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heets/sheet1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omments3.xml" ContentType="application/vnd.openxmlformats-officedocument.spreadsheetml.comments+xml"/>
  <Override PartName="/xl/threadedComments/threadedComment3.xml" ContentType="application/vnd.ms-excel.threadedcomments+xml"/>
  <Override PartName="/xl/comments4.xml" ContentType="application/vnd.openxmlformats-officedocument.spreadsheetml.comments+xml"/>
  <Override PartName="/xl/threadedComments/threadedComment4.xml" ContentType="application/vnd.ms-excel.threaded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5.xml" ContentType="application/vnd.openxmlformats-officedocument.spreadsheetml.comments+xml"/>
  <Override PartName="/xl/persons/person.xml" ContentType="application/vnd.ms-excel.person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https://uwnetid-my.sharepoint.com/personal/edenp3_uw_edu/Documents/"/>
    </mc:Choice>
  </mc:AlternateContent>
  <xr:revisionPtr revIDLastSave="5952" documentId="8_{C23C6483-CB5D-2F47-91EA-C9015CB05747}" xr6:coauthVersionLast="47" xr6:coauthVersionMax="47" xr10:uidLastSave="{0B4DDB9F-72D3-064F-9372-14E24747FD2D}"/>
  <bookViews>
    <workbookView xWindow="0" yWindow="500" windowWidth="28800" windowHeight="15840" activeTab="7" xr2:uid="{00000000-000D-0000-FFFF-FFFF00000000}"/>
  </bookViews>
  <sheets>
    <sheet name="Barcode key" sheetId="1" r:id="rId1"/>
    <sheet name="Using Dr. H's calculations " sheetId="4" r:id="rId2"/>
    <sheet name="Run 1" sheetId="5" r:id="rId3"/>
    <sheet name="96 well plate Run 1" sheetId="6" r:id="rId4"/>
    <sheet name="Run 2" sheetId="3" r:id="rId5"/>
    <sheet name="96 well plate Run 2" sheetId="7" r:id="rId6"/>
    <sheet name="Chart1" sheetId="11" r:id="rId7"/>
    <sheet name="Qubit Measurements " sheetId="8" r:id="rId8"/>
    <sheet name="Run 1 (duplicate)" sheetId="9" r:id="rId9"/>
    <sheet name="Run 2 (duplicate)" sheetId="10" r:id="rId10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1" roundtripDataChecksum="iZOmjrbh5uoauPeQUAxhIQVWRkf0M/Xd1HhZPYZKvxc="/>
    </ext>
  </extLst>
</workbook>
</file>

<file path=xl/calcChain.xml><?xml version="1.0" encoding="utf-8"?>
<calcChain xmlns="http://schemas.openxmlformats.org/spreadsheetml/2006/main">
  <c r="J45" i="3" l="1"/>
  <c r="Q24" i="8"/>
  <c r="S24" i="8" s="1"/>
  <c r="T24" i="8" s="1"/>
  <c r="U24" i="8" s="1"/>
  <c r="W24" i="8" s="1"/>
  <c r="Q23" i="8"/>
  <c r="S23" i="8" s="1"/>
  <c r="T23" i="8" s="1"/>
  <c r="U23" i="8" s="1"/>
  <c r="D5" i="3"/>
  <c r="F5" i="3"/>
  <c r="G5" i="3" s="1"/>
  <c r="H5" i="3" s="1"/>
  <c r="F80" i="7"/>
  <c r="E77" i="6"/>
  <c r="I164" i="8"/>
  <c r="I165" i="8" s="1"/>
  <c r="I83" i="8"/>
  <c r="I84" i="8" s="1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8" i="8"/>
  <c r="G88" i="8"/>
  <c r="G89" i="8"/>
  <c r="G90" i="8"/>
  <c r="G91" i="8"/>
  <c r="G92" i="8"/>
  <c r="G93" i="8"/>
  <c r="G94" i="8"/>
  <c r="G95" i="8"/>
  <c r="G96" i="8"/>
  <c r="G97" i="8"/>
  <c r="G98" i="8"/>
  <c r="G99" i="8"/>
  <c r="G100" i="8"/>
  <c r="G101" i="8"/>
  <c r="G102" i="8"/>
  <c r="G103" i="8"/>
  <c r="G104" i="8"/>
  <c r="G105" i="8"/>
  <c r="G106" i="8"/>
  <c r="G107" i="8"/>
  <c r="G108" i="8"/>
  <c r="G109" i="8"/>
  <c r="G110" i="8"/>
  <c r="G111" i="8"/>
  <c r="G112" i="8"/>
  <c r="G113" i="8"/>
  <c r="G114" i="8"/>
  <c r="G115" i="8"/>
  <c r="G116" i="8"/>
  <c r="G117" i="8"/>
  <c r="G118" i="8"/>
  <c r="G119" i="8"/>
  <c r="G120" i="8"/>
  <c r="G121" i="8"/>
  <c r="G122" i="8"/>
  <c r="G123" i="8"/>
  <c r="G124" i="8"/>
  <c r="G125" i="8"/>
  <c r="G126" i="8"/>
  <c r="G127" i="8"/>
  <c r="G128" i="8"/>
  <c r="G129" i="8"/>
  <c r="G130" i="8"/>
  <c r="G131" i="8"/>
  <c r="G132" i="8"/>
  <c r="G133" i="8"/>
  <c r="G134" i="8"/>
  <c r="G135" i="8"/>
  <c r="G136" i="8"/>
  <c r="G137" i="8"/>
  <c r="G138" i="8"/>
  <c r="G139" i="8"/>
  <c r="G140" i="8"/>
  <c r="G141" i="8"/>
  <c r="G142" i="8"/>
  <c r="G143" i="8"/>
  <c r="G144" i="8"/>
  <c r="G145" i="8"/>
  <c r="G146" i="8"/>
  <c r="G147" i="8"/>
  <c r="G148" i="8"/>
  <c r="G149" i="8"/>
  <c r="G150" i="8"/>
  <c r="G151" i="8"/>
  <c r="G152" i="8"/>
  <c r="G153" i="8"/>
  <c r="G154" i="8"/>
  <c r="G155" i="8"/>
  <c r="G156" i="8"/>
  <c r="G157" i="8"/>
  <c r="G158" i="8"/>
  <c r="G159" i="8"/>
  <c r="G160" i="8"/>
  <c r="G161" i="8"/>
  <c r="G162" i="8"/>
  <c r="G87" i="8"/>
  <c r="G82" i="8"/>
  <c r="G76" i="8"/>
  <c r="G74" i="8"/>
  <c r="G67" i="8"/>
  <c r="G64" i="8"/>
  <c r="G52" i="8"/>
  <c r="G48" i="8"/>
  <c r="G42" i="8"/>
  <c r="G41" i="8"/>
  <c r="G40" i="8"/>
  <c r="G39" i="8"/>
  <c r="G38" i="8"/>
  <c r="G37" i="8"/>
  <c r="G36" i="8"/>
  <c r="G35" i="8"/>
  <c r="G34" i="8"/>
  <c r="G32" i="8"/>
  <c r="G30" i="8"/>
  <c r="G27" i="8"/>
  <c r="AA11" i="8"/>
  <c r="AA12" i="8"/>
  <c r="AA10" i="8"/>
  <c r="Y10" i="8"/>
  <c r="Y11" i="8" s="1"/>
  <c r="Y12" i="8"/>
  <c r="G49" i="8"/>
  <c r="G31" i="8"/>
  <c r="G33" i="8"/>
  <c r="G43" i="8"/>
  <c r="G44" i="8"/>
  <c r="G45" i="8"/>
  <c r="G46" i="8"/>
  <c r="G47" i="8"/>
  <c r="G50" i="8"/>
  <c r="G51" i="8"/>
  <c r="G53" i="8"/>
  <c r="G54" i="8"/>
  <c r="G55" i="8"/>
  <c r="G56" i="8"/>
  <c r="G57" i="8"/>
  <c r="G58" i="8"/>
  <c r="G59" i="8"/>
  <c r="G60" i="8"/>
  <c r="G61" i="8"/>
  <c r="G62" i="8"/>
  <c r="G63" i="8"/>
  <c r="G65" i="8"/>
  <c r="G66" i="8"/>
  <c r="G68" i="8"/>
  <c r="G69" i="8"/>
  <c r="G70" i="8"/>
  <c r="G71" i="8"/>
  <c r="G72" i="8"/>
  <c r="G73" i="8"/>
  <c r="G75" i="8"/>
  <c r="G77" i="8"/>
  <c r="G78" i="8"/>
  <c r="G79" i="8"/>
  <c r="G80" i="8"/>
  <c r="G81" i="8"/>
  <c r="G29" i="8"/>
  <c r="G2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8" i="8"/>
  <c r="D96" i="5"/>
  <c r="F96" i="5" s="1"/>
  <c r="G96" i="5" s="1"/>
  <c r="H96" i="5" s="1"/>
  <c r="O6" i="5"/>
  <c r="Q6" i="5" s="1"/>
  <c r="R6" i="5" s="1"/>
  <c r="S6" i="5" s="1"/>
  <c r="D87" i="5"/>
  <c r="F87" i="5" s="1"/>
  <c r="G87" i="5" s="1"/>
  <c r="H87" i="5" s="1"/>
  <c r="D31" i="5"/>
  <c r="F31" i="5" s="1"/>
  <c r="G31" i="5" s="1"/>
  <c r="H31" i="5" s="1"/>
  <c r="J80" i="3"/>
  <c r="D45" i="3"/>
  <c r="F45" i="3" s="1"/>
  <c r="G45" i="3" s="1"/>
  <c r="H45" i="3" s="1"/>
  <c r="D46" i="3"/>
  <c r="F46" i="3" s="1"/>
  <c r="G46" i="3" s="1"/>
  <c r="H46" i="3" s="1"/>
  <c r="D48" i="3"/>
  <c r="F48" i="3"/>
  <c r="G48" i="3"/>
  <c r="H48" i="3" s="1"/>
  <c r="D49" i="3"/>
  <c r="F49" i="3" s="1"/>
  <c r="G49" i="3" s="1"/>
  <c r="H49" i="3" s="1"/>
  <c r="I49" i="3" s="1"/>
  <c r="D50" i="3"/>
  <c r="F50" i="3"/>
  <c r="G50" i="3"/>
  <c r="H50" i="3"/>
  <c r="J50" i="3" s="1"/>
  <c r="D51" i="3"/>
  <c r="F51" i="3"/>
  <c r="G51" i="3" s="1"/>
  <c r="H51" i="3" s="1"/>
  <c r="D52" i="3"/>
  <c r="F52" i="3" s="1"/>
  <c r="G52" i="3" s="1"/>
  <c r="H52" i="3" s="1"/>
  <c r="D53" i="3"/>
  <c r="F53" i="3" s="1"/>
  <c r="G53" i="3" s="1"/>
  <c r="H53" i="3" s="1"/>
  <c r="D54" i="3"/>
  <c r="F54" i="3" s="1"/>
  <c r="G54" i="3" s="1"/>
  <c r="H54" i="3" s="1"/>
  <c r="D55" i="3"/>
  <c r="F55" i="3" s="1"/>
  <c r="G55" i="3" s="1"/>
  <c r="H55" i="3" s="1"/>
  <c r="D56" i="3"/>
  <c r="F56" i="3"/>
  <c r="G56" i="3"/>
  <c r="H56" i="3" s="1"/>
  <c r="D57" i="3"/>
  <c r="F57" i="3" s="1"/>
  <c r="G57" i="3" s="1"/>
  <c r="H57" i="3" s="1"/>
  <c r="I57" i="3" s="1"/>
  <c r="D58" i="3"/>
  <c r="F58" i="3" s="1"/>
  <c r="G58" i="3" s="1"/>
  <c r="H58" i="3" s="1"/>
  <c r="D59" i="3"/>
  <c r="F59" i="3" s="1"/>
  <c r="G59" i="3" s="1"/>
  <c r="H59" i="3" s="1"/>
  <c r="D61" i="3"/>
  <c r="F61" i="3" s="1"/>
  <c r="G61" i="3" s="1"/>
  <c r="H61" i="3" s="1"/>
  <c r="D62" i="3"/>
  <c r="F62" i="3" s="1"/>
  <c r="G62" i="3" s="1"/>
  <c r="H62" i="3" s="1"/>
  <c r="D63" i="3"/>
  <c r="F63" i="3" s="1"/>
  <c r="G63" i="3" s="1"/>
  <c r="H63" i="3" s="1"/>
  <c r="D64" i="3"/>
  <c r="F64" i="3" s="1"/>
  <c r="G64" i="3" s="1"/>
  <c r="H64" i="3" s="1"/>
  <c r="D65" i="3"/>
  <c r="F65" i="3"/>
  <c r="G65" i="3"/>
  <c r="H65" i="3" s="1"/>
  <c r="I65" i="3" s="1"/>
  <c r="D66" i="3"/>
  <c r="F66" i="3"/>
  <c r="G66" i="3" s="1"/>
  <c r="H66" i="3" s="1"/>
  <c r="D67" i="3"/>
  <c r="F67" i="3"/>
  <c r="G67" i="3" s="1"/>
  <c r="H67" i="3" s="1"/>
  <c r="D68" i="3"/>
  <c r="F68" i="3" s="1"/>
  <c r="G68" i="3" s="1"/>
  <c r="H68" i="3" s="1"/>
  <c r="D69" i="3"/>
  <c r="F69" i="3" s="1"/>
  <c r="G69" i="3" s="1"/>
  <c r="H69" i="3" s="1"/>
  <c r="D70" i="3"/>
  <c r="F70" i="3" s="1"/>
  <c r="G70" i="3" s="1"/>
  <c r="H70" i="3" s="1"/>
  <c r="D71" i="3"/>
  <c r="F71" i="3" s="1"/>
  <c r="G71" i="3" s="1"/>
  <c r="H71" i="3" s="1"/>
  <c r="D72" i="3"/>
  <c r="F72" i="3"/>
  <c r="G72" i="3" s="1"/>
  <c r="H72" i="3" s="1"/>
  <c r="D73" i="3"/>
  <c r="F73" i="3"/>
  <c r="G73" i="3"/>
  <c r="H73" i="3"/>
  <c r="I73" i="3" s="1"/>
  <c r="D74" i="3"/>
  <c r="F74" i="3"/>
  <c r="G74" i="3" s="1"/>
  <c r="H74" i="3" s="1"/>
  <c r="D75" i="3"/>
  <c r="F75" i="3" s="1"/>
  <c r="G75" i="3" s="1"/>
  <c r="H75" i="3" s="1"/>
  <c r="D76" i="3"/>
  <c r="F76" i="3" s="1"/>
  <c r="G76" i="3" s="1"/>
  <c r="H76" i="3" s="1"/>
  <c r="D77" i="3"/>
  <c r="F77" i="3" s="1"/>
  <c r="G77" i="3" s="1"/>
  <c r="H77" i="3" s="1"/>
  <c r="D78" i="3"/>
  <c r="F78" i="3" s="1"/>
  <c r="G78" i="3" s="1"/>
  <c r="H78" i="3" s="1"/>
  <c r="D79" i="3"/>
  <c r="F79" i="3"/>
  <c r="G79" i="3" s="1"/>
  <c r="H79" i="3" s="1"/>
  <c r="D80" i="3"/>
  <c r="F80" i="3"/>
  <c r="G80" i="3" s="1"/>
  <c r="H80" i="3" s="1"/>
  <c r="D81" i="3"/>
  <c r="F81" i="3"/>
  <c r="G81" i="3" s="1"/>
  <c r="H81" i="3" s="1"/>
  <c r="I81" i="3" s="1"/>
  <c r="D82" i="3"/>
  <c r="F82" i="3" s="1"/>
  <c r="G82" i="3" s="1"/>
  <c r="H82" i="3" s="1"/>
  <c r="D83" i="3"/>
  <c r="F83" i="3" s="1"/>
  <c r="G83" i="3" s="1"/>
  <c r="H83" i="3" s="1"/>
  <c r="D84" i="3"/>
  <c r="F84" i="3" s="1"/>
  <c r="G84" i="3" s="1"/>
  <c r="H84" i="3" s="1"/>
  <c r="D85" i="3"/>
  <c r="F85" i="3" s="1"/>
  <c r="G85" i="3" s="1"/>
  <c r="H85" i="3" s="1"/>
  <c r="D86" i="3"/>
  <c r="F86" i="3" s="1"/>
  <c r="G86" i="3" s="1"/>
  <c r="H86" i="3" s="1"/>
  <c r="D6" i="3"/>
  <c r="F6" i="3" s="1"/>
  <c r="G6" i="3" s="1"/>
  <c r="H6" i="3" s="1"/>
  <c r="D7" i="3"/>
  <c r="F7" i="3"/>
  <c r="G7" i="3"/>
  <c r="H7" i="3"/>
  <c r="I7" i="3" s="1"/>
  <c r="D8" i="3"/>
  <c r="F8" i="3"/>
  <c r="G8" i="3" s="1"/>
  <c r="H8" i="3" s="1"/>
  <c r="D9" i="3"/>
  <c r="F9" i="3"/>
  <c r="G9" i="3"/>
  <c r="H9" i="3"/>
  <c r="K9" i="3" s="1"/>
  <c r="I9" i="3"/>
  <c r="D10" i="3"/>
  <c r="F10" i="3" s="1"/>
  <c r="G10" i="3" s="1"/>
  <c r="H10" i="3" s="1"/>
  <c r="D11" i="3"/>
  <c r="F11" i="3"/>
  <c r="G11" i="3" s="1"/>
  <c r="H11" i="3" s="1"/>
  <c r="D12" i="3"/>
  <c r="F12" i="3" s="1"/>
  <c r="G12" i="3" s="1"/>
  <c r="H12" i="3" s="1"/>
  <c r="D13" i="3"/>
  <c r="F13" i="3"/>
  <c r="G13" i="3" s="1"/>
  <c r="H13" i="3" s="1"/>
  <c r="D14" i="3"/>
  <c r="F14" i="3" s="1"/>
  <c r="G14" i="3" s="1"/>
  <c r="H14" i="3" s="1"/>
  <c r="D15" i="3"/>
  <c r="F15" i="3"/>
  <c r="G15" i="3"/>
  <c r="H15" i="3"/>
  <c r="D16" i="3"/>
  <c r="F16" i="3"/>
  <c r="G16" i="3" s="1"/>
  <c r="H16" i="3" s="1"/>
  <c r="D17" i="3"/>
  <c r="F17" i="3"/>
  <c r="G17" i="3"/>
  <c r="H17" i="3"/>
  <c r="K17" i="3" s="1"/>
  <c r="I17" i="3"/>
  <c r="D18" i="3"/>
  <c r="F18" i="3" s="1"/>
  <c r="G18" i="3" s="1"/>
  <c r="H18" i="3" s="1"/>
  <c r="D19" i="3"/>
  <c r="F19" i="3"/>
  <c r="G19" i="3" s="1"/>
  <c r="H19" i="3" s="1"/>
  <c r="D20" i="3"/>
  <c r="F20" i="3" s="1"/>
  <c r="G20" i="3" s="1"/>
  <c r="H20" i="3" s="1"/>
  <c r="D21" i="3"/>
  <c r="F21" i="3"/>
  <c r="G21" i="3" s="1"/>
  <c r="H21" i="3" s="1"/>
  <c r="D22" i="3"/>
  <c r="F22" i="3" s="1"/>
  <c r="G22" i="3" s="1"/>
  <c r="H22" i="3" s="1"/>
  <c r="D23" i="3"/>
  <c r="F23" i="3"/>
  <c r="G23" i="3"/>
  <c r="H23" i="3"/>
  <c r="D25" i="3"/>
  <c r="F25" i="3" s="1"/>
  <c r="G25" i="3" s="1"/>
  <c r="H25" i="3" s="1"/>
  <c r="D26" i="3"/>
  <c r="F26" i="3"/>
  <c r="G26" i="3" s="1"/>
  <c r="H26" i="3" s="1"/>
  <c r="D27" i="3"/>
  <c r="F27" i="3" s="1"/>
  <c r="G27" i="3" s="1"/>
  <c r="H27" i="3" s="1"/>
  <c r="D28" i="3"/>
  <c r="F28" i="3" s="1"/>
  <c r="G28" i="3" s="1"/>
  <c r="H28" i="3" s="1"/>
  <c r="D29" i="3"/>
  <c r="F29" i="3" s="1"/>
  <c r="G29" i="3" s="1"/>
  <c r="H29" i="3" s="1"/>
  <c r="D30" i="3"/>
  <c r="F30" i="3"/>
  <c r="G30" i="3"/>
  <c r="H30" i="3" s="1"/>
  <c r="D31" i="3"/>
  <c r="F31" i="3"/>
  <c r="G31" i="3"/>
  <c r="H31" i="3"/>
  <c r="D32" i="3"/>
  <c r="F32" i="3" s="1"/>
  <c r="G32" i="3" s="1"/>
  <c r="H32" i="3" s="1"/>
  <c r="D33" i="3"/>
  <c r="F33" i="3"/>
  <c r="G33" i="3"/>
  <c r="H33" i="3" s="1"/>
  <c r="D34" i="3"/>
  <c r="F34" i="3"/>
  <c r="G34" i="3"/>
  <c r="H34" i="3"/>
  <c r="J34" i="3" s="1"/>
  <c r="I34" i="3"/>
  <c r="D35" i="3"/>
  <c r="F35" i="3" s="1"/>
  <c r="G35" i="3" s="1"/>
  <c r="H35" i="3" s="1"/>
  <c r="D36" i="3"/>
  <c r="F36" i="3" s="1"/>
  <c r="G36" i="3" s="1"/>
  <c r="H36" i="3" s="1"/>
  <c r="D37" i="3"/>
  <c r="F37" i="3" s="1"/>
  <c r="G37" i="3" s="1"/>
  <c r="H37" i="3" s="1"/>
  <c r="D38" i="3"/>
  <c r="F38" i="3" s="1"/>
  <c r="G38" i="3" s="1"/>
  <c r="H38" i="3" s="1"/>
  <c r="D39" i="3"/>
  <c r="F39" i="3"/>
  <c r="G39" i="3"/>
  <c r="H39" i="3" s="1"/>
  <c r="D40" i="3"/>
  <c r="F40" i="3"/>
  <c r="G40" i="3" s="1"/>
  <c r="H40" i="3" s="1"/>
  <c r="D105" i="10"/>
  <c r="F105" i="10"/>
  <c r="G105" i="10"/>
  <c r="H105" i="10"/>
  <c r="D106" i="10"/>
  <c r="F106" i="10"/>
  <c r="G106" i="10" s="1"/>
  <c r="H106" i="10"/>
  <c r="D108" i="10"/>
  <c r="F108" i="10"/>
  <c r="G108" i="10"/>
  <c r="H108" i="10"/>
  <c r="K108" i="10" s="1"/>
  <c r="I108" i="10"/>
  <c r="J108" i="10"/>
  <c r="D109" i="10"/>
  <c r="F109" i="10" s="1"/>
  <c r="G109" i="10" s="1"/>
  <c r="H109" i="10" s="1"/>
  <c r="D110" i="10"/>
  <c r="F110" i="10"/>
  <c r="G110" i="10" s="1"/>
  <c r="H110" i="10"/>
  <c r="D111" i="10"/>
  <c r="F111" i="10" s="1"/>
  <c r="G111" i="10"/>
  <c r="H111" i="10"/>
  <c r="K111" i="10" s="1"/>
  <c r="I111" i="10"/>
  <c r="J111" i="10"/>
  <c r="D112" i="10"/>
  <c r="F112" i="10"/>
  <c r="G112" i="10" s="1"/>
  <c r="H112" i="10"/>
  <c r="I112" i="10"/>
  <c r="J112" i="10"/>
  <c r="K112" i="10"/>
  <c r="D113" i="10"/>
  <c r="F113" i="10" s="1"/>
  <c r="G113" i="10" s="1"/>
  <c r="H113" i="10" s="1"/>
  <c r="D114" i="10"/>
  <c r="F114" i="10"/>
  <c r="G114" i="10"/>
  <c r="H114" i="10" s="1"/>
  <c r="D115" i="10"/>
  <c r="F115" i="10"/>
  <c r="G115" i="10"/>
  <c r="H115" i="10"/>
  <c r="J115" i="10" s="1"/>
  <c r="I115" i="10"/>
  <c r="D116" i="10"/>
  <c r="F116" i="10"/>
  <c r="G116" i="10"/>
  <c r="H116" i="10"/>
  <c r="K116" i="10" s="1"/>
  <c r="I116" i="10"/>
  <c r="J116" i="10"/>
  <c r="D118" i="10"/>
  <c r="F118" i="10" s="1"/>
  <c r="G118" i="10" s="1"/>
  <c r="H118" i="10" s="1"/>
  <c r="D119" i="10"/>
  <c r="F119" i="10"/>
  <c r="G119" i="10" s="1"/>
  <c r="H119" i="10" s="1"/>
  <c r="D121" i="10"/>
  <c r="F121" i="10" s="1"/>
  <c r="G121" i="10"/>
  <c r="H121" i="10"/>
  <c r="D122" i="10"/>
  <c r="F122" i="10"/>
  <c r="G122" i="10" s="1"/>
  <c r="H122" i="10"/>
  <c r="K122" i="10" s="1"/>
  <c r="I122" i="10"/>
  <c r="J122" i="10"/>
  <c r="D123" i="10"/>
  <c r="F123" i="10"/>
  <c r="G123" i="10"/>
  <c r="H123" i="10" s="1"/>
  <c r="I123" i="10"/>
  <c r="J123" i="10"/>
  <c r="K123" i="10"/>
  <c r="D124" i="10"/>
  <c r="F124" i="10" s="1"/>
  <c r="G124" i="10" s="1"/>
  <c r="H124" i="10" s="1"/>
  <c r="D125" i="10"/>
  <c r="F125" i="10"/>
  <c r="G125" i="10"/>
  <c r="H125" i="10" s="1"/>
  <c r="D126" i="10"/>
  <c r="F126" i="10"/>
  <c r="G126" i="10"/>
  <c r="H126" i="10"/>
  <c r="K126" i="10" s="1"/>
  <c r="I126" i="10"/>
  <c r="D127" i="10"/>
  <c r="F127" i="10"/>
  <c r="G127" i="10"/>
  <c r="H127" i="10"/>
  <c r="I127" i="10"/>
  <c r="J127" i="10"/>
  <c r="K127" i="10"/>
  <c r="D128" i="10"/>
  <c r="F128" i="10"/>
  <c r="G128" i="10"/>
  <c r="H128" i="10"/>
  <c r="I128" i="10"/>
  <c r="J128" i="10"/>
  <c r="K128" i="10"/>
  <c r="D130" i="10"/>
  <c r="F130" i="10" s="1"/>
  <c r="G130" i="10" s="1"/>
  <c r="H130" i="10" s="1"/>
  <c r="D131" i="10"/>
  <c r="F131" i="10"/>
  <c r="G131" i="10" s="1"/>
  <c r="H131" i="10"/>
  <c r="D132" i="10"/>
  <c r="F132" i="10"/>
  <c r="G132" i="10"/>
  <c r="H132" i="10" s="1"/>
  <c r="K132" i="10" s="1"/>
  <c r="I132" i="10"/>
  <c r="J132" i="10"/>
  <c r="D133" i="10"/>
  <c r="F133" i="10"/>
  <c r="G133" i="10"/>
  <c r="H133" i="10"/>
  <c r="I133" i="10" s="1"/>
  <c r="J133" i="10"/>
  <c r="K133" i="10"/>
  <c r="D134" i="10"/>
  <c r="F134" i="10" s="1"/>
  <c r="G134" i="10" s="1"/>
  <c r="H134" i="10" s="1"/>
  <c r="D136" i="10"/>
  <c r="F136" i="10"/>
  <c r="G136" i="10"/>
  <c r="H136" i="10" s="1"/>
  <c r="D137" i="10"/>
  <c r="F137" i="10"/>
  <c r="G137" i="10"/>
  <c r="H137" i="10"/>
  <c r="J137" i="10" s="1"/>
  <c r="I137" i="10"/>
  <c r="D138" i="10"/>
  <c r="F138" i="10"/>
  <c r="G138" i="10"/>
  <c r="H138" i="10"/>
  <c r="K138" i="10" s="1"/>
  <c r="I138" i="10"/>
  <c r="J138" i="10"/>
  <c r="D139" i="10"/>
  <c r="F139" i="10" s="1"/>
  <c r="G139" i="10"/>
  <c r="H139" i="10"/>
  <c r="I139" i="10"/>
  <c r="J139" i="10"/>
  <c r="K139" i="10"/>
  <c r="D140" i="10"/>
  <c r="F140" i="10" s="1"/>
  <c r="G140" i="10" s="1"/>
  <c r="H140" i="10" s="1"/>
  <c r="D141" i="10"/>
  <c r="F141" i="10"/>
  <c r="G141" i="10" s="1"/>
  <c r="H141" i="10" s="1"/>
  <c r="D142" i="10"/>
  <c r="F142" i="10"/>
  <c r="G142" i="10"/>
  <c r="H142" i="10" s="1"/>
  <c r="D143" i="10"/>
  <c r="F143" i="10"/>
  <c r="G143" i="10"/>
  <c r="H143" i="10"/>
  <c r="D144" i="10"/>
  <c r="F144" i="10"/>
  <c r="G144" i="10"/>
  <c r="H144" i="10"/>
  <c r="J144" i="10" s="1"/>
  <c r="I144" i="10"/>
  <c r="D145" i="10"/>
  <c r="F145" i="10"/>
  <c r="G145" i="10"/>
  <c r="H145" i="10"/>
  <c r="K145" i="10" s="1"/>
  <c r="I145" i="10"/>
  <c r="J145" i="10"/>
  <c r="D146" i="10"/>
  <c r="F146" i="10"/>
  <c r="G146" i="10"/>
  <c r="H146" i="10"/>
  <c r="I146" i="10"/>
  <c r="J146" i="10"/>
  <c r="K146" i="10"/>
  <c r="O81" i="10"/>
  <c r="Q81" i="10" s="1"/>
  <c r="R81" i="10" s="1"/>
  <c r="S81" i="10" s="1"/>
  <c r="D81" i="10"/>
  <c r="F81" i="10" s="1"/>
  <c r="G81" i="10" s="1"/>
  <c r="H81" i="10" s="1"/>
  <c r="O80" i="10"/>
  <c r="Q80" i="10" s="1"/>
  <c r="R80" i="10" s="1"/>
  <c r="S80" i="10" s="1"/>
  <c r="D80" i="10"/>
  <c r="F80" i="10" s="1"/>
  <c r="G80" i="10" s="1"/>
  <c r="H80" i="10" s="1"/>
  <c r="O79" i="10"/>
  <c r="Q79" i="10" s="1"/>
  <c r="R79" i="10" s="1"/>
  <c r="S79" i="10" s="1"/>
  <c r="D79" i="10"/>
  <c r="F79" i="10" s="1"/>
  <c r="G79" i="10" s="1"/>
  <c r="H79" i="10" s="1"/>
  <c r="O78" i="10"/>
  <c r="Q78" i="10" s="1"/>
  <c r="R78" i="10" s="1"/>
  <c r="S78" i="10" s="1"/>
  <c r="D78" i="10"/>
  <c r="F78" i="10" s="1"/>
  <c r="G78" i="10" s="1"/>
  <c r="H78" i="10" s="1"/>
  <c r="O77" i="10"/>
  <c r="Q77" i="10" s="1"/>
  <c r="R77" i="10" s="1"/>
  <c r="S77" i="10" s="1"/>
  <c r="D77" i="10"/>
  <c r="F77" i="10" s="1"/>
  <c r="G77" i="10" s="1"/>
  <c r="H77" i="10" s="1"/>
  <c r="O76" i="10"/>
  <c r="Q76" i="10" s="1"/>
  <c r="R76" i="10" s="1"/>
  <c r="S76" i="10" s="1"/>
  <c r="T76" i="10" s="1"/>
  <c r="D76" i="10"/>
  <c r="F76" i="10" s="1"/>
  <c r="G76" i="10" s="1"/>
  <c r="H76" i="10" s="1"/>
  <c r="O75" i="10"/>
  <c r="Q75" i="10" s="1"/>
  <c r="R75" i="10" s="1"/>
  <c r="S75" i="10" s="1"/>
  <c r="V75" i="10" s="1"/>
  <c r="D75" i="10"/>
  <c r="F75" i="10" s="1"/>
  <c r="G75" i="10" s="1"/>
  <c r="H75" i="10" s="1"/>
  <c r="K75" i="10" s="1"/>
  <c r="O74" i="10"/>
  <c r="Q74" i="10" s="1"/>
  <c r="R74" i="10" s="1"/>
  <c r="S74" i="10" s="1"/>
  <c r="D74" i="10"/>
  <c r="F74" i="10" s="1"/>
  <c r="G74" i="10" s="1"/>
  <c r="H74" i="10" s="1"/>
  <c r="O73" i="10"/>
  <c r="Q73" i="10" s="1"/>
  <c r="R73" i="10" s="1"/>
  <c r="S73" i="10" s="1"/>
  <c r="D73" i="10"/>
  <c r="F73" i="10" s="1"/>
  <c r="G73" i="10" s="1"/>
  <c r="H73" i="10" s="1"/>
  <c r="O72" i="10"/>
  <c r="Q72" i="10" s="1"/>
  <c r="R72" i="10" s="1"/>
  <c r="S72" i="10" s="1"/>
  <c r="D72" i="10"/>
  <c r="F72" i="10" s="1"/>
  <c r="G72" i="10" s="1"/>
  <c r="H72" i="10" s="1"/>
  <c r="O71" i="10"/>
  <c r="Q71" i="10" s="1"/>
  <c r="R71" i="10" s="1"/>
  <c r="S71" i="10" s="1"/>
  <c r="V71" i="10" s="1"/>
  <c r="D71" i="10"/>
  <c r="F71" i="10" s="1"/>
  <c r="G71" i="10" s="1"/>
  <c r="H71" i="10" s="1"/>
  <c r="O70" i="10"/>
  <c r="Q70" i="10" s="1"/>
  <c r="R70" i="10" s="1"/>
  <c r="S70" i="10" s="1"/>
  <c r="D70" i="10"/>
  <c r="F70" i="10" s="1"/>
  <c r="G70" i="10" s="1"/>
  <c r="H70" i="10" s="1"/>
  <c r="O69" i="10"/>
  <c r="Q69" i="10" s="1"/>
  <c r="R69" i="10" s="1"/>
  <c r="S69" i="10" s="1"/>
  <c r="D69" i="10"/>
  <c r="F69" i="10" s="1"/>
  <c r="G69" i="10" s="1"/>
  <c r="H69" i="10" s="1"/>
  <c r="O68" i="10"/>
  <c r="Q68" i="10" s="1"/>
  <c r="R68" i="10" s="1"/>
  <c r="S68" i="10" s="1"/>
  <c r="D68" i="10"/>
  <c r="F68" i="10" s="1"/>
  <c r="G68" i="10" s="1"/>
  <c r="H68" i="10" s="1"/>
  <c r="K68" i="10" s="1"/>
  <c r="O67" i="10"/>
  <c r="Q67" i="10" s="1"/>
  <c r="R67" i="10" s="1"/>
  <c r="S67" i="10" s="1"/>
  <c r="V67" i="10" s="1"/>
  <c r="D67" i="10"/>
  <c r="F67" i="10" s="1"/>
  <c r="G67" i="10" s="1"/>
  <c r="H67" i="10" s="1"/>
  <c r="R66" i="10"/>
  <c r="S66" i="10" s="1"/>
  <c r="Q66" i="10"/>
  <c r="O66" i="10"/>
  <c r="D66" i="10"/>
  <c r="F66" i="10" s="1"/>
  <c r="G66" i="10" s="1"/>
  <c r="H66" i="10" s="1"/>
  <c r="O65" i="10"/>
  <c r="Q65" i="10" s="1"/>
  <c r="R65" i="10" s="1"/>
  <c r="S65" i="10" s="1"/>
  <c r="D65" i="10"/>
  <c r="F65" i="10" s="1"/>
  <c r="G65" i="10" s="1"/>
  <c r="H65" i="10" s="1"/>
  <c r="Q64" i="10"/>
  <c r="R64" i="10" s="1"/>
  <c r="S64" i="10" s="1"/>
  <c r="O64" i="10"/>
  <c r="D64" i="10"/>
  <c r="F64" i="10" s="1"/>
  <c r="G64" i="10" s="1"/>
  <c r="H64" i="10" s="1"/>
  <c r="O63" i="10"/>
  <c r="Q63" i="10" s="1"/>
  <c r="R63" i="10" s="1"/>
  <c r="S63" i="10" s="1"/>
  <c r="T63" i="10" s="1"/>
  <c r="D63" i="10"/>
  <c r="F63" i="10" s="1"/>
  <c r="G63" i="10" s="1"/>
  <c r="H63" i="10" s="1"/>
  <c r="D62" i="10"/>
  <c r="F62" i="10" s="1"/>
  <c r="G62" i="10" s="1"/>
  <c r="H62" i="10" s="1"/>
  <c r="O61" i="10"/>
  <c r="Q61" i="10" s="1"/>
  <c r="R61" i="10" s="1"/>
  <c r="S61" i="10" s="1"/>
  <c r="D61" i="10"/>
  <c r="F61" i="10" s="1"/>
  <c r="G61" i="10" s="1"/>
  <c r="H61" i="10" s="1"/>
  <c r="O60" i="10"/>
  <c r="Q60" i="10" s="1"/>
  <c r="R60" i="10" s="1"/>
  <c r="S60" i="10" s="1"/>
  <c r="D60" i="10"/>
  <c r="F60" i="10" s="1"/>
  <c r="G60" i="10" s="1"/>
  <c r="H60" i="10" s="1"/>
  <c r="O59" i="10"/>
  <c r="Q59" i="10" s="1"/>
  <c r="R59" i="10" s="1"/>
  <c r="S59" i="10" s="1"/>
  <c r="D59" i="10"/>
  <c r="F59" i="10" s="1"/>
  <c r="G59" i="10" s="1"/>
  <c r="H59" i="10" s="1"/>
  <c r="O58" i="10"/>
  <c r="Q58" i="10" s="1"/>
  <c r="R58" i="10" s="1"/>
  <c r="S58" i="10" s="1"/>
  <c r="F58" i="10"/>
  <c r="G58" i="10" s="1"/>
  <c r="H58" i="10" s="1"/>
  <c r="J58" i="10" s="1"/>
  <c r="D58" i="10"/>
  <c r="O57" i="10"/>
  <c r="Q57" i="10" s="1"/>
  <c r="R57" i="10" s="1"/>
  <c r="S57" i="10" s="1"/>
  <c r="D57" i="10"/>
  <c r="F57" i="10" s="1"/>
  <c r="G57" i="10" s="1"/>
  <c r="H57" i="10" s="1"/>
  <c r="O56" i="10"/>
  <c r="Q56" i="10" s="1"/>
  <c r="R56" i="10" s="1"/>
  <c r="S56" i="10" s="1"/>
  <c r="D56" i="10"/>
  <c r="F56" i="10" s="1"/>
  <c r="G56" i="10" s="1"/>
  <c r="H56" i="10" s="1"/>
  <c r="I56" i="10" s="1"/>
  <c r="O55" i="10"/>
  <c r="Q55" i="10" s="1"/>
  <c r="R55" i="10" s="1"/>
  <c r="S55" i="10" s="1"/>
  <c r="D55" i="10"/>
  <c r="F55" i="10" s="1"/>
  <c r="G55" i="10" s="1"/>
  <c r="H55" i="10" s="1"/>
  <c r="O54" i="10"/>
  <c r="Q54" i="10" s="1"/>
  <c r="R54" i="10" s="1"/>
  <c r="S54" i="10" s="1"/>
  <c r="F54" i="10"/>
  <c r="G54" i="10" s="1"/>
  <c r="H54" i="10" s="1"/>
  <c r="K54" i="10" s="1"/>
  <c r="D54" i="10"/>
  <c r="D53" i="10"/>
  <c r="F53" i="10" s="1"/>
  <c r="G53" i="10" s="1"/>
  <c r="H53" i="10" s="1"/>
  <c r="O52" i="10"/>
  <c r="Q52" i="10" s="1"/>
  <c r="R52" i="10" s="1"/>
  <c r="S52" i="10" s="1"/>
  <c r="D52" i="10"/>
  <c r="F52" i="10" s="1"/>
  <c r="G52" i="10" s="1"/>
  <c r="H52" i="10" s="1"/>
  <c r="D51" i="10"/>
  <c r="F51" i="10" s="1"/>
  <c r="G51" i="10" s="1"/>
  <c r="H51" i="10" s="1"/>
  <c r="O50" i="10"/>
  <c r="Q50" i="10" s="1"/>
  <c r="R50" i="10" s="1"/>
  <c r="S50" i="10" s="1"/>
  <c r="D50" i="10"/>
  <c r="F50" i="10" s="1"/>
  <c r="G50" i="10" s="1"/>
  <c r="H50" i="10" s="1"/>
  <c r="K50" i="10" s="1"/>
  <c r="O49" i="10"/>
  <c r="Q49" i="10" s="1"/>
  <c r="R49" i="10" s="1"/>
  <c r="S49" i="10" s="1"/>
  <c r="D49" i="10"/>
  <c r="F49" i="10" s="1"/>
  <c r="G49" i="10" s="1"/>
  <c r="H49" i="10" s="1"/>
  <c r="O48" i="10"/>
  <c r="Q48" i="10" s="1"/>
  <c r="R48" i="10" s="1"/>
  <c r="S48" i="10" s="1"/>
  <c r="D48" i="10"/>
  <c r="F48" i="10" s="1"/>
  <c r="G48" i="10" s="1"/>
  <c r="H48" i="10" s="1"/>
  <c r="O47" i="10"/>
  <c r="Q47" i="10" s="1"/>
  <c r="R47" i="10" s="1"/>
  <c r="S47" i="10" s="1"/>
  <c r="D47" i="10"/>
  <c r="F47" i="10" s="1"/>
  <c r="G47" i="10" s="1"/>
  <c r="H47" i="10" s="1"/>
  <c r="Q46" i="10"/>
  <c r="R46" i="10" s="1"/>
  <c r="S46" i="10" s="1"/>
  <c r="O46" i="10"/>
  <c r="D46" i="10"/>
  <c r="F46" i="10" s="1"/>
  <c r="G46" i="10" s="1"/>
  <c r="H46" i="10" s="1"/>
  <c r="J46" i="10" s="1"/>
  <c r="D45" i="10"/>
  <c r="F45" i="10" s="1"/>
  <c r="G45" i="10" s="1"/>
  <c r="H45" i="10" s="1"/>
  <c r="K45" i="10" s="1"/>
  <c r="O42" i="10"/>
  <c r="Q42" i="10" s="1"/>
  <c r="R42" i="10" s="1"/>
  <c r="S42" i="10" s="1"/>
  <c r="D40" i="10"/>
  <c r="F40" i="10" s="1"/>
  <c r="G40" i="10" s="1"/>
  <c r="H40" i="10" s="1"/>
  <c r="O39" i="10"/>
  <c r="Q39" i="10" s="1"/>
  <c r="R39" i="10" s="1"/>
  <c r="S39" i="10" s="1"/>
  <c r="D39" i="10"/>
  <c r="F39" i="10" s="1"/>
  <c r="G39" i="10" s="1"/>
  <c r="H39" i="10" s="1"/>
  <c r="O38" i="10"/>
  <c r="Q38" i="10" s="1"/>
  <c r="R38" i="10" s="1"/>
  <c r="S38" i="10" s="1"/>
  <c r="V38" i="10" s="1"/>
  <c r="F38" i="10"/>
  <c r="G38" i="10" s="1"/>
  <c r="H38" i="10" s="1"/>
  <c r="D38" i="10"/>
  <c r="O37" i="10"/>
  <c r="Q37" i="10" s="1"/>
  <c r="R37" i="10" s="1"/>
  <c r="S37" i="10" s="1"/>
  <c r="D37" i="10"/>
  <c r="F37" i="10" s="1"/>
  <c r="G37" i="10" s="1"/>
  <c r="H37" i="10" s="1"/>
  <c r="J37" i="10" s="1"/>
  <c r="O36" i="10"/>
  <c r="Q36" i="10" s="1"/>
  <c r="R36" i="10" s="1"/>
  <c r="S36" i="10" s="1"/>
  <c r="D36" i="10"/>
  <c r="F36" i="10" s="1"/>
  <c r="G36" i="10" s="1"/>
  <c r="H36" i="10" s="1"/>
  <c r="O35" i="10"/>
  <c r="Q35" i="10" s="1"/>
  <c r="R35" i="10" s="1"/>
  <c r="S35" i="10" s="1"/>
  <c r="D35" i="10"/>
  <c r="F35" i="10" s="1"/>
  <c r="G35" i="10" s="1"/>
  <c r="H35" i="10" s="1"/>
  <c r="O34" i="10"/>
  <c r="Q34" i="10" s="1"/>
  <c r="R34" i="10" s="1"/>
  <c r="S34" i="10" s="1"/>
  <c r="U34" i="10" s="1"/>
  <c r="D34" i="10"/>
  <c r="F34" i="10" s="1"/>
  <c r="G34" i="10" s="1"/>
  <c r="H34" i="10" s="1"/>
  <c r="J34" i="10" s="1"/>
  <c r="O33" i="10"/>
  <c r="Q33" i="10" s="1"/>
  <c r="R33" i="10" s="1"/>
  <c r="S33" i="10" s="1"/>
  <c r="D33" i="10"/>
  <c r="F33" i="10" s="1"/>
  <c r="G33" i="10" s="1"/>
  <c r="H33" i="10" s="1"/>
  <c r="O32" i="10"/>
  <c r="Q32" i="10" s="1"/>
  <c r="R32" i="10" s="1"/>
  <c r="S32" i="10" s="1"/>
  <c r="H32" i="10"/>
  <c r="D32" i="10"/>
  <c r="F32" i="10" s="1"/>
  <c r="G32" i="10" s="1"/>
  <c r="O31" i="10"/>
  <c r="Q31" i="10" s="1"/>
  <c r="R31" i="10" s="1"/>
  <c r="S31" i="10" s="1"/>
  <c r="D31" i="10"/>
  <c r="F31" i="10" s="1"/>
  <c r="G31" i="10" s="1"/>
  <c r="H31" i="10" s="1"/>
  <c r="O30" i="10"/>
  <c r="Q30" i="10" s="1"/>
  <c r="R30" i="10" s="1"/>
  <c r="S30" i="10" s="1"/>
  <c r="D30" i="10"/>
  <c r="F30" i="10" s="1"/>
  <c r="G30" i="10" s="1"/>
  <c r="H30" i="10" s="1"/>
  <c r="R29" i="10"/>
  <c r="S29" i="10" s="1"/>
  <c r="V29" i="10" s="1"/>
  <c r="O29" i="10"/>
  <c r="Q29" i="10" s="1"/>
  <c r="D29" i="10"/>
  <c r="F29" i="10" s="1"/>
  <c r="G29" i="10" s="1"/>
  <c r="H29" i="10" s="1"/>
  <c r="Q28" i="10"/>
  <c r="R28" i="10" s="1"/>
  <c r="S28" i="10" s="1"/>
  <c r="O28" i="10"/>
  <c r="D28" i="10"/>
  <c r="F28" i="10" s="1"/>
  <c r="G28" i="10" s="1"/>
  <c r="H28" i="10" s="1"/>
  <c r="O27" i="10"/>
  <c r="Q27" i="10" s="1"/>
  <c r="R27" i="10" s="1"/>
  <c r="S27" i="10" s="1"/>
  <c r="V27" i="10" s="1"/>
  <c r="D27" i="10"/>
  <c r="F27" i="10" s="1"/>
  <c r="G27" i="10" s="1"/>
  <c r="H27" i="10" s="1"/>
  <c r="O26" i="10"/>
  <c r="Q26" i="10" s="1"/>
  <c r="R26" i="10" s="1"/>
  <c r="S26" i="10" s="1"/>
  <c r="D26" i="10"/>
  <c r="F26" i="10" s="1"/>
  <c r="G26" i="10" s="1"/>
  <c r="H26" i="10" s="1"/>
  <c r="D25" i="10"/>
  <c r="F25" i="10" s="1"/>
  <c r="G25" i="10" s="1"/>
  <c r="H25" i="10" s="1"/>
  <c r="J25" i="10" s="1"/>
  <c r="O24" i="10"/>
  <c r="Q24" i="10" s="1"/>
  <c r="R24" i="10" s="1"/>
  <c r="S24" i="10" s="1"/>
  <c r="V24" i="10" s="1"/>
  <c r="D24" i="10"/>
  <c r="F24" i="10" s="1"/>
  <c r="G24" i="10" s="1"/>
  <c r="H24" i="10" s="1"/>
  <c r="O23" i="10"/>
  <c r="Q23" i="10" s="1"/>
  <c r="R23" i="10" s="1"/>
  <c r="S23" i="10" s="1"/>
  <c r="D23" i="10"/>
  <c r="F23" i="10" s="1"/>
  <c r="G23" i="10" s="1"/>
  <c r="H23" i="10" s="1"/>
  <c r="O22" i="10"/>
  <c r="Q22" i="10" s="1"/>
  <c r="R22" i="10" s="1"/>
  <c r="S22" i="10" s="1"/>
  <c r="D22" i="10"/>
  <c r="F22" i="10" s="1"/>
  <c r="G22" i="10" s="1"/>
  <c r="H22" i="10" s="1"/>
  <c r="K22" i="10" s="1"/>
  <c r="D21" i="10"/>
  <c r="F21" i="10" s="1"/>
  <c r="G21" i="10" s="1"/>
  <c r="H21" i="10" s="1"/>
  <c r="O20" i="10"/>
  <c r="Q20" i="10" s="1"/>
  <c r="R20" i="10" s="1"/>
  <c r="S20" i="10" s="1"/>
  <c r="D20" i="10"/>
  <c r="F20" i="10" s="1"/>
  <c r="G20" i="10" s="1"/>
  <c r="H20" i="10" s="1"/>
  <c r="O19" i="10"/>
  <c r="Q19" i="10" s="1"/>
  <c r="R19" i="10" s="1"/>
  <c r="S19" i="10" s="1"/>
  <c r="D19" i="10"/>
  <c r="F19" i="10" s="1"/>
  <c r="G19" i="10" s="1"/>
  <c r="H19" i="10" s="1"/>
  <c r="O18" i="10"/>
  <c r="Q18" i="10" s="1"/>
  <c r="R18" i="10" s="1"/>
  <c r="S18" i="10" s="1"/>
  <c r="D18" i="10"/>
  <c r="F18" i="10" s="1"/>
  <c r="G18" i="10" s="1"/>
  <c r="H18" i="10" s="1"/>
  <c r="O17" i="10"/>
  <c r="Q17" i="10" s="1"/>
  <c r="R17" i="10" s="1"/>
  <c r="S17" i="10" s="1"/>
  <c r="D17" i="10"/>
  <c r="F17" i="10" s="1"/>
  <c r="G17" i="10" s="1"/>
  <c r="H17" i="10" s="1"/>
  <c r="O16" i="10"/>
  <c r="Q16" i="10" s="1"/>
  <c r="R16" i="10" s="1"/>
  <c r="S16" i="10" s="1"/>
  <c r="D16" i="10"/>
  <c r="F16" i="10" s="1"/>
  <c r="G16" i="10" s="1"/>
  <c r="H16" i="10" s="1"/>
  <c r="O15" i="10"/>
  <c r="Q15" i="10" s="1"/>
  <c r="R15" i="10" s="1"/>
  <c r="S15" i="10" s="1"/>
  <c r="G15" i="10"/>
  <c r="H15" i="10" s="1"/>
  <c r="D15" i="10"/>
  <c r="F15" i="10" s="1"/>
  <c r="D14" i="10"/>
  <c r="F14" i="10" s="1"/>
  <c r="G14" i="10" s="1"/>
  <c r="H14" i="10" s="1"/>
  <c r="O13" i="10"/>
  <c r="Q13" i="10" s="1"/>
  <c r="R13" i="10" s="1"/>
  <c r="S13" i="10" s="1"/>
  <c r="D13" i="10"/>
  <c r="F13" i="10" s="1"/>
  <c r="G13" i="10" s="1"/>
  <c r="H13" i="10" s="1"/>
  <c r="O12" i="10"/>
  <c r="Q12" i="10" s="1"/>
  <c r="R12" i="10" s="1"/>
  <c r="S12" i="10" s="1"/>
  <c r="H12" i="10"/>
  <c r="I12" i="10" s="1"/>
  <c r="D12" i="10"/>
  <c r="F12" i="10" s="1"/>
  <c r="G12" i="10" s="1"/>
  <c r="O11" i="10"/>
  <c r="Q11" i="10" s="1"/>
  <c r="R11" i="10" s="1"/>
  <c r="S11" i="10" s="1"/>
  <c r="D11" i="10"/>
  <c r="F11" i="10" s="1"/>
  <c r="G11" i="10" s="1"/>
  <c r="H11" i="10" s="1"/>
  <c r="R10" i="10"/>
  <c r="S10" i="10" s="1"/>
  <c r="O10" i="10"/>
  <c r="Q10" i="10" s="1"/>
  <c r="D10" i="10"/>
  <c r="F10" i="10" s="1"/>
  <c r="G10" i="10" s="1"/>
  <c r="H10" i="10" s="1"/>
  <c r="O9" i="10"/>
  <c r="Q9" i="10" s="1"/>
  <c r="R9" i="10" s="1"/>
  <c r="S9" i="10" s="1"/>
  <c r="D9" i="10"/>
  <c r="F9" i="10" s="1"/>
  <c r="G9" i="10" s="1"/>
  <c r="H9" i="10" s="1"/>
  <c r="V8" i="10"/>
  <c r="Q8" i="10"/>
  <c r="R8" i="10" s="1"/>
  <c r="S8" i="10" s="1"/>
  <c r="U8" i="10" s="1"/>
  <c r="O8" i="10"/>
  <c r="D8" i="10"/>
  <c r="F8" i="10" s="1"/>
  <c r="G8" i="10" s="1"/>
  <c r="H8" i="10" s="1"/>
  <c r="O7" i="10"/>
  <c r="Q7" i="10" s="1"/>
  <c r="R7" i="10" s="1"/>
  <c r="S7" i="10" s="1"/>
  <c r="D7" i="10"/>
  <c r="F7" i="10" s="1"/>
  <c r="G7" i="10" s="1"/>
  <c r="H7" i="10" s="1"/>
  <c r="I7" i="10" s="1"/>
  <c r="O6" i="10"/>
  <c r="Q6" i="10" s="1"/>
  <c r="R6" i="10" s="1"/>
  <c r="S6" i="10" s="1"/>
  <c r="D6" i="10"/>
  <c r="F6" i="10" s="1"/>
  <c r="G6" i="10" s="1"/>
  <c r="H6" i="10" s="1"/>
  <c r="O5" i="10"/>
  <c r="Q5" i="10" s="1"/>
  <c r="R5" i="10" s="1"/>
  <c r="S5" i="10" s="1"/>
  <c r="D5" i="10"/>
  <c r="F5" i="10" s="1"/>
  <c r="G5" i="10" s="1"/>
  <c r="H5" i="10" s="1"/>
  <c r="D81" i="9"/>
  <c r="F81" i="9" s="1"/>
  <c r="G81" i="9" s="1"/>
  <c r="H81" i="9" s="1"/>
  <c r="D80" i="9"/>
  <c r="F80" i="9" s="1"/>
  <c r="G80" i="9" s="1"/>
  <c r="H80" i="9" s="1"/>
  <c r="F79" i="9"/>
  <c r="G79" i="9" s="1"/>
  <c r="H79" i="9" s="1"/>
  <c r="D79" i="9"/>
  <c r="D78" i="9"/>
  <c r="F78" i="9" s="1"/>
  <c r="G78" i="9" s="1"/>
  <c r="H78" i="9" s="1"/>
  <c r="J77" i="9"/>
  <c r="D77" i="9"/>
  <c r="F77" i="9" s="1"/>
  <c r="G77" i="9" s="1"/>
  <c r="H77" i="9" s="1"/>
  <c r="K77" i="9" s="1"/>
  <c r="D76" i="9"/>
  <c r="F76" i="9" s="1"/>
  <c r="G76" i="9" s="1"/>
  <c r="H76" i="9" s="1"/>
  <c r="G75" i="9"/>
  <c r="H75" i="9" s="1"/>
  <c r="D75" i="9"/>
  <c r="F75" i="9" s="1"/>
  <c r="R74" i="9"/>
  <c r="S74" i="9" s="1"/>
  <c r="T74" i="9" s="1"/>
  <c r="P74" i="9"/>
  <c r="D74" i="9"/>
  <c r="F74" i="9" s="1"/>
  <c r="G74" i="9" s="1"/>
  <c r="H74" i="9" s="1"/>
  <c r="P73" i="9"/>
  <c r="R73" i="9" s="1"/>
  <c r="S73" i="9" s="1"/>
  <c r="T73" i="9" s="1"/>
  <c r="H73" i="9"/>
  <c r="S72" i="9"/>
  <c r="T72" i="9" s="1"/>
  <c r="P72" i="9"/>
  <c r="R72" i="9" s="1"/>
  <c r="F72" i="9"/>
  <c r="G72" i="9" s="1"/>
  <c r="H72" i="9" s="1"/>
  <c r="D72" i="9"/>
  <c r="W71" i="9"/>
  <c r="V71" i="9"/>
  <c r="R71" i="9"/>
  <c r="S71" i="9" s="1"/>
  <c r="T71" i="9" s="1"/>
  <c r="U71" i="9" s="1"/>
  <c r="P71" i="9"/>
  <c r="J71" i="9"/>
  <c r="D71" i="9"/>
  <c r="F71" i="9" s="1"/>
  <c r="G71" i="9" s="1"/>
  <c r="H71" i="9" s="1"/>
  <c r="K71" i="9" s="1"/>
  <c r="P70" i="9"/>
  <c r="R70" i="9" s="1"/>
  <c r="S70" i="9" s="1"/>
  <c r="T70" i="9" s="1"/>
  <c r="J70" i="9"/>
  <c r="G70" i="9"/>
  <c r="H70" i="9" s="1"/>
  <c r="F70" i="9"/>
  <c r="D70" i="9"/>
  <c r="R69" i="9"/>
  <c r="S69" i="9" s="1"/>
  <c r="T69" i="9" s="1"/>
  <c r="W69" i="9" s="1"/>
  <c r="P69" i="9"/>
  <c r="F69" i="9"/>
  <c r="G69" i="9" s="1"/>
  <c r="H69" i="9" s="1"/>
  <c r="D69" i="9"/>
  <c r="T68" i="9"/>
  <c r="P68" i="9"/>
  <c r="R68" i="9" s="1"/>
  <c r="S68" i="9" s="1"/>
  <c r="F68" i="9"/>
  <c r="G68" i="9" s="1"/>
  <c r="H68" i="9" s="1"/>
  <c r="D68" i="9"/>
  <c r="P67" i="9"/>
  <c r="R67" i="9" s="1"/>
  <c r="S67" i="9" s="1"/>
  <c r="T67" i="9" s="1"/>
  <c r="U67" i="9" s="1"/>
  <c r="V67" i="9" s="1"/>
  <c r="D67" i="9"/>
  <c r="F67" i="9" s="1"/>
  <c r="G67" i="9" s="1"/>
  <c r="H67" i="9" s="1"/>
  <c r="K67" i="9" s="1"/>
  <c r="T66" i="9"/>
  <c r="W66" i="9" s="1"/>
  <c r="P66" i="9"/>
  <c r="R66" i="9" s="1"/>
  <c r="S66" i="9" s="1"/>
  <c r="G66" i="9"/>
  <c r="H66" i="9" s="1"/>
  <c r="F66" i="9"/>
  <c r="D66" i="9"/>
  <c r="S65" i="9"/>
  <c r="T65" i="9" s="1"/>
  <c r="R65" i="9"/>
  <c r="P65" i="9"/>
  <c r="D65" i="9"/>
  <c r="F65" i="9" s="1"/>
  <c r="G65" i="9" s="1"/>
  <c r="H65" i="9" s="1"/>
  <c r="S64" i="9"/>
  <c r="T64" i="9" s="1"/>
  <c r="P64" i="9"/>
  <c r="R64" i="9" s="1"/>
  <c r="F64" i="9"/>
  <c r="G64" i="9" s="1"/>
  <c r="H64" i="9" s="1"/>
  <c r="D64" i="9"/>
  <c r="R63" i="9"/>
  <c r="S63" i="9" s="1"/>
  <c r="T63" i="9" s="1"/>
  <c r="U63" i="9" s="1"/>
  <c r="V63" i="9" s="1"/>
  <c r="P63" i="9"/>
  <c r="D63" i="9"/>
  <c r="F63" i="9" s="1"/>
  <c r="G63" i="9" s="1"/>
  <c r="H63" i="9" s="1"/>
  <c r="P62" i="9"/>
  <c r="R62" i="9" s="1"/>
  <c r="S62" i="9" s="1"/>
  <c r="T62" i="9" s="1"/>
  <c r="W62" i="9" s="1"/>
  <c r="G62" i="9"/>
  <c r="H62" i="9" s="1"/>
  <c r="F62" i="9"/>
  <c r="D62" i="9"/>
  <c r="R61" i="9"/>
  <c r="S61" i="9" s="1"/>
  <c r="T61" i="9" s="1"/>
  <c r="W61" i="9" s="1"/>
  <c r="P61" i="9"/>
  <c r="F61" i="9"/>
  <c r="G61" i="9" s="1"/>
  <c r="H61" i="9" s="1"/>
  <c r="D61" i="9"/>
  <c r="P60" i="9"/>
  <c r="R60" i="9" s="1"/>
  <c r="S60" i="9" s="1"/>
  <c r="T60" i="9" s="1"/>
  <c r="G60" i="9"/>
  <c r="H60" i="9" s="1"/>
  <c r="F60" i="9"/>
  <c r="D60" i="9"/>
  <c r="P59" i="9"/>
  <c r="R59" i="9" s="1"/>
  <c r="S59" i="9" s="1"/>
  <c r="T59" i="9" s="1"/>
  <c r="D59" i="9"/>
  <c r="F59" i="9" s="1"/>
  <c r="G59" i="9" s="1"/>
  <c r="H59" i="9" s="1"/>
  <c r="I59" i="9" s="1"/>
  <c r="T58" i="9"/>
  <c r="U58" i="9" s="1"/>
  <c r="V58" i="9" s="1"/>
  <c r="P58" i="9"/>
  <c r="R58" i="9" s="1"/>
  <c r="S58" i="9" s="1"/>
  <c r="G58" i="9"/>
  <c r="H58" i="9" s="1"/>
  <c r="F58" i="9"/>
  <c r="D58" i="9"/>
  <c r="R57" i="9"/>
  <c r="S57" i="9" s="1"/>
  <c r="T57" i="9" s="1"/>
  <c r="P57" i="9"/>
  <c r="D57" i="9"/>
  <c r="F57" i="9" s="1"/>
  <c r="G57" i="9" s="1"/>
  <c r="H57" i="9" s="1"/>
  <c r="P56" i="9"/>
  <c r="R56" i="9" s="1"/>
  <c r="S56" i="9" s="1"/>
  <c r="T56" i="9" s="1"/>
  <c r="F56" i="9"/>
  <c r="G56" i="9" s="1"/>
  <c r="H56" i="9" s="1"/>
  <c r="D56" i="9"/>
  <c r="P55" i="9"/>
  <c r="R55" i="9" s="1"/>
  <c r="S55" i="9" s="1"/>
  <c r="T55" i="9" s="1"/>
  <c r="U55" i="9" s="1"/>
  <c r="V55" i="9" s="1"/>
  <c r="D55" i="9"/>
  <c r="F55" i="9" s="1"/>
  <c r="G55" i="9" s="1"/>
  <c r="H55" i="9" s="1"/>
  <c r="K55" i="9" s="1"/>
  <c r="P54" i="9"/>
  <c r="R54" i="9" s="1"/>
  <c r="S54" i="9" s="1"/>
  <c r="T54" i="9" s="1"/>
  <c r="W54" i="9" s="1"/>
  <c r="G54" i="9"/>
  <c r="H54" i="9" s="1"/>
  <c r="F54" i="9"/>
  <c r="D54" i="9"/>
  <c r="R53" i="9"/>
  <c r="S53" i="9" s="1"/>
  <c r="T53" i="9" s="1"/>
  <c r="P53" i="9"/>
  <c r="F53" i="9"/>
  <c r="G53" i="9" s="1"/>
  <c r="H53" i="9" s="1"/>
  <c r="D53" i="9"/>
  <c r="P52" i="9"/>
  <c r="R52" i="9" s="1"/>
  <c r="S52" i="9" s="1"/>
  <c r="T52" i="9" s="1"/>
  <c r="G52" i="9"/>
  <c r="H52" i="9" s="1"/>
  <c r="F52" i="9"/>
  <c r="D52" i="9"/>
  <c r="P51" i="9"/>
  <c r="R51" i="9" s="1"/>
  <c r="S51" i="9" s="1"/>
  <c r="T51" i="9" s="1"/>
  <c r="J51" i="9"/>
  <c r="I51" i="9"/>
  <c r="D51" i="9"/>
  <c r="F51" i="9" s="1"/>
  <c r="G51" i="9" s="1"/>
  <c r="H51" i="9" s="1"/>
  <c r="K51" i="9" s="1"/>
  <c r="P50" i="9"/>
  <c r="R50" i="9" s="1"/>
  <c r="S50" i="9" s="1"/>
  <c r="T50" i="9" s="1"/>
  <c r="U50" i="9" s="1"/>
  <c r="V50" i="9" s="1"/>
  <c r="H50" i="9"/>
  <c r="I50" i="9" s="1"/>
  <c r="G50" i="9"/>
  <c r="F50" i="9"/>
  <c r="D50" i="9"/>
  <c r="R49" i="9"/>
  <c r="S49" i="9" s="1"/>
  <c r="T49" i="9" s="1"/>
  <c r="P49" i="9"/>
  <c r="D49" i="9"/>
  <c r="F49" i="9" s="1"/>
  <c r="G49" i="9" s="1"/>
  <c r="H49" i="9" s="1"/>
  <c r="S48" i="9"/>
  <c r="T48" i="9" s="1"/>
  <c r="P48" i="9"/>
  <c r="R48" i="9" s="1"/>
  <c r="F48" i="9"/>
  <c r="G48" i="9" s="1"/>
  <c r="H48" i="9" s="1"/>
  <c r="D48" i="9"/>
  <c r="P47" i="9"/>
  <c r="R47" i="9" s="1"/>
  <c r="S47" i="9" s="1"/>
  <c r="T47" i="9" s="1"/>
  <c r="D47" i="9"/>
  <c r="F47" i="9" s="1"/>
  <c r="G47" i="9" s="1"/>
  <c r="H47" i="9" s="1"/>
  <c r="J47" i="9" s="1"/>
  <c r="P46" i="9"/>
  <c r="R46" i="9" s="1"/>
  <c r="S46" i="9" s="1"/>
  <c r="T46" i="9" s="1"/>
  <c r="G46" i="9"/>
  <c r="H46" i="9" s="1"/>
  <c r="I46" i="9" s="1"/>
  <c r="F46" i="9"/>
  <c r="D46" i="9"/>
  <c r="S45" i="9"/>
  <c r="T45" i="9" s="1"/>
  <c r="W45" i="9" s="1"/>
  <c r="R45" i="9"/>
  <c r="P45" i="9"/>
  <c r="D45" i="9"/>
  <c r="F45" i="9" s="1"/>
  <c r="G45" i="9" s="1"/>
  <c r="H45" i="9" s="1"/>
  <c r="G41" i="9"/>
  <c r="H41" i="9" s="1"/>
  <c r="D41" i="9"/>
  <c r="F41" i="9" s="1"/>
  <c r="F40" i="9"/>
  <c r="G40" i="9" s="1"/>
  <c r="H40" i="9" s="1"/>
  <c r="D40" i="9"/>
  <c r="F39" i="9"/>
  <c r="G39" i="9" s="1"/>
  <c r="H39" i="9" s="1"/>
  <c r="I39" i="9" s="1"/>
  <c r="D39" i="9"/>
  <c r="F38" i="9"/>
  <c r="G38" i="9" s="1"/>
  <c r="H38" i="9" s="1"/>
  <c r="D38" i="9"/>
  <c r="H37" i="9"/>
  <c r="D37" i="9"/>
  <c r="F37" i="9" s="1"/>
  <c r="G37" i="9" s="1"/>
  <c r="G36" i="9"/>
  <c r="H36" i="9" s="1"/>
  <c r="F36" i="9"/>
  <c r="D36" i="9"/>
  <c r="Q35" i="9"/>
  <c r="R35" i="9" s="1"/>
  <c r="S35" i="9" s="1"/>
  <c r="T35" i="9" s="1"/>
  <c r="U35" i="9" s="1"/>
  <c r="O35" i="9"/>
  <c r="D35" i="9"/>
  <c r="F35" i="9" s="1"/>
  <c r="G35" i="9" s="1"/>
  <c r="H35" i="9" s="1"/>
  <c r="R34" i="9"/>
  <c r="S34" i="9" s="1"/>
  <c r="O34" i="9"/>
  <c r="Q34" i="9" s="1"/>
  <c r="F34" i="9"/>
  <c r="G34" i="9" s="1"/>
  <c r="H34" i="9" s="1"/>
  <c r="D34" i="9"/>
  <c r="Q33" i="9"/>
  <c r="R33" i="9" s="1"/>
  <c r="S33" i="9" s="1"/>
  <c r="O33" i="9"/>
  <c r="D33" i="9"/>
  <c r="F33" i="9" s="1"/>
  <c r="G33" i="9" s="1"/>
  <c r="H33" i="9" s="1"/>
  <c r="V32" i="9"/>
  <c r="T32" i="9"/>
  <c r="U32" i="9" s="1"/>
  <c r="O32" i="9"/>
  <c r="Q32" i="9" s="1"/>
  <c r="R32" i="9" s="1"/>
  <c r="S32" i="9" s="1"/>
  <c r="F32" i="9"/>
  <c r="G32" i="9" s="1"/>
  <c r="H32" i="9" s="1"/>
  <c r="D32" i="9"/>
  <c r="Q31" i="9"/>
  <c r="R31" i="9" s="1"/>
  <c r="S31" i="9" s="1"/>
  <c r="O31" i="9"/>
  <c r="D31" i="9"/>
  <c r="F31" i="9" s="1"/>
  <c r="G31" i="9" s="1"/>
  <c r="H31" i="9" s="1"/>
  <c r="J31" i="9" s="1"/>
  <c r="S30" i="9"/>
  <c r="V30" i="9" s="1"/>
  <c r="R30" i="9"/>
  <c r="O30" i="9"/>
  <c r="Q30" i="9" s="1"/>
  <c r="F30" i="9"/>
  <c r="G30" i="9" s="1"/>
  <c r="H30" i="9" s="1"/>
  <c r="D30" i="9"/>
  <c r="Q29" i="9"/>
  <c r="R29" i="9" s="1"/>
  <c r="S29" i="9" s="1"/>
  <c r="T29" i="9" s="1"/>
  <c r="U29" i="9" s="1"/>
  <c r="O29" i="9"/>
  <c r="D29" i="9"/>
  <c r="F29" i="9" s="1"/>
  <c r="G29" i="9" s="1"/>
  <c r="H29" i="9" s="1"/>
  <c r="G28" i="9"/>
  <c r="H28" i="9" s="1"/>
  <c r="D28" i="9"/>
  <c r="F28" i="9" s="1"/>
  <c r="Q27" i="9"/>
  <c r="R27" i="9" s="1"/>
  <c r="S27" i="9" s="1"/>
  <c r="T27" i="9" s="1"/>
  <c r="U27" i="9" s="1"/>
  <c r="O27" i="9"/>
  <c r="O26" i="9"/>
  <c r="Q26" i="9" s="1"/>
  <c r="R26" i="9" s="1"/>
  <c r="S26" i="9" s="1"/>
  <c r="V26" i="9" s="1"/>
  <c r="D26" i="9"/>
  <c r="F26" i="9" s="1"/>
  <c r="G26" i="9" s="1"/>
  <c r="H26" i="9" s="1"/>
  <c r="O25" i="9"/>
  <c r="Q25" i="9" s="1"/>
  <c r="R25" i="9" s="1"/>
  <c r="S25" i="9" s="1"/>
  <c r="F25" i="9"/>
  <c r="G25" i="9" s="1"/>
  <c r="H25" i="9" s="1"/>
  <c r="I25" i="9" s="1"/>
  <c r="D25" i="9"/>
  <c r="O24" i="9"/>
  <c r="Q24" i="9" s="1"/>
  <c r="R24" i="9" s="1"/>
  <c r="S24" i="9" s="1"/>
  <c r="T24" i="9" s="1"/>
  <c r="U24" i="9" s="1"/>
  <c r="D24" i="9"/>
  <c r="F24" i="9" s="1"/>
  <c r="G24" i="9" s="1"/>
  <c r="H24" i="9" s="1"/>
  <c r="O23" i="9"/>
  <c r="Q23" i="9" s="1"/>
  <c r="R23" i="9" s="1"/>
  <c r="S23" i="9" s="1"/>
  <c r="D23" i="9"/>
  <c r="F23" i="9" s="1"/>
  <c r="G23" i="9" s="1"/>
  <c r="H23" i="9" s="1"/>
  <c r="O22" i="9"/>
  <c r="Q22" i="9" s="1"/>
  <c r="R22" i="9" s="1"/>
  <c r="S22" i="9" s="1"/>
  <c r="T22" i="9" s="1"/>
  <c r="U22" i="9" s="1"/>
  <c r="D22" i="9"/>
  <c r="F22" i="9" s="1"/>
  <c r="G22" i="9" s="1"/>
  <c r="H22" i="9" s="1"/>
  <c r="O21" i="9"/>
  <c r="Q21" i="9" s="1"/>
  <c r="R21" i="9" s="1"/>
  <c r="S21" i="9" s="1"/>
  <c r="F21" i="9"/>
  <c r="G21" i="9" s="1"/>
  <c r="H21" i="9" s="1"/>
  <c r="D21" i="9"/>
  <c r="O20" i="9"/>
  <c r="Q20" i="9" s="1"/>
  <c r="R20" i="9" s="1"/>
  <c r="S20" i="9" s="1"/>
  <c r="D20" i="9"/>
  <c r="F20" i="9" s="1"/>
  <c r="G20" i="9" s="1"/>
  <c r="H20" i="9" s="1"/>
  <c r="K20" i="9" s="1"/>
  <c r="O19" i="9"/>
  <c r="Q19" i="9" s="1"/>
  <c r="R19" i="9" s="1"/>
  <c r="S19" i="9" s="1"/>
  <c r="D19" i="9"/>
  <c r="F19" i="9" s="1"/>
  <c r="G19" i="9" s="1"/>
  <c r="H19" i="9" s="1"/>
  <c r="D18" i="9"/>
  <c r="F18" i="9" s="1"/>
  <c r="G18" i="9" s="1"/>
  <c r="H18" i="9" s="1"/>
  <c r="O17" i="9"/>
  <c r="Q17" i="9" s="1"/>
  <c r="R17" i="9" s="1"/>
  <c r="S17" i="9" s="1"/>
  <c r="D17" i="9"/>
  <c r="F17" i="9" s="1"/>
  <c r="G17" i="9" s="1"/>
  <c r="H17" i="9" s="1"/>
  <c r="R16" i="9"/>
  <c r="S16" i="9" s="1"/>
  <c r="Q16" i="9"/>
  <c r="O16" i="9"/>
  <c r="D16" i="9"/>
  <c r="F16" i="9" s="1"/>
  <c r="G16" i="9" s="1"/>
  <c r="H16" i="9" s="1"/>
  <c r="O15" i="9"/>
  <c r="Q15" i="9" s="1"/>
  <c r="R15" i="9" s="1"/>
  <c r="S15" i="9" s="1"/>
  <c r="D15" i="9"/>
  <c r="F15" i="9" s="1"/>
  <c r="G15" i="9" s="1"/>
  <c r="H15" i="9" s="1"/>
  <c r="O14" i="9"/>
  <c r="Q14" i="9" s="1"/>
  <c r="R14" i="9" s="1"/>
  <c r="S14" i="9" s="1"/>
  <c r="D14" i="9"/>
  <c r="F14" i="9" s="1"/>
  <c r="G14" i="9" s="1"/>
  <c r="H14" i="9" s="1"/>
  <c r="O13" i="9"/>
  <c r="Q13" i="9" s="1"/>
  <c r="R13" i="9" s="1"/>
  <c r="S13" i="9" s="1"/>
  <c r="D13" i="9"/>
  <c r="F13" i="9" s="1"/>
  <c r="G13" i="9" s="1"/>
  <c r="H13" i="9" s="1"/>
  <c r="D12" i="9"/>
  <c r="F12" i="9" s="1"/>
  <c r="G12" i="9" s="1"/>
  <c r="H12" i="9" s="1"/>
  <c r="O11" i="9"/>
  <c r="Q11" i="9" s="1"/>
  <c r="R11" i="9" s="1"/>
  <c r="S11" i="9" s="1"/>
  <c r="D11" i="9"/>
  <c r="F11" i="9" s="1"/>
  <c r="G11" i="9" s="1"/>
  <c r="H11" i="9" s="1"/>
  <c r="O10" i="9"/>
  <c r="Q10" i="9" s="1"/>
  <c r="R10" i="9" s="1"/>
  <c r="S10" i="9" s="1"/>
  <c r="F10" i="9"/>
  <c r="G10" i="9" s="1"/>
  <c r="H10" i="9" s="1"/>
  <c r="D10" i="9"/>
  <c r="O9" i="9"/>
  <c r="Q9" i="9" s="1"/>
  <c r="R9" i="9" s="1"/>
  <c r="S9" i="9" s="1"/>
  <c r="D9" i="9"/>
  <c r="F9" i="9" s="1"/>
  <c r="G9" i="9" s="1"/>
  <c r="H9" i="9" s="1"/>
  <c r="Q8" i="9"/>
  <c r="R8" i="9" s="1"/>
  <c r="S8" i="9" s="1"/>
  <c r="O8" i="9"/>
  <c r="D8" i="9"/>
  <c r="F8" i="9" s="1"/>
  <c r="G8" i="9" s="1"/>
  <c r="H8" i="9" s="1"/>
  <c r="O7" i="9"/>
  <c r="Q7" i="9" s="1"/>
  <c r="R7" i="9" s="1"/>
  <c r="S7" i="9" s="1"/>
  <c r="D7" i="9"/>
  <c r="F7" i="9" s="1"/>
  <c r="G7" i="9" s="1"/>
  <c r="H7" i="9" s="1"/>
  <c r="D6" i="9"/>
  <c r="F6" i="9" s="1"/>
  <c r="G6" i="9" s="1"/>
  <c r="H6" i="9" s="1"/>
  <c r="Q5" i="9"/>
  <c r="R5" i="9" s="1"/>
  <c r="S5" i="9" s="1"/>
  <c r="O5" i="9"/>
  <c r="D5" i="9"/>
  <c r="F5" i="9" s="1"/>
  <c r="G5" i="9" s="1"/>
  <c r="H5" i="9" s="1"/>
  <c r="U71" i="3"/>
  <c r="U47" i="3"/>
  <c r="O52" i="3"/>
  <c r="Q52" i="3" s="1"/>
  <c r="R52" i="3" s="1"/>
  <c r="S52" i="3" s="1"/>
  <c r="U52" i="3" s="1"/>
  <c r="O54" i="3"/>
  <c r="Q54" i="3" s="1"/>
  <c r="R54" i="3" s="1"/>
  <c r="S54" i="3" s="1"/>
  <c r="O55" i="3"/>
  <c r="Q55" i="3" s="1"/>
  <c r="R55" i="3" s="1"/>
  <c r="S55" i="3" s="1"/>
  <c r="U55" i="3" s="1"/>
  <c r="O56" i="3"/>
  <c r="Q56" i="3" s="1"/>
  <c r="R56" i="3" s="1"/>
  <c r="S56" i="3" s="1"/>
  <c r="U56" i="3" s="1"/>
  <c r="O57" i="3"/>
  <c r="Q57" i="3"/>
  <c r="R57" i="3" s="1"/>
  <c r="S57" i="3" s="1"/>
  <c r="U57" i="3" s="1"/>
  <c r="O58" i="3"/>
  <c r="Q58" i="3" s="1"/>
  <c r="R58" i="3" s="1"/>
  <c r="S58" i="3" s="1"/>
  <c r="V58" i="3" s="1"/>
  <c r="O59" i="3"/>
  <c r="Q59" i="3" s="1"/>
  <c r="R59" i="3" s="1"/>
  <c r="S59" i="3" s="1"/>
  <c r="U59" i="3" s="1"/>
  <c r="O60" i="3"/>
  <c r="Q60" i="3" s="1"/>
  <c r="R60" i="3" s="1"/>
  <c r="S60" i="3" s="1"/>
  <c r="U60" i="3" s="1"/>
  <c r="O61" i="3"/>
  <c r="Q61" i="3" s="1"/>
  <c r="R61" i="3" s="1"/>
  <c r="S61" i="3" s="1"/>
  <c r="U61" i="3" s="1"/>
  <c r="O63" i="3"/>
  <c r="Q63" i="3" s="1"/>
  <c r="R63" i="3" s="1"/>
  <c r="S63" i="3" s="1"/>
  <c r="U63" i="3" s="1"/>
  <c r="O64" i="3"/>
  <c r="Q64" i="3" s="1"/>
  <c r="R64" i="3" s="1"/>
  <c r="S64" i="3" s="1"/>
  <c r="U64" i="3" s="1"/>
  <c r="O65" i="3"/>
  <c r="Q65" i="3"/>
  <c r="R65" i="3"/>
  <c r="S65" i="3" s="1"/>
  <c r="U65" i="3" s="1"/>
  <c r="O66" i="3"/>
  <c r="Q66" i="3"/>
  <c r="R66" i="3" s="1"/>
  <c r="S66" i="3" s="1"/>
  <c r="O67" i="3"/>
  <c r="Q67" i="3" s="1"/>
  <c r="R67" i="3" s="1"/>
  <c r="S67" i="3" s="1"/>
  <c r="U67" i="3" s="1"/>
  <c r="O68" i="3"/>
  <c r="Q68" i="3" s="1"/>
  <c r="R68" i="3" s="1"/>
  <c r="S68" i="3" s="1"/>
  <c r="U68" i="3" s="1"/>
  <c r="O69" i="3"/>
  <c r="Q69" i="3" s="1"/>
  <c r="R69" i="3" s="1"/>
  <c r="S69" i="3" s="1"/>
  <c r="U69" i="3" s="1"/>
  <c r="O70" i="3"/>
  <c r="Q70" i="3" s="1"/>
  <c r="R70" i="3" s="1"/>
  <c r="S70" i="3" s="1"/>
  <c r="O71" i="3"/>
  <c r="Q71" i="3" s="1"/>
  <c r="R71" i="3" s="1"/>
  <c r="S71" i="3" s="1"/>
  <c r="O72" i="3"/>
  <c r="Q72" i="3" s="1"/>
  <c r="R72" i="3" s="1"/>
  <c r="S72" i="3" s="1"/>
  <c r="U72" i="3" s="1"/>
  <c r="O73" i="3"/>
  <c r="Q73" i="3" s="1"/>
  <c r="R73" i="3" s="1"/>
  <c r="S73" i="3" s="1"/>
  <c r="U73" i="3" s="1"/>
  <c r="O74" i="3"/>
  <c r="Q74" i="3" s="1"/>
  <c r="R74" i="3" s="1"/>
  <c r="S74" i="3" s="1"/>
  <c r="O75" i="3"/>
  <c r="Q75" i="3" s="1"/>
  <c r="R75" i="3" s="1"/>
  <c r="S75" i="3" s="1"/>
  <c r="U75" i="3" s="1"/>
  <c r="O76" i="3"/>
  <c r="Q76" i="3" s="1"/>
  <c r="R76" i="3" s="1"/>
  <c r="S76" i="3" s="1"/>
  <c r="U76" i="3" s="1"/>
  <c r="O77" i="3"/>
  <c r="Q77" i="3" s="1"/>
  <c r="R77" i="3" s="1"/>
  <c r="S77" i="3" s="1"/>
  <c r="U77" i="3" s="1"/>
  <c r="O78" i="3"/>
  <c r="Q78" i="3"/>
  <c r="R78" i="3" s="1"/>
  <c r="S78" i="3" s="1"/>
  <c r="O79" i="3"/>
  <c r="Q79" i="3" s="1"/>
  <c r="R79" i="3" s="1"/>
  <c r="S79" i="3" s="1"/>
  <c r="U79" i="3" s="1"/>
  <c r="O80" i="3"/>
  <c r="Q80" i="3" s="1"/>
  <c r="R80" i="3" s="1"/>
  <c r="S80" i="3" s="1"/>
  <c r="U80" i="3" s="1"/>
  <c r="O81" i="3"/>
  <c r="Q81" i="3"/>
  <c r="R81" i="3"/>
  <c r="S81" i="3" s="1"/>
  <c r="U81" i="3" s="1"/>
  <c r="O6" i="3"/>
  <c r="Q6" i="3" s="1"/>
  <c r="R6" i="3" s="1"/>
  <c r="S6" i="3" s="1"/>
  <c r="O7" i="3"/>
  <c r="Q7" i="3" s="1"/>
  <c r="R7" i="3" s="1"/>
  <c r="S7" i="3" s="1"/>
  <c r="O8" i="3"/>
  <c r="Q8" i="3" s="1"/>
  <c r="R8" i="3" s="1"/>
  <c r="S8" i="3" s="1"/>
  <c r="O9" i="3"/>
  <c r="Q9" i="3"/>
  <c r="R9" i="3" s="1"/>
  <c r="S9" i="3" s="1"/>
  <c r="O10" i="3"/>
  <c r="Q10" i="3"/>
  <c r="R10" i="3" s="1"/>
  <c r="S10" i="3" s="1"/>
  <c r="T10" i="3" s="1"/>
  <c r="O11" i="3"/>
  <c r="Q11" i="3" s="1"/>
  <c r="R11" i="3" s="1"/>
  <c r="S11" i="3" s="1"/>
  <c r="O12" i="3"/>
  <c r="Q12" i="3"/>
  <c r="R12" i="3" s="1"/>
  <c r="S12" i="3" s="1"/>
  <c r="O13" i="3"/>
  <c r="Q13" i="3"/>
  <c r="R13" i="3" s="1"/>
  <c r="S13" i="3" s="1"/>
  <c r="O15" i="3"/>
  <c r="Q15" i="3" s="1"/>
  <c r="R15" i="3" s="1"/>
  <c r="S15" i="3" s="1"/>
  <c r="O16" i="3"/>
  <c r="Q16" i="3"/>
  <c r="R16" i="3" s="1"/>
  <c r="S16" i="3" s="1"/>
  <c r="O17" i="3"/>
  <c r="Q17" i="3" s="1"/>
  <c r="R17" i="3" s="1"/>
  <c r="S17" i="3" s="1"/>
  <c r="O19" i="3"/>
  <c r="Q19" i="3" s="1"/>
  <c r="R19" i="3" s="1"/>
  <c r="S19" i="3" s="1"/>
  <c r="O20" i="3"/>
  <c r="Q20" i="3" s="1"/>
  <c r="R20" i="3" s="1"/>
  <c r="S20" i="3" s="1"/>
  <c r="O22" i="3"/>
  <c r="Q22" i="3" s="1"/>
  <c r="R22" i="3" s="1"/>
  <c r="S22" i="3" s="1"/>
  <c r="O23" i="3"/>
  <c r="Q23" i="3" s="1"/>
  <c r="R23" i="3" s="1"/>
  <c r="S23" i="3" s="1"/>
  <c r="O24" i="3"/>
  <c r="Q24" i="3"/>
  <c r="R24" i="3" s="1"/>
  <c r="S24" i="3" s="1"/>
  <c r="O26" i="3"/>
  <c r="Q26" i="3" s="1"/>
  <c r="R26" i="3" s="1"/>
  <c r="S26" i="3" s="1"/>
  <c r="T26" i="3" s="1"/>
  <c r="O27" i="3"/>
  <c r="Q27" i="3" s="1"/>
  <c r="R27" i="3" s="1"/>
  <c r="S27" i="3" s="1"/>
  <c r="O28" i="3"/>
  <c r="Q28" i="3"/>
  <c r="R28" i="3" s="1"/>
  <c r="S28" i="3" s="1"/>
  <c r="O29" i="3"/>
  <c r="Q29" i="3" s="1"/>
  <c r="R29" i="3" s="1"/>
  <c r="S29" i="3" s="1"/>
  <c r="O30" i="3"/>
  <c r="Q30" i="3" s="1"/>
  <c r="R30" i="3" s="1"/>
  <c r="S30" i="3" s="1"/>
  <c r="O31" i="3"/>
  <c r="Q31" i="3" s="1"/>
  <c r="R31" i="3" s="1"/>
  <c r="S31" i="3" s="1"/>
  <c r="O33" i="3"/>
  <c r="Q33" i="3" s="1"/>
  <c r="R33" i="3" s="1"/>
  <c r="S33" i="3" s="1"/>
  <c r="O34" i="3"/>
  <c r="Q34" i="3" s="1"/>
  <c r="R34" i="3" s="1"/>
  <c r="S34" i="3" s="1"/>
  <c r="T34" i="3" s="1"/>
  <c r="O35" i="3"/>
  <c r="Q35" i="3" s="1"/>
  <c r="R35" i="3" s="1"/>
  <c r="S35" i="3" s="1"/>
  <c r="O36" i="3"/>
  <c r="Q36" i="3" s="1"/>
  <c r="R36" i="3" s="1"/>
  <c r="S36" i="3" s="1"/>
  <c r="O37" i="3"/>
  <c r="Q37" i="3" s="1"/>
  <c r="R37" i="3" s="1"/>
  <c r="S37" i="3" s="1"/>
  <c r="O38" i="3"/>
  <c r="Q38" i="3" s="1"/>
  <c r="R38" i="3" s="1"/>
  <c r="S38" i="3" s="1"/>
  <c r="O39" i="3"/>
  <c r="Q39" i="3" s="1"/>
  <c r="R39" i="3" s="1"/>
  <c r="S39" i="3" s="1"/>
  <c r="O42" i="3"/>
  <c r="Q42" i="3"/>
  <c r="R42" i="3"/>
  <c r="S42" i="3" s="1"/>
  <c r="T42" i="3" s="1"/>
  <c r="O46" i="3"/>
  <c r="Q46" i="3" s="1"/>
  <c r="R46" i="3" s="1"/>
  <c r="S46" i="3" s="1"/>
  <c r="U46" i="3" s="1"/>
  <c r="D52" i="5"/>
  <c r="F52" i="5" s="1"/>
  <c r="G52" i="5" s="1"/>
  <c r="H52" i="5" s="1"/>
  <c r="D53" i="5"/>
  <c r="F53" i="5" s="1"/>
  <c r="G53" i="5" s="1"/>
  <c r="H53" i="5" s="1"/>
  <c r="D54" i="5"/>
  <c r="F54" i="5" s="1"/>
  <c r="G54" i="5" s="1"/>
  <c r="H54" i="5" s="1"/>
  <c r="D56" i="5"/>
  <c r="F56" i="5" s="1"/>
  <c r="G56" i="5" s="1"/>
  <c r="H56" i="5" s="1"/>
  <c r="D57" i="5"/>
  <c r="F57" i="5" s="1"/>
  <c r="G57" i="5" s="1"/>
  <c r="H57" i="5" s="1"/>
  <c r="D58" i="5"/>
  <c r="F58" i="5" s="1"/>
  <c r="G58" i="5" s="1"/>
  <c r="H58" i="5" s="1"/>
  <c r="D60" i="5"/>
  <c r="F60" i="5" s="1"/>
  <c r="G60" i="5" s="1"/>
  <c r="H60" i="5" s="1"/>
  <c r="J60" i="5" s="1"/>
  <c r="D61" i="5"/>
  <c r="F61" i="5" s="1"/>
  <c r="G61" i="5" s="1"/>
  <c r="H61" i="5" s="1"/>
  <c r="D62" i="5"/>
  <c r="F62" i="5" s="1"/>
  <c r="G62" i="5" s="1"/>
  <c r="H62" i="5" s="1"/>
  <c r="D63" i="5"/>
  <c r="F63" i="5" s="1"/>
  <c r="G63" i="5" s="1"/>
  <c r="H63" i="5" s="1"/>
  <c r="D64" i="5"/>
  <c r="F64" i="5" s="1"/>
  <c r="G64" i="5" s="1"/>
  <c r="H64" i="5" s="1"/>
  <c r="D66" i="5"/>
  <c r="F66" i="5" s="1"/>
  <c r="G66" i="5" s="1"/>
  <c r="H66" i="5" s="1"/>
  <c r="D67" i="5"/>
  <c r="F67" i="5" s="1"/>
  <c r="G67" i="5" s="1"/>
  <c r="H67" i="5" s="1"/>
  <c r="D69" i="5"/>
  <c r="F69" i="5" s="1"/>
  <c r="G69" i="5" s="1"/>
  <c r="H69" i="5" s="1"/>
  <c r="D70" i="5"/>
  <c r="F70" i="5" s="1"/>
  <c r="G70" i="5" s="1"/>
  <c r="H70" i="5" s="1"/>
  <c r="D71" i="5"/>
  <c r="F71" i="5" s="1"/>
  <c r="G71" i="5" s="1"/>
  <c r="H71" i="5" s="1"/>
  <c r="D73" i="5"/>
  <c r="F73" i="5" s="1"/>
  <c r="G73" i="5" s="1"/>
  <c r="H73" i="5" s="1"/>
  <c r="D74" i="5"/>
  <c r="F74" i="5" s="1"/>
  <c r="G74" i="5" s="1"/>
  <c r="H74" i="5" s="1"/>
  <c r="D75" i="5"/>
  <c r="F75" i="5" s="1"/>
  <c r="G75" i="5" s="1"/>
  <c r="H75" i="5" s="1"/>
  <c r="D76" i="5"/>
  <c r="F76" i="5" s="1"/>
  <c r="G76" i="5" s="1"/>
  <c r="H76" i="5" s="1"/>
  <c r="D77" i="5"/>
  <c r="F77" i="5" s="1"/>
  <c r="G77" i="5" s="1"/>
  <c r="H77" i="5" s="1"/>
  <c r="D79" i="5"/>
  <c r="F79" i="5" s="1"/>
  <c r="G79" i="5" s="1"/>
  <c r="H79" i="5" s="1"/>
  <c r="D80" i="5"/>
  <c r="F80" i="5" s="1"/>
  <c r="G80" i="5" s="1"/>
  <c r="H80" i="5" s="1"/>
  <c r="D82" i="5"/>
  <c r="F82" i="5" s="1"/>
  <c r="G82" i="5" s="1"/>
  <c r="H82" i="5" s="1"/>
  <c r="D83" i="5"/>
  <c r="F83" i="5" s="1"/>
  <c r="G83" i="5" s="1"/>
  <c r="H83" i="5" s="1"/>
  <c r="D84" i="5"/>
  <c r="F84" i="5" s="1"/>
  <c r="G84" i="5" s="1"/>
  <c r="H84" i="5" s="1"/>
  <c r="D86" i="5"/>
  <c r="F86" i="5" s="1"/>
  <c r="G86" i="5" s="1"/>
  <c r="H86" i="5" s="1"/>
  <c r="D88" i="5"/>
  <c r="F88" i="5" s="1"/>
  <c r="G88" i="5" s="1"/>
  <c r="H88" i="5" s="1"/>
  <c r="D89" i="5"/>
  <c r="F89" i="5" s="1"/>
  <c r="G89" i="5" s="1"/>
  <c r="H89" i="5" s="1"/>
  <c r="D90" i="5"/>
  <c r="F90" i="5" s="1"/>
  <c r="G90" i="5" s="1"/>
  <c r="H90" i="5" s="1"/>
  <c r="D91" i="5"/>
  <c r="F91" i="5" s="1"/>
  <c r="G91" i="5" s="1"/>
  <c r="H91" i="5" s="1"/>
  <c r="D92" i="5"/>
  <c r="F92" i="5" s="1"/>
  <c r="G92" i="5" s="1"/>
  <c r="H92" i="5" s="1"/>
  <c r="D93" i="5"/>
  <c r="F93" i="5" s="1"/>
  <c r="G93" i="5" s="1"/>
  <c r="H93" i="5" s="1"/>
  <c r="D94" i="5"/>
  <c r="F94" i="5" s="1"/>
  <c r="G94" i="5" s="1"/>
  <c r="H94" i="5" s="1"/>
  <c r="D95" i="5"/>
  <c r="F95" i="5" s="1"/>
  <c r="G95" i="5" s="1"/>
  <c r="H95" i="5" s="1"/>
  <c r="D51" i="5"/>
  <c r="F51" i="5" s="1"/>
  <c r="G51" i="5" s="1"/>
  <c r="H51" i="5" s="1"/>
  <c r="O52" i="5"/>
  <c r="Q52" i="5" s="1"/>
  <c r="R52" i="5" s="1"/>
  <c r="S52" i="5" s="1"/>
  <c r="O53" i="5"/>
  <c r="Q53" i="5" s="1"/>
  <c r="R53" i="5" s="1"/>
  <c r="S53" i="5" s="1"/>
  <c r="O54" i="5"/>
  <c r="Q54" i="5" s="1"/>
  <c r="R54" i="5" s="1"/>
  <c r="S54" i="5" s="1"/>
  <c r="O56" i="5"/>
  <c r="Q56" i="5" s="1"/>
  <c r="R56" i="5" s="1"/>
  <c r="S56" i="5" s="1"/>
  <c r="O57" i="5"/>
  <c r="Q57" i="5" s="1"/>
  <c r="R57" i="5" s="1"/>
  <c r="S57" i="5" s="1"/>
  <c r="O58" i="5"/>
  <c r="Q58" i="5" s="1"/>
  <c r="R58" i="5" s="1"/>
  <c r="S58" i="5" s="1"/>
  <c r="O60" i="5"/>
  <c r="Q60" i="5" s="1"/>
  <c r="R60" i="5" s="1"/>
  <c r="S60" i="5" s="1"/>
  <c r="O61" i="5"/>
  <c r="Q61" i="5" s="1"/>
  <c r="R61" i="5" s="1"/>
  <c r="S61" i="5" s="1"/>
  <c r="O62" i="5"/>
  <c r="Q62" i="5" s="1"/>
  <c r="R62" i="5" s="1"/>
  <c r="S62" i="5" s="1"/>
  <c r="O63" i="5"/>
  <c r="Q63" i="5" s="1"/>
  <c r="R63" i="5" s="1"/>
  <c r="S63" i="5" s="1"/>
  <c r="O64" i="5"/>
  <c r="Q64" i="5" s="1"/>
  <c r="R64" i="5" s="1"/>
  <c r="S64" i="5" s="1"/>
  <c r="O66" i="5"/>
  <c r="Q66" i="5" s="1"/>
  <c r="R66" i="5" s="1"/>
  <c r="S66" i="5" s="1"/>
  <c r="O67" i="5"/>
  <c r="Q67" i="5" s="1"/>
  <c r="R67" i="5" s="1"/>
  <c r="S67" i="5" s="1"/>
  <c r="O69" i="5"/>
  <c r="Q69" i="5" s="1"/>
  <c r="R69" i="5" s="1"/>
  <c r="S69" i="5" s="1"/>
  <c r="O70" i="5"/>
  <c r="Q70" i="5" s="1"/>
  <c r="R70" i="5" s="1"/>
  <c r="S70" i="5" s="1"/>
  <c r="O71" i="5"/>
  <c r="Q71" i="5" s="1"/>
  <c r="R71" i="5" s="1"/>
  <c r="S71" i="5" s="1"/>
  <c r="O73" i="5"/>
  <c r="Q73" i="5" s="1"/>
  <c r="R73" i="5" s="1"/>
  <c r="S73" i="5" s="1"/>
  <c r="O74" i="5"/>
  <c r="Q74" i="5" s="1"/>
  <c r="R74" i="5" s="1"/>
  <c r="S74" i="5" s="1"/>
  <c r="O75" i="5"/>
  <c r="Q75" i="5" s="1"/>
  <c r="R75" i="5" s="1"/>
  <c r="S75" i="5" s="1"/>
  <c r="O76" i="5"/>
  <c r="Q76" i="5" s="1"/>
  <c r="R76" i="5" s="1"/>
  <c r="S76" i="5" s="1"/>
  <c r="O77" i="5"/>
  <c r="Q77" i="5" s="1"/>
  <c r="R77" i="5" s="1"/>
  <c r="S77" i="5" s="1"/>
  <c r="O79" i="5"/>
  <c r="Q79" i="5" s="1"/>
  <c r="R79" i="5" s="1"/>
  <c r="S79" i="5" s="1"/>
  <c r="O80" i="5"/>
  <c r="Q80" i="5" s="1"/>
  <c r="R80" i="5" s="1"/>
  <c r="S80" i="5" s="1"/>
  <c r="O82" i="5"/>
  <c r="Q82" i="5" s="1"/>
  <c r="R82" i="5" s="1"/>
  <c r="S82" i="5" s="1"/>
  <c r="O83" i="5"/>
  <c r="Q83" i="5" s="1"/>
  <c r="R83" i="5" s="1"/>
  <c r="S83" i="5" s="1"/>
  <c r="O84" i="5"/>
  <c r="Q84" i="5" s="1"/>
  <c r="R84" i="5" s="1"/>
  <c r="S84" i="5" s="1"/>
  <c r="O86" i="5"/>
  <c r="Q86" i="5" s="1"/>
  <c r="R86" i="5" s="1"/>
  <c r="S86" i="5" s="1"/>
  <c r="O87" i="5"/>
  <c r="Q87" i="5" s="1"/>
  <c r="R87" i="5" s="1"/>
  <c r="S87" i="5" s="1"/>
  <c r="O88" i="5"/>
  <c r="Q88" i="5" s="1"/>
  <c r="R88" i="5" s="1"/>
  <c r="S88" i="5" s="1"/>
  <c r="O51" i="5"/>
  <c r="O47" i="3"/>
  <c r="Q47" i="3" s="1"/>
  <c r="R47" i="3" s="1"/>
  <c r="S47" i="3" s="1"/>
  <c r="O48" i="3"/>
  <c r="Q48" i="3" s="1"/>
  <c r="R48" i="3" s="1"/>
  <c r="S48" i="3" s="1"/>
  <c r="U48" i="3" s="1"/>
  <c r="O49" i="3"/>
  <c r="Q49" i="3" s="1"/>
  <c r="R49" i="3" s="1"/>
  <c r="S49" i="3" s="1"/>
  <c r="U49" i="3" s="1"/>
  <c r="O50" i="3"/>
  <c r="Q50" i="3" s="1"/>
  <c r="R50" i="3" s="1"/>
  <c r="S50" i="3" s="1"/>
  <c r="U50" i="3" s="1"/>
  <c r="O5" i="3"/>
  <c r="Q5" i="3" s="1"/>
  <c r="R5" i="3" s="1"/>
  <c r="S5" i="3" s="1"/>
  <c r="U5" i="3" s="1"/>
  <c r="D5" i="5"/>
  <c r="O5" i="5"/>
  <c r="Q5" i="5" s="1"/>
  <c r="R5" i="5" s="1"/>
  <c r="S5" i="5" s="1"/>
  <c r="D7" i="5"/>
  <c r="F7" i="5" s="1"/>
  <c r="G7" i="5" s="1"/>
  <c r="H7" i="5" s="1"/>
  <c r="J7" i="5" s="1"/>
  <c r="O7" i="5"/>
  <c r="Q7" i="5" s="1"/>
  <c r="R7" i="5" s="1"/>
  <c r="S7" i="5" s="1"/>
  <c r="O8" i="5"/>
  <c r="Q8" i="5" s="1"/>
  <c r="R8" i="5" s="1"/>
  <c r="S8" i="5" s="1"/>
  <c r="O10" i="5"/>
  <c r="Q10" i="5" s="1"/>
  <c r="R10" i="5" s="1"/>
  <c r="S10" i="5" s="1"/>
  <c r="O11" i="5"/>
  <c r="Q11" i="5" s="1"/>
  <c r="R11" i="5" s="1"/>
  <c r="S11" i="5" s="1"/>
  <c r="O12" i="5"/>
  <c r="Q12" i="5" s="1"/>
  <c r="R12" i="5" s="1"/>
  <c r="S12" i="5" s="1"/>
  <c r="O14" i="5"/>
  <c r="Q14" i="5" s="1"/>
  <c r="R14" i="5" s="1"/>
  <c r="S14" i="5" s="1"/>
  <c r="O15" i="5"/>
  <c r="Q15" i="5" s="1"/>
  <c r="R15" i="5" s="1"/>
  <c r="S15" i="5" s="1"/>
  <c r="O16" i="5"/>
  <c r="Q16" i="5" s="1"/>
  <c r="R16" i="5" s="1"/>
  <c r="S16" i="5" s="1"/>
  <c r="O17" i="5"/>
  <c r="Q17" i="5" s="1"/>
  <c r="R17" i="5" s="1"/>
  <c r="S17" i="5" s="1"/>
  <c r="O18" i="5"/>
  <c r="Q18" i="5" s="1"/>
  <c r="R18" i="5" s="1"/>
  <c r="O20" i="5"/>
  <c r="Q20" i="5" s="1"/>
  <c r="R20" i="5" s="1"/>
  <c r="S20" i="5" s="1"/>
  <c r="O22" i="5"/>
  <c r="Q22" i="5" s="1"/>
  <c r="R22" i="5" s="1"/>
  <c r="S22" i="5" s="1"/>
  <c r="O23" i="5"/>
  <c r="Q23" i="5" s="1"/>
  <c r="R23" i="5" s="1"/>
  <c r="S23" i="5" s="1"/>
  <c r="O24" i="5"/>
  <c r="Q24" i="5" s="1"/>
  <c r="R24" i="5" s="1"/>
  <c r="S24" i="5" s="1"/>
  <c r="O26" i="5"/>
  <c r="Q26" i="5" s="1"/>
  <c r="R26" i="5" s="1"/>
  <c r="S26" i="5" s="1"/>
  <c r="O27" i="5"/>
  <c r="Q27" i="5" s="1"/>
  <c r="R27" i="5" s="1"/>
  <c r="S27" i="5" s="1"/>
  <c r="O28" i="5"/>
  <c r="Q28" i="5" s="1"/>
  <c r="R28" i="5" s="1"/>
  <c r="S28" i="5" s="1"/>
  <c r="O29" i="5"/>
  <c r="Q29" i="5" s="1"/>
  <c r="R29" i="5" s="1"/>
  <c r="S29" i="5" s="1"/>
  <c r="O30" i="5"/>
  <c r="Q30" i="5" s="1"/>
  <c r="R30" i="5" s="1"/>
  <c r="S30" i="5" s="1"/>
  <c r="O32" i="5"/>
  <c r="Q32" i="5" s="1"/>
  <c r="R32" i="5" s="1"/>
  <c r="S32" i="5" s="1"/>
  <c r="O34" i="5"/>
  <c r="Q34" i="5" s="1"/>
  <c r="R34" i="5" s="1"/>
  <c r="S34" i="5" s="1"/>
  <c r="O35" i="5"/>
  <c r="Q35" i="5" s="1"/>
  <c r="R35" i="5" s="1"/>
  <c r="S35" i="5" s="1"/>
  <c r="O36" i="5"/>
  <c r="Q36" i="5" s="1"/>
  <c r="R36" i="5" s="1"/>
  <c r="S36" i="5" s="1"/>
  <c r="O38" i="5"/>
  <c r="Q38" i="5" s="1"/>
  <c r="R38" i="5" s="1"/>
  <c r="S38" i="5" s="1"/>
  <c r="O39" i="5"/>
  <c r="Q39" i="5" s="1"/>
  <c r="R39" i="5" s="1"/>
  <c r="S39" i="5" s="1"/>
  <c r="O40" i="5"/>
  <c r="Q40" i="5" s="1"/>
  <c r="R40" i="5" s="1"/>
  <c r="S40" i="5" s="1"/>
  <c r="D8" i="5"/>
  <c r="F8" i="5" s="1"/>
  <c r="G8" i="5" s="1"/>
  <c r="H8" i="5" s="1"/>
  <c r="J8" i="5" s="1"/>
  <c r="D11" i="5"/>
  <c r="F11" i="5" s="1"/>
  <c r="G11" i="5" s="1"/>
  <c r="H11" i="5" s="1"/>
  <c r="J11" i="5" s="1"/>
  <c r="D15" i="5"/>
  <c r="F15" i="5" s="1"/>
  <c r="G15" i="5" s="1"/>
  <c r="H15" i="5" s="1"/>
  <c r="J15" i="5" s="1"/>
  <c r="D16" i="5"/>
  <c r="F16" i="5" s="1"/>
  <c r="G16" i="5" s="1"/>
  <c r="H16" i="5" s="1"/>
  <c r="J16" i="5" s="1"/>
  <c r="D17" i="5"/>
  <c r="F17" i="5" s="1"/>
  <c r="G17" i="5" s="1"/>
  <c r="H17" i="5" s="1"/>
  <c r="J17" i="5" s="1"/>
  <c r="D18" i="5"/>
  <c r="F18" i="5" s="1"/>
  <c r="G18" i="5" s="1"/>
  <c r="H18" i="5" s="1"/>
  <c r="J18" i="5" s="1"/>
  <c r="D19" i="5"/>
  <c r="F19" i="5" s="1"/>
  <c r="G19" i="5" s="1"/>
  <c r="H19" i="5" s="1"/>
  <c r="J19" i="5" s="1"/>
  <c r="D20" i="5"/>
  <c r="F20" i="5" s="1"/>
  <c r="G20" i="5" s="1"/>
  <c r="H20" i="5" s="1"/>
  <c r="J20" i="5" s="1"/>
  <c r="D22" i="5"/>
  <c r="F22" i="5" s="1"/>
  <c r="G22" i="5" s="1"/>
  <c r="H22" i="5" s="1"/>
  <c r="J22" i="5" s="1"/>
  <c r="D23" i="5"/>
  <c r="F23" i="5" s="1"/>
  <c r="G23" i="5" s="1"/>
  <c r="H23" i="5" s="1"/>
  <c r="J23" i="5" s="1"/>
  <c r="D24" i="5"/>
  <c r="F24" i="5" s="1"/>
  <c r="G24" i="5" s="1"/>
  <c r="H24" i="5" s="1"/>
  <c r="J24" i="5" s="1"/>
  <c r="D26" i="5"/>
  <c r="F26" i="5" s="1"/>
  <c r="G26" i="5" s="1"/>
  <c r="H26" i="5" s="1"/>
  <c r="J26" i="5" s="1"/>
  <c r="D27" i="5"/>
  <c r="F27" i="5" s="1"/>
  <c r="G27" i="5" s="1"/>
  <c r="H27" i="5" s="1"/>
  <c r="J27" i="5" s="1"/>
  <c r="D28" i="5"/>
  <c r="F28" i="5" s="1"/>
  <c r="G28" i="5" s="1"/>
  <c r="H28" i="5" s="1"/>
  <c r="J28" i="5" s="1"/>
  <c r="D29" i="5"/>
  <c r="F29" i="5" s="1"/>
  <c r="G29" i="5" s="1"/>
  <c r="H29" i="5" s="1"/>
  <c r="J29" i="5" s="1"/>
  <c r="D30" i="5"/>
  <c r="F30" i="5" s="1"/>
  <c r="G30" i="5" s="1"/>
  <c r="H30" i="5" s="1"/>
  <c r="J30" i="5" s="1"/>
  <c r="D32" i="5"/>
  <c r="F32" i="5" s="1"/>
  <c r="G32" i="5" s="1"/>
  <c r="H32" i="5" s="1"/>
  <c r="J32" i="5" s="1"/>
  <c r="D34" i="5"/>
  <c r="F34" i="5" s="1"/>
  <c r="G34" i="5" s="1"/>
  <c r="H34" i="5" s="1"/>
  <c r="J34" i="5" s="1"/>
  <c r="D35" i="5"/>
  <c r="F35" i="5" s="1"/>
  <c r="G35" i="5" s="1"/>
  <c r="H35" i="5" s="1"/>
  <c r="J35" i="5" s="1"/>
  <c r="D36" i="5"/>
  <c r="F36" i="5" s="1"/>
  <c r="G36" i="5" s="1"/>
  <c r="H36" i="5" s="1"/>
  <c r="J36" i="5" s="1"/>
  <c r="D38" i="5"/>
  <c r="F38" i="5" s="1"/>
  <c r="G38" i="5" s="1"/>
  <c r="H38" i="5" s="1"/>
  <c r="J38" i="5" s="1"/>
  <c r="D39" i="5"/>
  <c r="F39" i="5" s="1"/>
  <c r="G39" i="5" s="1"/>
  <c r="H39" i="5" s="1"/>
  <c r="J39" i="5" s="1"/>
  <c r="D40" i="5"/>
  <c r="F40" i="5" s="1"/>
  <c r="G40" i="5" s="1"/>
  <c r="H40" i="5" s="1"/>
  <c r="J40" i="5" s="1"/>
  <c r="D41" i="5"/>
  <c r="F41" i="5" s="1"/>
  <c r="G41" i="5" s="1"/>
  <c r="H41" i="5" s="1"/>
  <c r="J41" i="5" s="1"/>
  <c r="D42" i="5"/>
  <c r="F42" i="5" s="1"/>
  <c r="G42" i="5" s="1"/>
  <c r="H42" i="5" s="1"/>
  <c r="J42" i="5" s="1"/>
  <c r="D43" i="5"/>
  <c r="F43" i="5" s="1"/>
  <c r="G43" i="5" s="1"/>
  <c r="H43" i="5" s="1"/>
  <c r="J43" i="5" s="1"/>
  <c r="D44" i="5"/>
  <c r="F44" i="5" s="1"/>
  <c r="G44" i="5" s="1"/>
  <c r="H44" i="5" s="1"/>
  <c r="J44" i="5" s="1"/>
  <c r="D45" i="5"/>
  <c r="F45" i="5" s="1"/>
  <c r="G45" i="5" s="1"/>
  <c r="H45" i="5" s="1"/>
  <c r="J45" i="5" s="1"/>
  <c r="D46" i="5"/>
  <c r="F46" i="5" s="1"/>
  <c r="G46" i="5" s="1"/>
  <c r="H46" i="5" s="1"/>
  <c r="J46" i="5" s="1"/>
  <c r="D47" i="5"/>
  <c r="F47" i="5" s="1"/>
  <c r="G47" i="5" s="1"/>
  <c r="H47" i="5" s="1"/>
  <c r="J47" i="5" s="1"/>
  <c r="V24" i="8" l="1"/>
  <c r="W23" i="8"/>
  <c r="V23" i="8"/>
  <c r="G163" i="8"/>
  <c r="G165" i="8"/>
  <c r="I96" i="5"/>
  <c r="J96" i="5"/>
  <c r="K96" i="5"/>
  <c r="S18" i="5"/>
  <c r="V18" i="5" s="1"/>
  <c r="T6" i="5"/>
  <c r="U6" i="5" s="1"/>
  <c r="V6" i="5"/>
  <c r="I87" i="5"/>
  <c r="K87" i="5"/>
  <c r="J87" i="5"/>
  <c r="I31" i="5"/>
  <c r="J31" i="5"/>
  <c r="K31" i="5"/>
  <c r="K75" i="3"/>
  <c r="I75" i="3"/>
  <c r="J75" i="3"/>
  <c r="J74" i="3"/>
  <c r="I74" i="3"/>
  <c r="J82" i="3"/>
  <c r="I82" i="3"/>
  <c r="K83" i="3"/>
  <c r="I83" i="3"/>
  <c r="J83" i="3"/>
  <c r="J66" i="3"/>
  <c r="I66" i="3"/>
  <c r="K51" i="3"/>
  <c r="I51" i="3"/>
  <c r="J51" i="3"/>
  <c r="K59" i="3"/>
  <c r="J59" i="3"/>
  <c r="I59" i="3"/>
  <c r="J40" i="3"/>
  <c r="I40" i="3"/>
  <c r="J58" i="3"/>
  <c r="I58" i="3"/>
  <c r="K67" i="3"/>
  <c r="J67" i="3"/>
  <c r="I67" i="3"/>
  <c r="I50" i="3"/>
  <c r="I26" i="3"/>
  <c r="K26" i="3"/>
  <c r="J26" i="3"/>
  <c r="J32" i="3"/>
  <c r="I32" i="3"/>
  <c r="K33" i="3"/>
  <c r="I33" i="3"/>
  <c r="J33" i="3"/>
  <c r="K25" i="3"/>
  <c r="J25" i="3"/>
  <c r="I25" i="3"/>
  <c r="K34" i="3"/>
  <c r="J8" i="3"/>
  <c r="I8" i="3"/>
  <c r="J16" i="3"/>
  <c r="I16" i="3"/>
  <c r="J17" i="3"/>
  <c r="J9" i="3"/>
  <c r="I79" i="3"/>
  <c r="J79" i="3"/>
  <c r="K79" i="3"/>
  <c r="K62" i="3"/>
  <c r="J62" i="3"/>
  <c r="I62" i="3"/>
  <c r="I30" i="3"/>
  <c r="J30" i="3"/>
  <c r="K30" i="3"/>
  <c r="K5" i="3"/>
  <c r="I5" i="3"/>
  <c r="J5" i="3"/>
  <c r="J78" i="3"/>
  <c r="K78" i="3"/>
  <c r="I78" i="3"/>
  <c r="I69" i="3"/>
  <c r="K69" i="3"/>
  <c r="J69" i="3"/>
  <c r="I38" i="3"/>
  <c r="J38" i="3"/>
  <c r="K38" i="3"/>
  <c r="I29" i="3"/>
  <c r="J29" i="3"/>
  <c r="K29" i="3"/>
  <c r="J19" i="3"/>
  <c r="K19" i="3"/>
  <c r="I19" i="3"/>
  <c r="K11" i="3"/>
  <c r="J11" i="3"/>
  <c r="I11" i="3"/>
  <c r="J85" i="3"/>
  <c r="K85" i="3"/>
  <c r="I85" i="3"/>
  <c r="I76" i="3"/>
  <c r="J76" i="3"/>
  <c r="K76" i="3"/>
  <c r="I72" i="3"/>
  <c r="J72" i="3"/>
  <c r="K72" i="3"/>
  <c r="I39" i="3"/>
  <c r="J39" i="3"/>
  <c r="K39" i="3"/>
  <c r="I52" i="3"/>
  <c r="J52" i="3"/>
  <c r="K52" i="3"/>
  <c r="I15" i="3"/>
  <c r="J15" i="3"/>
  <c r="K15" i="3"/>
  <c r="I56" i="3"/>
  <c r="J56" i="3"/>
  <c r="K56" i="3"/>
  <c r="J86" i="3"/>
  <c r="I86" i="3"/>
  <c r="K86" i="3"/>
  <c r="J77" i="3"/>
  <c r="K77" i="3"/>
  <c r="I77" i="3"/>
  <c r="K68" i="3"/>
  <c r="J68" i="3"/>
  <c r="I68" i="3"/>
  <c r="I64" i="3"/>
  <c r="J64" i="3"/>
  <c r="K64" i="3"/>
  <c r="I31" i="3"/>
  <c r="J31" i="3"/>
  <c r="K31" i="3"/>
  <c r="J84" i="3"/>
  <c r="I84" i="3"/>
  <c r="K84" i="3"/>
  <c r="I80" i="3"/>
  <c r="K80" i="3"/>
  <c r="I55" i="3"/>
  <c r="K55" i="3"/>
  <c r="J55" i="3"/>
  <c r="K21" i="3"/>
  <c r="I21" i="3"/>
  <c r="J21" i="3"/>
  <c r="K70" i="3"/>
  <c r="J70" i="3"/>
  <c r="I70" i="3"/>
  <c r="I61" i="3"/>
  <c r="K61" i="3"/>
  <c r="J61" i="3"/>
  <c r="I48" i="3"/>
  <c r="J48" i="3"/>
  <c r="K48" i="3"/>
  <c r="I23" i="3"/>
  <c r="J23" i="3"/>
  <c r="K23" i="3"/>
  <c r="J12" i="3"/>
  <c r="K12" i="3"/>
  <c r="I12" i="3"/>
  <c r="J28" i="3"/>
  <c r="K28" i="3"/>
  <c r="I28" i="3"/>
  <c r="I22" i="3"/>
  <c r="J22" i="3"/>
  <c r="K22" i="3"/>
  <c r="K18" i="3"/>
  <c r="I18" i="3"/>
  <c r="J18" i="3"/>
  <c r="I14" i="3"/>
  <c r="J14" i="3"/>
  <c r="K14" i="3"/>
  <c r="I10" i="3"/>
  <c r="J10" i="3"/>
  <c r="K10" i="3"/>
  <c r="I6" i="3"/>
  <c r="J6" i="3"/>
  <c r="K6" i="3"/>
  <c r="K63" i="3"/>
  <c r="I63" i="3"/>
  <c r="J63" i="3"/>
  <c r="K46" i="3"/>
  <c r="I46" i="3"/>
  <c r="J46" i="3"/>
  <c r="J53" i="3"/>
  <c r="I53" i="3"/>
  <c r="K53" i="3"/>
  <c r="K36" i="3"/>
  <c r="I36" i="3"/>
  <c r="J36" i="3"/>
  <c r="K13" i="3"/>
  <c r="I13" i="3"/>
  <c r="J13" i="3"/>
  <c r="I35" i="3"/>
  <c r="J35" i="3"/>
  <c r="K35" i="3"/>
  <c r="K20" i="3"/>
  <c r="J20" i="3"/>
  <c r="I20" i="3"/>
  <c r="K37" i="3"/>
  <c r="I37" i="3"/>
  <c r="J37" i="3"/>
  <c r="I27" i="3"/>
  <c r="K27" i="3"/>
  <c r="J27" i="3"/>
  <c r="I71" i="3"/>
  <c r="J71" i="3"/>
  <c r="K71" i="3"/>
  <c r="K54" i="3"/>
  <c r="J54" i="3"/>
  <c r="I54" i="3"/>
  <c r="I45" i="3"/>
  <c r="K45" i="3"/>
  <c r="K7" i="3"/>
  <c r="K81" i="3"/>
  <c r="K73" i="3"/>
  <c r="K65" i="3"/>
  <c r="K57" i="3"/>
  <c r="K49" i="3"/>
  <c r="K40" i="3"/>
  <c r="K32" i="3"/>
  <c r="K16" i="3"/>
  <c r="K8" i="3"/>
  <c r="J7" i="3"/>
  <c r="K82" i="3"/>
  <c r="J81" i="3"/>
  <c r="K74" i="3"/>
  <c r="J73" i="3"/>
  <c r="K66" i="3"/>
  <c r="J65" i="3"/>
  <c r="K58" i="3"/>
  <c r="J57" i="3"/>
  <c r="K50" i="3"/>
  <c r="J49" i="3"/>
  <c r="K21" i="10"/>
  <c r="J21" i="10"/>
  <c r="I67" i="10"/>
  <c r="K67" i="10"/>
  <c r="K118" i="10"/>
  <c r="I118" i="10"/>
  <c r="J118" i="10"/>
  <c r="T16" i="10"/>
  <c r="V16" i="10"/>
  <c r="K141" i="10"/>
  <c r="I141" i="10"/>
  <c r="J141" i="10"/>
  <c r="K140" i="10"/>
  <c r="I140" i="10"/>
  <c r="J140" i="10"/>
  <c r="K29" i="10"/>
  <c r="J29" i="10"/>
  <c r="I130" i="10"/>
  <c r="J130" i="10"/>
  <c r="K130" i="10"/>
  <c r="I143" i="10"/>
  <c r="J143" i="10"/>
  <c r="K143" i="10"/>
  <c r="I110" i="10"/>
  <c r="J110" i="10"/>
  <c r="K110" i="10"/>
  <c r="I80" i="10"/>
  <c r="K80" i="10"/>
  <c r="V66" i="10"/>
  <c r="U66" i="10"/>
  <c r="T66" i="10"/>
  <c r="T78" i="10"/>
  <c r="U78" i="10"/>
  <c r="V78" i="10"/>
  <c r="J134" i="10"/>
  <c r="K134" i="10"/>
  <c r="I134" i="10"/>
  <c r="J20" i="10"/>
  <c r="K20" i="10"/>
  <c r="I20" i="10"/>
  <c r="T54" i="10"/>
  <c r="V54" i="10"/>
  <c r="U54" i="10"/>
  <c r="J30" i="10"/>
  <c r="K30" i="10"/>
  <c r="I121" i="10"/>
  <c r="J121" i="10"/>
  <c r="K121" i="10"/>
  <c r="J125" i="10"/>
  <c r="I125" i="10"/>
  <c r="K125" i="10"/>
  <c r="I114" i="10"/>
  <c r="J114" i="10"/>
  <c r="K114" i="10"/>
  <c r="T59" i="10"/>
  <c r="U59" i="10"/>
  <c r="J80" i="10"/>
  <c r="I131" i="10"/>
  <c r="J131" i="10"/>
  <c r="K131" i="10"/>
  <c r="J106" i="10"/>
  <c r="K106" i="10"/>
  <c r="I106" i="10"/>
  <c r="I11" i="10"/>
  <c r="K11" i="10"/>
  <c r="J11" i="10"/>
  <c r="V59" i="10"/>
  <c r="K136" i="10"/>
  <c r="I136" i="10"/>
  <c r="J136" i="10"/>
  <c r="K119" i="10"/>
  <c r="I119" i="10"/>
  <c r="J119" i="10"/>
  <c r="J109" i="10"/>
  <c r="I109" i="10"/>
  <c r="K109" i="10"/>
  <c r="I142" i="10"/>
  <c r="K142" i="10"/>
  <c r="J142" i="10"/>
  <c r="I124" i="10"/>
  <c r="K124" i="10"/>
  <c r="J124" i="10"/>
  <c r="I113" i="10"/>
  <c r="J113" i="10"/>
  <c r="K113" i="10"/>
  <c r="V34" i="10"/>
  <c r="I105" i="10"/>
  <c r="J105" i="10"/>
  <c r="K105" i="10"/>
  <c r="T34" i="10"/>
  <c r="K137" i="10"/>
  <c r="K25" i="10"/>
  <c r="K46" i="10"/>
  <c r="K144" i="10"/>
  <c r="J126" i="10"/>
  <c r="K115" i="10"/>
  <c r="V54" i="3"/>
  <c r="T54" i="3"/>
  <c r="V66" i="3"/>
  <c r="T66" i="3"/>
  <c r="U42" i="3"/>
  <c r="J18" i="10"/>
  <c r="I18" i="10"/>
  <c r="K18" i="10"/>
  <c r="K36" i="10"/>
  <c r="J36" i="10"/>
  <c r="I36" i="10"/>
  <c r="K49" i="10"/>
  <c r="J49" i="10"/>
  <c r="I49" i="10"/>
  <c r="U60" i="10"/>
  <c r="T60" i="10"/>
  <c r="V60" i="10"/>
  <c r="K6" i="10"/>
  <c r="J6" i="10"/>
  <c r="I6" i="10"/>
  <c r="V10" i="10"/>
  <c r="U10" i="10"/>
  <c r="T10" i="10"/>
  <c r="K15" i="10"/>
  <c r="J15" i="10"/>
  <c r="I15" i="10"/>
  <c r="T19" i="10"/>
  <c r="V19" i="10"/>
  <c r="U19" i="10"/>
  <c r="U35" i="10"/>
  <c r="V35" i="10"/>
  <c r="T35" i="10"/>
  <c r="K38" i="10"/>
  <c r="I38" i="10"/>
  <c r="J38" i="10"/>
  <c r="U46" i="10"/>
  <c r="T46" i="10"/>
  <c r="V46" i="10"/>
  <c r="V55" i="10"/>
  <c r="U55" i="10"/>
  <c r="T55" i="10"/>
  <c r="K62" i="10"/>
  <c r="J62" i="10"/>
  <c r="I62" i="10"/>
  <c r="J69" i="10"/>
  <c r="I69" i="10"/>
  <c r="K69" i="10"/>
  <c r="V6" i="10"/>
  <c r="U6" i="10"/>
  <c r="T6" i="10"/>
  <c r="U12" i="10"/>
  <c r="T12" i="10"/>
  <c r="V12" i="10"/>
  <c r="T17" i="10"/>
  <c r="V17" i="10"/>
  <c r="U17" i="10"/>
  <c r="I24" i="10"/>
  <c r="K24" i="10"/>
  <c r="J24" i="10"/>
  <c r="V26" i="10"/>
  <c r="U26" i="10"/>
  <c r="T26" i="10"/>
  <c r="V28" i="10"/>
  <c r="U28" i="10"/>
  <c r="T28" i="10"/>
  <c r="V42" i="10"/>
  <c r="T42" i="10"/>
  <c r="U42" i="10"/>
  <c r="I51" i="10"/>
  <c r="K51" i="10"/>
  <c r="J51" i="10"/>
  <c r="I60" i="10"/>
  <c r="J60" i="10"/>
  <c r="K60" i="10"/>
  <c r="V69" i="10"/>
  <c r="U69" i="10"/>
  <c r="T69" i="10"/>
  <c r="I9" i="10"/>
  <c r="K9" i="10"/>
  <c r="J9" i="10"/>
  <c r="T32" i="10"/>
  <c r="V32" i="10"/>
  <c r="U32" i="10"/>
  <c r="K70" i="10"/>
  <c r="I70" i="10"/>
  <c r="J70" i="10"/>
  <c r="I5" i="10"/>
  <c r="K5" i="10"/>
  <c r="J5" i="10"/>
  <c r="J16" i="10"/>
  <c r="K16" i="10"/>
  <c r="I16" i="10"/>
  <c r="I27" i="10"/>
  <c r="J27" i="10"/>
  <c r="K27" i="10"/>
  <c r="T36" i="10"/>
  <c r="V36" i="10"/>
  <c r="U36" i="10"/>
  <c r="I39" i="10"/>
  <c r="J39" i="10"/>
  <c r="K39" i="10"/>
  <c r="J52" i="10"/>
  <c r="I52" i="10"/>
  <c r="K52" i="10"/>
  <c r="K63" i="10"/>
  <c r="J63" i="10"/>
  <c r="I63" i="10"/>
  <c r="U9" i="10"/>
  <c r="T9" i="10"/>
  <c r="V9" i="10"/>
  <c r="T22" i="10"/>
  <c r="U22" i="10"/>
  <c r="V22" i="10"/>
  <c r="T47" i="10"/>
  <c r="U47" i="10"/>
  <c r="V47" i="10"/>
  <c r="K59" i="10"/>
  <c r="J59" i="10"/>
  <c r="I59" i="10"/>
  <c r="V7" i="10"/>
  <c r="U7" i="10"/>
  <c r="T7" i="10"/>
  <c r="U18" i="10"/>
  <c r="V18" i="10"/>
  <c r="T18" i="10"/>
  <c r="U20" i="10"/>
  <c r="T20" i="10"/>
  <c r="V20" i="10"/>
  <c r="I31" i="10"/>
  <c r="K31" i="10"/>
  <c r="J31" i="10"/>
  <c r="J33" i="10"/>
  <c r="I33" i="10"/>
  <c r="K33" i="10"/>
  <c r="U39" i="10"/>
  <c r="T39" i="10"/>
  <c r="V39" i="10"/>
  <c r="V61" i="10"/>
  <c r="T61" i="10"/>
  <c r="U61" i="10"/>
  <c r="V79" i="10"/>
  <c r="U79" i="10"/>
  <c r="T79" i="10"/>
  <c r="I8" i="10"/>
  <c r="J8" i="10"/>
  <c r="K8" i="10"/>
  <c r="U11" i="10"/>
  <c r="T11" i="10"/>
  <c r="V11" i="10"/>
  <c r="K14" i="10"/>
  <c r="J14" i="10"/>
  <c r="I14" i="10"/>
  <c r="K28" i="10"/>
  <c r="I28" i="10"/>
  <c r="J28" i="10"/>
  <c r="U37" i="10"/>
  <c r="T37" i="10"/>
  <c r="V37" i="10"/>
  <c r="K53" i="10"/>
  <c r="J53" i="10"/>
  <c r="I53" i="10"/>
  <c r="V57" i="10"/>
  <c r="U57" i="10"/>
  <c r="T57" i="10"/>
  <c r="K66" i="10"/>
  <c r="J66" i="10"/>
  <c r="I66" i="10"/>
  <c r="T15" i="10"/>
  <c r="V15" i="10"/>
  <c r="U15" i="10"/>
  <c r="K47" i="10"/>
  <c r="J47" i="10"/>
  <c r="I47" i="10"/>
  <c r="J65" i="10"/>
  <c r="I65" i="10"/>
  <c r="K65" i="10"/>
  <c r="U74" i="10"/>
  <c r="V74" i="10"/>
  <c r="T74" i="10"/>
  <c r="I13" i="10"/>
  <c r="K13" i="10"/>
  <c r="J13" i="10"/>
  <c r="U30" i="10"/>
  <c r="T30" i="10"/>
  <c r="V30" i="10"/>
  <c r="U56" i="10"/>
  <c r="T56" i="10"/>
  <c r="V56" i="10"/>
  <c r="T72" i="10"/>
  <c r="V72" i="10"/>
  <c r="U72" i="10"/>
  <c r="U13" i="10"/>
  <c r="T13" i="10"/>
  <c r="V13" i="10"/>
  <c r="V52" i="10"/>
  <c r="U52" i="10"/>
  <c r="T52" i="10"/>
  <c r="K61" i="10"/>
  <c r="J61" i="10"/>
  <c r="I61" i="10"/>
  <c r="J73" i="10"/>
  <c r="I73" i="10"/>
  <c r="K73" i="10"/>
  <c r="U5" i="10"/>
  <c r="T5" i="10"/>
  <c r="V5" i="10"/>
  <c r="J23" i="10"/>
  <c r="I23" i="10"/>
  <c r="K23" i="10"/>
  <c r="I35" i="10"/>
  <c r="J35" i="10"/>
  <c r="K35" i="10"/>
  <c r="V49" i="10"/>
  <c r="T49" i="10"/>
  <c r="U49" i="10"/>
  <c r="K57" i="10"/>
  <c r="J57" i="10"/>
  <c r="I57" i="10"/>
  <c r="V77" i="10"/>
  <c r="U77" i="10"/>
  <c r="T77" i="10"/>
  <c r="K10" i="10"/>
  <c r="J10" i="10"/>
  <c r="I10" i="10"/>
  <c r="J17" i="10"/>
  <c r="K17" i="10"/>
  <c r="I17" i="10"/>
  <c r="K19" i="10"/>
  <c r="J19" i="10"/>
  <c r="I19" i="10"/>
  <c r="V23" i="10"/>
  <c r="U23" i="10"/>
  <c r="T23" i="10"/>
  <c r="J26" i="10"/>
  <c r="I26" i="10"/>
  <c r="K26" i="10"/>
  <c r="U31" i="10"/>
  <c r="T31" i="10"/>
  <c r="V31" i="10"/>
  <c r="V33" i="10"/>
  <c r="U33" i="10"/>
  <c r="T33" i="10"/>
  <c r="K40" i="10"/>
  <c r="J40" i="10"/>
  <c r="I40" i="10"/>
  <c r="V48" i="10"/>
  <c r="T48" i="10"/>
  <c r="U48" i="10"/>
  <c r="K74" i="10"/>
  <c r="J74" i="10"/>
  <c r="I74" i="10"/>
  <c r="K78" i="10"/>
  <c r="J78" i="10"/>
  <c r="I78" i="10"/>
  <c r="K32" i="10"/>
  <c r="I32" i="10"/>
  <c r="J32" i="10"/>
  <c r="T38" i="10"/>
  <c r="I45" i="10"/>
  <c r="J81" i="10"/>
  <c r="I81" i="10"/>
  <c r="K81" i="10"/>
  <c r="J48" i="10"/>
  <c r="I48" i="10"/>
  <c r="T58" i="10"/>
  <c r="V58" i="10"/>
  <c r="V65" i="10"/>
  <c r="U65" i="10"/>
  <c r="T65" i="10"/>
  <c r="T68" i="10"/>
  <c r="U68" i="10"/>
  <c r="J71" i="10"/>
  <c r="I71" i="10"/>
  <c r="K76" i="10"/>
  <c r="J76" i="10"/>
  <c r="I76" i="10"/>
  <c r="T8" i="10"/>
  <c r="U16" i="10"/>
  <c r="I21" i="10"/>
  <c r="I25" i="10"/>
  <c r="I29" i="10"/>
  <c r="I30" i="10"/>
  <c r="K48" i="10"/>
  <c r="U58" i="10"/>
  <c r="U67" i="10"/>
  <c r="T67" i="10"/>
  <c r="V68" i="10"/>
  <c r="K71" i="10"/>
  <c r="T64" i="10"/>
  <c r="V64" i="10"/>
  <c r="I79" i="10"/>
  <c r="K79" i="10"/>
  <c r="J79" i="10"/>
  <c r="I50" i="10"/>
  <c r="I54" i="10"/>
  <c r="U64" i="10"/>
  <c r="I75" i="10"/>
  <c r="J7" i="10"/>
  <c r="K12" i="10"/>
  <c r="I55" i="10"/>
  <c r="K55" i="10"/>
  <c r="U63" i="10"/>
  <c r="T70" i="10"/>
  <c r="V70" i="10"/>
  <c r="J75" i="10"/>
  <c r="K7" i="10"/>
  <c r="J55" i="10"/>
  <c r="V63" i="10"/>
  <c r="I68" i="10"/>
  <c r="U70" i="10"/>
  <c r="J22" i="10"/>
  <c r="U24" i="10"/>
  <c r="U29" i="10"/>
  <c r="K34" i="10"/>
  <c r="I37" i="10"/>
  <c r="T50" i="10"/>
  <c r="V50" i="10"/>
  <c r="J64" i="10"/>
  <c r="I64" i="10"/>
  <c r="J68" i="10"/>
  <c r="J72" i="10"/>
  <c r="I72" i="10"/>
  <c r="V73" i="10"/>
  <c r="U73" i="10"/>
  <c r="T73" i="10"/>
  <c r="U27" i="10"/>
  <c r="T27" i="10"/>
  <c r="T80" i="10"/>
  <c r="V80" i="10"/>
  <c r="U80" i="10"/>
  <c r="J12" i="10"/>
  <c r="U76" i="10"/>
  <c r="I34" i="10"/>
  <c r="U38" i="10"/>
  <c r="J45" i="10"/>
  <c r="J50" i="10"/>
  <c r="J54" i="10"/>
  <c r="J56" i="10"/>
  <c r="I58" i="10"/>
  <c r="T71" i="10"/>
  <c r="V76" i="10"/>
  <c r="I22" i="10"/>
  <c r="T24" i="10"/>
  <c r="T29" i="10"/>
  <c r="K56" i="10"/>
  <c r="K58" i="10"/>
  <c r="U71" i="10"/>
  <c r="U75" i="10"/>
  <c r="T75" i="10"/>
  <c r="J77" i="10"/>
  <c r="I77" i="10"/>
  <c r="K77" i="10"/>
  <c r="K37" i="10"/>
  <c r="I46" i="10"/>
  <c r="U50" i="10"/>
  <c r="K64" i="10"/>
  <c r="J67" i="10"/>
  <c r="K72" i="10"/>
  <c r="V81" i="10"/>
  <c r="U81" i="10"/>
  <c r="T81" i="10"/>
  <c r="I10" i="9"/>
  <c r="K10" i="9"/>
  <c r="J10" i="9"/>
  <c r="T17" i="9"/>
  <c r="U17" i="9" s="1"/>
  <c r="V17" i="9"/>
  <c r="V21" i="9"/>
  <c r="T21" i="9"/>
  <c r="U21" i="9" s="1"/>
  <c r="K29" i="9"/>
  <c r="J29" i="9"/>
  <c r="I29" i="9"/>
  <c r="K33" i="9"/>
  <c r="J33" i="9"/>
  <c r="I33" i="9"/>
  <c r="U47" i="9"/>
  <c r="V47" i="9" s="1"/>
  <c r="W47" i="9"/>
  <c r="I56" i="9"/>
  <c r="J56" i="9"/>
  <c r="K56" i="9"/>
  <c r="U72" i="9"/>
  <c r="V72" i="9" s="1"/>
  <c r="W72" i="9"/>
  <c r="T7" i="9"/>
  <c r="U7" i="9" s="1"/>
  <c r="V7" i="9"/>
  <c r="V10" i="9"/>
  <c r="T10" i="9"/>
  <c r="U10" i="9" s="1"/>
  <c r="J15" i="9"/>
  <c r="K15" i="9"/>
  <c r="I15" i="9"/>
  <c r="K18" i="9"/>
  <c r="J18" i="9"/>
  <c r="I18" i="9"/>
  <c r="K22" i="9"/>
  <c r="J22" i="9"/>
  <c r="I22" i="9"/>
  <c r="V25" i="9"/>
  <c r="T25" i="9"/>
  <c r="U25" i="9" s="1"/>
  <c r="K61" i="9"/>
  <c r="J61" i="9"/>
  <c r="I61" i="9"/>
  <c r="T14" i="9"/>
  <c r="U14" i="9" s="1"/>
  <c r="V14" i="9"/>
  <c r="J11" i="9"/>
  <c r="K11" i="9"/>
  <c r="I11" i="9"/>
  <c r="K26" i="9"/>
  <c r="J26" i="9"/>
  <c r="I26" i="9"/>
  <c r="K16" i="9"/>
  <c r="J16" i="9"/>
  <c r="I16" i="9"/>
  <c r="K74" i="9"/>
  <c r="J74" i="9"/>
  <c r="I74" i="9"/>
  <c r="T8" i="9"/>
  <c r="U8" i="9" s="1"/>
  <c r="V8" i="9"/>
  <c r="I32" i="9"/>
  <c r="K32" i="9"/>
  <c r="J32" i="9"/>
  <c r="K9" i="9"/>
  <c r="J9" i="9"/>
  <c r="I9" i="9"/>
  <c r="J13" i="9"/>
  <c r="I13" i="9"/>
  <c r="K13" i="9"/>
  <c r="T20" i="9"/>
  <c r="U20" i="9" s="1"/>
  <c r="V20" i="9"/>
  <c r="K24" i="9"/>
  <c r="J24" i="9"/>
  <c r="I24" i="9"/>
  <c r="K49" i="9"/>
  <c r="J49" i="9"/>
  <c r="I49" i="9"/>
  <c r="I79" i="9"/>
  <c r="K79" i="9"/>
  <c r="J79" i="9"/>
  <c r="I8" i="9"/>
  <c r="K8" i="9"/>
  <c r="J8" i="9"/>
  <c r="I19" i="9"/>
  <c r="K19" i="9"/>
  <c r="J19" i="9"/>
  <c r="V31" i="9"/>
  <c r="T31" i="9"/>
  <c r="U31" i="9" s="1"/>
  <c r="K57" i="9"/>
  <c r="J57" i="9"/>
  <c r="I57" i="9"/>
  <c r="I23" i="9"/>
  <c r="K23" i="9"/>
  <c r="J23" i="9"/>
  <c r="K5" i="9"/>
  <c r="J5" i="9"/>
  <c r="I5" i="9"/>
  <c r="V23" i="9"/>
  <c r="T23" i="9"/>
  <c r="U23" i="9" s="1"/>
  <c r="I34" i="9"/>
  <c r="J34" i="9"/>
  <c r="K34" i="9"/>
  <c r="T5" i="9"/>
  <c r="U5" i="9" s="1"/>
  <c r="V5" i="9"/>
  <c r="V9" i="9"/>
  <c r="T9" i="9"/>
  <c r="U9" i="9" s="1"/>
  <c r="V13" i="9"/>
  <c r="T13" i="9"/>
  <c r="U13" i="9" s="1"/>
  <c r="V16" i="9"/>
  <c r="T16" i="9"/>
  <c r="U16" i="9" s="1"/>
  <c r="V34" i="9"/>
  <c r="T34" i="9"/>
  <c r="U34" i="9" s="1"/>
  <c r="J41" i="9"/>
  <c r="K41" i="9"/>
  <c r="I41" i="9"/>
  <c r="W70" i="9"/>
  <c r="U70" i="9"/>
  <c r="V70" i="9" s="1"/>
  <c r="K7" i="9"/>
  <c r="J7" i="9"/>
  <c r="I7" i="9"/>
  <c r="V15" i="9"/>
  <c r="T15" i="9"/>
  <c r="U15" i="9" s="1"/>
  <c r="V33" i="9"/>
  <c r="T33" i="9"/>
  <c r="U33" i="9" s="1"/>
  <c r="V11" i="9"/>
  <c r="T11" i="9"/>
  <c r="U11" i="9" s="1"/>
  <c r="T19" i="9"/>
  <c r="U19" i="9" s="1"/>
  <c r="V19" i="9"/>
  <c r="I54" i="9"/>
  <c r="K54" i="9"/>
  <c r="J54" i="9"/>
  <c r="I12" i="9"/>
  <c r="J12" i="9"/>
  <c r="K12" i="9"/>
  <c r="I30" i="9"/>
  <c r="K30" i="9"/>
  <c r="J30" i="9"/>
  <c r="I36" i="9"/>
  <c r="J36" i="9"/>
  <c r="K36" i="9"/>
  <c r="K6" i="9"/>
  <c r="J6" i="9"/>
  <c r="I6" i="9"/>
  <c r="K14" i="9"/>
  <c r="J14" i="9"/>
  <c r="I14" i="9"/>
  <c r="J17" i="9"/>
  <c r="I17" i="9"/>
  <c r="K17" i="9"/>
  <c r="K21" i="9"/>
  <c r="J21" i="9"/>
  <c r="I21" i="9"/>
  <c r="J28" i="9"/>
  <c r="K28" i="9"/>
  <c r="I28" i="9"/>
  <c r="K35" i="9"/>
  <c r="I35" i="9"/>
  <c r="J35" i="9"/>
  <c r="W49" i="9"/>
  <c r="U49" i="9"/>
  <c r="V49" i="9" s="1"/>
  <c r="I58" i="9"/>
  <c r="K58" i="9"/>
  <c r="J58" i="9"/>
  <c r="U60" i="9"/>
  <c r="V60" i="9" s="1"/>
  <c r="W60" i="9"/>
  <c r="K65" i="9"/>
  <c r="J65" i="9"/>
  <c r="I65" i="9"/>
  <c r="I75" i="9"/>
  <c r="K75" i="9"/>
  <c r="J75" i="9"/>
  <c r="K53" i="9"/>
  <c r="J53" i="9"/>
  <c r="K63" i="9"/>
  <c r="J63" i="9"/>
  <c r="I63" i="9"/>
  <c r="K69" i="9"/>
  <c r="J69" i="9"/>
  <c r="I69" i="9"/>
  <c r="T26" i="9"/>
  <c r="U26" i="9" s="1"/>
  <c r="T30" i="9"/>
  <c r="U30" i="9" s="1"/>
  <c r="U51" i="9"/>
  <c r="V51" i="9" s="1"/>
  <c r="W51" i="9"/>
  <c r="W58" i="9"/>
  <c r="U61" i="9"/>
  <c r="V61" i="9" s="1"/>
  <c r="U73" i="9"/>
  <c r="V73" i="9" s="1"/>
  <c r="W73" i="9"/>
  <c r="J50" i="9"/>
  <c r="U54" i="9"/>
  <c r="V54" i="9" s="1"/>
  <c r="W67" i="9"/>
  <c r="V24" i="9"/>
  <c r="K50" i="9"/>
  <c r="W63" i="9"/>
  <c r="U69" i="9"/>
  <c r="V69" i="9" s="1"/>
  <c r="I72" i="9"/>
  <c r="J72" i="9"/>
  <c r="I20" i="9"/>
  <c r="K39" i="9"/>
  <c r="K45" i="9"/>
  <c r="J45" i="9"/>
  <c r="I52" i="9"/>
  <c r="J52" i="9"/>
  <c r="I55" i="9"/>
  <c r="U56" i="9"/>
  <c r="V56" i="9" s="1"/>
  <c r="W56" i="9"/>
  <c r="U59" i="9"/>
  <c r="V59" i="9" s="1"/>
  <c r="W59" i="9"/>
  <c r="I62" i="9"/>
  <c r="K62" i="9"/>
  <c r="J62" i="9"/>
  <c r="I68" i="9"/>
  <c r="J68" i="9"/>
  <c r="K68" i="9"/>
  <c r="K72" i="9"/>
  <c r="J76" i="9"/>
  <c r="K76" i="9"/>
  <c r="V29" i="9"/>
  <c r="W57" i="9"/>
  <c r="U57" i="9"/>
  <c r="V57" i="9" s="1"/>
  <c r="I78" i="9"/>
  <c r="J78" i="9"/>
  <c r="W53" i="9"/>
  <c r="U53" i="9"/>
  <c r="V53" i="9" s="1"/>
  <c r="J20" i="9"/>
  <c r="J37" i="9"/>
  <c r="I37" i="9"/>
  <c r="I45" i="9"/>
  <c r="J46" i="9"/>
  <c r="I48" i="9"/>
  <c r="J48" i="9"/>
  <c r="W50" i="9"/>
  <c r="K52" i="9"/>
  <c r="J55" i="9"/>
  <c r="I64" i="9"/>
  <c r="J64" i="9"/>
  <c r="K64" i="9"/>
  <c r="W65" i="9"/>
  <c r="U65" i="9"/>
  <c r="V65" i="9" s="1"/>
  <c r="U66" i="9"/>
  <c r="V66" i="9" s="1"/>
  <c r="I76" i="9"/>
  <c r="K47" i="9"/>
  <c r="I47" i="9"/>
  <c r="I60" i="9"/>
  <c r="J60" i="9"/>
  <c r="K60" i="9"/>
  <c r="I66" i="9"/>
  <c r="J66" i="9"/>
  <c r="K59" i="9"/>
  <c r="J59" i="9"/>
  <c r="K66" i="9"/>
  <c r="K78" i="9"/>
  <c r="K31" i="9"/>
  <c r="I31" i="9"/>
  <c r="J39" i="9"/>
  <c r="J25" i="9"/>
  <c r="V27" i="9"/>
  <c r="K37" i="9"/>
  <c r="I40" i="9"/>
  <c r="J40" i="9"/>
  <c r="K46" i="9"/>
  <c r="K48" i="9"/>
  <c r="U52" i="9"/>
  <c r="V52" i="9" s="1"/>
  <c r="W52" i="9"/>
  <c r="U62" i="9"/>
  <c r="V62" i="9" s="1"/>
  <c r="U68" i="9"/>
  <c r="V68" i="9" s="1"/>
  <c r="W68" i="9"/>
  <c r="W74" i="9"/>
  <c r="U74" i="9"/>
  <c r="V74" i="9" s="1"/>
  <c r="J80" i="9"/>
  <c r="I80" i="9"/>
  <c r="K80" i="9"/>
  <c r="K38" i="9"/>
  <c r="J38" i="9"/>
  <c r="I38" i="9"/>
  <c r="U48" i="9"/>
  <c r="V48" i="9" s="1"/>
  <c r="W48" i="9"/>
  <c r="U45" i="9"/>
  <c r="V45" i="9" s="1"/>
  <c r="I53" i="9"/>
  <c r="V22" i="9"/>
  <c r="K25" i="9"/>
  <c r="V35" i="9"/>
  <c r="K40" i="9"/>
  <c r="W46" i="9"/>
  <c r="U46" i="9"/>
  <c r="V46" i="9" s="1"/>
  <c r="W55" i="9"/>
  <c r="U64" i="9"/>
  <c r="V64" i="9" s="1"/>
  <c r="W64" i="9"/>
  <c r="I70" i="9"/>
  <c r="K70" i="9"/>
  <c r="I77" i="9"/>
  <c r="I67" i="9"/>
  <c r="J67" i="9"/>
  <c r="I71" i="9"/>
  <c r="K81" i="9"/>
  <c r="J81" i="9"/>
  <c r="I81" i="9"/>
  <c r="V70" i="3"/>
  <c r="T70" i="3"/>
  <c r="U70" i="3"/>
  <c r="V74" i="3"/>
  <c r="U74" i="3"/>
  <c r="T74" i="3"/>
  <c r="V78" i="3"/>
  <c r="U78" i="3"/>
  <c r="T78" i="3"/>
  <c r="T58" i="3"/>
  <c r="U58" i="3"/>
  <c r="U66" i="3"/>
  <c r="U54" i="3"/>
  <c r="V77" i="3"/>
  <c r="T77" i="3"/>
  <c r="V80" i="3"/>
  <c r="T80" i="3"/>
  <c r="V79" i="3"/>
  <c r="T79" i="3"/>
  <c r="V73" i="3"/>
  <c r="T73" i="3"/>
  <c r="T63" i="3"/>
  <c r="V63" i="3"/>
  <c r="V57" i="3"/>
  <c r="T57" i="3"/>
  <c r="V67" i="3"/>
  <c r="T67" i="3"/>
  <c r="T60" i="3"/>
  <c r="V60" i="3"/>
  <c r="V69" i="3"/>
  <c r="T69" i="3"/>
  <c r="V59" i="3"/>
  <c r="T59" i="3"/>
  <c r="T72" i="3"/>
  <c r="V72" i="3"/>
  <c r="T55" i="3"/>
  <c r="V55" i="3"/>
  <c r="V75" i="3"/>
  <c r="T75" i="3"/>
  <c r="V81" i="3"/>
  <c r="T81" i="3"/>
  <c r="V71" i="3"/>
  <c r="T71" i="3"/>
  <c r="V65" i="3"/>
  <c r="T65" i="3"/>
  <c r="V52" i="3"/>
  <c r="T52" i="3"/>
  <c r="V61" i="3"/>
  <c r="T61" i="3"/>
  <c r="T64" i="3"/>
  <c r="V64" i="3"/>
  <c r="V76" i="3"/>
  <c r="T76" i="3"/>
  <c r="V56" i="3"/>
  <c r="T56" i="3"/>
  <c r="T68" i="3"/>
  <c r="V68" i="3"/>
  <c r="T39" i="3"/>
  <c r="U39" i="3"/>
  <c r="V39" i="3"/>
  <c r="T30" i="3"/>
  <c r="U30" i="3"/>
  <c r="V30" i="3"/>
  <c r="T17" i="3"/>
  <c r="U17" i="3"/>
  <c r="V17" i="3"/>
  <c r="V38" i="3"/>
  <c r="T38" i="3"/>
  <c r="U38" i="3"/>
  <c r="U29" i="3"/>
  <c r="V29" i="3"/>
  <c r="T29" i="3"/>
  <c r="V20" i="3"/>
  <c r="U20" i="3"/>
  <c r="T20" i="3"/>
  <c r="T9" i="3"/>
  <c r="U9" i="3"/>
  <c r="V9" i="3"/>
  <c r="V33" i="3"/>
  <c r="T33" i="3"/>
  <c r="U33" i="3"/>
  <c r="V36" i="3"/>
  <c r="T36" i="3"/>
  <c r="U36" i="3"/>
  <c r="U19" i="3"/>
  <c r="V19" i="3"/>
  <c r="T19" i="3"/>
  <c r="T16" i="3"/>
  <c r="U16" i="3"/>
  <c r="V16" i="3"/>
  <c r="V28" i="3"/>
  <c r="T28" i="3"/>
  <c r="U28" i="3"/>
  <c r="T8" i="3"/>
  <c r="U8" i="3"/>
  <c r="V8" i="3"/>
  <c r="U27" i="3"/>
  <c r="V27" i="3"/>
  <c r="T27" i="3"/>
  <c r="U35" i="3"/>
  <c r="V35" i="3"/>
  <c r="T35" i="3"/>
  <c r="T15" i="3"/>
  <c r="U15" i="3"/>
  <c r="V15" i="3"/>
  <c r="U37" i="3"/>
  <c r="V37" i="3"/>
  <c r="T37" i="3"/>
  <c r="T24" i="3"/>
  <c r="U24" i="3"/>
  <c r="V24" i="3"/>
  <c r="T23" i="3"/>
  <c r="U23" i="3"/>
  <c r="V23" i="3"/>
  <c r="T7" i="3"/>
  <c r="U7" i="3"/>
  <c r="V7" i="3"/>
  <c r="V12" i="3"/>
  <c r="U12" i="3"/>
  <c r="T12" i="3"/>
  <c r="U11" i="3"/>
  <c r="V11" i="3"/>
  <c r="T11" i="3"/>
  <c r="T31" i="3"/>
  <c r="U31" i="3"/>
  <c r="V31" i="3"/>
  <c r="T22" i="3"/>
  <c r="U22" i="3"/>
  <c r="V22" i="3"/>
  <c r="V13" i="3"/>
  <c r="T13" i="3"/>
  <c r="U13" i="3"/>
  <c r="T6" i="3"/>
  <c r="U6" i="3"/>
  <c r="V6" i="3"/>
  <c r="V42" i="3"/>
  <c r="V34" i="3"/>
  <c r="V26" i="3"/>
  <c r="V10" i="3"/>
  <c r="U34" i="3"/>
  <c r="U26" i="3"/>
  <c r="U10" i="3"/>
  <c r="V46" i="3"/>
  <c r="T46" i="3"/>
  <c r="K61" i="5"/>
  <c r="I61" i="5"/>
  <c r="J61" i="5"/>
  <c r="J90" i="5"/>
  <c r="I90" i="5"/>
  <c r="J80" i="5"/>
  <c r="I80" i="5"/>
  <c r="J70" i="5"/>
  <c r="I70" i="5"/>
  <c r="I71" i="5"/>
  <c r="J71" i="5"/>
  <c r="K71" i="5"/>
  <c r="I82" i="5"/>
  <c r="J82" i="5"/>
  <c r="K82" i="5"/>
  <c r="I95" i="5"/>
  <c r="J95" i="5"/>
  <c r="K95" i="5"/>
  <c r="I66" i="5"/>
  <c r="J66" i="5"/>
  <c r="K66" i="5"/>
  <c r="I91" i="5"/>
  <c r="J91" i="5"/>
  <c r="K91" i="5"/>
  <c r="I76" i="5"/>
  <c r="J76" i="5"/>
  <c r="K76" i="5"/>
  <c r="J94" i="5"/>
  <c r="I94" i="5"/>
  <c r="J86" i="5"/>
  <c r="I86" i="5"/>
  <c r="J75" i="5"/>
  <c r="I75" i="5"/>
  <c r="J64" i="5"/>
  <c r="I64" i="5"/>
  <c r="F5" i="5"/>
  <c r="G5" i="5" s="1"/>
  <c r="H5" i="5" s="1"/>
  <c r="I92" i="5"/>
  <c r="K92" i="5"/>
  <c r="J92" i="5"/>
  <c r="K84" i="5"/>
  <c r="I84" i="5"/>
  <c r="J84" i="5"/>
  <c r="K58" i="5"/>
  <c r="I58" i="5"/>
  <c r="J58" i="5"/>
  <c r="J83" i="5"/>
  <c r="I83" i="5"/>
  <c r="K83" i="5"/>
  <c r="K74" i="5"/>
  <c r="I74" i="5"/>
  <c r="J74" i="5"/>
  <c r="K89" i="5"/>
  <c r="I89" i="5"/>
  <c r="J89" i="5"/>
  <c r="I73" i="5"/>
  <c r="J73" i="5"/>
  <c r="K73" i="5"/>
  <c r="K63" i="5"/>
  <c r="I63" i="5"/>
  <c r="J63" i="5"/>
  <c r="I88" i="5"/>
  <c r="J88" i="5"/>
  <c r="K88" i="5"/>
  <c r="I79" i="5"/>
  <c r="J79" i="5"/>
  <c r="K79" i="5"/>
  <c r="I57" i="5"/>
  <c r="K57" i="5"/>
  <c r="J57" i="5"/>
  <c r="J54" i="5"/>
  <c r="K54" i="5"/>
  <c r="I54" i="5"/>
  <c r="K93" i="5"/>
  <c r="I93" i="5"/>
  <c r="J93" i="5"/>
  <c r="I62" i="5"/>
  <c r="J62" i="5"/>
  <c r="K62" i="5"/>
  <c r="I53" i="5"/>
  <c r="J53" i="5"/>
  <c r="K53" i="5"/>
  <c r="K67" i="5"/>
  <c r="I67" i="5"/>
  <c r="J67" i="5"/>
  <c r="J56" i="5"/>
  <c r="I56" i="5"/>
  <c r="K56" i="5"/>
  <c r="I77" i="5"/>
  <c r="J77" i="5"/>
  <c r="K77" i="5"/>
  <c r="K69" i="5"/>
  <c r="I69" i="5"/>
  <c r="J69" i="5"/>
  <c r="I52" i="5"/>
  <c r="J52" i="5"/>
  <c r="K52" i="5"/>
  <c r="I60" i="5"/>
  <c r="K94" i="5"/>
  <c r="K90" i="5"/>
  <c r="K86" i="5"/>
  <c r="K80" i="5"/>
  <c r="K75" i="5"/>
  <c r="K70" i="5"/>
  <c r="K64" i="5"/>
  <c r="K60" i="5"/>
  <c r="K51" i="5"/>
  <c r="J51" i="5"/>
  <c r="I51" i="5"/>
  <c r="Q51" i="5"/>
  <c r="R51" i="5" s="1"/>
  <c r="S51" i="5" s="1"/>
  <c r="T51" i="5" s="1"/>
  <c r="U51" i="5" s="1"/>
  <c r="V88" i="5"/>
  <c r="T88" i="5"/>
  <c r="U88" i="5" s="1"/>
  <c r="V87" i="5"/>
  <c r="T87" i="5"/>
  <c r="U87" i="5" s="1"/>
  <c r="V86" i="5"/>
  <c r="T86" i="5"/>
  <c r="U86" i="5" s="1"/>
  <c r="V84" i="5"/>
  <c r="T84" i="5"/>
  <c r="U84" i="5" s="1"/>
  <c r="V83" i="5"/>
  <c r="T83" i="5"/>
  <c r="U83" i="5" s="1"/>
  <c r="V82" i="5"/>
  <c r="T82" i="5"/>
  <c r="U82" i="5" s="1"/>
  <c r="V80" i="5"/>
  <c r="T80" i="5"/>
  <c r="U80" i="5" s="1"/>
  <c r="V79" i="5"/>
  <c r="T79" i="5"/>
  <c r="U79" i="5" s="1"/>
  <c r="V77" i="5"/>
  <c r="T77" i="5"/>
  <c r="U77" i="5" s="1"/>
  <c r="V76" i="5"/>
  <c r="T76" i="5"/>
  <c r="U76" i="5" s="1"/>
  <c r="V75" i="5"/>
  <c r="T75" i="5"/>
  <c r="U75" i="5" s="1"/>
  <c r="V74" i="5"/>
  <c r="T74" i="5"/>
  <c r="U74" i="5" s="1"/>
  <c r="V73" i="5"/>
  <c r="T73" i="5"/>
  <c r="U73" i="5" s="1"/>
  <c r="V71" i="5"/>
  <c r="T71" i="5"/>
  <c r="U71" i="5" s="1"/>
  <c r="V70" i="5"/>
  <c r="T70" i="5"/>
  <c r="U70" i="5" s="1"/>
  <c r="V69" i="5"/>
  <c r="T69" i="5"/>
  <c r="U69" i="5" s="1"/>
  <c r="V67" i="5"/>
  <c r="T67" i="5"/>
  <c r="U67" i="5" s="1"/>
  <c r="V66" i="5"/>
  <c r="T66" i="5"/>
  <c r="U66" i="5" s="1"/>
  <c r="V64" i="5"/>
  <c r="T64" i="5"/>
  <c r="U64" i="5" s="1"/>
  <c r="V63" i="5"/>
  <c r="T63" i="5"/>
  <c r="U63" i="5" s="1"/>
  <c r="V62" i="5"/>
  <c r="T62" i="5"/>
  <c r="U62" i="5" s="1"/>
  <c r="V61" i="5"/>
  <c r="T61" i="5"/>
  <c r="U61" i="5" s="1"/>
  <c r="V60" i="5"/>
  <c r="T60" i="5"/>
  <c r="U60" i="5" s="1"/>
  <c r="V58" i="5"/>
  <c r="T58" i="5"/>
  <c r="U58" i="5" s="1"/>
  <c r="V57" i="5"/>
  <c r="T57" i="5"/>
  <c r="U57" i="5" s="1"/>
  <c r="V56" i="5"/>
  <c r="T56" i="5"/>
  <c r="U56" i="5" s="1"/>
  <c r="V54" i="5"/>
  <c r="T54" i="5"/>
  <c r="U54" i="5" s="1"/>
  <c r="V53" i="5"/>
  <c r="T53" i="5"/>
  <c r="U53" i="5" s="1"/>
  <c r="V52" i="5"/>
  <c r="T52" i="5"/>
  <c r="U52" i="5" s="1"/>
  <c r="T47" i="3"/>
  <c r="V47" i="3"/>
  <c r="T50" i="3"/>
  <c r="V50" i="3"/>
  <c r="T49" i="3"/>
  <c r="V49" i="3"/>
  <c r="T48" i="3"/>
  <c r="V48" i="3"/>
  <c r="V5" i="3"/>
  <c r="T5" i="3"/>
  <c r="I47" i="5"/>
  <c r="K47" i="5"/>
  <c r="I46" i="5"/>
  <c r="K46" i="5"/>
  <c r="I45" i="5"/>
  <c r="K45" i="5"/>
  <c r="I44" i="5"/>
  <c r="K44" i="5"/>
  <c r="I43" i="5"/>
  <c r="K43" i="5"/>
  <c r="I42" i="5"/>
  <c r="K42" i="5"/>
  <c r="I41" i="5"/>
  <c r="K41" i="5"/>
  <c r="I40" i="5"/>
  <c r="K40" i="5"/>
  <c r="I39" i="5"/>
  <c r="K39" i="5"/>
  <c r="I38" i="5"/>
  <c r="K38" i="5"/>
  <c r="I36" i="5"/>
  <c r="K36" i="5"/>
  <c r="I35" i="5"/>
  <c r="K35" i="5"/>
  <c r="I34" i="5"/>
  <c r="K34" i="5"/>
  <c r="I32" i="5"/>
  <c r="K32" i="5"/>
  <c r="I30" i="5"/>
  <c r="K30" i="5"/>
  <c r="I29" i="5"/>
  <c r="K29" i="5"/>
  <c r="I28" i="5"/>
  <c r="K28" i="5"/>
  <c r="I27" i="5"/>
  <c r="K27" i="5"/>
  <c r="I26" i="5"/>
  <c r="K26" i="5"/>
  <c r="I24" i="5"/>
  <c r="K24" i="5"/>
  <c r="I23" i="5"/>
  <c r="K23" i="5"/>
  <c r="I22" i="5"/>
  <c r="K22" i="5"/>
  <c r="I20" i="5"/>
  <c r="K20" i="5"/>
  <c r="I19" i="5"/>
  <c r="K19" i="5"/>
  <c r="I18" i="5"/>
  <c r="K18" i="5"/>
  <c r="I17" i="5"/>
  <c r="K17" i="5"/>
  <c r="I16" i="5"/>
  <c r="K16" i="5"/>
  <c r="I15" i="5"/>
  <c r="K15" i="5"/>
  <c r="I11" i="5"/>
  <c r="K11" i="5"/>
  <c r="I8" i="5"/>
  <c r="K8" i="5"/>
  <c r="I7" i="5"/>
  <c r="K7" i="5"/>
  <c r="V40" i="5"/>
  <c r="T40" i="5"/>
  <c r="U40" i="5" s="1"/>
  <c r="V39" i="5"/>
  <c r="T39" i="5"/>
  <c r="U39" i="5" s="1"/>
  <c r="V38" i="5"/>
  <c r="T38" i="5"/>
  <c r="U38" i="5" s="1"/>
  <c r="V36" i="5"/>
  <c r="T36" i="5"/>
  <c r="U36" i="5" s="1"/>
  <c r="V35" i="5"/>
  <c r="T35" i="5"/>
  <c r="U35" i="5" s="1"/>
  <c r="V34" i="5"/>
  <c r="T34" i="5"/>
  <c r="U34" i="5" s="1"/>
  <c r="V32" i="5"/>
  <c r="T32" i="5"/>
  <c r="U32" i="5" s="1"/>
  <c r="V30" i="5"/>
  <c r="T30" i="5"/>
  <c r="U30" i="5" s="1"/>
  <c r="V29" i="5"/>
  <c r="T29" i="5"/>
  <c r="U29" i="5" s="1"/>
  <c r="V28" i="5"/>
  <c r="T28" i="5"/>
  <c r="U28" i="5" s="1"/>
  <c r="V27" i="5"/>
  <c r="T27" i="5"/>
  <c r="U27" i="5" s="1"/>
  <c r="V26" i="5"/>
  <c r="T26" i="5"/>
  <c r="U26" i="5" s="1"/>
  <c r="V24" i="5"/>
  <c r="T24" i="5"/>
  <c r="U24" i="5" s="1"/>
  <c r="V23" i="5"/>
  <c r="T23" i="5"/>
  <c r="U23" i="5" s="1"/>
  <c r="V22" i="5"/>
  <c r="T22" i="5"/>
  <c r="U22" i="5" s="1"/>
  <c r="V20" i="5"/>
  <c r="T20" i="5"/>
  <c r="U20" i="5" s="1"/>
  <c r="T18" i="5"/>
  <c r="U18" i="5" s="1"/>
  <c r="V17" i="5"/>
  <c r="T17" i="5"/>
  <c r="U17" i="5" s="1"/>
  <c r="V16" i="5"/>
  <c r="T16" i="5"/>
  <c r="U16" i="5" s="1"/>
  <c r="V15" i="5"/>
  <c r="T15" i="5"/>
  <c r="U15" i="5" s="1"/>
  <c r="V14" i="5"/>
  <c r="T14" i="5"/>
  <c r="U14" i="5" s="1"/>
  <c r="V12" i="5"/>
  <c r="T12" i="5"/>
  <c r="U12" i="5" s="1"/>
  <c r="V11" i="5"/>
  <c r="T11" i="5"/>
  <c r="U11" i="5" s="1"/>
  <c r="V10" i="5"/>
  <c r="T10" i="5"/>
  <c r="U10" i="5" s="1"/>
  <c r="V8" i="5"/>
  <c r="T8" i="5"/>
  <c r="U8" i="5" s="1"/>
  <c r="V7" i="5"/>
  <c r="T7" i="5"/>
  <c r="U7" i="5" s="1"/>
  <c r="V5" i="5"/>
  <c r="T5" i="5"/>
  <c r="U5" i="5" s="1"/>
  <c r="V51" i="5" l="1"/>
  <c r="J5" i="5"/>
  <c r="I5" i="5"/>
  <c r="K5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tc={2B9A2224-7BBA-9E4F-B311-1E7FC521DBE7}</author>
  </authors>
  <commentList>
    <comment ref="B96" authorId="0" shapeId="0" xr:uid="{2B9A2224-7BBA-9E4F-B311-1E7FC521DBE7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being run in plate 2 
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tc={FD28F67D-FFF5-874D-A825-4A97D05A80EF}</author>
    <author>tc={3608275D-8488-6449-A904-12E61B427ACB}</author>
    <author>tc={49E2450A-A925-F940-98B0-2CF911CC31AC}</author>
    <author>tc={F0530A0B-BF7D-7B44-9626-0DEAE6A52F1B}</author>
  </authors>
  <commentList>
    <comment ref="I3" authorId="0" shapeId="0" xr:uid="{FD28F67D-FFF5-874D-A825-4A97D05A80EF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accidentally added ue3 154R1 EA T0 to this well at 12.77uL. This elution has under 0.5ng/mL </t>
      </text>
    </comment>
    <comment ref="I21" authorId="1" shapeId="0" xr:uid="{3608275D-8488-6449-A904-12E61B427AC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This is the correct well for UE3 152R1 EB for T0
Reply:
    THERE WAS NOTHINGN IN THE PCR PLATE,, THIS WELL HAS H20 AND TAQ. NO BARCODE
</t>
      </text>
    </comment>
    <comment ref="J21" authorId="2" shapeId="0" xr:uid="{49E2450A-A925-F940-98B0-2CF911CC31AC}">
      <text>
        <t>[Threaded comment]
Your version of Excel allows you to read this threaded comment; however, any edits to it will get removed if the file is opened in a newer version of Excel. Learn more: https://go.microsoft.com/fwlink/?linkid=870924
Comment:
    barcode and water added needs long amp taq</t>
      </text>
    </comment>
    <comment ref="I23" authorId="3" shapeId="0" xr:uid="{F0530A0B-BF7D-7B44-9626-0DEAE6A52F1B}">
      <text>
        <t xml:space="preserve">[Threaded comment]
Your version of Excel allows you to read this threaded comment; however, any edits to it will get removed if the file is opened in a newer version of Excel. Learn more: https://go.microsoft.com/fwlink/?linkid=870924
Comment:
    accidentally added ue3 154R1 EA T0 to this well at 12.77uL. This elution has under 0.5ng/mL </t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tc={672AD3A2-5581-4CBF-9B4F-09775C1B5782}</author>
    <author/>
  </authors>
  <commentList>
    <comment ref="M9" authorId="0" shapeId="0" xr:uid="{672AD3A2-5581-4CBF-9B4F-09775C1B5782}">
      <text>
        <t>[Threaded comment]
Your version of Excel allows you to read this threaded comment; however, any edits to it will get removed if the file is opened in a newer version of Excel. Learn more: https://go.microsoft.com/fwlink/?linkid=870924
Comment:
    import hr2 late data from run 2 duplicate</t>
      </text>
    </comment>
    <comment ref="A46" authorId="1" shapeId="0" xr:uid="{3720695C-DF1B-6F42-90C1-AD0AA3EC7622}">
      <text>
        <r>
          <rPr>
            <sz val="12"/>
            <color theme="1"/>
            <rFont val="aptos narrow"/>
            <scheme val="minor"/>
          </rPr>
          <t>======
ID#AAABI4rx_kc
Eden Phan    (2024-03-06 22:05:56)
Waiting for quibit solution to arrive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tc={95C25BE5-D6CE-1D43-BB94-DB3BCD06B948}</author>
  </authors>
  <commentList>
    <comment ref="G16" authorId="0" shapeId="0" xr:uid="{95C25BE5-D6CE-1D43-BB94-DB3BCD06B948}">
      <text>
        <t>[Threaded comment]
Your version of Excel allows you to read this threaded comment; however, any edits to it will get removed if the file is opened in a newer version of Excel. Learn more: https://go.microsoft.com/fwlink/?linkid=870924
Comment:
    all of the cells in purple ink are ones that need long amp taq</t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46" authorId="0" shapeId="0" xr:uid="{34EB492C-2FAD-D842-9E19-56D973905957}">
      <text>
        <r>
          <rPr>
            <sz val="12"/>
            <color theme="1"/>
            <rFont val="aptos narrow"/>
            <scheme val="minor"/>
          </rPr>
          <t>======
ID#AAABI4rx_kc
Eden Phan    (2024-03-06 22:05:56)
Waiting for quibit solution to arrive</t>
        </r>
      </text>
    </comment>
  </commentList>
</comments>
</file>

<file path=xl/sharedStrings.xml><?xml version="1.0" encoding="utf-8"?>
<sst xmlns="http://schemas.openxmlformats.org/spreadsheetml/2006/main" count="2374" uniqueCount="615">
  <si>
    <t xml:space="preserve">Have 96 barcodes </t>
  </si>
  <si>
    <t xml:space="preserve">Do not use same barcodes for US1 and HR2 76-227 in the same run </t>
  </si>
  <si>
    <t xml:space="preserve">Should keep replicates with different barcodes </t>
  </si>
  <si>
    <t>Try to keep T0 and Tf on separate barcodes</t>
  </si>
  <si>
    <t>G=Galu primers</t>
  </si>
  <si>
    <t>US1 424 &amp;636 did not grow (CHECK ALL REPLICATES)</t>
  </si>
  <si>
    <t xml:space="preserve">Idea for extra ones for extra elutions: add on to end? </t>
  </si>
  <si>
    <t>T0</t>
  </si>
  <si>
    <t>Tf</t>
  </si>
  <si>
    <t>&lt;0.10,&lt;0.5</t>
  </si>
  <si>
    <t>Run 1</t>
  </si>
  <si>
    <t>Barcode #</t>
  </si>
  <si>
    <t xml:space="preserve"> Culture &amp; replicate </t>
  </si>
  <si>
    <t xml:space="preserve">Culture &amp; replicate </t>
  </si>
  <si>
    <t>Run 2</t>
  </si>
  <si>
    <t>UE3.76 R1G</t>
  </si>
  <si>
    <t>US1.76.R1</t>
  </si>
  <si>
    <t>UE3.76 R1</t>
  </si>
  <si>
    <t>HR2.76.R1</t>
  </si>
  <si>
    <t>UE3.152 R1G EA</t>
  </si>
  <si>
    <t>US1.152R1</t>
  </si>
  <si>
    <t>UE3.152 R1</t>
  </si>
  <si>
    <t>HR2.152R1</t>
  </si>
  <si>
    <t>UE3.189 R1G</t>
  </si>
  <si>
    <t>US1.189.R1</t>
  </si>
  <si>
    <t>UE3.189 R1</t>
  </si>
  <si>
    <t>HR2.189.R1</t>
  </si>
  <si>
    <t>UE3.227 R1G</t>
  </si>
  <si>
    <t>US1.227R1</t>
  </si>
  <si>
    <t>UE3.227 R1</t>
  </si>
  <si>
    <t>HR2.227R1</t>
  </si>
  <si>
    <t>UE3.424 R1G</t>
  </si>
  <si>
    <t>US1.424R1</t>
  </si>
  <si>
    <t>UE3.424 R1</t>
  </si>
  <si>
    <t>HR2.424R1</t>
  </si>
  <si>
    <t>UE3.455 R1G</t>
  </si>
  <si>
    <t>US1.455R1</t>
  </si>
  <si>
    <t>UE3.455 R1</t>
  </si>
  <si>
    <t>HR2.455R1</t>
  </si>
  <si>
    <t>UE3.485 R1G</t>
  </si>
  <si>
    <t>US1.485R1</t>
  </si>
  <si>
    <t>UE3.485 R1</t>
  </si>
  <si>
    <t>HR2.485R1</t>
  </si>
  <si>
    <t>UE3.515 R1G</t>
  </si>
  <si>
    <t>US1.515R1</t>
  </si>
  <si>
    <t>UE3.515 R1</t>
  </si>
  <si>
    <t>HR2.515R1</t>
  </si>
  <si>
    <t>UE3.636 R1G</t>
  </si>
  <si>
    <t>US1.636R1</t>
  </si>
  <si>
    <t>UE3.636 R1</t>
  </si>
  <si>
    <t>HR2.636R1</t>
  </si>
  <si>
    <t>UE3.682 R1G</t>
  </si>
  <si>
    <t>US1.682R1</t>
  </si>
  <si>
    <t>UE3.682 R1</t>
  </si>
  <si>
    <t>HR2.682R1</t>
  </si>
  <si>
    <t>UE3.712 R1G</t>
  </si>
  <si>
    <t>US1.712R1</t>
  </si>
  <si>
    <t>UE3.712 R1</t>
  </si>
  <si>
    <t>HR2.712R1</t>
  </si>
  <si>
    <t>UE3.758 R1G</t>
  </si>
  <si>
    <t>US1.758R1</t>
  </si>
  <si>
    <t>UE3.758 R1</t>
  </si>
  <si>
    <t>HR2.758R1</t>
  </si>
  <si>
    <t>UE3.76 R2G</t>
  </si>
  <si>
    <t>US1.76.R2</t>
  </si>
  <si>
    <t>UE3.76 R2</t>
  </si>
  <si>
    <t>HR2.76.R2</t>
  </si>
  <si>
    <t>UE3.152 R2G</t>
  </si>
  <si>
    <t>US1.152R2</t>
  </si>
  <si>
    <t>UE3.152 R2</t>
  </si>
  <si>
    <t>HR2.152R2</t>
  </si>
  <si>
    <t>UE3.189 R2G</t>
  </si>
  <si>
    <t>US1.189.R2</t>
  </si>
  <si>
    <t>UE3.189 R2</t>
  </si>
  <si>
    <t>HR2.189.R2</t>
  </si>
  <si>
    <t>UE3.227 R2G</t>
  </si>
  <si>
    <t>US1.227R2</t>
  </si>
  <si>
    <t>UE3.227 R2</t>
  </si>
  <si>
    <t>HR2.227R2</t>
  </si>
  <si>
    <t>UE3.424 R2G</t>
  </si>
  <si>
    <t>US1.424R2</t>
  </si>
  <si>
    <t>UE3.424 R2</t>
  </si>
  <si>
    <t>HR2.424R2</t>
  </si>
  <si>
    <t>HR2.455R2 EA</t>
  </si>
  <si>
    <t>UE3.455 R2G</t>
  </si>
  <si>
    <t>US1.455R2</t>
  </si>
  <si>
    <t>UE3.455 R2</t>
  </si>
  <si>
    <t>HR2.455R2 EB</t>
  </si>
  <si>
    <t>UE3.485 R2G</t>
  </si>
  <si>
    <t>US1.485R2</t>
  </si>
  <si>
    <t>UE3.485 R2</t>
  </si>
  <si>
    <t>HR2.485R2 EA</t>
  </si>
  <si>
    <t>HR2.485R2EB</t>
  </si>
  <si>
    <t>UE3.515 R2G</t>
  </si>
  <si>
    <t>US1.515R2</t>
  </si>
  <si>
    <t>UE3.515 R2</t>
  </si>
  <si>
    <t>HR2.515R2</t>
  </si>
  <si>
    <t>UE3.636 R2G</t>
  </si>
  <si>
    <t>US1.636R2</t>
  </si>
  <si>
    <t>UE3.636 R2</t>
  </si>
  <si>
    <t>HR2.636R2</t>
  </si>
  <si>
    <t>UE3.682 R2G</t>
  </si>
  <si>
    <t>US1.682R2</t>
  </si>
  <si>
    <t>UE3.682 R2</t>
  </si>
  <si>
    <t>HR2.682R2</t>
  </si>
  <si>
    <t>UE3.712 R2G</t>
  </si>
  <si>
    <t>US1.712R2</t>
  </si>
  <si>
    <t>UE3.712 R2</t>
  </si>
  <si>
    <t>HR2.712R2</t>
  </si>
  <si>
    <t>UE3.758 R2G</t>
  </si>
  <si>
    <t>US1.758R2</t>
  </si>
  <si>
    <t>UE3.758 R2</t>
  </si>
  <si>
    <t>HR2.758R2</t>
  </si>
  <si>
    <t>UE3.76 R3G</t>
  </si>
  <si>
    <t>US1.76.R3</t>
  </si>
  <si>
    <t>UE3.76 R3</t>
  </si>
  <si>
    <t>HR2.76.R3</t>
  </si>
  <si>
    <t>UE3.152 R3G</t>
  </si>
  <si>
    <t>US1.152R3</t>
  </si>
  <si>
    <t>UE3.152 R3</t>
  </si>
  <si>
    <t>HR2.152R3</t>
  </si>
  <si>
    <t>UE3.189 R3G</t>
  </si>
  <si>
    <t>US1.189.R3</t>
  </si>
  <si>
    <t>UE3.189 R3</t>
  </si>
  <si>
    <t>HR2.189.R3</t>
  </si>
  <si>
    <t>UE3.227 R3G</t>
  </si>
  <si>
    <t>US1.227R3</t>
  </si>
  <si>
    <t>UE3.227 R3</t>
  </si>
  <si>
    <t>HR2.227R3</t>
  </si>
  <si>
    <t>UE3.424 R3G</t>
  </si>
  <si>
    <t>US1.424R3</t>
  </si>
  <si>
    <t>UE3.424 R3</t>
  </si>
  <si>
    <t>HR2.424R3</t>
  </si>
  <si>
    <t>UE3.455 R3G</t>
  </si>
  <si>
    <t>US1.455R3</t>
  </si>
  <si>
    <t>UE3.455 R3</t>
  </si>
  <si>
    <t>HR2.455R3</t>
  </si>
  <si>
    <t>UE3.485 R3G</t>
  </si>
  <si>
    <t>UE3.485 R3</t>
  </si>
  <si>
    <t>UE3.515 R3G</t>
  </si>
  <si>
    <t>US1.515R3</t>
  </si>
  <si>
    <t>UE3.515 R3</t>
  </si>
  <si>
    <t>HR2.515R3</t>
  </si>
  <si>
    <t>UE3.636 R3G</t>
  </si>
  <si>
    <t>US1.636R3</t>
  </si>
  <si>
    <t>UE3.636 R3</t>
  </si>
  <si>
    <t>HR2.636R3</t>
  </si>
  <si>
    <t>UE3.682 R3G</t>
  </si>
  <si>
    <t>US1.682R3</t>
  </si>
  <si>
    <t>UE3.682 R3</t>
  </si>
  <si>
    <t>HR2.682R3</t>
  </si>
  <si>
    <t>UE3.712 R3G</t>
  </si>
  <si>
    <t>US1.712R3</t>
  </si>
  <si>
    <t>UE3.712 R3</t>
  </si>
  <si>
    <t>HR2.712R3</t>
  </si>
  <si>
    <t>UE3.758 R3G</t>
  </si>
  <si>
    <t>US1.758R3</t>
  </si>
  <si>
    <t>UE3.758 R3</t>
  </si>
  <si>
    <t>HR2.758R3</t>
  </si>
  <si>
    <t>HR2.455R2</t>
  </si>
  <si>
    <t>HR2.485R2</t>
  </si>
  <si>
    <t>US1.758 R3</t>
  </si>
  <si>
    <t>UE3.152 R1G EB</t>
  </si>
  <si>
    <t>sample name</t>
  </si>
  <si>
    <t>ng/ml</t>
  </si>
  <si>
    <t>convert to grams</t>
  </si>
  <si>
    <t>bp</t>
  </si>
  <si>
    <t>fformula for moles</t>
  </si>
  <si>
    <t>femtomoles</t>
  </si>
  <si>
    <t>convert from 1 ml to 1 microliter</t>
  </si>
  <si>
    <t># of ul needed to get 100 fmol</t>
  </si>
  <si>
    <t>for 200 fmol</t>
  </si>
  <si>
    <t>x</t>
  </si>
  <si>
    <t xml:space="preserve">Sample </t>
  </si>
  <si>
    <t xml:space="preserve">Quibit </t>
  </si>
  <si>
    <t xml:space="preserve">Convert to grams </t>
  </si>
  <si>
    <t xml:space="preserve">Formula for moles </t>
  </si>
  <si>
    <t>Femtamoles</t>
  </si>
  <si>
    <t># of ul needed to get 12.5 fmol</t>
  </si>
  <si>
    <t>ng/mL</t>
  </si>
  <si>
    <t>g</t>
  </si>
  <si>
    <t>mol</t>
  </si>
  <si>
    <t>fmol</t>
  </si>
  <si>
    <t>ul</t>
  </si>
  <si>
    <t>&lt;0.5</t>
  </si>
  <si>
    <t>US1.636 R3</t>
  </si>
  <si>
    <t>US1.424 R1</t>
  </si>
  <si>
    <t>US1.636 R1</t>
  </si>
  <si>
    <t>UE3.712 R1G EA</t>
  </si>
  <si>
    <t>UE3.76 R2G EA</t>
  </si>
  <si>
    <t>UE3.636 R2G EA</t>
  </si>
  <si>
    <t>UE3.152 R3G EA</t>
  </si>
  <si>
    <t>UE3.758 R3G ea</t>
  </si>
  <si>
    <t>UE3.758 R3G eb</t>
  </si>
  <si>
    <t>a</t>
  </si>
  <si>
    <t>have to redo run 1</t>
  </si>
  <si>
    <t>A</t>
  </si>
  <si>
    <t>UE3.76 R1G  4.19</t>
  </si>
  <si>
    <t>UE3.152 R1G EA 12.77</t>
  </si>
  <si>
    <t>UE3.189 R1G 3.60</t>
  </si>
  <si>
    <t>UE3.424 R1G 2.45</t>
  </si>
  <si>
    <t>UE3.515 R1G 12.61</t>
  </si>
  <si>
    <t>UE3.636 R1G  2.41</t>
  </si>
  <si>
    <t>UE3.682 R1G 2.42</t>
  </si>
  <si>
    <t>UE3.712 R1G 3.69</t>
  </si>
  <si>
    <t>UE3.758 R1G 3.19</t>
  </si>
  <si>
    <t>US1.76.R1  0.29</t>
  </si>
  <si>
    <t>US1.152 R1 0.39</t>
  </si>
  <si>
    <t>US1.189.R1 0.71</t>
  </si>
  <si>
    <t>US1.227R1 0.54</t>
  </si>
  <si>
    <t>US1.455R1 0.44</t>
  </si>
  <si>
    <t>US1.485R1 0.61</t>
  </si>
  <si>
    <t>US1.515R1 0.37</t>
  </si>
  <si>
    <t>US1.682R1 0.66</t>
  </si>
  <si>
    <t>US1.712R1 2.22</t>
  </si>
  <si>
    <t>US1.758R1 0.36</t>
  </si>
  <si>
    <t>B</t>
  </si>
  <si>
    <t>UE3.76 R2G  7.88</t>
  </si>
  <si>
    <t>UE3.152 R2G 12.77</t>
  </si>
  <si>
    <t>UE3.189 R2G 15.28</t>
  </si>
  <si>
    <t>UE3.227 R2G 7.64</t>
  </si>
  <si>
    <t>UE3.424 R2G 2.97</t>
  </si>
  <si>
    <t>UE3.455 R2G 4.08</t>
  </si>
  <si>
    <t>UE3.485 R2G  3.53</t>
  </si>
  <si>
    <t>UE3.515 R2G 1.89</t>
  </si>
  <si>
    <t>UE3.636 R2G  2.21</t>
  </si>
  <si>
    <t>UE3.682 R2G 2.84</t>
  </si>
  <si>
    <t>UE3.712 R2G 2.09</t>
  </si>
  <si>
    <t>UE3.758 R2G 1.07</t>
  </si>
  <si>
    <t>US1.76.R2 0.24</t>
  </si>
  <si>
    <t>US1.152R2 1.42</t>
  </si>
  <si>
    <t>US1.227R2 0.11</t>
  </si>
  <si>
    <t>US1.455R2 0.18</t>
  </si>
  <si>
    <t>US1.485R2 0.14</t>
  </si>
  <si>
    <t>US1.515R2 0.22</t>
  </si>
  <si>
    <t>US1.682R2 0.61</t>
  </si>
  <si>
    <t>US1.712 R2  0.15</t>
  </si>
  <si>
    <t>US1.758R2 0.27</t>
  </si>
  <si>
    <t>C</t>
  </si>
  <si>
    <t>UE3.76 R3G 1.46</t>
  </si>
  <si>
    <t>UE3.152 R3G 2.92</t>
  </si>
  <si>
    <t>UE3.189 R3G 4.48</t>
  </si>
  <si>
    <t>UE3.227 R3G 2.59</t>
  </si>
  <si>
    <t>UE3.424 R3G 2.54</t>
  </si>
  <si>
    <t>UE3.455 R3G 1.98</t>
  </si>
  <si>
    <t>UE3.485 R3G 3.25</t>
  </si>
  <si>
    <t>UE3.515 R3G 2.93</t>
  </si>
  <si>
    <t>UE3.636 R3G 1.13</t>
  </si>
  <si>
    <t>UE3.682 R3G 2.12</t>
  </si>
  <si>
    <t>UE3.712 R3G 0.79</t>
  </si>
  <si>
    <t>UE3.758 R3G 2.69</t>
  </si>
  <si>
    <t>US1.76.R3 0.69</t>
  </si>
  <si>
    <t>US1.152R3 0.54</t>
  </si>
  <si>
    <t>US1.227R3 0.14</t>
  </si>
  <si>
    <t>US1.455R3 0.16</t>
  </si>
  <si>
    <t>US1.485R1 0.23</t>
  </si>
  <si>
    <t>US1.515R3 0.24</t>
  </si>
  <si>
    <t>US1.682R3 0.35</t>
  </si>
  <si>
    <t>US1.712R3 0.32</t>
  </si>
  <si>
    <t>US1.758R3 0.22</t>
  </si>
  <si>
    <t>D</t>
  </si>
  <si>
    <t>UE3.76 R1G  1.22</t>
  </si>
  <si>
    <t>UE3.152 R1G EA 0.80</t>
  </si>
  <si>
    <t>UE3.189 R1G  1.44</t>
  </si>
  <si>
    <t>UE3.227 R1G 0.57</t>
  </si>
  <si>
    <t>UE3.424 R1G 1.87</t>
  </si>
  <si>
    <t>UE3.455 R1G 4.50</t>
  </si>
  <si>
    <t>UE3.485 R1G 0.91</t>
  </si>
  <si>
    <t>UE3.515 R1G 0.70</t>
  </si>
  <si>
    <t>UE3.636 R1G 0.56</t>
  </si>
  <si>
    <t>UE3.682 R1G 0.45</t>
  </si>
  <si>
    <t>UE3.712 R1G ea  3.48</t>
  </si>
  <si>
    <t>UE3.758 R1G 0.72</t>
  </si>
  <si>
    <t>US1.76.R1 01.32</t>
  </si>
  <si>
    <t>US1.152R1 0.84</t>
  </si>
  <si>
    <t>US1.189.R1 0.84</t>
  </si>
  <si>
    <t>US1.227R1 3.15</t>
  </si>
  <si>
    <t>US1.455R1 4.34</t>
  </si>
  <si>
    <t>US1.485R1 3.88</t>
  </si>
  <si>
    <t>US1.515R1 1.48</t>
  </si>
  <si>
    <t>US1.682R1 3.30</t>
  </si>
  <si>
    <t>US1.712R1 3.24</t>
  </si>
  <si>
    <t>US1.758R1 2.06</t>
  </si>
  <si>
    <t>E</t>
  </si>
  <si>
    <t>UE3.76 R2G EA 0.93</t>
  </si>
  <si>
    <t>UE3.152 R2G 1.01</t>
  </si>
  <si>
    <t>UE3.189 R2G 1.07</t>
  </si>
  <si>
    <t>UE3.227 R2G 1.54</t>
  </si>
  <si>
    <t>UE3.424 R2G 1.29</t>
  </si>
  <si>
    <t>UE3.455 R2G 1.51</t>
  </si>
  <si>
    <t>UE3.485 R2G 2.52</t>
  </si>
  <si>
    <t>UE3.515 R2G 2.47</t>
  </si>
  <si>
    <t>UE3.636 R2G EA 1.89</t>
  </si>
  <si>
    <t>UE3.682 R2G 2.29</t>
  </si>
  <si>
    <t>UE3.712 R2G 0.61</t>
  </si>
  <si>
    <t>UE3.758 R2G 0.23</t>
  </si>
  <si>
    <t>US1.76.R2 6.18</t>
  </si>
  <si>
    <t>US1.152R2 3.33</t>
  </si>
  <si>
    <t>US1.189.R2 1.93</t>
  </si>
  <si>
    <t>US1.227R2 1.61</t>
  </si>
  <si>
    <t>US1.455R2 2.45</t>
  </si>
  <si>
    <t>US1.485R2 5.63</t>
  </si>
  <si>
    <t>US1.515R2 3.41</t>
  </si>
  <si>
    <t>US1.682R2 1.64</t>
  </si>
  <si>
    <t>US1.712R2 1.44</t>
  </si>
  <si>
    <t>US1.758R2 1.23</t>
  </si>
  <si>
    <t>F</t>
  </si>
  <si>
    <t>UE3.76 R3G  1.40</t>
  </si>
  <si>
    <t>UE3.152 R3G  1.41</t>
  </si>
  <si>
    <t>UE3.189 R3G 1.32</t>
  </si>
  <si>
    <t>UE3.227 R3G 13.27</t>
  </si>
  <si>
    <t>UE3.424 R3G 2.57</t>
  </si>
  <si>
    <t>UE3.455 R3G 2.08</t>
  </si>
  <si>
    <t>UE3.485 R3G 1.16</t>
  </si>
  <si>
    <t>UE3.515 R3G 1.23</t>
  </si>
  <si>
    <t>UE3.636 R3G 1.03</t>
  </si>
  <si>
    <t>UE3.682 R3G 2.24</t>
  </si>
  <si>
    <t>UE3.712 R3G 0.63</t>
  </si>
  <si>
    <t>UE3.758R3 0.76</t>
  </si>
  <si>
    <t>US1.76.R3 2.31</t>
  </si>
  <si>
    <t>US1.152R3 4.95</t>
  </si>
  <si>
    <t>US1.189.R3 0.39</t>
  </si>
  <si>
    <t>US1.227R3 3.16</t>
  </si>
  <si>
    <t>US1.455R3 2.89</t>
  </si>
  <si>
    <t>US1.485R3 1.34</t>
  </si>
  <si>
    <t>US1.515R3 0.6</t>
  </si>
  <si>
    <t>US1.682R3 2.84</t>
  </si>
  <si>
    <t>US1.712R3 7.38</t>
  </si>
  <si>
    <t>US1.758R3 1.79</t>
  </si>
  <si>
    <t>G</t>
  </si>
  <si>
    <t>UE3.152 R1G EB 0.58</t>
  </si>
  <si>
    <t>UE3.152 R1G EB 12.77</t>
  </si>
  <si>
    <t xml:space="preserve"> RUN1 TF UE3.758 R3G eb 0.21</t>
  </si>
  <si>
    <t>H</t>
  </si>
  <si>
    <t>Move back to A 1&amp;  A2 for new plate</t>
  </si>
  <si>
    <t>UE3.758 R3G EB</t>
  </si>
  <si>
    <t xml:space="preserve">UE3.152 R1G EB </t>
  </si>
  <si>
    <t>Quibit</t>
  </si>
  <si>
    <t xml:space="preserve">HR2.455R1 </t>
  </si>
  <si>
    <t>&lt;1.0</t>
  </si>
  <si>
    <t xml:space="preserve">HR2.485R2 EA </t>
  </si>
  <si>
    <t>HR2.485R2 EB</t>
  </si>
  <si>
    <t>HR2.485R3</t>
  </si>
  <si>
    <t>UE3.152 R1 EA</t>
  </si>
  <si>
    <t>UE3. 152 R1 EB</t>
  </si>
  <si>
    <t>UE3.712 R1 EA</t>
  </si>
  <si>
    <t>UE3.712 R1 EB</t>
  </si>
  <si>
    <t>UE3.76 R2 EA</t>
  </si>
  <si>
    <t>UE3.76 R2 EB</t>
  </si>
  <si>
    <t>UE3.636 R2 EA</t>
  </si>
  <si>
    <t>UE3.636 R2 EB</t>
  </si>
  <si>
    <t>UE3.152 R3 EA</t>
  </si>
  <si>
    <t>UE3.152 R3 EB</t>
  </si>
  <si>
    <t>UE3.758 R3 EA</t>
  </si>
  <si>
    <t>UE3.758 R3 EB</t>
  </si>
  <si>
    <t xml:space="preserve">run 2 has everything except dna </t>
  </si>
  <si>
    <t>UE3.76 R1 5.04</t>
  </si>
  <si>
    <t>UE3.152 R1 6.26</t>
  </si>
  <si>
    <t>UE3.189 R1 4.08</t>
  </si>
  <si>
    <t>UE3.227 R1 3.17</t>
  </si>
  <si>
    <t>UE3.424 R1 1.29</t>
  </si>
  <si>
    <t>UE3.455 R1 3.78</t>
  </si>
  <si>
    <t>UE3.485 R1 2.73</t>
  </si>
  <si>
    <t>UE3.515 R1 6.01</t>
  </si>
  <si>
    <t>UE3.636 R1 9.29</t>
  </si>
  <si>
    <t>UE3.682 R1 12.35</t>
  </si>
  <si>
    <t>UE3.712 R1 3.12</t>
  </si>
  <si>
    <t>UE3.758 R1 5.10</t>
  </si>
  <si>
    <t>HR2.76.R1 6.65</t>
  </si>
  <si>
    <t>HR2.152R1 3.16</t>
  </si>
  <si>
    <t>HR2.189.R1 4.28</t>
  </si>
  <si>
    <t>HR2.227R1 2.25</t>
  </si>
  <si>
    <t>HR2.424R1 12.50</t>
  </si>
  <si>
    <t>HR2.455R1 16.59</t>
  </si>
  <si>
    <t>HR2.485R1 14.48</t>
  </si>
  <si>
    <t>HR2.515R1 4.34</t>
  </si>
  <si>
    <t>HR2.636R1 14.48</t>
  </si>
  <si>
    <t>HR2.712R1 8.29</t>
  </si>
  <si>
    <t>HR2.758R1 3.98</t>
  </si>
  <si>
    <t>UE3.76 R2 2.01</t>
  </si>
  <si>
    <t>UE3.152 R2 5.46</t>
  </si>
  <si>
    <t>UE3.189 R2 3.30</t>
  </si>
  <si>
    <t>UE3.227 R2  2.51</t>
  </si>
  <si>
    <t>UE3.424 R2 4.84</t>
  </si>
  <si>
    <t>UE3.455 R2 5.52</t>
  </si>
  <si>
    <t>UE3.485 R2 7.95</t>
  </si>
  <si>
    <t>UE3.636 R2 5.33</t>
  </si>
  <si>
    <t>UE3.682 R2 1.23</t>
  </si>
  <si>
    <t>UE3.712 R2 3.09</t>
  </si>
  <si>
    <t>UE3.758 R2 1.42</t>
  </si>
  <si>
    <t>HR2.76.R2 1.98</t>
  </si>
  <si>
    <t>HR2.189.R2 1.06</t>
  </si>
  <si>
    <t>HR2.227R2 2.23</t>
  </si>
  <si>
    <t>HR2.455R2EA 5.07</t>
  </si>
  <si>
    <t>HR2.455R2 EB 5.07</t>
  </si>
  <si>
    <t>HR2.485R2 5.70</t>
  </si>
  <si>
    <t>HR2.515R2 5.07</t>
  </si>
  <si>
    <t>HR2.636R2 4.15</t>
  </si>
  <si>
    <t>HR2.682R2 4.80</t>
  </si>
  <si>
    <t>HR2.712R2 1.39</t>
  </si>
  <si>
    <t>HR2.758R2 9.31</t>
  </si>
  <si>
    <t>UE3.76 R3 0.58</t>
  </si>
  <si>
    <t>UE3.152 R3 4.45</t>
  </si>
  <si>
    <t>UE3.189 R3 10.09</t>
  </si>
  <si>
    <t>UE3.227 R3 6.9</t>
  </si>
  <si>
    <t>UE3.424 R3 2.26</t>
  </si>
  <si>
    <t>UE3.455 R3 4.99</t>
  </si>
  <si>
    <t>UE3.485 R3 4.81</t>
  </si>
  <si>
    <t>UE3.515 R3 9.38</t>
  </si>
  <si>
    <t>UE3.636 R3 10.54</t>
  </si>
  <si>
    <t>UE3.682 R3 3.10</t>
  </si>
  <si>
    <t>UE3.712 R3 2.89</t>
  </si>
  <si>
    <t>UE3.758 R3 8.16</t>
  </si>
  <si>
    <t>HR2.76.R3 2.68</t>
  </si>
  <si>
    <t>HR2.189.R3 1.69</t>
  </si>
  <si>
    <t>HR2.227R3 2.07</t>
  </si>
  <si>
    <t>HR2.424R3 12.50</t>
  </si>
  <si>
    <t>HR2.455R3 5.37</t>
  </si>
  <si>
    <t>HR2.485R3 5.37</t>
  </si>
  <si>
    <t>HR2.636R3 4.80</t>
  </si>
  <si>
    <t>HR2.515R3 15.46</t>
  </si>
  <si>
    <t>HR2.758R3 11.85</t>
  </si>
  <si>
    <t>UE3.76 R1 1.89</t>
  </si>
  <si>
    <t xml:space="preserve">UE3.152 R1 EA 0.43 </t>
  </si>
  <si>
    <t>UE3.189 R1 0.36</t>
  </si>
  <si>
    <t>UE3.227 R1 0.26</t>
  </si>
  <si>
    <t>UE3.424 R1 0.20</t>
  </si>
  <si>
    <t>UE3.455 R1 0.28</t>
  </si>
  <si>
    <t>UE3.485 R1 2.14</t>
  </si>
  <si>
    <t>UE3.515 R1 1.18</t>
  </si>
  <si>
    <t>UE3.636 R1 0.38</t>
  </si>
  <si>
    <t>UE3.682 R1 0.68</t>
  </si>
  <si>
    <t>UE3.712 R1 EA 1.35</t>
  </si>
  <si>
    <t>UE3.758 R1 1.54</t>
  </si>
  <si>
    <t>HR2.76.R1 5.67</t>
  </si>
  <si>
    <t>HR2.152R1 3.33</t>
  </si>
  <si>
    <t>HR2.189.R1 3.93</t>
  </si>
  <si>
    <t>HR2.227R1 13.62</t>
  </si>
  <si>
    <t>HR2.424R1 6.38</t>
  </si>
  <si>
    <t>HR2.485R1 8.29</t>
  </si>
  <si>
    <t>HR2.636R1 5.07</t>
  </si>
  <si>
    <t>HR2.682R1 18.25</t>
  </si>
  <si>
    <t>HR2.712R1 2.85</t>
  </si>
  <si>
    <t>HR2.758R1 4.78</t>
  </si>
  <si>
    <t>UE3.76 R2 EA  0.87</t>
  </si>
  <si>
    <t>UE3.152 R2 0.89</t>
  </si>
  <si>
    <t>UE3.189 R2 0.27</t>
  </si>
  <si>
    <t>UE3.227 R2 0.27</t>
  </si>
  <si>
    <t>UE3.424 R2 0.11</t>
  </si>
  <si>
    <t>UE3.455 R2 0.11</t>
  </si>
  <si>
    <t>UE3.485 R2 0.52</t>
  </si>
  <si>
    <t>UE3.515 R2 1.01</t>
  </si>
  <si>
    <t>UE3.636 R2 EA  0.80</t>
  </si>
  <si>
    <t>UE3.682 R2 0.20</t>
  </si>
  <si>
    <t>UE3.712 R2 0.55</t>
  </si>
  <si>
    <t>UE3.758 R2 0.31</t>
  </si>
  <si>
    <t>HR2.76.R2 6.71</t>
  </si>
  <si>
    <t>HR2.152R2 5.04</t>
  </si>
  <si>
    <t>HR2.189.R2 2.87</t>
  </si>
  <si>
    <t>HR2.227R2 2.55</t>
  </si>
  <si>
    <t>HR2.455R2 1.59</t>
  </si>
  <si>
    <t>HR2.485R2 9.12</t>
  </si>
  <si>
    <t>HR2.515R2 5.70</t>
  </si>
  <si>
    <t>HR2.636R2 8.29</t>
  </si>
  <si>
    <t>HR2.682R2 6.08</t>
  </si>
  <si>
    <t>HR2.712R2 6.52</t>
  </si>
  <si>
    <t>HR2.758R2 15.46</t>
  </si>
  <si>
    <t>UE3.76 R3 0.27</t>
  </si>
  <si>
    <t>UE3.152 R3 EA 0.47</t>
  </si>
  <si>
    <t>UE3.189 R3 0.87</t>
  </si>
  <si>
    <t>UE3.227 R3 2.14</t>
  </si>
  <si>
    <t>UE3.424 R3 0.74</t>
  </si>
  <si>
    <t>UE3.455 R3 0.52</t>
  </si>
  <si>
    <t>UE3.485 R3 0.41</t>
  </si>
  <si>
    <t>UE3.515 R3 0.6</t>
  </si>
  <si>
    <t>UE3.636 R3 0.35</t>
  </si>
  <si>
    <t>UE3.682 R3 0.82</t>
  </si>
  <si>
    <t>UE3.712 R3 0.49</t>
  </si>
  <si>
    <t>UE3.758 R3  EA 0.58</t>
  </si>
  <si>
    <t>HR2.76.R3 4.09</t>
  </si>
  <si>
    <t>HR2.152R3 4.61</t>
  </si>
  <si>
    <t>HR2.189.R3 3.79</t>
  </si>
  <si>
    <t>HR2.227R3 2.29</t>
  </si>
  <si>
    <t>HR2.424R3 12.85</t>
  </si>
  <si>
    <t>HR2.455R3 2.34</t>
  </si>
  <si>
    <t>HR2.485R3 1.20</t>
  </si>
  <si>
    <t>HR2.515R3 4.49</t>
  </si>
  <si>
    <t>HR2.636R3 16.59</t>
  </si>
  <si>
    <t>HR2.682R3 5.07</t>
  </si>
  <si>
    <t>HR2.712R3 13.62</t>
  </si>
  <si>
    <t>HR2.758R3 1.87</t>
  </si>
  <si>
    <t>UE3.758 R3  EB 0.09</t>
  </si>
  <si>
    <t>UE3.712 R1 EB 0.60</t>
  </si>
  <si>
    <t>UE3.636 R2 EB  3.58</t>
  </si>
  <si>
    <t>UE3.152 R3 EB 2.69</t>
  </si>
  <si>
    <t xml:space="preserve">G5 goes into G3 Run 1 </t>
  </si>
  <si>
    <t xml:space="preserve">UE3.152 R3 EB </t>
  </si>
  <si>
    <t xml:space="preserve"> RUN1 TF UE3.758 R3G EB</t>
  </si>
  <si>
    <t>1 ug/74 =amount in ug for each sample needs to equal 49 ul total</t>
  </si>
  <si>
    <t>we have 151 wells and using 2.5X bead slurry. Add 62.5uL to each well, this totals to~9.5mL of beads</t>
  </si>
  <si>
    <t xml:space="preserve">we have ~300 DNA samples total </t>
  </si>
  <si>
    <t>add nuclease free water to even it out</t>
  </si>
  <si>
    <t xml:space="preserve">we want each sample to be 0.0135ug </t>
  </si>
  <si>
    <t>RUN 1</t>
  </si>
  <si>
    <t>WELL #</t>
  </si>
  <si>
    <t>Qubit (ug/uL)</t>
  </si>
  <si>
    <t>amount in uL needed for each sample</t>
  </si>
  <si>
    <t xml:space="preserve">used regular gotaq master mix, 2uL barcodes and 24uL of dna/h20 </t>
  </si>
  <si>
    <t>A1</t>
  </si>
  <si>
    <t>A2</t>
  </si>
  <si>
    <t>Sample</t>
  </si>
  <si>
    <t>Test barcode</t>
  </si>
  <si>
    <t>Culture &amp; Amt to add</t>
  </si>
  <si>
    <t>H20 to Add</t>
  </si>
  <si>
    <t>Pre-clean up values: amount in uL needed for each sample</t>
  </si>
  <si>
    <t>Post clean up values: amount in uL needed for each sample</t>
  </si>
  <si>
    <t>A3</t>
  </si>
  <si>
    <t>H10</t>
  </si>
  <si>
    <t xml:space="preserve"> T0 HR2.455R2 EB 5.1</t>
  </si>
  <si>
    <t>A4</t>
  </si>
  <si>
    <t>H11</t>
  </si>
  <si>
    <t>TF HR2.758R3 1.9</t>
  </si>
  <si>
    <t>A5</t>
  </si>
  <si>
    <t>H12</t>
  </si>
  <si>
    <t>TF  US1.76.R3 2.3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</si>
  <si>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</si>
  <si>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</si>
  <si>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</si>
  <si>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</si>
  <si>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</si>
  <si>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</si>
  <si>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</si>
  <si>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</si>
  <si>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</si>
  <si>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</si>
  <si>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</si>
  <si>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</si>
  <si>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</si>
  <si>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</si>
  <si>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</si>
  <si>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</si>
  <si>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</si>
  <si>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</si>
  <si>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</si>
  <si>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</si>
  <si>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</si>
  <si>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</si>
  <si>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</si>
  <si>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</si>
  <si>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</si>
  <si>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</si>
  <si>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</si>
  <si>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</si>
  <si>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</si>
  <si>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</si>
  <si>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</si>
  <si>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</si>
  <si>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</si>
  <si>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</si>
  <si>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</si>
  <si>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</si>
  <si>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</si>
  <si>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</si>
  <si>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</si>
  <si>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</si>
  <si>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</si>
  <si>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</si>
  <si>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</si>
  <si>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E1</t>
  </si>
  <si>
    <t>E2</t>
  </si>
  <si>
    <t>E3</t>
  </si>
  <si>
    <t>E4</t>
  </si>
  <si>
    <t>E5</t>
  </si>
  <si>
    <t>E6</t>
  </si>
  <si>
    <t>E7</t>
  </si>
  <si>
    <t>E8</t>
  </si>
  <si>
    <t>E9</t>
  </si>
  <si>
    <t>E10</t>
  </si>
  <si>
    <t>E11</t>
  </si>
  <si>
    <t>E12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</si>
  <si>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</si>
  <si>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</si>
  <si>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</si>
  <si>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</si>
  <si>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</si>
  <si>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</si>
  <si>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</si>
  <si>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</si>
  <si>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</si>
  <si>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</si>
  <si>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</si>
  <si>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</si>
  <si>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G1</t>
  </si>
  <si>
    <t>G2</t>
  </si>
  <si>
    <t>barcode used G5</t>
  </si>
  <si>
    <t>G3</t>
  </si>
  <si>
    <t>Total</t>
  </si>
  <si>
    <t>nuclease free water amout</t>
  </si>
  <si>
    <t>RUN 2</t>
  </si>
  <si>
    <t xml:space="preserve">use 2.5X beads on Run 1 </t>
  </si>
  <si>
    <t>&lt;0.10</t>
  </si>
  <si>
    <t>4.6.24 Re-clean up with 2.5X beads and remeasure with qubit</t>
  </si>
  <si>
    <t>490mL</t>
  </si>
  <si>
    <t xml:space="preserve">by 10,000 fold diltution </t>
  </si>
  <si>
    <t>End-Prep qubit</t>
  </si>
  <si>
    <t xml:space="preserve">Run 2 </t>
  </si>
  <si>
    <t xml:space="preserve">Adapter Ligation </t>
  </si>
  <si>
    <t xml:space="preserve">ng/mL </t>
  </si>
  <si>
    <t>Total BP</t>
  </si>
  <si>
    <t xml:space="preserve"> </t>
  </si>
  <si>
    <t>uL for 10fmol</t>
  </si>
  <si>
    <t xml:space="preserve">convert to grams </t>
  </si>
  <si>
    <t>Formula for mol</t>
  </si>
  <si>
    <t xml:space="preserve">convert 1mL to 1uL </t>
  </si>
  <si>
    <t>uL for 20fmol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</si>
</sst>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"/>
    <numFmt numFmtId="166" formatCode="0.0"/>
  </numFmts>
  <fonts count="29">
    <font>
      <sz val="12"/>
      <color theme="1"/>
      <name val="aptos narrow"/>
      <scheme val="minor"/>
    </font>
    <font>
      <sz val="12"/>
      <color theme="1"/>
      <name val="Aptos Narrow"/>
    </font>
    <font>
      <sz val="12"/>
      <color rgb="FF000000"/>
      <name val="Aptos Narrow"/>
    </font>
    <font>
      <sz val="12"/>
      <color rgb="FF000000"/>
      <name val="Arial"/>
      <family val="2"/>
    </font>
    <font>
      <sz val="12"/>
      <color theme="1"/>
      <name val="Arial"/>
      <family val="2"/>
    </font>
    <font>
      <sz val="11"/>
      <color rgb="FF000000"/>
      <name val="Calibri"/>
      <family val="2"/>
    </font>
    <font>
      <sz val="11"/>
      <color rgb="FF000000"/>
      <name val="aptos narrow"/>
      <scheme val="minor"/>
    </font>
    <font>
      <sz val="12"/>
      <color rgb="FF333333"/>
      <name val="aptos narrow"/>
      <scheme val="minor"/>
    </font>
    <font>
      <sz val="12"/>
      <color rgb="FF000000"/>
      <name val="aptos narrow"/>
      <scheme val="minor"/>
    </font>
    <font>
      <b/>
      <sz val="12"/>
      <color theme="1"/>
      <name val="aptos narrow"/>
      <scheme val="minor"/>
    </font>
    <font>
      <sz val="8"/>
      <name val="aptos narrow"/>
      <scheme val="minor"/>
    </font>
    <font>
      <strike/>
      <sz val="12"/>
      <color rgb="FF000000"/>
      <name val="Aptos Narrow"/>
    </font>
    <font>
      <strike/>
      <sz val="12"/>
      <color theme="1"/>
      <name val="Aptos Narrow"/>
    </font>
    <font>
      <strike/>
      <sz val="12"/>
      <color theme="1"/>
      <name val="aptos narrow"/>
      <scheme val="minor"/>
    </font>
    <font>
      <sz val="14"/>
      <color theme="1"/>
      <name val="aptos narrow (Body)"/>
    </font>
    <font>
      <sz val="14"/>
      <color rgb="FF000000"/>
      <name val="aptos narrow (Body)"/>
    </font>
    <font>
      <sz val="14"/>
      <name val="aptos narrow"/>
      <scheme val="minor"/>
    </font>
    <font>
      <sz val="12"/>
      <name val="aptos narrow"/>
      <scheme val="minor"/>
    </font>
    <font>
      <sz val="14"/>
      <color theme="8"/>
      <name val="aptos narrow (Body)"/>
    </font>
    <font>
      <sz val="12"/>
      <color theme="8"/>
      <name val="Aptos Narrow"/>
    </font>
    <font>
      <sz val="12"/>
      <color rgb="FF7030A0"/>
      <name val="aptos narrow"/>
      <scheme val="minor"/>
    </font>
    <font>
      <sz val="14"/>
      <color theme="3"/>
      <name val="aptos narrow (Body)"/>
    </font>
    <font>
      <sz val="14"/>
      <color theme="3"/>
      <name val="aptos narrow"/>
      <scheme val="minor"/>
    </font>
    <font>
      <sz val="14"/>
      <color theme="3"/>
      <name val="aptos narrow"/>
      <family val="2"/>
      <scheme val="minor"/>
    </font>
    <font>
      <sz val="14"/>
      <color theme="3"/>
      <name val="Aptos Narrow"/>
    </font>
    <font>
      <strike/>
      <sz val="14"/>
      <color theme="3"/>
      <name val="aptos narrow"/>
      <scheme val="minor"/>
    </font>
    <font>
      <strike/>
      <sz val="14"/>
      <color theme="3"/>
      <name val="Aptos Narrow"/>
    </font>
    <font>
      <sz val="12"/>
      <name val="aptos narrow"/>
      <family val="2"/>
      <scheme val="minor"/>
    </font>
    <font>
      <sz val="12"/>
      <color theme="3"/>
      <name val="aptos narrow"/>
      <family val="2"/>
      <scheme val="minor"/>
    </font>
  </fonts>
  <fills count="50">
    <fill>
      <patternFill patternType="none"/>
    </fill>
    <fill>
      <patternFill patternType="gray125"/>
    </fill>
    <fill>
      <patternFill patternType="solid">
        <fgColor rgb="FFFAE2D5"/>
        <bgColor rgb="FFFAE2D5"/>
      </patternFill>
    </fill>
    <fill>
      <patternFill patternType="solid">
        <fgColor rgb="FF4D94D8"/>
        <bgColor rgb="FF4D94D8"/>
      </patternFill>
    </fill>
    <fill>
      <patternFill patternType="solid">
        <fgColor rgb="FFF1CEEE"/>
        <bgColor rgb="FFF1CEEE"/>
      </patternFill>
    </fill>
    <fill>
      <patternFill patternType="solid">
        <fgColor rgb="FFF2F2F2"/>
        <bgColor rgb="FFF2F2F2"/>
      </patternFill>
    </fill>
    <fill>
      <patternFill patternType="solid">
        <fgColor rgb="FFF2CEEF"/>
        <bgColor rgb="FFF2CEEF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rgb="FF4D94D8"/>
      </patternFill>
    </fill>
    <fill>
      <patternFill patternType="solid">
        <fgColor rgb="FFFFFF00"/>
        <bgColor rgb="FFF1CEEE"/>
      </patternFill>
    </fill>
    <fill>
      <patternFill patternType="solid">
        <fgColor rgb="FFFFFF00"/>
        <bgColor rgb="FFF2CEEF"/>
      </patternFill>
    </fill>
    <fill>
      <patternFill patternType="solid">
        <fgColor theme="9" tint="0.79998168889431442"/>
        <bgColor rgb="FF4D94D8"/>
      </patternFill>
    </fill>
    <fill>
      <patternFill patternType="solid">
        <fgColor theme="9" tint="0.79998168889431442"/>
        <bgColor rgb="FFF1CEEE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rgb="FF4D94D8"/>
      </patternFill>
    </fill>
    <fill>
      <patternFill patternType="solid">
        <fgColor theme="0" tint="-0.14999847407452621"/>
        <bgColor rgb="FF4D94D8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F1CEEE"/>
      </patternFill>
    </fill>
    <fill>
      <patternFill patternType="solid">
        <fgColor theme="0" tint="-0.14999847407452621"/>
        <bgColor rgb="FFF2CEEF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D9D9D9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theme="2" tint="-0.14999847407452621"/>
        <bgColor rgb="FF4D94D8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8" tint="0.79998168889431442"/>
        <bgColor rgb="FF4D94D8"/>
      </patternFill>
    </fill>
    <fill>
      <patternFill patternType="solid">
        <fgColor theme="8" tint="0.79998168889431442"/>
        <bgColor rgb="FFF1CEEE"/>
      </patternFill>
    </fill>
    <fill>
      <patternFill patternType="solid">
        <fgColor theme="4" tint="0.79998168889431442"/>
        <bgColor rgb="FF4D94D8"/>
      </patternFill>
    </fill>
    <fill>
      <patternFill patternType="solid">
        <fgColor theme="8" tint="0.79998168889431442"/>
        <bgColor rgb="FFF2CEEF"/>
      </patternFill>
    </fill>
    <fill>
      <patternFill patternType="solid">
        <fgColor theme="7"/>
        <bgColor indexed="64"/>
      </patternFill>
    </fill>
    <fill>
      <patternFill patternType="solid">
        <fgColor theme="7"/>
        <bgColor rgb="FF4D94D8"/>
      </patternFill>
    </fill>
    <fill>
      <patternFill patternType="solid">
        <fgColor rgb="FF0070C0"/>
        <bgColor indexed="64"/>
      </patternFill>
    </fill>
    <fill>
      <patternFill patternType="solid">
        <fgColor theme="2"/>
        <bgColor rgb="FF4D94D8"/>
      </patternFill>
    </fill>
    <fill>
      <patternFill patternType="solid">
        <fgColor theme="2" tint="-0.14999847407452621"/>
        <bgColor rgb="FFF1CEEE"/>
      </patternFill>
    </fill>
    <fill>
      <patternFill patternType="solid">
        <fgColor theme="2" tint="-0.14999847407452621"/>
        <bgColor rgb="FFF2CEEF"/>
      </patternFill>
    </fill>
    <fill>
      <patternFill patternType="solid">
        <fgColor theme="7" tint="0.79998168889431442"/>
        <bgColor rgb="FF4D94D8"/>
      </patternFill>
    </fill>
    <fill>
      <patternFill patternType="solid">
        <fgColor rgb="FF0070C0"/>
        <bgColor rgb="FF4D94D8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 tint="0.79998168889431442"/>
        <bgColor indexed="64"/>
      </patternFill>
    </fill>
  </fills>
  <borders count="70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rgb="FF00000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rgb="FF000000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64">
    <xf numFmtId="0" fontId="0" fillId="0" borderId="0" xfId="0"/>
    <xf numFmtId="0" fontId="1" fillId="0" borderId="0" xfId="0" applyFont="1" applyAlignment="1">
      <alignment wrapText="1"/>
    </xf>
    <xf numFmtId="0" fontId="1" fillId="2" borderId="1" xfId="0" applyFont="1" applyFill="1" applyBorder="1" applyAlignment="1">
      <alignment wrapText="1"/>
    </xf>
    <xf numFmtId="0" fontId="1" fillId="3" borderId="1" xfId="0" applyFont="1" applyFill="1" applyBorder="1"/>
    <xf numFmtId="0" fontId="1" fillId="4" borderId="1" xfId="0" applyFont="1" applyFill="1" applyBorder="1"/>
    <xf numFmtId="0" fontId="1" fillId="0" borderId="0" xfId="0" applyFont="1"/>
    <xf numFmtId="0" fontId="1" fillId="5" borderId="2" xfId="0" applyFont="1" applyFill="1" applyBorder="1"/>
    <xf numFmtId="0" fontId="1" fillId="0" borderId="2" xfId="0" applyFont="1" applyBorder="1"/>
    <xf numFmtId="0" fontId="1" fillId="0" borderId="2" xfId="0" applyFont="1" applyBorder="1" applyAlignment="1">
      <alignment wrapText="1"/>
    </xf>
    <xf numFmtId="0" fontId="1" fillId="3" borderId="2" xfId="0" applyFont="1" applyFill="1" applyBorder="1"/>
    <xf numFmtId="0" fontId="2" fillId="3" borderId="2" xfId="0" applyFont="1" applyFill="1" applyBorder="1"/>
    <xf numFmtId="0" fontId="2" fillId="3" borderId="3" xfId="0" applyFont="1" applyFill="1" applyBorder="1"/>
    <xf numFmtId="0" fontId="1" fillId="4" borderId="2" xfId="0" applyFont="1" applyFill="1" applyBorder="1"/>
    <xf numFmtId="0" fontId="2" fillId="4" borderId="2" xfId="0" applyFont="1" applyFill="1" applyBorder="1"/>
    <xf numFmtId="0" fontId="2" fillId="6" borderId="2" xfId="0" applyFont="1" applyFill="1" applyBorder="1"/>
    <xf numFmtId="0" fontId="3" fillId="6" borderId="2" xfId="0" applyFont="1" applyFill="1" applyBorder="1"/>
    <xf numFmtId="0" fontId="5" fillId="0" borderId="1" xfId="0" applyFont="1" applyBorder="1"/>
    <xf numFmtId="11" fontId="5" fillId="0" borderId="1" xfId="0" applyNumberFormat="1" applyFont="1" applyBorder="1"/>
    <xf numFmtId="0" fontId="0" fillId="0" borderId="0" xfId="0" applyAlignment="1">
      <alignment horizontal="left"/>
    </xf>
    <xf numFmtId="0" fontId="6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4" xfId="0" applyBorder="1" applyAlignment="1">
      <alignment horizontal="left"/>
    </xf>
    <xf numFmtId="0" fontId="7" fillId="0" borderId="1" xfId="0" applyFont="1" applyBorder="1" applyAlignment="1">
      <alignment horizontal="left"/>
    </xf>
    <xf numFmtId="0" fontId="0" fillId="0" borderId="1" xfId="0" applyBorder="1"/>
    <xf numFmtId="0" fontId="0" fillId="0" borderId="5" xfId="0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7" fillId="0" borderId="4" xfId="0" applyFont="1" applyBorder="1" applyAlignment="1">
      <alignment horizontal="left"/>
    </xf>
    <xf numFmtId="0" fontId="0" fillId="0" borderId="6" xfId="0" applyBorder="1"/>
    <xf numFmtId="0" fontId="0" fillId="10" borderId="8" xfId="0" applyFill="1" applyBorder="1" applyAlignment="1">
      <alignment horizontal="left"/>
    </xf>
    <xf numFmtId="0" fontId="8" fillId="10" borderId="8" xfId="0" applyFont="1" applyFill="1" applyBorder="1" applyAlignment="1">
      <alignment horizontal="left"/>
    </xf>
    <xf numFmtId="0" fontId="8" fillId="10" borderId="9" xfId="0" applyFont="1" applyFill="1" applyBorder="1" applyAlignment="1">
      <alignment horizontal="left"/>
    </xf>
    <xf numFmtId="0" fontId="8" fillId="11" borderId="7" xfId="0" applyFont="1" applyFill="1" applyBorder="1" applyAlignment="1">
      <alignment horizontal="left"/>
    </xf>
    <xf numFmtId="0" fontId="8" fillId="11" borderId="10" xfId="0" applyFont="1" applyFill="1" applyBorder="1" applyAlignment="1">
      <alignment horizontal="left"/>
    </xf>
    <xf numFmtId="0" fontId="6" fillId="11" borderId="11" xfId="0" applyFont="1" applyFill="1" applyBorder="1" applyAlignment="1">
      <alignment horizontal="left"/>
    </xf>
    <xf numFmtId="0" fontId="8" fillId="11" borderId="9" xfId="0" applyFont="1" applyFill="1" applyBorder="1" applyAlignment="1">
      <alignment horizontal="left"/>
    </xf>
    <xf numFmtId="0" fontId="8" fillId="11" borderId="12" xfId="0" applyFont="1" applyFill="1" applyBorder="1" applyAlignment="1">
      <alignment horizontal="left"/>
    </xf>
    <xf numFmtId="0" fontId="8" fillId="11" borderId="13" xfId="0" applyFont="1" applyFill="1" applyBorder="1" applyAlignment="1">
      <alignment horizontal="left"/>
    </xf>
    <xf numFmtId="0" fontId="0" fillId="11" borderId="7" xfId="0" applyFill="1" applyBorder="1" applyAlignment="1">
      <alignment horizontal="left"/>
    </xf>
    <xf numFmtId="0" fontId="0" fillId="11" borderId="10" xfId="0" applyFill="1" applyBorder="1" applyAlignment="1">
      <alignment horizontal="left"/>
    </xf>
    <xf numFmtId="0" fontId="0" fillId="11" borderId="9" xfId="0" applyFill="1" applyBorder="1" applyAlignment="1">
      <alignment horizontal="left"/>
    </xf>
    <xf numFmtId="0" fontId="0" fillId="11" borderId="12" xfId="0" applyFill="1" applyBorder="1" applyAlignment="1">
      <alignment horizontal="left"/>
    </xf>
    <xf numFmtId="0" fontId="0" fillId="11" borderId="13" xfId="0" applyFill="1" applyBorder="1"/>
    <xf numFmtId="0" fontId="9" fillId="0" borderId="0" xfId="0" applyFont="1" applyAlignment="1">
      <alignment horizontal="left"/>
    </xf>
    <xf numFmtId="0" fontId="8" fillId="10" borderId="19" xfId="0" applyFont="1" applyFill="1" applyBorder="1"/>
    <xf numFmtId="0" fontId="9" fillId="0" borderId="0" xfId="0" applyFont="1"/>
    <xf numFmtId="0" fontId="0" fillId="0" borderId="14" xfId="0" applyBorder="1" applyAlignment="1">
      <alignment horizontal="left"/>
    </xf>
    <xf numFmtId="0" fontId="0" fillId="0" borderId="23" xfId="0" applyBorder="1" applyAlignment="1">
      <alignment horizontal="left"/>
    </xf>
    <xf numFmtId="0" fontId="4" fillId="0" borderId="1" xfId="0" applyFont="1" applyBorder="1" applyAlignment="1">
      <alignment horizontal="left"/>
    </xf>
    <xf numFmtId="0" fontId="1" fillId="10" borderId="7" xfId="0" applyFont="1" applyFill="1" applyBorder="1"/>
    <xf numFmtId="0" fontId="1" fillId="10" borderId="8" xfId="0" applyFont="1" applyFill="1" applyBorder="1"/>
    <xf numFmtId="0" fontId="2" fillId="10" borderId="8" xfId="0" applyFont="1" applyFill="1" applyBorder="1"/>
    <xf numFmtId="0" fontId="2" fillId="10" borderId="9" xfId="0" applyFont="1" applyFill="1" applyBorder="1"/>
    <xf numFmtId="0" fontId="0" fillId="11" borderId="8" xfId="0" applyFill="1" applyBorder="1" applyAlignment="1">
      <alignment horizontal="left"/>
    </xf>
    <xf numFmtId="0" fontId="4" fillId="0" borderId="4" xfId="0" applyFont="1" applyBorder="1" applyAlignment="1">
      <alignment horizontal="left"/>
    </xf>
    <xf numFmtId="0" fontId="0" fillId="12" borderId="1" xfId="0" applyFill="1" applyBorder="1" applyAlignment="1">
      <alignment horizontal="left"/>
    </xf>
    <xf numFmtId="2" fontId="0" fillId="0" borderId="1" xfId="0" applyNumberFormat="1" applyBorder="1" applyAlignment="1">
      <alignment horizontal="left"/>
    </xf>
    <xf numFmtId="2" fontId="0" fillId="0" borderId="4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8" fillId="10" borderId="18" xfId="0" applyFont="1" applyFill="1" applyBorder="1"/>
    <xf numFmtId="0" fontId="0" fillId="0" borderId="20" xfId="0" applyBorder="1"/>
    <xf numFmtId="0" fontId="0" fillId="11" borderId="15" xfId="0" applyFill="1" applyBorder="1"/>
    <xf numFmtId="0" fontId="0" fillId="11" borderId="1" xfId="0" applyFill="1" applyBorder="1"/>
    <xf numFmtId="0" fontId="0" fillId="11" borderId="16" xfId="0" applyFill="1" applyBorder="1"/>
    <xf numFmtId="0" fontId="0" fillId="11" borderId="20" xfId="0" applyFill="1" applyBorder="1"/>
    <xf numFmtId="0" fontId="0" fillId="10" borderId="17" xfId="0" applyFill="1" applyBorder="1"/>
    <xf numFmtId="0" fontId="0" fillId="10" borderId="18" xfId="0" applyFill="1" applyBorder="1"/>
    <xf numFmtId="0" fontId="8" fillId="0" borderId="0" xfId="0" applyFont="1"/>
    <xf numFmtId="0" fontId="0" fillId="8" borderId="0" xfId="0" applyFill="1" applyAlignment="1">
      <alignment horizontal="left"/>
    </xf>
    <xf numFmtId="0" fontId="0" fillId="7" borderId="0" xfId="0" applyFill="1" applyAlignment="1">
      <alignment horizontal="left"/>
    </xf>
    <xf numFmtId="0" fontId="0" fillId="0" borderId="21" xfId="0" applyBorder="1" applyAlignment="1">
      <alignment horizontal="left"/>
    </xf>
    <xf numFmtId="0" fontId="0" fillId="0" borderId="22" xfId="0" applyBorder="1" applyAlignment="1">
      <alignment horizontal="left"/>
    </xf>
    <xf numFmtId="0" fontId="0" fillId="0" borderId="22" xfId="0" applyBorder="1"/>
    <xf numFmtId="0" fontId="8" fillId="10" borderId="26" xfId="0" applyFont="1" applyFill="1" applyBorder="1"/>
    <xf numFmtId="0" fontId="0" fillId="0" borderId="25" xfId="0" applyBorder="1"/>
    <xf numFmtId="165" fontId="0" fillId="0" borderId="1" xfId="0" applyNumberFormat="1" applyBorder="1" applyAlignment="1">
      <alignment horizontal="left"/>
    </xf>
    <xf numFmtId="0" fontId="0" fillId="11" borderId="21" xfId="0" applyFill="1" applyBorder="1"/>
    <xf numFmtId="0" fontId="8" fillId="0" borderId="1" xfId="0" applyFont="1" applyBorder="1"/>
    <xf numFmtId="0" fontId="0" fillId="0" borderId="20" xfId="0" applyBorder="1" applyAlignment="1">
      <alignment horizontal="left"/>
    </xf>
    <xf numFmtId="0" fontId="8" fillId="0" borderId="20" xfId="0" applyFont="1" applyBorder="1"/>
    <xf numFmtId="0" fontId="8" fillId="11" borderId="1" xfId="0" applyFont="1" applyFill="1" applyBorder="1" applyAlignment="1">
      <alignment horizontal="left"/>
    </xf>
    <xf numFmtId="0" fontId="6" fillId="11" borderId="27" xfId="0" applyFont="1" applyFill="1" applyBorder="1" applyAlignment="1">
      <alignment horizontal="left"/>
    </xf>
    <xf numFmtId="0" fontId="1" fillId="8" borderId="0" xfId="0" applyFont="1" applyFill="1" applyAlignment="1">
      <alignment wrapText="1"/>
    </xf>
    <xf numFmtId="0" fontId="1" fillId="14" borderId="2" xfId="0" applyFont="1" applyFill="1" applyBorder="1"/>
    <xf numFmtId="0" fontId="2" fillId="17" borderId="2" xfId="0" applyFont="1" applyFill="1" applyBorder="1"/>
    <xf numFmtId="0" fontId="1" fillId="17" borderId="2" xfId="0" applyFont="1" applyFill="1" applyBorder="1"/>
    <xf numFmtId="0" fontId="1" fillId="18" borderId="2" xfId="0" applyFont="1" applyFill="1" applyBorder="1"/>
    <xf numFmtId="0" fontId="2" fillId="18" borderId="2" xfId="0" applyFont="1" applyFill="1" applyBorder="1"/>
    <xf numFmtId="0" fontId="2" fillId="17" borderId="29" xfId="0" applyFont="1" applyFill="1" applyBorder="1"/>
    <xf numFmtId="0" fontId="2" fillId="17" borderId="30" xfId="0" applyFont="1" applyFill="1" applyBorder="1"/>
    <xf numFmtId="0" fontId="11" fillId="15" borderId="2" xfId="0" applyFont="1" applyFill="1" applyBorder="1"/>
    <xf numFmtId="0" fontId="12" fillId="15" borderId="2" xfId="0" applyFont="1" applyFill="1" applyBorder="1"/>
    <xf numFmtId="0" fontId="11" fillId="16" borderId="2" xfId="0" applyFont="1" applyFill="1" applyBorder="1"/>
    <xf numFmtId="0" fontId="11" fillId="14" borderId="3" xfId="0" applyFont="1" applyFill="1" applyBorder="1"/>
    <xf numFmtId="0" fontId="12" fillId="14" borderId="2" xfId="0" applyFont="1" applyFill="1" applyBorder="1"/>
    <xf numFmtId="0" fontId="13" fillId="8" borderId="28" xfId="0" applyFont="1" applyFill="1" applyBorder="1"/>
    <xf numFmtId="0" fontId="11" fillId="14" borderId="2" xfId="0" applyFont="1" applyFill="1" applyBorder="1"/>
    <xf numFmtId="0" fontId="1" fillId="0" borderId="1" xfId="0" applyFont="1" applyBorder="1"/>
    <xf numFmtId="0" fontId="2" fillId="0" borderId="1" xfId="0" applyFont="1" applyBorder="1"/>
    <xf numFmtId="0" fontId="1" fillId="5" borderId="31" xfId="0" applyFont="1" applyFill="1" applyBorder="1"/>
    <xf numFmtId="0" fontId="2" fillId="18" borderId="31" xfId="0" applyFont="1" applyFill="1" applyBorder="1"/>
    <xf numFmtId="0" fontId="2" fillId="6" borderId="31" xfId="0" applyFont="1" applyFill="1" applyBorder="1"/>
    <xf numFmtId="0" fontId="1" fillId="9" borderId="2" xfId="0" applyFont="1" applyFill="1" applyBorder="1"/>
    <xf numFmtId="0" fontId="1" fillId="19" borderId="2" xfId="0" applyFont="1" applyFill="1" applyBorder="1"/>
    <xf numFmtId="0" fontId="1" fillId="20" borderId="2" xfId="0" applyFont="1" applyFill="1" applyBorder="1"/>
    <xf numFmtId="0" fontId="1" fillId="21" borderId="2" xfId="0" applyFont="1" applyFill="1" applyBorder="1"/>
    <xf numFmtId="0" fontId="1" fillId="22" borderId="2" xfId="0" applyFont="1" applyFill="1" applyBorder="1"/>
    <xf numFmtId="0" fontId="1" fillId="23" borderId="2" xfId="0" applyFont="1" applyFill="1" applyBorder="1"/>
    <xf numFmtId="0" fontId="1" fillId="24" borderId="2" xfId="0" applyFont="1" applyFill="1" applyBorder="1"/>
    <xf numFmtId="0" fontId="1" fillId="24" borderId="31" xfId="0" applyFont="1" applyFill="1" applyBorder="1"/>
    <xf numFmtId="0" fontId="1" fillId="3" borderId="28" xfId="0" applyFont="1" applyFill="1" applyBorder="1"/>
    <xf numFmtId="0" fontId="2" fillId="3" borderId="28" xfId="0" applyFont="1" applyFill="1" applyBorder="1"/>
    <xf numFmtId="0" fontId="0" fillId="0" borderId="28" xfId="0" applyBorder="1"/>
    <xf numFmtId="0" fontId="2" fillId="17" borderId="28" xfId="0" applyFont="1" applyFill="1" applyBorder="1"/>
    <xf numFmtId="0" fontId="1" fillId="4" borderId="28" xfId="0" applyFont="1" applyFill="1" applyBorder="1"/>
    <xf numFmtId="0" fontId="2" fillId="4" borderId="28" xfId="0" applyFont="1" applyFill="1" applyBorder="1"/>
    <xf numFmtId="0" fontId="2" fillId="6" borderId="28" xfId="0" applyFont="1" applyFill="1" applyBorder="1"/>
    <xf numFmtId="0" fontId="0" fillId="8" borderId="0" xfId="0" applyFill="1"/>
    <xf numFmtId="2" fontId="0" fillId="0" borderId="14" xfId="0" applyNumberFormat="1" applyBorder="1" applyAlignment="1">
      <alignment horizontal="left"/>
    </xf>
    <xf numFmtId="0" fontId="8" fillId="6" borderId="2" xfId="0" applyFont="1" applyFill="1" applyBorder="1"/>
    <xf numFmtId="0" fontId="2" fillId="18" borderId="28" xfId="0" applyFont="1" applyFill="1" applyBorder="1"/>
    <xf numFmtId="0" fontId="1" fillId="0" borderId="28" xfId="0" applyFont="1" applyBorder="1"/>
    <xf numFmtId="166" fontId="0" fillId="0" borderId="28" xfId="0" applyNumberFormat="1" applyBorder="1"/>
    <xf numFmtId="166" fontId="1" fillId="0" borderId="28" xfId="0" applyNumberFormat="1" applyFont="1" applyBorder="1"/>
    <xf numFmtId="166" fontId="0" fillId="0" borderId="14" xfId="0" applyNumberFormat="1" applyBorder="1" applyAlignment="1">
      <alignment horizontal="left"/>
    </xf>
    <xf numFmtId="0" fontId="0" fillId="0" borderId="0" xfId="0" applyAlignment="1">
      <alignment wrapText="1"/>
    </xf>
    <xf numFmtId="0" fontId="0" fillId="11" borderId="0" xfId="0" applyFill="1"/>
    <xf numFmtId="0" fontId="8" fillId="11" borderId="0" xfId="0" applyFont="1" applyFill="1" applyAlignment="1">
      <alignment horizontal="left"/>
    </xf>
    <xf numFmtId="2" fontId="0" fillId="0" borderId="0" xfId="0" applyNumberFormat="1" applyAlignment="1">
      <alignment horizontal="left"/>
    </xf>
    <xf numFmtId="0" fontId="8" fillId="0" borderId="1" xfId="0" applyFont="1" applyBorder="1" applyAlignment="1">
      <alignment horizontal="left"/>
    </xf>
    <xf numFmtId="0" fontId="8" fillId="11" borderId="27" xfId="0" applyFont="1" applyFill="1" applyBorder="1" applyAlignment="1">
      <alignment horizontal="left"/>
    </xf>
    <xf numFmtId="0" fontId="0" fillId="0" borderId="48" xfId="0" applyBorder="1"/>
    <xf numFmtId="0" fontId="0" fillId="0" borderId="49" xfId="0" applyBorder="1"/>
    <xf numFmtId="0" fontId="0" fillId="0" borderId="27" xfId="0" applyBorder="1" applyAlignment="1">
      <alignment horizontal="left"/>
    </xf>
    <xf numFmtId="0" fontId="0" fillId="0" borderId="50" xfId="0" applyBorder="1"/>
    <xf numFmtId="0" fontId="0" fillId="0" borderId="12" xfId="0" applyBorder="1" applyAlignment="1">
      <alignment horizontal="left"/>
    </xf>
    <xf numFmtId="0" fontId="0" fillId="0" borderId="13" xfId="0" applyBorder="1" applyAlignment="1">
      <alignment horizontal="left"/>
    </xf>
    <xf numFmtId="0" fontId="0" fillId="11" borderId="48" xfId="0" applyFill="1" applyBorder="1"/>
    <xf numFmtId="0" fontId="0" fillId="11" borderId="10" xfId="0" applyFill="1" applyBorder="1"/>
    <xf numFmtId="0" fontId="0" fillId="11" borderId="49" xfId="0" applyFill="1" applyBorder="1"/>
    <xf numFmtId="0" fontId="0" fillId="11" borderId="50" xfId="0" applyFill="1" applyBorder="1"/>
    <xf numFmtId="0" fontId="0" fillId="11" borderId="12" xfId="0" applyFill="1" applyBorder="1"/>
    <xf numFmtId="0" fontId="0" fillId="0" borderId="26" xfId="0" applyBorder="1"/>
    <xf numFmtId="0" fontId="0" fillId="0" borderId="10" xfId="0" applyBorder="1" applyAlignment="1">
      <alignment horizontal="left"/>
    </xf>
    <xf numFmtId="0" fontId="0" fillId="0" borderId="11" xfId="0" applyBorder="1" applyAlignment="1">
      <alignment horizontal="left"/>
    </xf>
    <xf numFmtId="0" fontId="0" fillId="10" borderId="48" xfId="0" applyFill="1" applyBorder="1"/>
    <xf numFmtId="0" fontId="0" fillId="10" borderId="49" xfId="0" applyFill="1" applyBorder="1"/>
    <xf numFmtId="0" fontId="8" fillId="10" borderId="49" xfId="0" applyFont="1" applyFill="1" applyBorder="1"/>
    <xf numFmtId="0" fontId="8" fillId="10" borderId="50" xfId="0" applyFont="1" applyFill="1" applyBorder="1"/>
    <xf numFmtId="0" fontId="0" fillId="10" borderId="51" xfId="0" applyFill="1" applyBorder="1"/>
    <xf numFmtId="0" fontId="8" fillId="10" borderId="51" xfId="0" applyFont="1" applyFill="1" applyBorder="1"/>
    <xf numFmtId="0" fontId="0" fillId="8" borderId="1" xfId="0" applyFill="1" applyBorder="1"/>
    <xf numFmtId="0" fontId="8" fillId="10" borderId="52" xfId="0" applyFont="1" applyFill="1" applyBorder="1"/>
    <xf numFmtId="0" fontId="0" fillId="0" borderId="53" xfId="0" applyBorder="1"/>
    <xf numFmtId="0" fontId="0" fillId="8" borderId="49" xfId="0" applyFill="1" applyBorder="1"/>
    <xf numFmtId="0" fontId="2" fillId="41" borderId="28" xfId="0" applyFont="1" applyFill="1" applyBorder="1"/>
    <xf numFmtId="2" fontId="0" fillId="12" borderId="1" xfId="0" applyNumberFormat="1" applyFill="1" applyBorder="1" applyAlignment="1">
      <alignment horizontal="left"/>
    </xf>
    <xf numFmtId="2" fontId="0" fillId="12" borderId="12" xfId="0" applyNumberFormat="1" applyFill="1" applyBorder="1" applyAlignment="1">
      <alignment horizontal="left"/>
    </xf>
    <xf numFmtId="2" fontId="0" fillId="12" borderId="10" xfId="0" applyNumberFormat="1" applyFill="1" applyBorder="1" applyAlignment="1">
      <alignment horizontal="left"/>
    </xf>
    <xf numFmtId="2" fontId="0" fillId="9" borderId="1" xfId="0" applyNumberFormat="1" applyFill="1" applyBorder="1" applyAlignment="1">
      <alignment horizontal="left"/>
    </xf>
    <xf numFmtId="0" fontId="0" fillId="9" borderId="0" xfId="0" applyFill="1"/>
    <xf numFmtId="2" fontId="0" fillId="9" borderId="12" xfId="0" applyNumberFormat="1" applyFill="1" applyBorder="1" applyAlignment="1">
      <alignment horizontal="left"/>
    </xf>
    <xf numFmtId="0" fontId="0" fillId="12" borderId="0" xfId="0" applyFill="1" applyAlignment="1">
      <alignment horizontal="left"/>
    </xf>
    <xf numFmtId="166" fontId="0" fillId="0" borderId="0" xfId="0" applyNumberFormat="1"/>
    <xf numFmtId="0" fontId="14" fillId="0" borderId="0" xfId="0" applyFont="1"/>
    <xf numFmtId="0" fontId="2" fillId="37" borderId="2" xfId="0" applyFont="1" applyFill="1" applyBorder="1"/>
    <xf numFmtId="0" fontId="2" fillId="41" borderId="2" xfId="0" applyFont="1" applyFill="1" applyBorder="1"/>
    <xf numFmtId="0" fontId="17" fillId="0" borderId="0" xfId="0" applyFont="1"/>
    <xf numFmtId="0" fontId="19" fillId="17" borderId="2" xfId="0" applyFont="1" applyFill="1" applyBorder="1"/>
    <xf numFmtId="0" fontId="19" fillId="46" borderId="2" xfId="0" applyFont="1" applyFill="1" applyBorder="1"/>
    <xf numFmtId="0" fontId="16" fillId="0" borderId="0" xfId="0" applyFont="1"/>
    <xf numFmtId="0" fontId="1" fillId="36" borderId="2" xfId="0" applyFont="1" applyFill="1" applyBorder="1"/>
    <xf numFmtId="166" fontId="18" fillId="0" borderId="28" xfId="0" applyNumberFormat="1" applyFont="1" applyBorder="1" applyAlignment="1">
      <alignment wrapText="1"/>
    </xf>
    <xf numFmtId="0" fontId="1" fillId="0" borderId="24" xfId="0" applyFont="1" applyBorder="1"/>
    <xf numFmtId="0" fontId="20" fillId="10" borderId="9" xfId="0" applyFont="1" applyFill="1" applyBorder="1" applyAlignment="1">
      <alignment horizontal="left"/>
    </xf>
    <xf numFmtId="0" fontId="20" fillId="0" borderId="4" xfId="0" applyFont="1" applyBorder="1" applyAlignment="1">
      <alignment horizontal="left"/>
    </xf>
    <xf numFmtId="0" fontId="20" fillId="0" borderId="14" xfId="0" applyFont="1" applyBorder="1" applyAlignment="1">
      <alignment horizontal="left"/>
    </xf>
    <xf numFmtId="2" fontId="20" fillId="0" borderId="14" xfId="0" applyNumberFormat="1" applyFont="1" applyBorder="1" applyAlignment="1">
      <alignment horizontal="left"/>
    </xf>
    <xf numFmtId="0" fontId="20" fillId="0" borderId="23" xfId="0" applyFont="1" applyBorder="1" applyAlignment="1">
      <alignment horizontal="left"/>
    </xf>
    <xf numFmtId="0" fontId="20" fillId="10" borderId="8" xfId="0" applyFont="1" applyFill="1" applyBorder="1" applyAlignment="1">
      <alignment horizontal="left"/>
    </xf>
    <xf numFmtId="0" fontId="0" fillId="42" borderId="0" xfId="0" applyFill="1"/>
    <xf numFmtId="0" fontId="1" fillId="0" borderId="28" xfId="0" applyFont="1" applyBorder="1" applyAlignment="1">
      <alignment wrapText="1"/>
    </xf>
    <xf numFmtId="0" fontId="1" fillId="9" borderId="28" xfId="0" applyFont="1" applyFill="1" applyBorder="1"/>
    <xf numFmtId="0" fontId="19" fillId="17" borderId="28" xfId="0" applyFont="1" applyFill="1" applyBorder="1"/>
    <xf numFmtId="0" fontId="11" fillId="14" borderId="28" xfId="0" applyFont="1" applyFill="1" applyBorder="1"/>
    <xf numFmtId="0" fontId="12" fillId="14" borderId="28" xfId="0" applyFont="1" applyFill="1" applyBorder="1"/>
    <xf numFmtId="0" fontId="1" fillId="19" borderId="28" xfId="0" applyFont="1" applyFill="1" applyBorder="1"/>
    <xf numFmtId="0" fontId="1" fillId="20" borderId="28" xfId="0" applyFont="1" applyFill="1" applyBorder="1"/>
    <xf numFmtId="0" fontId="1" fillId="21" borderId="28" xfId="0" applyFont="1" applyFill="1" applyBorder="1"/>
    <xf numFmtId="0" fontId="1" fillId="18" borderId="28" xfId="0" applyFont="1" applyFill="1" applyBorder="1"/>
    <xf numFmtId="0" fontId="1" fillId="22" borderId="28" xfId="0" applyFont="1" applyFill="1" applyBorder="1"/>
    <xf numFmtId="0" fontId="1" fillId="23" borderId="28" xfId="0" applyFont="1" applyFill="1" applyBorder="1"/>
    <xf numFmtId="0" fontId="2" fillId="37" borderId="28" xfId="0" applyFont="1" applyFill="1" applyBorder="1"/>
    <xf numFmtId="0" fontId="1" fillId="36" borderId="28" xfId="0" applyFont="1" applyFill="1" applyBorder="1"/>
    <xf numFmtId="0" fontId="1" fillId="24" borderId="28" xfId="0" applyFont="1" applyFill="1" applyBorder="1"/>
    <xf numFmtId="0" fontId="19" fillId="46" borderId="28" xfId="0" applyFont="1" applyFill="1" applyBorder="1"/>
    <xf numFmtId="0" fontId="9" fillId="0" borderId="28" xfId="0" applyFont="1" applyBorder="1"/>
    <xf numFmtId="0" fontId="0" fillId="42" borderId="28" xfId="0" applyFill="1" applyBorder="1"/>
    <xf numFmtId="0" fontId="11" fillId="16" borderId="28" xfId="0" applyFont="1" applyFill="1" applyBorder="1"/>
    <xf numFmtId="0" fontId="12" fillId="15" borderId="28" xfId="0" applyFont="1" applyFill="1" applyBorder="1"/>
    <xf numFmtId="0" fontId="8" fillId="6" borderId="28" xfId="0" applyFont="1" applyFill="1" applyBorder="1"/>
    <xf numFmtId="0" fontId="3" fillId="6" borderId="28" xfId="0" applyFont="1" applyFill="1" applyBorder="1"/>
    <xf numFmtId="0" fontId="0" fillId="9" borderId="28" xfId="0" applyFill="1" applyBorder="1"/>
    <xf numFmtId="0" fontId="1" fillId="47" borderId="28" xfId="0" applyFont="1" applyFill="1" applyBorder="1"/>
    <xf numFmtId="0" fontId="9" fillId="0" borderId="28" xfId="0" applyFont="1" applyBorder="1" applyAlignment="1">
      <alignment wrapText="1"/>
    </xf>
    <xf numFmtId="0" fontId="1" fillId="0" borderId="43" xfId="0" applyFont="1" applyBorder="1" applyAlignment="1">
      <alignment wrapText="1"/>
    </xf>
    <xf numFmtId="0" fontId="15" fillId="17" borderId="28" xfId="0" applyFont="1" applyFill="1" applyBorder="1" applyAlignment="1">
      <alignment wrapText="1"/>
    </xf>
    <xf numFmtId="0" fontId="0" fillId="0" borderId="28" xfId="0" applyBorder="1" applyAlignment="1">
      <alignment wrapText="1"/>
    </xf>
    <xf numFmtId="0" fontId="0" fillId="13" borderId="28" xfId="0" applyFill="1" applyBorder="1" applyAlignment="1">
      <alignment wrapText="1"/>
    </xf>
    <xf numFmtId="166" fontId="1" fillId="0" borderId="28" xfId="0" applyNumberFormat="1" applyFont="1" applyBorder="1" applyAlignment="1">
      <alignment wrapText="1"/>
    </xf>
    <xf numFmtId="0" fontId="21" fillId="0" borderId="0" xfId="0" applyFont="1"/>
    <xf numFmtId="0" fontId="21" fillId="31" borderId="47" xfId="0" applyFont="1" applyFill="1" applyBorder="1"/>
    <xf numFmtId="0" fontId="21" fillId="31" borderId="28" xfId="0" applyFont="1" applyFill="1" applyBorder="1" applyAlignment="1">
      <alignment horizontal="center"/>
    </xf>
    <xf numFmtId="166" fontId="21" fillId="35" borderId="28" xfId="0" applyNumberFormat="1" applyFont="1" applyFill="1" applyBorder="1"/>
    <xf numFmtId="0" fontId="21" fillId="43" borderId="28" xfId="0" applyFont="1" applyFill="1" applyBorder="1"/>
    <xf numFmtId="0" fontId="21" fillId="25" borderId="28" xfId="0" applyFont="1" applyFill="1" applyBorder="1"/>
    <xf numFmtId="166" fontId="21" fillId="0" borderId="28" xfId="0" applyNumberFormat="1" applyFont="1" applyBorder="1"/>
    <xf numFmtId="0" fontId="21" fillId="39" borderId="28" xfId="0" applyFont="1" applyFill="1" applyBorder="1"/>
    <xf numFmtId="0" fontId="22" fillId="39" borderId="28" xfId="0" applyFont="1" applyFill="1" applyBorder="1"/>
    <xf numFmtId="166" fontId="22" fillId="0" borderId="28" xfId="0" applyNumberFormat="1" applyFont="1" applyBorder="1"/>
    <xf numFmtId="166" fontId="22" fillId="35" borderId="28" xfId="0" applyNumberFormat="1" applyFont="1" applyFill="1" applyBorder="1"/>
    <xf numFmtId="166" fontId="21" fillId="0" borderId="28" xfId="0" applyNumberFormat="1" applyFont="1" applyBorder="1" applyAlignment="1">
      <alignment wrapText="1"/>
    </xf>
    <xf numFmtId="0" fontId="22" fillId="0" borderId="8" xfId="0" applyFont="1" applyBorder="1" applyAlignment="1">
      <alignment horizontal="left" wrapText="1"/>
    </xf>
    <xf numFmtId="166" fontId="21" fillId="32" borderId="28" xfId="0" applyNumberFormat="1" applyFont="1" applyFill="1" applyBorder="1"/>
    <xf numFmtId="166" fontId="21" fillId="35" borderId="0" xfId="0" applyNumberFormat="1" applyFont="1" applyFill="1"/>
    <xf numFmtId="166" fontId="21" fillId="0" borderId="0" xfId="0" applyNumberFormat="1" applyFont="1"/>
    <xf numFmtId="166" fontId="21" fillId="33" borderId="28" xfId="0" applyNumberFormat="1" applyFont="1" applyFill="1" applyBorder="1"/>
    <xf numFmtId="166" fontId="22" fillId="33" borderId="28" xfId="0" applyNumberFormat="1" applyFont="1" applyFill="1" applyBorder="1"/>
    <xf numFmtId="0" fontId="21" fillId="30" borderId="28" xfId="0" applyFont="1" applyFill="1" applyBorder="1"/>
    <xf numFmtId="0" fontId="21" fillId="30" borderId="35" xfId="0" applyFont="1" applyFill="1" applyBorder="1" applyAlignment="1">
      <alignment horizontal="center"/>
    </xf>
    <xf numFmtId="0" fontId="21" fillId="30" borderId="36" xfId="0" applyFont="1" applyFill="1" applyBorder="1" applyAlignment="1">
      <alignment horizontal="center"/>
    </xf>
    <xf numFmtId="0" fontId="22" fillId="38" borderId="33" xfId="0" applyFont="1" applyFill="1" applyBorder="1"/>
    <xf numFmtId="0" fontId="21" fillId="0" borderId="33" xfId="0" applyFont="1" applyBorder="1"/>
    <xf numFmtId="0" fontId="21" fillId="38" borderId="40" xfId="0" applyFont="1" applyFill="1" applyBorder="1"/>
    <xf numFmtId="0" fontId="22" fillId="22" borderId="19" xfId="0" applyFont="1" applyFill="1" applyBorder="1"/>
    <xf numFmtId="0" fontId="21" fillId="38" borderId="34" xfId="0" applyFont="1" applyFill="1" applyBorder="1"/>
    <xf numFmtId="0" fontId="21" fillId="0" borderId="39" xfId="0" applyFont="1" applyBorder="1"/>
    <xf numFmtId="166" fontId="21" fillId="26" borderId="26" xfId="0" applyNumberFormat="1" applyFont="1" applyFill="1" applyBorder="1"/>
    <xf numFmtId="166" fontId="21" fillId="27" borderId="18" xfId="0" applyNumberFormat="1" applyFont="1" applyFill="1" applyBorder="1"/>
    <xf numFmtId="166" fontId="21" fillId="26" borderId="18" xfId="0" applyNumberFormat="1" applyFont="1" applyFill="1" applyBorder="1"/>
    <xf numFmtId="0" fontId="23" fillId="35" borderId="1" xfId="0" applyFont="1" applyFill="1" applyBorder="1"/>
    <xf numFmtId="0" fontId="21" fillId="12" borderId="19" xfId="0" applyFont="1" applyFill="1" applyBorder="1"/>
    <xf numFmtId="0" fontId="21" fillId="25" borderId="39" xfId="0" applyFont="1" applyFill="1" applyBorder="1"/>
    <xf numFmtId="0" fontId="21" fillId="25" borderId="34" xfId="0" applyFont="1" applyFill="1" applyBorder="1"/>
    <xf numFmtId="166" fontId="21" fillId="34" borderId="26" xfId="0" applyNumberFormat="1" applyFont="1" applyFill="1" applyBorder="1"/>
    <xf numFmtId="166" fontId="21" fillId="34" borderId="18" xfId="0" applyNumberFormat="1" applyFont="1" applyFill="1" applyBorder="1"/>
    <xf numFmtId="166" fontId="21" fillId="35" borderId="18" xfId="0" applyNumberFormat="1" applyFont="1" applyFill="1" applyBorder="1"/>
    <xf numFmtId="166" fontId="21" fillId="34" borderId="1" xfId="0" applyNumberFormat="1" applyFont="1" applyFill="1" applyBorder="1"/>
    <xf numFmtId="0" fontId="21" fillId="0" borderId="34" xfId="0" applyFont="1" applyBorder="1"/>
    <xf numFmtId="166" fontId="21" fillId="44" borderId="26" xfId="0" applyNumberFormat="1" applyFont="1" applyFill="1" applyBorder="1"/>
    <xf numFmtId="166" fontId="21" fillId="44" borderId="18" xfId="0" applyNumberFormat="1" applyFont="1" applyFill="1" applyBorder="1"/>
    <xf numFmtId="166" fontId="21" fillId="44" borderId="1" xfId="0" applyNumberFormat="1" applyFont="1" applyFill="1" applyBorder="1"/>
    <xf numFmtId="166" fontId="21" fillId="45" borderId="18" xfId="0" applyNumberFormat="1" applyFont="1" applyFill="1" applyBorder="1"/>
    <xf numFmtId="166" fontId="21" fillId="45" borderId="26" xfId="0" applyNumberFormat="1" applyFont="1" applyFill="1" applyBorder="1"/>
    <xf numFmtId="166" fontId="21" fillId="0" borderId="39" xfId="0" applyNumberFormat="1" applyFont="1" applyBorder="1"/>
    <xf numFmtId="166" fontId="21" fillId="0" borderId="34" xfId="0" applyNumberFormat="1" applyFont="1" applyBorder="1"/>
    <xf numFmtId="166" fontId="21" fillId="28" borderId="26" xfId="0" applyNumberFormat="1" applyFont="1" applyFill="1" applyBorder="1"/>
    <xf numFmtId="166" fontId="21" fillId="28" borderId="18" xfId="0" applyNumberFormat="1" applyFont="1" applyFill="1" applyBorder="1"/>
    <xf numFmtId="166" fontId="21" fillId="29" borderId="18" xfId="0" applyNumberFormat="1" applyFont="1" applyFill="1" applyBorder="1"/>
    <xf numFmtId="166" fontId="22" fillId="0" borderId="41" xfId="0" applyNumberFormat="1" applyFont="1" applyBorder="1"/>
    <xf numFmtId="0" fontId="24" fillId="46" borderId="2" xfId="0" applyFont="1" applyFill="1" applyBorder="1"/>
    <xf numFmtId="166" fontId="21" fillId="27" borderId="41" xfId="0" applyNumberFormat="1" applyFont="1" applyFill="1" applyBorder="1"/>
    <xf numFmtId="166" fontId="21" fillId="27" borderId="28" xfId="0" applyNumberFormat="1" applyFont="1" applyFill="1" applyBorder="1"/>
    <xf numFmtId="166" fontId="21" fillId="27" borderId="54" xfId="0" applyNumberFormat="1" applyFont="1" applyFill="1" applyBorder="1"/>
    <xf numFmtId="0" fontId="21" fillId="12" borderId="41" xfId="0" applyFont="1" applyFill="1" applyBorder="1"/>
    <xf numFmtId="0" fontId="21" fillId="0" borderId="54" xfId="0" applyFont="1" applyBorder="1"/>
    <xf numFmtId="0" fontId="25" fillId="40" borderId="28" xfId="0" applyFont="1" applyFill="1" applyBorder="1"/>
    <xf numFmtId="0" fontId="25" fillId="3" borderId="28" xfId="0" applyFont="1" applyFill="1" applyBorder="1"/>
    <xf numFmtId="0" fontId="25" fillId="13" borderId="28" xfId="0" applyFont="1" applyFill="1" applyBorder="1"/>
    <xf numFmtId="0" fontId="25" fillId="4" borderId="28" xfId="0" applyFont="1" applyFill="1" applyBorder="1"/>
    <xf numFmtId="166" fontId="25" fillId="13" borderId="28" xfId="0" applyNumberFormat="1" applyFont="1" applyFill="1" applyBorder="1"/>
    <xf numFmtId="166" fontId="25" fillId="4" borderId="28" xfId="0" applyNumberFormat="1" applyFont="1" applyFill="1" applyBorder="1"/>
    <xf numFmtId="166" fontId="25" fillId="13" borderId="2" xfId="0" applyNumberFormat="1" applyFont="1" applyFill="1" applyBorder="1"/>
    <xf numFmtId="166" fontId="25" fillId="13" borderId="28" xfId="0" applyNumberFormat="1" applyFont="1" applyFill="1" applyBorder="1" applyAlignment="1">
      <alignment wrapText="1"/>
    </xf>
    <xf numFmtId="166" fontId="25" fillId="4" borderId="28" xfId="0" applyNumberFormat="1" applyFont="1" applyFill="1" applyBorder="1" applyAlignment="1">
      <alignment wrapText="1"/>
    </xf>
    <xf numFmtId="166" fontId="25" fillId="37" borderId="28" xfId="0" applyNumberFormat="1" applyFont="1" applyFill="1" applyBorder="1" applyAlignment="1">
      <alignment wrapText="1"/>
    </xf>
    <xf numFmtId="166" fontId="25" fillId="0" borderId="28" xfId="0" applyNumberFormat="1" applyFont="1" applyBorder="1" applyAlignment="1">
      <alignment wrapText="1"/>
    </xf>
    <xf numFmtId="0" fontId="25" fillId="41" borderId="28" xfId="0" applyFont="1" applyFill="1" applyBorder="1"/>
    <xf numFmtId="0" fontId="25" fillId="17" borderId="28" xfId="0" applyFont="1" applyFill="1" applyBorder="1"/>
    <xf numFmtId="0" fontId="25" fillId="39" borderId="28" xfId="0" applyFont="1" applyFill="1" applyBorder="1"/>
    <xf numFmtId="166" fontId="25" fillId="6" borderId="28" xfId="0" applyNumberFormat="1" applyFont="1" applyFill="1" applyBorder="1"/>
    <xf numFmtId="0" fontId="25" fillId="37" borderId="28" xfId="0" applyFont="1" applyFill="1" applyBorder="1"/>
    <xf numFmtId="166" fontId="25" fillId="37" borderId="28" xfId="0" applyNumberFormat="1" applyFont="1" applyFill="1" applyBorder="1"/>
    <xf numFmtId="166" fontId="25" fillId="39" borderId="28" xfId="0" applyNumberFormat="1" applyFont="1" applyFill="1" applyBorder="1"/>
    <xf numFmtId="166" fontId="21" fillId="35" borderId="45" xfId="0" applyNumberFormat="1" applyFont="1" applyFill="1" applyBorder="1"/>
    <xf numFmtId="166" fontId="22" fillId="35" borderId="41" xfId="0" applyNumberFormat="1" applyFont="1" applyFill="1" applyBorder="1"/>
    <xf numFmtId="166" fontId="21" fillId="45" borderId="32" xfId="0" applyNumberFormat="1" applyFont="1" applyFill="1" applyBorder="1"/>
    <xf numFmtId="0" fontId="25" fillId="38" borderId="38" xfId="0" applyFont="1" applyFill="1" applyBorder="1"/>
    <xf numFmtId="0" fontId="25" fillId="38" borderId="33" xfId="0" applyFont="1" applyFill="1" applyBorder="1"/>
    <xf numFmtId="0" fontId="21" fillId="0" borderId="1" xfId="0" applyFont="1" applyBorder="1"/>
    <xf numFmtId="0" fontId="22" fillId="38" borderId="38" xfId="0" applyFont="1" applyFill="1" applyBorder="1"/>
    <xf numFmtId="0" fontId="25" fillId="22" borderId="19" xfId="0" applyFont="1" applyFill="1" applyBorder="1"/>
    <xf numFmtId="0" fontId="25" fillId="38" borderId="37" xfId="0" applyFont="1" applyFill="1" applyBorder="1"/>
    <xf numFmtId="0" fontId="25" fillId="37" borderId="38" xfId="0" applyFont="1" applyFill="1" applyBorder="1"/>
    <xf numFmtId="0" fontId="25" fillId="37" borderId="33" xfId="0" applyFont="1" applyFill="1" applyBorder="1"/>
    <xf numFmtId="0" fontId="25" fillId="37" borderId="37" xfId="0" applyFont="1" applyFill="1" applyBorder="1"/>
    <xf numFmtId="0" fontId="25" fillId="13" borderId="33" xfId="0" applyFont="1" applyFill="1" applyBorder="1"/>
    <xf numFmtId="166" fontId="25" fillId="37" borderId="38" xfId="0" applyNumberFormat="1" applyFont="1" applyFill="1" applyBorder="1"/>
    <xf numFmtId="166" fontId="25" fillId="37" borderId="33" xfId="0" applyNumberFormat="1" applyFont="1" applyFill="1" applyBorder="1"/>
    <xf numFmtId="166" fontId="25" fillId="37" borderId="37" xfId="0" applyNumberFormat="1" applyFont="1" applyFill="1" applyBorder="1"/>
    <xf numFmtId="166" fontId="26" fillId="37" borderId="2" xfId="0" applyNumberFormat="1" applyFont="1" applyFill="1" applyBorder="1"/>
    <xf numFmtId="166" fontId="25" fillId="13" borderId="17" xfId="0" applyNumberFormat="1" applyFont="1" applyFill="1" applyBorder="1"/>
    <xf numFmtId="166" fontId="25" fillId="37" borderId="55" xfId="0" applyNumberFormat="1" applyFont="1" applyFill="1" applyBorder="1"/>
    <xf numFmtId="166" fontId="25" fillId="37" borderId="41" xfId="0" applyNumberFormat="1" applyFont="1" applyFill="1" applyBorder="1"/>
    <xf numFmtId="166" fontId="25" fillId="36" borderId="4" xfId="0" applyNumberFormat="1" applyFont="1" applyFill="1" applyBorder="1"/>
    <xf numFmtId="0" fontId="25" fillId="38" borderId="40" xfId="0" applyFont="1" applyFill="1" applyBorder="1"/>
    <xf numFmtId="0" fontId="25" fillId="38" borderId="34" xfId="0" applyFont="1" applyFill="1" applyBorder="1"/>
    <xf numFmtId="166" fontId="22" fillId="34" borderId="26" xfId="0" applyNumberFormat="1" applyFont="1" applyFill="1" applyBorder="1"/>
    <xf numFmtId="166" fontId="22" fillId="34" borderId="18" xfId="0" applyNumberFormat="1" applyFont="1" applyFill="1" applyBorder="1"/>
    <xf numFmtId="0" fontId="25" fillId="37" borderId="40" xfId="0" applyFont="1" applyFill="1" applyBorder="1"/>
    <xf numFmtId="0" fontId="25" fillId="37" borderId="34" xfId="0" applyFont="1" applyFill="1" applyBorder="1"/>
    <xf numFmtId="0" fontId="25" fillId="39" borderId="34" xfId="0" applyFont="1" applyFill="1" applyBorder="1"/>
    <xf numFmtId="0" fontId="25" fillId="39" borderId="40" xfId="0" applyFont="1" applyFill="1" applyBorder="1"/>
    <xf numFmtId="166" fontId="25" fillId="37" borderId="40" xfId="0" applyNumberFormat="1" applyFont="1" applyFill="1" applyBorder="1"/>
    <xf numFmtId="166" fontId="25" fillId="37" borderId="34" xfId="0" applyNumberFormat="1" applyFont="1" applyFill="1" applyBorder="1"/>
    <xf numFmtId="166" fontId="25" fillId="39" borderId="34" xfId="0" applyNumberFormat="1" applyFont="1" applyFill="1" applyBorder="1"/>
    <xf numFmtId="166" fontId="25" fillId="39" borderId="40" xfId="0" applyNumberFormat="1" applyFont="1" applyFill="1" applyBorder="1"/>
    <xf numFmtId="166" fontId="25" fillId="39" borderId="57" xfId="0" applyNumberFormat="1" applyFont="1" applyFill="1" applyBorder="1"/>
    <xf numFmtId="166" fontId="25" fillId="13" borderId="19" xfId="0" applyNumberFormat="1" applyFont="1" applyFill="1" applyBorder="1"/>
    <xf numFmtId="166" fontId="25" fillId="39" borderId="32" xfId="0" applyNumberFormat="1" applyFont="1" applyFill="1" applyBorder="1"/>
    <xf numFmtId="166" fontId="25" fillId="39" borderId="56" xfId="0" applyNumberFormat="1" applyFont="1" applyFill="1" applyBorder="1"/>
    <xf numFmtId="166" fontId="25" fillId="13" borderId="54" xfId="0" applyNumberFormat="1" applyFont="1" applyFill="1" applyBorder="1"/>
    <xf numFmtId="164" fontId="0" fillId="48" borderId="28" xfId="0" applyNumberFormat="1" applyFill="1" applyBorder="1"/>
    <xf numFmtId="166" fontId="27" fillId="0" borderId="28" xfId="0" applyNumberFormat="1" applyFont="1" applyBorder="1" applyAlignment="1">
      <alignment wrapText="1"/>
    </xf>
    <xf numFmtId="0" fontId="0" fillId="8" borderId="28" xfId="0" applyFill="1" applyBorder="1"/>
    <xf numFmtId="164" fontId="0" fillId="8" borderId="28" xfId="0" applyNumberFormat="1" applyFill="1" applyBorder="1"/>
    <xf numFmtId="166" fontId="28" fillId="13" borderId="28" xfId="0" applyNumberFormat="1" applyFont="1" applyFill="1" applyBorder="1" applyAlignment="1">
      <alignment wrapText="1"/>
    </xf>
    <xf numFmtId="2" fontId="0" fillId="0" borderId="0" xfId="0" applyNumberFormat="1"/>
    <xf numFmtId="2" fontId="0" fillId="49" borderId="0" xfId="0" applyNumberFormat="1" applyFill="1"/>
    <xf numFmtId="2" fontId="0" fillId="27" borderId="0" xfId="0" applyNumberFormat="1" applyFill="1"/>
    <xf numFmtId="0" fontId="0" fillId="27" borderId="0" xfId="0" applyFill="1"/>
    <xf numFmtId="166" fontId="0" fillId="27" borderId="28" xfId="0" applyNumberFormat="1" applyFill="1" applyBorder="1"/>
    <xf numFmtId="0" fontId="0" fillId="0" borderId="58" xfId="0" applyBorder="1"/>
    <xf numFmtId="0" fontId="0" fillId="0" borderId="59" xfId="0" applyBorder="1"/>
    <xf numFmtId="0" fontId="0" fillId="0" borderId="60" xfId="0" applyBorder="1"/>
    <xf numFmtId="0" fontId="0" fillId="0" borderId="61" xfId="0" applyBorder="1"/>
    <xf numFmtId="0" fontId="0" fillId="0" borderId="62" xfId="0" applyBorder="1"/>
    <xf numFmtId="0" fontId="0" fillId="0" borderId="63" xfId="0" applyBorder="1"/>
    <xf numFmtId="0" fontId="0" fillId="0" borderId="64" xfId="0" applyBorder="1"/>
    <xf numFmtId="0" fontId="0" fillId="0" borderId="62" xfId="0" applyBorder="1" applyAlignment="1">
      <alignment wrapText="1"/>
    </xf>
    <xf numFmtId="0" fontId="0" fillId="0" borderId="58" xfId="0" applyBorder="1" applyAlignment="1">
      <alignment horizontal="left"/>
    </xf>
    <xf numFmtId="0" fontId="0" fillId="0" borderId="54" xfId="0" applyBorder="1" applyAlignment="1">
      <alignment horizontal="left"/>
    </xf>
    <xf numFmtId="0" fontId="0" fillId="0" borderId="28" xfId="0" applyBorder="1" applyAlignment="1">
      <alignment horizontal="left"/>
    </xf>
    <xf numFmtId="0" fontId="0" fillId="0" borderId="66" xfId="0" applyBorder="1"/>
    <xf numFmtId="0" fontId="0" fillId="0" borderId="43" xfId="0" applyBorder="1" applyAlignment="1">
      <alignment horizontal="left"/>
    </xf>
    <xf numFmtId="0" fontId="0" fillId="0" borderId="67" xfId="0" applyBorder="1" applyAlignment="1">
      <alignment horizontal="left"/>
    </xf>
    <xf numFmtId="0" fontId="0" fillId="0" borderId="65" xfId="0" applyBorder="1"/>
    <xf numFmtId="0" fontId="0" fillId="0" borderId="46" xfId="0" applyBorder="1" applyAlignment="1">
      <alignment horizontal="left"/>
    </xf>
    <xf numFmtId="0" fontId="0" fillId="0" borderId="68" xfId="0" applyBorder="1" applyAlignment="1">
      <alignment horizontal="left"/>
    </xf>
    <xf numFmtId="0" fontId="0" fillId="0" borderId="69" xfId="0" applyBorder="1" applyAlignment="1">
      <alignment horizontal="left"/>
    </xf>
    <xf numFmtId="2" fontId="0" fillId="0" borderId="28" xfId="0" applyNumberFormat="1" applyBorder="1" applyAlignment="1">
      <alignment horizontal="left"/>
    </xf>
    <xf numFmtId="2" fontId="0" fillId="0" borderId="54" xfId="0" applyNumberFormat="1" applyBorder="1" applyAlignment="1">
      <alignment horizontal="left"/>
    </xf>
    <xf numFmtId="0" fontId="0" fillId="0" borderId="60" xfId="0" applyBorder="1" applyAlignment="1">
      <alignment horizontal="left"/>
    </xf>
    <xf numFmtId="0" fontId="21" fillId="30" borderId="42" xfId="0" applyFont="1" applyFill="1" applyBorder="1" applyAlignment="1">
      <alignment horizontal="center"/>
    </xf>
    <xf numFmtId="0" fontId="21" fillId="30" borderId="43" xfId="0" applyFont="1" applyFill="1" applyBorder="1" applyAlignment="1">
      <alignment horizontal="center"/>
    </xf>
    <xf numFmtId="0" fontId="21" fillId="30" borderId="28" xfId="0" applyFont="1" applyFill="1" applyBorder="1" applyAlignment="1">
      <alignment horizontal="center"/>
    </xf>
    <xf numFmtId="0" fontId="21" fillId="30" borderId="41" xfId="0" applyFont="1" applyFill="1" applyBorder="1" applyAlignment="1">
      <alignment horizontal="center"/>
    </xf>
    <xf numFmtId="0" fontId="21" fillId="31" borderId="44" xfId="0" applyFont="1" applyFill="1" applyBorder="1" applyAlignment="1">
      <alignment horizontal="center"/>
    </xf>
    <xf numFmtId="0" fontId="21" fillId="31" borderId="46" xfId="0" applyFont="1" applyFill="1" applyBorder="1" applyAlignment="1">
      <alignment horizontal="center"/>
    </xf>
    <xf numFmtId="0" fontId="22" fillId="31" borderId="44" xfId="0" applyFont="1" applyFill="1" applyBorder="1" applyAlignment="1">
      <alignment horizontal="center"/>
    </xf>
    <xf numFmtId="0" fontId="22" fillId="31" borderId="45" xfId="0" applyFont="1" applyFill="1" applyBorder="1" applyAlignment="1">
      <alignment horizontal="center"/>
    </xf>
    <xf numFmtId="0" fontId="22" fillId="31" borderId="4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customschemas.google.com/relationships/workbookmetadata" Target="metadata"/><Relationship Id="rId5" Type="http://schemas.openxmlformats.org/officeDocument/2006/relationships/worksheet" Target="worksheets/sheet5.xml"/><Relationship Id="rId15" Type="http://schemas.microsoft.com/office/2017/10/relationships/person" Target="persons/person.xml"/><Relationship Id="rId10" Type="http://schemas.openxmlformats.org/officeDocument/2006/relationships/worksheet" Target="worksheets/sheet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8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'Qubit Measurements '!$C$6</c:f>
              <c:strCache>
                <c:ptCount val="1"/>
                <c:pt idx="0">
                  <c:v>RUN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'!$C$7:$C$165</c:f>
              <c:numCache>
                <c:formatCode>General</c:formatCode>
                <c:ptCount val="15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77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</c:v>
                </c:pt>
                <c:pt idx="81">
                  <c:v>2</c:v>
                </c:pt>
                <c:pt idx="82">
                  <c:v>3</c:v>
                </c:pt>
                <c:pt idx="83">
                  <c:v>4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26</c:v>
                </c:pt>
                <c:pt idx="106">
                  <c:v>27</c:v>
                </c:pt>
                <c:pt idx="107">
                  <c:v>28</c:v>
                </c:pt>
                <c:pt idx="108">
                  <c:v>29</c:v>
                </c:pt>
                <c:pt idx="109">
                  <c:v>30</c:v>
                </c:pt>
                <c:pt idx="110">
                  <c:v>31</c:v>
                </c:pt>
                <c:pt idx="111">
                  <c:v>32</c:v>
                </c:pt>
                <c:pt idx="112">
                  <c:v>33</c:v>
                </c:pt>
                <c:pt idx="113">
                  <c:v>34</c:v>
                </c:pt>
                <c:pt idx="114">
                  <c:v>35</c:v>
                </c:pt>
                <c:pt idx="115">
                  <c:v>36</c:v>
                </c:pt>
                <c:pt idx="116">
                  <c:v>37</c:v>
                </c:pt>
                <c:pt idx="117">
                  <c:v>38</c:v>
                </c:pt>
                <c:pt idx="118">
                  <c:v>39</c:v>
                </c:pt>
                <c:pt idx="119">
                  <c:v>40</c:v>
                </c:pt>
                <c:pt idx="120">
                  <c:v>41</c:v>
                </c:pt>
                <c:pt idx="121">
                  <c:v>42</c:v>
                </c:pt>
                <c:pt idx="122">
                  <c:v>43</c:v>
                </c:pt>
                <c:pt idx="123">
                  <c:v>44</c:v>
                </c:pt>
                <c:pt idx="124">
                  <c:v>45</c:v>
                </c:pt>
                <c:pt idx="125">
                  <c:v>46</c:v>
                </c:pt>
                <c:pt idx="126">
                  <c:v>47</c:v>
                </c:pt>
                <c:pt idx="127">
                  <c:v>48</c:v>
                </c:pt>
                <c:pt idx="128">
                  <c:v>49</c:v>
                </c:pt>
                <c:pt idx="129">
                  <c:v>50</c:v>
                </c:pt>
                <c:pt idx="130">
                  <c:v>51</c:v>
                </c:pt>
                <c:pt idx="131">
                  <c:v>52</c:v>
                </c:pt>
                <c:pt idx="132">
                  <c:v>53</c:v>
                </c:pt>
                <c:pt idx="133">
                  <c:v>54</c:v>
                </c:pt>
                <c:pt idx="134">
                  <c:v>55</c:v>
                </c:pt>
                <c:pt idx="135">
                  <c:v>56</c:v>
                </c:pt>
                <c:pt idx="136">
                  <c:v>57</c:v>
                </c:pt>
                <c:pt idx="137">
                  <c:v>58</c:v>
                </c:pt>
                <c:pt idx="138">
                  <c:v>59</c:v>
                </c:pt>
                <c:pt idx="139">
                  <c:v>60</c:v>
                </c:pt>
                <c:pt idx="140">
                  <c:v>61</c:v>
                </c:pt>
                <c:pt idx="141">
                  <c:v>62</c:v>
                </c:pt>
                <c:pt idx="142">
                  <c:v>63</c:v>
                </c:pt>
                <c:pt idx="143">
                  <c:v>64</c:v>
                </c:pt>
                <c:pt idx="144">
                  <c:v>65</c:v>
                </c:pt>
                <c:pt idx="145">
                  <c:v>66</c:v>
                </c:pt>
                <c:pt idx="146">
                  <c:v>67</c:v>
                </c:pt>
                <c:pt idx="147">
                  <c:v>68</c:v>
                </c:pt>
                <c:pt idx="148">
                  <c:v>69</c:v>
                </c:pt>
                <c:pt idx="149">
                  <c:v>70</c:v>
                </c:pt>
                <c:pt idx="150">
                  <c:v>71</c:v>
                </c:pt>
                <c:pt idx="151">
                  <c:v>72</c:v>
                </c:pt>
                <c:pt idx="152">
                  <c:v>73</c:v>
                </c:pt>
                <c:pt idx="153">
                  <c:v>74</c:v>
                </c:pt>
                <c:pt idx="154">
                  <c:v>75</c:v>
                </c:pt>
                <c:pt idx="155">
                  <c:v>76</c:v>
                </c:pt>
                <c:pt idx="156">
                  <c:v>77</c:v>
                </c:pt>
                <c:pt idx="157">
                  <c:v>0</c:v>
                </c:pt>
                <c:pt idx="15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8A-446E-A23A-42C437F21BCC}"/>
            </c:ext>
          </c:extLst>
        </c:ser>
        <c:ser>
          <c:idx val="1"/>
          <c:order val="1"/>
          <c:tx>
            <c:strRef>
              <c:f>'Qubit Measurements '!$D$6</c:f>
              <c:strCache>
                <c:ptCount val="1"/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'!$D$7:$D$165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 formatCode="0.0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 formatCode="0.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8A-446E-A23A-42C437F21BCC}"/>
            </c:ext>
          </c:extLst>
        </c:ser>
        <c:ser>
          <c:idx val="2"/>
          <c:order val="2"/>
          <c:tx>
            <c:strRef>
              <c:f>'Qubit Measurements '!$E$6</c:f>
              <c:strCache>
                <c:ptCount val="1"/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'!$E$7:$E$165</c:f>
              <c:numCache>
                <c:formatCode>General</c:formatCode>
                <c:ptCount val="15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8A-446E-A23A-42C437F21BCC}"/>
            </c:ext>
          </c:extLst>
        </c:ser>
        <c:ser>
          <c:idx val="3"/>
          <c:order val="3"/>
          <c:tx>
            <c:strRef>
              <c:f>'Qubit Measurements '!$F$6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'!$F$7:$F$165</c:f>
              <c:numCache>
                <c:formatCode>0.00000</c:formatCode>
                <c:ptCount val="159"/>
                <c:pt idx="0" formatCode="General">
                  <c:v>0</c:v>
                </c:pt>
                <c:pt idx="1">
                  <c:v>1420</c:v>
                </c:pt>
                <c:pt idx="2">
                  <c:v>0</c:v>
                </c:pt>
                <c:pt idx="3" formatCode="General">
                  <c:v>880</c:v>
                </c:pt>
                <c:pt idx="4" formatCode="General">
                  <c:v>2600</c:v>
                </c:pt>
                <c:pt idx="5" formatCode="General">
                  <c:v>0</c:v>
                </c:pt>
                <c:pt idx="6" formatCode="General">
                  <c:v>3460</c:v>
                </c:pt>
                <c:pt idx="7" formatCode="General">
                  <c:v>8440</c:v>
                </c:pt>
                <c:pt idx="8" formatCode="General">
                  <c:v>5620</c:v>
                </c:pt>
                <c:pt idx="9" formatCode="General">
                  <c:v>2280</c:v>
                </c:pt>
                <c:pt idx="10" formatCode="General">
                  <c:v>3560</c:v>
                </c:pt>
                <c:pt idx="11" formatCode="General">
                  <c:v>0</c:v>
                </c:pt>
                <c:pt idx="12" formatCode="General">
                  <c:v>3040</c:v>
                </c:pt>
                <c:pt idx="13" formatCode="General">
                  <c:v>2740</c:v>
                </c:pt>
                <c:pt idx="14" formatCode="General">
                  <c:v>3800</c:v>
                </c:pt>
                <c:pt idx="15" formatCode="General">
                  <c:v>0</c:v>
                </c:pt>
                <c:pt idx="16" formatCode="General">
                  <c:v>2760</c:v>
                </c:pt>
                <c:pt idx="17" formatCode="General">
                  <c:v>2640</c:v>
                </c:pt>
                <c:pt idx="18" formatCode="General">
                  <c:v>0</c:v>
                </c:pt>
                <c:pt idx="19" formatCode="General">
                  <c:v>2180</c:v>
                </c:pt>
                <c:pt idx="20" formatCode="General">
                  <c:v>580</c:v>
                </c:pt>
                <c:pt idx="21" formatCode="General">
                  <c:v>4160</c:v>
                </c:pt>
                <c:pt idx="22" formatCode="General">
                  <c:v>260</c:v>
                </c:pt>
                <c:pt idx="23" formatCode="General">
                  <c:v>2720</c:v>
                </c:pt>
                <c:pt idx="24" formatCode="General">
                  <c:v>9120</c:v>
                </c:pt>
                <c:pt idx="25" formatCode="General">
                  <c:v>3880</c:v>
                </c:pt>
                <c:pt idx="26" formatCode="General">
                  <c:v>4280</c:v>
                </c:pt>
                <c:pt idx="27" formatCode="General">
                  <c:v>3280</c:v>
                </c:pt>
                <c:pt idx="28" formatCode="General">
                  <c:v>848</c:v>
                </c:pt>
                <c:pt idx="29" formatCode="General">
                  <c:v>1390</c:v>
                </c:pt>
                <c:pt idx="30" formatCode="General">
                  <c:v>330</c:v>
                </c:pt>
                <c:pt idx="31" formatCode="General">
                  <c:v>462</c:v>
                </c:pt>
                <c:pt idx="32" formatCode="General">
                  <c:v>372</c:v>
                </c:pt>
                <c:pt idx="33" formatCode="General">
                  <c:v>100</c:v>
                </c:pt>
                <c:pt idx="34" formatCode="General">
                  <c:v>2580</c:v>
                </c:pt>
                <c:pt idx="35" formatCode="General">
                  <c:v>3720</c:v>
                </c:pt>
                <c:pt idx="36" formatCode="General">
                  <c:v>1610</c:v>
                </c:pt>
                <c:pt idx="37" formatCode="General">
                  <c:v>2200</c:v>
                </c:pt>
                <c:pt idx="38" formatCode="General">
                  <c:v>2100</c:v>
                </c:pt>
                <c:pt idx="39" formatCode="General">
                  <c:v>2040</c:v>
                </c:pt>
                <c:pt idx="40" formatCode="General">
                  <c:v>1860</c:v>
                </c:pt>
                <c:pt idx="41" formatCode="General">
                  <c:v>3620</c:v>
                </c:pt>
                <c:pt idx="42" formatCode="General">
                  <c:v>1720</c:v>
                </c:pt>
                <c:pt idx="43" formatCode="General">
                  <c:v>2880</c:v>
                </c:pt>
                <c:pt idx="44" formatCode="General">
                  <c:v>3320</c:v>
                </c:pt>
                <c:pt idx="45" formatCode="General">
                  <c:v>3460</c:v>
                </c:pt>
                <c:pt idx="46" formatCode="General">
                  <c:v>1760</c:v>
                </c:pt>
                <c:pt idx="47" formatCode="General">
                  <c:v>1260</c:v>
                </c:pt>
                <c:pt idx="48" formatCode="General">
                  <c:v>1380</c:v>
                </c:pt>
                <c:pt idx="49" formatCode="General">
                  <c:v>6600</c:v>
                </c:pt>
                <c:pt idx="50" formatCode="General">
                  <c:v>2560</c:v>
                </c:pt>
                <c:pt idx="51" formatCode="General">
                  <c:v>1410</c:v>
                </c:pt>
                <c:pt idx="52" formatCode="General">
                  <c:v>716</c:v>
                </c:pt>
                <c:pt idx="53" formatCode="General">
                  <c:v>3980</c:v>
                </c:pt>
                <c:pt idx="54" formatCode="General">
                  <c:v>1420</c:v>
                </c:pt>
                <c:pt idx="55" formatCode="General">
                  <c:v>2120</c:v>
                </c:pt>
                <c:pt idx="56" formatCode="General">
                  <c:v>1370</c:v>
                </c:pt>
                <c:pt idx="57" formatCode="General">
                  <c:v>2020</c:v>
                </c:pt>
                <c:pt idx="58" formatCode="General">
                  <c:v>884</c:v>
                </c:pt>
                <c:pt idx="59" formatCode="General">
                  <c:v>1533</c:v>
                </c:pt>
                <c:pt idx="60" formatCode="General">
                  <c:v>878</c:v>
                </c:pt>
                <c:pt idx="61" formatCode="General">
                  <c:v>2520</c:v>
                </c:pt>
                <c:pt idx="62" formatCode="General">
                  <c:v>1860</c:v>
                </c:pt>
                <c:pt idx="63" formatCode="General">
                  <c:v>2880</c:v>
                </c:pt>
                <c:pt idx="64" formatCode="General">
                  <c:v>194</c:v>
                </c:pt>
                <c:pt idx="65" formatCode="General">
                  <c:v>274</c:v>
                </c:pt>
                <c:pt idx="66" formatCode="General">
                  <c:v>2440</c:v>
                </c:pt>
                <c:pt idx="67" formatCode="General">
                  <c:v>3260</c:v>
                </c:pt>
                <c:pt idx="68" formatCode="General">
                  <c:v>2580</c:v>
                </c:pt>
                <c:pt idx="69" formatCode="General">
                  <c:v>1990</c:v>
                </c:pt>
                <c:pt idx="70" formatCode="General">
                  <c:v>3660</c:v>
                </c:pt>
                <c:pt idx="71" formatCode="General">
                  <c:v>2220</c:v>
                </c:pt>
                <c:pt idx="72" formatCode="General">
                  <c:v>1550</c:v>
                </c:pt>
                <c:pt idx="73" formatCode="General">
                  <c:v>0</c:v>
                </c:pt>
                <c:pt idx="74" formatCode="General">
                  <c:v>308</c:v>
                </c:pt>
                <c:pt idx="75" formatCode="General">
                  <c:v>6.4400000000000004E-3</c:v>
                </c:pt>
                <c:pt idx="80" formatCode="General">
                  <c:v>130</c:v>
                </c:pt>
                <c:pt idx="81">
                  <c:v>0</c:v>
                </c:pt>
                <c:pt idx="82" formatCode="General">
                  <c:v>110</c:v>
                </c:pt>
                <c:pt idx="83" formatCode="General">
                  <c:v>0</c:v>
                </c:pt>
                <c:pt idx="84" formatCode="General">
                  <c:v>488</c:v>
                </c:pt>
                <c:pt idx="85" formatCode="General">
                  <c:v>1090</c:v>
                </c:pt>
                <c:pt idx="86" formatCode="General">
                  <c:v>1190</c:v>
                </c:pt>
                <c:pt idx="87" formatCode="General">
                  <c:v>3460</c:v>
                </c:pt>
                <c:pt idx="88" formatCode="General">
                  <c:v>1100</c:v>
                </c:pt>
                <c:pt idx="89" formatCode="General">
                  <c:v>1200</c:v>
                </c:pt>
                <c:pt idx="90" formatCode="General">
                  <c:v>1170</c:v>
                </c:pt>
                <c:pt idx="91" formatCode="General">
                  <c:v>1100</c:v>
                </c:pt>
                <c:pt idx="92" formatCode="General">
                  <c:v>192</c:v>
                </c:pt>
                <c:pt idx="93" formatCode="General">
                  <c:v>136</c:v>
                </c:pt>
                <c:pt idx="94" formatCode="General">
                  <c:v>574</c:v>
                </c:pt>
                <c:pt idx="95" formatCode="General">
                  <c:v>206</c:v>
                </c:pt>
                <c:pt idx="96" formatCode="General">
                  <c:v>756</c:v>
                </c:pt>
                <c:pt idx="97" formatCode="General">
                  <c:v>214</c:v>
                </c:pt>
                <c:pt idx="98" formatCode="General">
                  <c:v>1460</c:v>
                </c:pt>
                <c:pt idx="99" formatCode="General">
                  <c:v>686</c:v>
                </c:pt>
                <c:pt idx="100" formatCode="General">
                  <c:v>3260</c:v>
                </c:pt>
                <c:pt idx="101" formatCode="General">
                  <c:v>418</c:v>
                </c:pt>
                <c:pt idx="102" formatCode="General">
                  <c:v>5240</c:v>
                </c:pt>
                <c:pt idx="103" formatCode="General">
                  <c:v>1820</c:v>
                </c:pt>
                <c:pt idx="104" formatCode="General">
                  <c:v>6080</c:v>
                </c:pt>
                <c:pt idx="105" formatCode="General">
                  <c:v>362</c:v>
                </c:pt>
                <c:pt idx="106" formatCode="General">
                  <c:v>2740</c:v>
                </c:pt>
                <c:pt idx="107" formatCode="General">
                  <c:v>4540</c:v>
                </c:pt>
                <c:pt idx="108" formatCode="General">
                  <c:v>1660</c:v>
                </c:pt>
                <c:pt idx="109" formatCode="General">
                  <c:v>2940</c:v>
                </c:pt>
                <c:pt idx="110" formatCode="General">
                  <c:v>8200</c:v>
                </c:pt>
                <c:pt idx="111" formatCode="General">
                  <c:v>5960</c:v>
                </c:pt>
                <c:pt idx="112" formatCode="General">
                  <c:v>1400</c:v>
                </c:pt>
                <c:pt idx="113" formatCode="General">
                  <c:v>1370</c:v>
                </c:pt>
                <c:pt idx="114" formatCode="General">
                  <c:v>312</c:v>
                </c:pt>
                <c:pt idx="115" formatCode="General">
                  <c:v>7100</c:v>
                </c:pt>
                <c:pt idx="116" formatCode="General">
                  <c:v>422</c:v>
                </c:pt>
                <c:pt idx="117" formatCode="General">
                  <c:v>858</c:v>
                </c:pt>
                <c:pt idx="118" formatCode="General">
                  <c:v>1080</c:v>
                </c:pt>
                <c:pt idx="119" formatCode="General">
                  <c:v>1030</c:v>
                </c:pt>
                <c:pt idx="120" formatCode="General">
                  <c:v>2760</c:v>
                </c:pt>
                <c:pt idx="121" formatCode="General">
                  <c:v>1720</c:v>
                </c:pt>
                <c:pt idx="122" formatCode="General">
                  <c:v>460</c:v>
                </c:pt>
                <c:pt idx="123" formatCode="General">
                  <c:v>578</c:v>
                </c:pt>
                <c:pt idx="124" formatCode="General">
                  <c:v>5900</c:v>
                </c:pt>
                <c:pt idx="125" formatCode="General">
                  <c:v>734</c:v>
                </c:pt>
                <c:pt idx="126" formatCode="General">
                  <c:v>1870</c:v>
                </c:pt>
                <c:pt idx="127" formatCode="General">
                  <c:v>558</c:v>
                </c:pt>
                <c:pt idx="128" formatCode="General">
                  <c:v>2600</c:v>
                </c:pt>
                <c:pt idx="129" formatCode="General">
                  <c:v>2760</c:v>
                </c:pt>
                <c:pt idx="130" formatCode="General">
                  <c:v>818</c:v>
                </c:pt>
                <c:pt idx="131" formatCode="General">
                  <c:v>328</c:v>
                </c:pt>
                <c:pt idx="132" formatCode="General">
                  <c:v>906</c:v>
                </c:pt>
                <c:pt idx="133" formatCode="General">
                  <c:v>328</c:v>
                </c:pt>
                <c:pt idx="134" formatCode="General">
                  <c:v>508</c:v>
                </c:pt>
                <c:pt idx="135" formatCode="General">
                  <c:v>440</c:v>
                </c:pt>
                <c:pt idx="136" formatCode="General">
                  <c:v>322</c:v>
                </c:pt>
                <c:pt idx="137" formatCode="General">
                  <c:v>550</c:v>
                </c:pt>
                <c:pt idx="138" formatCode="General">
                  <c:v>2400</c:v>
                </c:pt>
                <c:pt idx="139" formatCode="General">
                  <c:v>2980</c:v>
                </c:pt>
                <c:pt idx="140" formatCode="General">
                  <c:v>1000</c:v>
                </c:pt>
                <c:pt idx="141" formatCode="General">
                  <c:v>540</c:v>
                </c:pt>
                <c:pt idx="142" formatCode="General">
                  <c:v>1230</c:v>
                </c:pt>
                <c:pt idx="143" formatCode="General">
                  <c:v>630</c:v>
                </c:pt>
                <c:pt idx="144" formatCode="General">
                  <c:v>226</c:v>
                </c:pt>
                <c:pt idx="145" formatCode="General">
                  <c:v>364</c:v>
                </c:pt>
                <c:pt idx="146" formatCode="General">
                  <c:v>560</c:v>
                </c:pt>
                <c:pt idx="147" formatCode="General">
                  <c:v>294</c:v>
                </c:pt>
                <c:pt idx="148" formatCode="General">
                  <c:v>896</c:v>
                </c:pt>
                <c:pt idx="149" formatCode="General">
                  <c:v>650</c:v>
                </c:pt>
                <c:pt idx="150" formatCode="General">
                  <c:v>386</c:v>
                </c:pt>
                <c:pt idx="151" formatCode="General">
                  <c:v>2200</c:v>
                </c:pt>
                <c:pt idx="152" formatCode="General">
                  <c:v>1090</c:v>
                </c:pt>
                <c:pt idx="153" formatCode="General">
                  <c:v>0</c:v>
                </c:pt>
                <c:pt idx="154" formatCode="General">
                  <c:v>108</c:v>
                </c:pt>
                <c:pt idx="155" formatCode="General">
                  <c:v>120</c:v>
                </c:pt>
                <c:pt idx="156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8A-446E-A23A-42C437F21BCC}"/>
            </c:ext>
          </c:extLst>
        </c:ser>
        <c:ser>
          <c:idx val="4"/>
          <c:order val="4"/>
          <c:tx>
            <c:strRef>
              <c:f>'Qubit Measurements '!$G$6</c:f>
              <c:strCache>
                <c:ptCount val="1"/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'!$G$7:$G$165</c:f>
              <c:numCache>
                <c:formatCode>0.0</c:formatCode>
                <c:ptCount val="159"/>
                <c:pt idx="0">
                  <c:v>0</c:v>
                </c:pt>
                <c:pt idx="1">
                  <c:v>9.5070422535211273E-6</c:v>
                </c:pt>
                <c:pt idx="2">
                  <c:v>0</c:v>
                </c:pt>
                <c:pt idx="3">
                  <c:v>1.534090909090909E-5</c:v>
                </c:pt>
                <c:pt idx="4">
                  <c:v>5.1923076923076921E-6</c:v>
                </c:pt>
                <c:pt idx="5">
                  <c:v>0</c:v>
                </c:pt>
                <c:pt idx="6">
                  <c:v>3.9017341040462424E-6</c:v>
                </c:pt>
                <c:pt idx="7">
                  <c:v>1.5995260663507108E-6</c:v>
                </c:pt>
                <c:pt idx="8">
                  <c:v>2.4021352313167258E-6</c:v>
                </c:pt>
                <c:pt idx="9">
                  <c:v>5.9210526315789476E-6</c:v>
                </c:pt>
                <c:pt idx="10">
                  <c:v>3.792134831460674E-6</c:v>
                </c:pt>
                <c:pt idx="11">
                  <c:v>0</c:v>
                </c:pt>
                <c:pt idx="12">
                  <c:v>4.4407894736842105E-6</c:v>
                </c:pt>
                <c:pt idx="13">
                  <c:v>4.927007299270073E-6</c:v>
                </c:pt>
                <c:pt idx="14">
                  <c:v>3.5526315789473683E-6</c:v>
                </c:pt>
                <c:pt idx="15">
                  <c:v>0</c:v>
                </c:pt>
                <c:pt idx="16">
                  <c:v>4.8913043478260865E-6</c:v>
                </c:pt>
                <c:pt idx="17">
                  <c:v>5.1136363636363635E-6</c:v>
                </c:pt>
                <c:pt idx="18">
                  <c:v>0</c:v>
                </c:pt>
                <c:pt idx="19">
                  <c:v>6.1926605504587152E-6</c:v>
                </c:pt>
                <c:pt idx="20">
                  <c:v>2.3275862068965515E-5</c:v>
                </c:pt>
                <c:pt idx="21">
                  <c:v>3.2451923076923076E-6</c:v>
                </c:pt>
                <c:pt idx="22">
                  <c:v>5.1923076923076921E-5</c:v>
                </c:pt>
                <c:pt idx="23">
                  <c:v>4.9632352941176466E-6</c:v>
                </c:pt>
                <c:pt idx="24">
                  <c:v>1.4802631578947369E-6</c:v>
                </c:pt>
                <c:pt idx="25">
                  <c:v>3.479381443298969E-6</c:v>
                </c:pt>
                <c:pt idx="26">
                  <c:v>3.1542056074766355E-6</c:v>
                </c:pt>
                <c:pt idx="27">
                  <c:v>4.1158536585365853E-6</c:v>
                </c:pt>
                <c:pt idx="28">
                  <c:v>1.5919811320754717E-5</c:v>
                </c:pt>
                <c:pt idx="29">
                  <c:v>9.7122302158273377E-6</c:v>
                </c:pt>
                <c:pt idx="30">
                  <c:v>4.0909090909090908E-5</c:v>
                </c:pt>
                <c:pt idx="31">
                  <c:v>2.9220779220779221E-5</c:v>
                </c:pt>
                <c:pt idx="32">
                  <c:v>3.6290322580645159E-5</c:v>
                </c:pt>
                <c:pt idx="33">
                  <c:v>1.35E-4</c:v>
                </c:pt>
                <c:pt idx="34">
                  <c:v>5.2325581395348839E-6</c:v>
                </c:pt>
                <c:pt idx="35">
                  <c:v>3.6290322580645162E-6</c:v>
                </c:pt>
                <c:pt idx="36">
                  <c:v>8.3850931677018641E-6</c:v>
                </c:pt>
                <c:pt idx="37">
                  <c:v>6.1363636363636364E-6</c:v>
                </c:pt>
                <c:pt idx="38">
                  <c:v>6.4285714285714286E-6</c:v>
                </c:pt>
                <c:pt idx="39">
                  <c:v>6.6176470588235297E-6</c:v>
                </c:pt>
                <c:pt idx="40">
                  <c:v>7.2580645161290324E-6</c:v>
                </c:pt>
                <c:pt idx="41">
                  <c:v>3.7292817679558009E-6</c:v>
                </c:pt>
                <c:pt idx="42">
                  <c:v>7.8488372093023254E-6</c:v>
                </c:pt>
                <c:pt idx="43">
                  <c:v>4.6874999999999996E-6</c:v>
                </c:pt>
                <c:pt idx="44">
                  <c:v>4.0662650602409642E-6</c:v>
                </c:pt>
                <c:pt idx="45">
                  <c:v>3.9017341040462424E-6</c:v>
                </c:pt>
                <c:pt idx="46">
                  <c:v>7.6704545454545452E-6</c:v>
                </c:pt>
                <c:pt idx="47">
                  <c:v>1.0714285714285714E-5</c:v>
                </c:pt>
                <c:pt idx="48">
                  <c:v>9.7826086956521731E-6</c:v>
                </c:pt>
                <c:pt idx="49">
                  <c:v>2.0454545454545453E-6</c:v>
                </c:pt>
                <c:pt idx="50">
                  <c:v>5.2734375000000003E-6</c:v>
                </c:pt>
                <c:pt idx="51">
                  <c:v>9.5744680851063828E-6</c:v>
                </c:pt>
                <c:pt idx="52">
                  <c:v>1.8854748603351955E-5</c:v>
                </c:pt>
                <c:pt idx="53">
                  <c:v>3.3919597989949748E-6</c:v>
                </c:pt>
                <c:pt idx="54">
                  <c:v>9.5070422535211273E-6</c:v>
                </c:pt>
                <c:pt idx="55">
                  <c:v>6.3679245283018864E-6</c:v>
                </c:pt>
                <c:pt idx="56">
                  <c:v>9.854014598540146E-6</c:v>
                </c:pt>
                <c:pt idx="57">
                  <c:v>6.6831683168316835E-6</c:v>
                </c:pt>
                <c:pt idx="58">
                  <c:v>1.5271493212669683E-5</c:v>
                </c:pt>
                <c:pt idx="59">
                  <c:v>8.8062622309197654E-6</c:v>
                </c:pt>
                <c:pt idx="60">
                  <c:v>1.5375854214123008E-5</c:v>
                </c:pt>
                <c:pt idx="61">
                  <c:v>5.357142857142857E-6</c:v>
                </c:pt>
                <c:pt idx="62">
                  <c:v>7.2580645161290324E-6</c:v>
                </c:pt>
                <c:pt idx="63">
                  <c:v>4.6874999999999996E-6</c:v>
                </c:pt>
                <c:pt idx="64">
                  <c:v>6.9587628865979374E-5</c:v>
                </c:pt>
                <c:pt idx="65">
                  <c:v>4.9270072992700731E-5</c:v>
                </c:pt>
                <c:pt idx="66">
                  <c:v>5.5327868852459017E-6</c:v>
                </c:pt>
                <c:pt idx="67">
                  <c:v>4.1411042944785276E-6</c:v>
                </c:pt>
                <c:pt idx="68">
                  <c:v>5.2325581395348839E-6</c:v>
                </c:pt>
                <c:pt idx="69">
                  <c:v>6.7839195979899496E-6</c:v>
                </c:pt>
                <c:pt idx="70">
                  <c:v>3.6885245901639343E-6</c:v>
                </c:pt>
                <c:pt idx="71">
                  <c:v>6.0810810810810809E-6</c:v>
                </c:pt>
                <c:pt idx="72">
                  <c:v>8.7096774193548392E-6</c:v>
                </c:pt>
                <c:pt idx="73">
                  <c:v>0</c:v>
                </c:pt>
                <c:pt idx="74">
                  <c:v>4.3831168831168834E-5</c:v>
                </c:pt>
                <c:pt idx="75">
                  <c:v>2.0962732919254656</c:v>
                </c:pt>
                <c:pt idx="80">
                  <c:v>1.0384615384615384E-4</c:v>
                </c:pt>
                <c:pt idx="81">
                  <c:v>0</c:v>
                </c:pt>
                <c:pt idx="82">
                  <c:v>1.2272727272727272E-4</c:v>
                </c:pt>
                <c:pt idx="83">
                  <c:v>0</c:v>
                </c:pt>
                <c:pt idx="84">
                  <c:v>2.7663934426229507E-5</c:v>
                </c:pt>
                <c:pt idx="85">
                  <c:v>1.238532110091743E-5</c:v>
                </c:pt>
                <c:pt idx="86">
                  <c:v>1.134453781512605E-5</c:v>
                </c:pt>
                <c:pt idx="87">
                  <c:v>3.9017341040462424E-6</c:v>
                </c:pt>
                <c:pt idx="88">
                  <c:v>1.2272727272727273E-5</c:v>
                </c:pt>
                <c:pt idx="89">
                  <c:v>1.1250000000000001E-5</c:v>
                </c:pt>
                <c:pt idx="90">
                  <c:v>1.1538461538461538E-5</c:v>
                </c:pt>
                <c:pt idx="91">
                  <c:v>1.2272727272727273E-5</c:v>
                </c:pt>
                <c:pt idx="92">
                  <c:v>7.0312499999999995E-5</c:v>
                </c:pt>
                <c:pt idx="93">
                  <c:v>9.9264705882352939E-5</c:v>
                </c:pt>
                <c:pt idx="94">
                  <c:v>2.3519163763066201E-5</c:v>
                </c:pt>
                <c:pt idx="95">
                  <c:v>6.5533980582524275E-5</c:v>
                </c:pt>
                <c:pt idx="96">
                  <c:v>1.7857142857142858E-5</c:v>
                </c:pt>
                <c:pt idx="97">
                  <c:v>6.308411214953271E-5</c:v>
                </c:pt>
                <c:pt idx="98">
                  <c:v>9.2465753424657532E-6</c:v>
                </c:pt>
                <c:pt idx="99">
                  <c:v>1.9679300291545189E-5</c:v>
                </c:pt>
                <c:pt idx="100">
                  <c:v>4.1411042944785276E-6</c:v>
                </c:pt>
                <c:pt idx="101">
                  <c:v>3.2296650717703351E-5</c:v>
                </c:pt>
                <c:pt idx="102">
                  <c:v>2.5763358778625953E-6</c:v>
                </c:pt>
                <c:pt idx="103">
                  <c:v>7.4175824175824173E-6</c:v>
                </c:pt>
                <c:pt idx="104">
                  <c:v>2.2203947368421052E-6</c:v>
                </c:pt>
                <c:pt idx="105">
                  <c:v>3.7292817679558009E-5</c:v>
                </c:pt>
                <c:pt idx="106">
                  <c:v>4.927007299270073E-6</c:v>
                </c:pt>
                <c:pt idx="107">
                  <c:v>2.973568281938326E-6</c:v>
                </c:pt>
                <c:pt idx="108">
                  <c:v>8.1325301204819283E-6</c:v>
                </c:pt>
                <c:pt idx="109">
                  <c:v>4.5918367346938778E-6</c:v>
                </c:pt>
                <c:pt idx="110">
                  <c:v>1.646341463414634E-6</c:v>
                </c:pt>
                <c:pt idx="111">
                  <c:v>2.2651006711409396E-6</c:v>
                </c:pt>
                <c:pt idx="112">
                  <c:v>9.6428571428571425E-6</c:v>
                </c:pt>
                <c:pt idx="113">
                  <c:v>9.854014598540146E-6</c:v>
                </c:pt>
                <c:pt idx="114">
                  <c:v>4.3269230769230766E-5</c:v>
                </c:pt>
                <c:pt idx="115">
                  <c:v>1.9014084507042254E-6</c:v>
                </c:pt>
                <c:pt idx="116">
                  <c:v>3.1990521327014215E-5</c:v>
                </c:pt>
                <c:pt idx="117">
                  <c:v>1.5734265734265734E-5</c:v>
                </c:pt>
                <c:pt idx="118">
                  <c:v>1.2500000000000001E-5</c:v>
                </c:pt>
                <c:pt idx="119">
                  <c:v>1.3106796116504854E-5</c:v>
                </c:pt>
                <c:pt idx="120">
                  <c:v>4.8913043478260865E-6</c:v>
                </c:pt>
                <c:pt idx="121">
                  <c:v>7.8488372093023254E-6</c:v>
                </c:pt>
                <c:pt idx="122">
                  <c:v>2.9347826086956523E-5</c:v>
                </c:pt>
                <c:pt idx="123">
                  <c:v>2.3356401384083046E-5</c:v>
                </c:pt>
                <c:pt idx="124">
                  <c:v>2.2881355932203391E-6</c:v>
                </c:pt>
                <c:pt idx="125">
                  <c:v>1.8392370572207085E-5</c:v>
                </c:pt>
                <c:pt idx="126">
                  <c:v>7.2192513368983955E-6</c:v>
                </c:pt>
                <c:pt idx="127">
                  <c:v>2.4193548387096773E-5</c:v>
                </c:pt>
                <c:pt idx="128">
                  <c:v>5.1923076923076921E-6</c:v>
                </c:pt>
                <c:pt idx="129">
                  <c:v>4.8913043478260865E-6</c:v>
                </c:pt>
                <c:pt idx="130">
                  <c:v>1.6503667481662591E-5</c:v>
                </c:pt>
                <c:pt idx="131">
                  <c:v>4.1158536585365856E-5</c:v>
                </c:pt>
                <c:pt idx="132">
                  <c:v>1.4900662251655629E-5</c:v>
                </c:pt>
                <c:pt idx="133">
                  <c:v>4.1158536585365856E-5</c:v>
                </c:pt>
                <c:pt idx="134">
                  <c:v>2.65748031496063E-5</c:v>
                </c:pt>
                <c:pt idx="135">
                  <c:v>3.0681818181818181E-5</c:v>
                </c:pt>
                <c:pt idx="136">
                  <c:v>4.1925465838509317E-5</c:v>
                </c:pt>
                <c:pt idx="137">
                  <c:v>2.4545454545454545E-5</c:v>
                </c:pt>
                <c:pt idx="138">
                  <c:v>5.6250000000000004E-6</c:v>
                </c:pt>
                <c:pt idx="139">
                  <c:v>4.5302013422818793E-6</c:v>
                </c:pt>
                <c:pt idx="140">
                  <c:v>1.3499999999999999E-5</c:v>
                </c:pt>
                <c:pt idx="141">
                  <c:v>2.5000000000000001E-5</c:v>
                </c:pt>
                <c:pt idx="142">
                  <c:v>1.097560975609756E-5</c:v>
                </c:pt>
                <c:pt idx="143">
                  <c:v>2.1428571428571428E-5</c:v>
                </c:pt>
                <c:pt idx="144">
                  <c:v>5.9734513274336283E-5</c:v>
                </c:pt>
                <c:pt idx="145">
                  <c:v>3.7087912087912087E-5</c:v>
                </c:pt>
                <c:pt idx="146">
                  <c:v>2.4107142857142858E-5</c:v>
                </c:pt>
                <c:pt idx="147">
                  <c:v>4.5918367346938773E-5</c:v>
                </c:pt>
                <c:pt idx="148">
                  <c:v>1.5066964285714286E-5</c:v>
                </c:pt>
                <c:pt idx="149">
                  <c:v>2.0769230769230768E-5</c:v>
                </c:pt>
                <c:pt idx="150">
                  <c:v>3.4974093264248701E-5</c:v>
                </c:pt>
                <c:pt idx="151">
                  <c:v>6.1363636363636364E-6</c:v>
                </c:pt>
                <c:pt idx="152">
                  <c:v>1.238532110091743E-5</c:v>
                </c:pt>
                <c:pt idx="153">
                  <c:v>0</c:v>
                </c:pt>
                <c:pt idx="154">
                  <c:v>1.25E-4</c:v>
                </c:pt>
                <c:pt idx="155">
                  <c:v>1.125E-4</c:v>
                </c:pt>
                <c:pt idx="156">
                  <c:v>0</c:v>
                </c:pt>
                <c:pt idx="158">
                  <c:v>-49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E8A-446E-A23A-42C437F21BCC}"/>
            </c:ext>
          </c:extLst>
        </c:ser>
        <c:ser>
          <c:idx val="5"/>
          <c:order val="5"/>
          <c:tx>
            <c:strRef>
              <c:f>'Qubit Measurements '!$H$6</c:f>
              <c:strCache>
                <c:ptCount val="1"/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'!$H$7:$H$165</c:f>
              <c:numCache>
                <c:formatCode>0.00</c:formatCode>
                <c:ptCount val="159"/>
                <c:pt idx="1">
                  <c:v>9.3873239436619724E-2</c:v>
                </c:pt>
                <c:pt idx="2">
                  <c:v>0</c:v>
                </c:pt>
                <c:pt idx="3">
                  <c:v>0.15147727272727274</c:v>
                </c:pt>
                <c:pt idx="4">
                  <c:v>5.1269230769230775E-2</c:v>
                </c:pt>
                <c:pt idx="5">
                  <c:v>0</c:v>
                </c:pt>
                <c:pt idx="6">
                  <c:v>3.8526011560693643E-2</c:v>
                </c:pt>
                <c:pt idx="7">
                  <c:v>1.5793838862559244E-2</c:v>
                </c:pt>
                <c:pt idx="8">
                  <c:v>2.3718861209964415E-2</c:v>
                </c:pt>
                <c:pt idx="9">
                  <c:v>5.8464912280701761E-2</c:v>
                </c:pt>
                <c:pt idx="10">
                  <c:v>3.7443820224719107E-2</c:v>
                </c:pt>
                <c:pt idx="11">
                  <c:v>0</c:v>
                </c:pt>
                <c:pt idx="12">
                  <c:v>4.3848684210526317E-2</c:v>
                </c:pt>
                <c:pt idx="13">
                  <c:v>4.8649635036496351E-2</c:v>
                </c:pt>
                <c:pt idx="14">
                  <c:v>3.5078947368421057E-2</c:v>
                </c:pt>
                <c:pt idx="15">
                  <c:v>0</c:v>
                </c:pt>
                <c:pt idx="16">
                  <c:v>4.8297101449275369E-2</c:v>
                </c:pt>
                <c:pt idx="17">
                  <c:v>5.0492424242424248E-2</c:v>
                </c:pt>
                <c:pt idx="18">
                  <c:v>0</c:v>
                </c:pt>
                <c:pt idx="19">
                  <c:v>6.1146788990825693E-2</c:v>
                </c:pt>
                <c:pt idx="20">
                  <c:v>0.22982758620689658</c:v>
                </c:pt>
                <c:pt idx="21">
                  <c:v>3.2043269230769236E-2</c:v>
                </c:pt>
                <c:pt idx="22">
                  <c:v>0.51269230769230778</c:v>
                </c:pt>
                <c:pt idx="23">
                  <c:v>4.9007352941176474E-2</c:v>
                </c:pt>
                <c:pt idx="24">
                  <c:v>1.461622807017544E-2</c:v>
                </c:pt>
                <c:pt idx="25">
                  <c:v>3.4355670103092789E-2</c:v>
                </c:pt>
                <c:pt idx="26">
                  <c:v>3.1144859813084114E-2</c:v>
                </c:pt>
                <c:pt idx="27">
                  <c:v>4.0640243902439026E-2</c:v>
                </c:pt>
                <c:pt idx="28">
                  <c:v>0.15719339622641509</c:v>
                </c:pt>
                <c:pt idx="29">
                  <c:v>9.5899280575539578E-2</c:v>
                </c:pt>
                <c:pt idx="30">
                  <c:v>0.40393939393939399</c:v>
                </c:pt>
                <c:pt idx="31">
                  <c:v>0.28852813852813858</c:v>
                </c:pt>
                <c:pt idx="32">
                  <c:v>0.35833333333333334</c:v>
                </c:pt>
                <c:pt idx="33">
                  <c:v>1.3330000000000002</c:v>
                </c:pt>
                <c:pt idx="34">
                  <c:v>5.1666666666666673E-2</c:v>
                </c:pt>
                <c:pt idx="35">
                  <c:v>3.5833333333333335E-2</c:v>
                </c:pt>
                <c:pt idx="36">
                  <c:v>8.2795031055900623E-2</c:v>
                </c:pt>
                <c:pt idx="37">
                  <c:v>6.0590909090909098E-2</c:v>
                </c:pt>
                <c:pt idx="38">
                  <c:v>6.3476190476190478E-2</c:v>
                </c:pt>
                <c:pt idx="39">
                  <c:v>6.534313725490197E-2</c:v>
                </c:pt>
                <c:pt idx="40">
                  <c:v>7.166666666666667E-2</c:v>
                </c:pt>
                <c:pt idx="41">
                  <c:v>3.6823204419889503E-2</c:v>
                </c:pt>
                <c:pt idx="42">
                  <c:v>7.7500000000000013E-2</c:v>
                </c:pt>
                <c:pt idx="43">
                  <c:v>4.6284722222222227E-2</c:v>
                </c:pt>
                <c:pt idx="44">
                  <c:v>4.015060240963856E-2</c:v>
                </c:pt>
                <c:pt idx="45">
                  <c:v>3.8526011560693643E-2</c:v>
                </c:pt>
                <c:pt idx="46">
                  <c:v>7.5738636363636369E-2</c:v>
                </c:pt>
                <c:pt idx="47">
                  <c:v>0.1057936507936508</c:v>
                </c:pt>
                <c:pt idx="48">
                  <c:v>9.6594202898550738E-2</c:v>
                </c:pt>
                <c:pt idx="49">
                  <c:v>2.0196969696969699E-2</c:v>
                </c:pt>
                <c:pt idx="50">
                  <c:v>5.2070312500000007E-2</c:v>
                </c:pt>
                <c:pt idx="51">
                  <c:v>9.453900709219859E-2</c:v>
                </c:pt>
                <c:pt idx="52">
                  <c:v>0.1861731843575419</c:v>
                </c:pt>
                <c:pt idx="53">
                  <c:v>3.3492462311557794E-2</c:v>
                </c:pt>
                <c:pt idx="54">
                  <c:v>9.3873239436619724E-2</c:v>
                </c:pt>
                <c:pt idx="55">
                  <c:v>6.287735849056604E-2</c:v>
                </c:pt>
                <c:pt idx="56">
                  <c:v>9.7299270072992702E-2</c:v>
                </c:pt>
                <c:pt idx="57">
                  <c:v>6.5990099009900993E-2</c:v>
                </c:pt>
                <c:pt idx="58">
                  <c:v>0.15079185520361993</c:v>
                </c:pt>
                <c:pt idx="59">
                  <c:v>8.6953685583822576E-2</c:v>
                </c:pt>
                <c:pt idx="60">
                  <c:v>0.15182232346241459</c:v>
                </c:pt>
                <c:pt idx="61">
                  <c:v>5.28968253968254E-2</c:v>
                </c:pt>
                <c:pt idx="62">
                  <c:v>7.166666666666667E-2</c:v>
                </c:pt>
                <c:pt idx="63">
                  <c:v>4.6284722222222227E-2</c:v>
                </c:pt>
                <c:pt idx="64">
                  <c:v>0.68711340206185578</c:v>
                </c:pt>
                <c:pt idx="65">
                  <c:v>0.48649635036496353</c:v>
                </c:pt>
                <c:pt idx="66">
                  <c:v>5.463114754098361E-2</c:v>
                </c:pt>
                <c:pt idx="67">
                  <c:v>4.0889570552147245E-2</c:v>
                </c:pt>
                <c:pt idx="68">
                  <c:v>5.1666666666666673E-2</c:v>
                </c:pt>
                <c:pt idx="69">
                  <c:v>6.6984924623115588E-2</c:v>
                </c:pt>
                <c:pt idx="70">
                  <c:v>3.6420765027322409E-2</c:v>
                </c:pt>
                <c:pt idx="71">
                  <c:v>6.0045045045045049E-2</c:v>
                </c:pt>
                <c:pt idx="72">
                  <c:v>8.6000000000000007E-2</c:v>
                </c:pt>
                <c:pt idx="73">
                  <c:v>0</c:v>
                </c:pt>
                <c:pt idx="74">
                  <c:v>0.43279220779220784</c:v>
                </c:pt>
                <c:pt idx="75">
                  <c:v>20698.757763975154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1.0253846153846156</c:v>
                </c:pt>
                <c:pt idx="81">
                  <c:v>0</c:v>
                </c:pt>
                <c:pt idx="82">
                  <c:v>1.2118181818181819</c:v>
                </c:pt>
                <c:pt idx="83">
                  <c:v>0</c:v>
                </c:pt>
                <c:pt idx="84">
                  <c:v>0.27315573770491808</c:v>
                </c:pt>
                <c:pt idx="85">
                  <c:v>0.12229357798165139</c:v>
                </c:pt>
                <c:pt idx="86">
                  <c:v>0.11201680672268909</c:v>
                </c:pt>
                <c:pt idx="87">
                  <c:v>3.8526011560693643E-2</c:v>
                </c:pt>
                <c:pt idx="88">
                  <c:v>0.1211818181818182</c:v>
                </c:pt>
                <c:pt idx="89">
                  <c:v>0.11108333333333334</c:v>
                </c:pt>
                <c:pt idx="90">
                  <c:v>0.11393162393162394</c:v>
                </c:pt>
                <c:pt idx="91">
                  <c:v>0.1211818181818182</c:v>
                </c:pt>
                <c:pt idx="92">
                  <c:v>0.69427083333333339</c:v>
                </c:pt>
                <c:pt idx="93">
                  <c:v>0.98014705882352948</c:v>
                </c:pt>
                <c:pt idx="94">
                  <c:v>0.23222996515679445</c:v>
                </c:pt>
                <c:pt idx="95">
                  <c:v>0.6470873786407767</c:v>
                </c:pt>
                <c:pt idx="96">
                  <c:v>0.17632275132275133</c:v>
                </c:pt>
                <c:pt idx="97">
                  <c:v>0.62289719626168227</c:v>
                </c:pt>
                <c:pt idx="98">
                  <c:v>9.1301369863013709E-2</c:v>
                </c:pt>
                <c:pt idx="99">
                  <c:v>0.19431486880466475</c:v>
                </c:pt>
                <c:pt idx="100">
                  <c:v>4.0889570552147245E-2</c:v>
                </c:pt>
                <c:pt idx="101">
                  <c:v>0.31889952153110052</c:v>
                </c:pt>
                <c:pt idx="102">
                  <c:v>2.5438931297709924E-2</c:v>
                </c:pt>
                <c:pt idx="103">
                  <c:v>7.3241758241758242E-2</c:v>
                </c:pt>
                <c:pt idx="104">
                  <c:v>2.1924342105263159E-2</c:v>
                </c:pt>
                <c:pt idx="105">
                  <c:v>0.36823204419889505</c:v>
                </c:pt>
                <c:pt idx="106">
                  <c:v>4.8649635036496351E-2</c:v>
                </c:pt>
                <c:pt idx="107">
                  <c:v>2.9361233480176215E-2</c:v>
                </c:pt>
                <c:pt idx="108">
                  <c:v>8.0301204819277119E-2</c:v>
                </c:pt>
                <c:pt idx="109">
                  <c:v>4.5340136054421776E-2</c:v>
                </c:pt>
                <c:pt idx="110">
                  <c:v>1.625609756097561E-2</c:v>
                </c:pt>
                <c:pt idx="111">
                  <c:v>2.2365771812080538E-2</c:v>
                </c:pt>
                <c:pt idx="112">
                  <c:v>9.5214285714285724E-2</c:v>
                </c:pt>
                <c:pt idx="113">
                  <c:v>9.7299270072992702E-2</c:v>
                </c:pt>
                <c:pt idx="114">
                  <c:v>0.42724358974358978</c:v>
                </c:pt>
                <c:pt idx="115">
                  <c:v>1.8774647887323945E-2</c:v>
                </c:pt>
                <c:pt idx="116">
                  <c:v>0.31587677725118485</c:v>
                </c:pt>
                <c:pt idx="117">
                  <c:v>0.15536130536130538</c:v>
                </c:pt>
                <c:pt idx="118">
                  <c:v>0.12342592592592594</c:v>
                </c:pt>
                <c:pt idx="119">
                  <c:v>0.12941747572815535</c:v>
                </c:pt>
                <c:pt idx="120">
                  <c:v>4.8297101449275369E-2</c:v>
                </c:pt>
                <c:pt idx="121">
                  <c:v>7.7500000000000013E-2</c:v>
                </c:pt>
                <c:pt idx="122">
                  <c:v>0.2897826086956522</c:v>
                </c:pt>
                <c:pt idx="123">
                  <c:v>0.23062283737024222</c:v>
                </c:pt>
                <c:pt idx="124">
                  <c:v>2.2593220338983054E-2</c:v>
                </c:pt>
                <c:pt idx="125">
                  <c:v>0.18160762942779293</c:v>
                </c:pt>
                <c:pt idx="126">
                  <c:v>7.1283422459893053E-2</c:v>
                </c:pt>
                <c:pt idx="127">
                  <c:v>0.2388888888888889</c:v>
                </c:pt>
                <c:pt idx="128">
                  <c:v>5.1269230769230775E-2</c:v>
                </c:pt>
                <c:pt idx="129">
                  <c:v>4.8297101449275369E-2</c:v>
                </c:pt>
                <c:pt idx="130">
                  <c:v>0.16295843520782397</c:v>
                </c:pt>
                <c:pt idx="131">
                  <c:v>0.40640243902439027</c:v>
                </c:pt>
                <c:pt idx="132">
                  <c:v>0.14713024282560708</c:v>
                </c:pt>
                <c:pt idx="133">
                  <c:v>0.40640243902439027</c:v>
                </c:pt>
                <c:pt idx="134">
                  <c:v>0.26240157480314963</c:v>
                </c:pt>
                <c:pt idx="135">
                  <c:v>0.30295454545454548</c:v>
                </c:pt>
                <c:pt idx="136">
                  <c:v>0.41397515527950313</c:v>
                </c:pt>
                <c:pt idx="137">
                  <c:v>0.24236363636363639</c:v>
                </c:pt>
                <c:pt idx="138">
                  <c:v>5.554166666666667E-2</c:v>
                </c:pt>
                <c:pt idx="139">
                  <c:v>4.4731543624161076E-2</c:v>
                </c:pt>
                <c:pt idx="140">
                  <c:v>0.1333</c:v>
                </c:pt>
                <c:pt idx="141">
                  <c:v>0.24685185185185188</c:v>
                </c:pt>
                <c:pt idx="142">
                  <c:v>0.10837398373983741</c:v>
                </c:pt>
                <c:pt idx="143">
                  <c:v>0.2115873015873016</c:v>
                </c:pt>
                <c:pt idx="144">
                  <c:v>0.58982300884955752</c:v>
                </c:pt>
                <c:pt idx="145">
                  <c:v>0.36620879120879124</c:v>
                </c:pt>
                <c:pt idx="146">
                  <c:v>0.23803571428571429</c:v>
                </c:pt>
                <c:pt idx="147">
                  <c:v>0.4534013605442177</c:v>
                </c:pt>
                <c:pt idx="148">
                  <c:v>0.14877232142857144</c:v>
                </c:pt>
                <c:pt idx="149">
                  <c:v>0.2050769230769231</c:v>
                </c:pt>
                <c:pt idx="150">
                  <c:v>0.34533678756476688</c:v>
                </c:pt>
                <c:pt idx="151">
                  <c:v>6.0590909090909098E-2</c:v>
                </c:pt>
                <c:pt idx="152">
                  <c:v>0.12229357798165139</c:v>
                </c:pt>
                <c:pt idx="153">
                  <c:v>0</c:v>
                </c:pt>
                <c:pt idx="154">
                  <c:v>1.2342592592592594</c:v>
                </c:pt>
                <c:pt idx="155">
                  <c:v>1.1108333333333333</c:v>
                </c:pt>
                <c:pt idx="15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E8A-446E-A23A-42C437F21BCC}"/>
            </c:ext>
          </c:extLst>
        </c:ser>
        <c:ser>
          <c:idx val="6"/>
          <c:order val="6"/>
          <c:tx>
            <c:strRef>
              <c:f>'Qubit Measurements '!$I$6</c:f>
              <c:strCache>
                <c:ptCount val="1"/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'!$I$7:$I$165</c:f>
              <c:numCache>
                <c:formatCode>0.00</c:formatCode>
                <c:ptCount val="159"/>
                <c:pt idx="1">
                  <c:v>9.3873239436619724E-2</c:v>
                </c:pt>
                <c:pt idx="2">
                  <c:v>0.1</c:v>
                </c:pt>
                <c:pt idx="3">
                  <c:v>0.15147727272727274</c:v>
                </c:pt>
                <c:pt idx="4">
                  <c:v>5.1269230769230775E-2</c:v>
                </c:pt>
                <c:pt idx="5">
                  <c:v>0.1</c:v>
                </c:pt>
                <c:pt idx="6">
                  <c:v>3.8526011560693643E-2</c:v>
                </c:pt>
                <c:pt idx="7">
                  <c:v>0.04</c:v>
                </c:pt>
                <c:pt idx="8">
                  <c:v>0.04</c:v>
                </c:pt>
                <c:pt idx="9">
                  <c:v>5.8464912280701761E-2</c:v>
                </c:pt>
                <c:pt idx="10">
                  <c:v>3.7443820224719107E-2</c:v>
                </c:pt>
                <c:pt idx="11">
                  <c:v>0.1</c:v>
                </c:pt>
                <c:pt idx="12">
                  <c:v>4.3848684210526317E-2</c:v>
                </c:pt>
                <c:pt idx="13">
                  <c:v>4.8649635036496351E-2</c:v>
                </c:pt>
                <c:pt idx="14">
                  <c:v>3.5078947368421057E-2</c:v>
                </c:pt>
                <c:pt idx="15">
                  <c:v>0.1</c:v>
                </c:pt>
                <c:pt idx="16">
                  <c:v>4.8297101449275369E-2</c:v>
                </c:pt>
                <c:pt idx="17">
                  <c:v>5.0492424242424248E-2</c:v>
                </c:pt>
                <c:pt idx="18">
                  <c:v>0.1</c:v>
                </c:pt>
                <c:pt idx="19">
                  <c:v>6.1146788990825693E-2</c:v>
                </c:pt>
                <c:pt idx="20">
                  <c:v>0.05</c:v>
                </c:pt>
                <c:pt idx="21">
                  <c:v>0.05</c:v>
                </c:pt>
                <c:pt idx="22">
                  <c:v>0.51269230769230778</c:v>
                </c:pt>
                <c:pt idx="23">
                  <c:v>4.9007352941176474E-2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4.0640243902439026E-2</c:v>
                </c:pt>
                <c:pt idx="28">
                  <c:v>0.15719339622641509</c:v>
                </c:pt>
                <c:pt idx="29">
                  <c:v>9.5899280575539578E-2</c:v>
                </c:pt>
                <c:pt idx="30">
                  <c:v>0.40393939393939399</c:v>
                </c:pt>
                <c:pt idx="31">
                  <c:v>0.28852813852813858</c:v>
                </c:pt>
                <c:pt idx="32">
                  <c:v>0.35833333333333334</c:v>
                </c:pt>
                <c:pt idx="33">
                  <c:v>1.3330000000000002</c:v>
                </c:pt>
                <c:pt idx="34">
                  <c:v>5.1666666666666673E-2</c:v>
                </c:pt>
                <c:pt idx="35">
                  <c:v>3.5833333333333335E-2</c:v>
                </c:pt>
                <c:pt idx="36">
                  <c:v>8.2795031055900623E-2</c:v>
                </c:pt>
                <c:pt idx="37">
                  <c:v>6.0590909090909098E-2</c:v>
                </c:pt>
                <c:pt idx="38">
                  <c:v>6.3476190476190478E-2</c:v>
                </c:pt>
                <c:pt idx="39">
                  <c:v>6.534313725490197E-2</c:v>
                </c:pt>
                <c:pt idx="40">
                  <c:v>7.166666666666667E-2</c:v>
                </c:pt>
                <c:pt idx="41">
                  <c:v>3.6823204419889503E-2</c:v>
                </c:pt>
                <c:pt idx="42">
                  <c:v>7.7500000000000013E-2</c:v>
                </c:pt>
                <c:pt idx="43">
                  <c:v>4.6284722222222227E-2</c:v>
                </c:pt>
                <c:pt idx="44">
                  <c:v>4.015060240963856E-2</c:v>
                </c:pt>
                <c:pt idx="45">
                  <c:v>3.8526011560693643E-2</c:v>
                </c:pt>
                <c:pt idx="46">
                  <c:v>7.5738636363636369E-2</c:v>
                </c:pt>
                <c:pt idx="47">
                  <c:v>0.1057936507936508</c:v>
                </c:pt>
                <c:pt idx="48">
                  <c:v>9.6594202898550738E-2</c:v>
                </c:pt>
                <c:pt idx="49">
                  <c:v>0.05</c:v>
                </c:pt>
                <c:pt idx="50">
                  <c:v>5.2070312500000007E-2</c:v>
                </c:pt>
                <c:pt idx="51">
                  <c:v>9.453900709219859E-2</c:v>
                </c:pt>
                <c:pt idx="52">
                  <c:v>0.1861731843575419</c:v>
                </c:pt>
                <c:pt idx="53">
                  <c:v>0.05</c:v>
                </c:pt>
                <c:pt idx="54">
                  <c:v>9.3873239436619724E-2</c:v>
                </c:pt>
                <c:pt idx="55">
                  <c:v>6.287735849056604E-2</c:v>
                </c:pt>
                <c:pt idx="56">
                  <c:v>9.7299270072992702E-2</c:v>
                </c:pt>
                <c:pt idx="57">
                  <c:v>6.5990099009900993E-2</c:v>
                </c:pt>
                <c:pt idx="58">
                  <c:v>0.15079185520361993</c:v>
                </c:pt>
                <c:pt idx="59">
                  <c:v>8.6953685583822576E-2</c:v>
                </c:pt>
                <c:pt idx="60">
                  <c:v>0.15182232346241459</c:v>
                </c:pt>
                <c:pt idx="61">
                  <c:v>5.28968253968254E-2</c:v>
                </c:pt>
                <c:pt idx="62">
                  <c:v>7.166666666666667E-2</c:v>
                </c:pt>
                <c:pt idx="63">
                  <c:v>4.6284722222222227E-2</c:v>
                </c:pt>
                <c:pt idx="64">
                  <c:v>0.68711340206185578</c:v>
                </c:pt>
                <c:pt idx="65">
                  <c:v>0.48649635036496353</c:v>
                </c:pt>
                <c:pt idx="66">
                  <c:v>5.463114754098361E-2</c:v>
                </c:pt>
                <c:pt idx="67">
                  <c:v>0.05</c:v>
                </c:pt>
                <c:pt idx="68">
                  <c:v>5.1666666666666673E-2</c:v>
                </c:pt>
                <c:pt idx="69">
                  <c:v>6.6984924623115588E-2</c:v>
                </c:pt>
                <c:pt idx="70">
                  <c:v>0.05</c:v>
                </c:pt>
                <c:pt idx="71">
                  <c:v>6.0045045045045049E-2</c:v>
                </c:pt>
                <c:pt idx="72">
                  <c:v>8.6000000000000007E-2</c:v>
                </c:pt>
                <c:pt idx="73">
                  <c:v>0.1</c:v>
                </c:pt>
                <c:pt idx="74">
                  <c:v>0.43</c:v>
                </c:pt>
                <c:pt idx="75">
                  <c:v>2.1</c:v>
                </c:pt>
                <c:pt idx="76">
                  <c:v>11.272760566446825</c:v>
                </c:pt>
                <c:pt idx="77">
                  <c:v>37.727239433553173</c:v>
                </c:pt>
                <c:pt idx="78">
                  <c:v>0</c:v>
                </c:pt>
                <c:pt idx="79">
                  <c:v>0</c:v>
                </c:pt>
                <c:pt idx="80">
                  <c:v>1.0253846153846156</c:v>
                </c:pt>
                <c:pt idx="81">
                  <c:v>0.1</c:v>
                </c:pt>
                <c:pt idx="82">
                  <c:v>1.2118181818181819</c:v>
                </c:pt>
                <c:pt idx="83">
                  <c:v>0.1</c:v>
                </c:pt>
                <c:pt idx="84">
                  <c:v>0.27315573770491808</c:v>
                </c:pt>
                <c:pt idx="85">
                  <c:v>0.12229357798165139</c:v>
                </c:pt>
                <c:pt idx="86">
                  <c:v>0.11201680672268909</c:v>
                </c:pt>
                <c:pt idx="87">
                  <c:v>0.05</c:v>
                </c:pt>
                <c:pt idx="88">
                  <c:v>0.1211818181818182</c:v>
                </c:pt>
                <c:pt idx="89">
                  <c:v>0.11108333333333334</c:v>
                </c:pt>
                <c:pt idx="90">
                  <c:v>0.11393162393162394</c:v>
                </c:pt>
                <c:pt idx="91">
                  <c:v>0.1211818181818182</c:v>
                </c:pt>
                <c:pt idx="92">
                  <c:v>0.69427083333333339</c:v>
                </c:pt>
                <c:pt idx="93">
                  <c:v>0.98014705882352948</c:v>
                </c:pt>
                <c:pt idx="94">
                  <c:v>0.23222996515679445</c:v>
                </c:pt>
                <c:pt idx="95">
                  <c:v>0.6470873786407767</c:v>
                </c:pt>
                <c:pt idx="96">
                  <c:v>0.17632275132275133</c:v>
                </c:pt>
                <c:pt idx="97">
                  <c:v>0.62289719626168227</c:v>
                </c:pt>
                <c:pt idx="98">
                  <c:v>9.1301369863013709E-2</c:v>
                </c:pt>
                <c:pt idx="99">
                  <c:v>0.19431486880466475</c:v>
                </c:pt>
                <c:pt idx="100">
                  <c:v>0.05</c:v>
                </c:pt>
                <c:pt idx="101">
                  <c:v>0.31889952153110052</c:v>
                </c:pt>
                <c:pt idx="102">
                  <c:v>0.05</c:v>
                </c:pt>
                <c:pt idx="103">
                  <c:v>7.3241758241758242E-2</c:v>
                </c:pt>
                <c:pt idx="104">
                  <c:v>0.05</c:v>
                </c:pt>
                <c:pt idx="105">
                  <c:v>0.36823204419889505</c:v>
                </c:pt>
                <c:pt idx="106">
                  <c:v>4.8649635036496351E-2</c:v>
                </c:pt>
                <c:pt idx="107">
                  <c:v>0.05</c:v>
                </c:pt>
                <c:pt idx="108">
                  <c:v>8.0301204819277119E-2</c:v>
                </c:pt>
                <c:pt idx="109">
                  <c:v>4.5340136054421776E-2</c:v>
                </c:pt>
                <c:pt idx="110">
                  <c:v>0.05</c:v>
                </c:pt>
                <c:pt idx="111">
                  <c:v>0.05</c:v>
                </c:pt>
                <c:pt idx="112">
                  <c:v>9.5214285714285724E-2</c:v>
                </c:pt>
                <c:pt idx="113">
                  <c:v>9.7299270072992702E-2</c:v>
                </c:pt>
                <c:pt idx="114">
                  <c:v>0.42724358974358978</c:v>
                </c:pt>
                <c:pt idx="115">
                  <c:v>0.05</c:v>
                </c:pt>
                <c:pt idx="116">
                  <c:v>0.31587677725118485</c:v>
                </c:pt>
                <c:pt idx="117">
                  <c:v>0.15536130536130538</c:v>
                </c:pt>
                <c:pt idx="118">
                  <c:v>0.12</c:v>
                </c:pt>
                <c:pt idx="119">
                  <c:v>0.12941747572815535</c:v>
                </c:pt>
                <c:pt idx="120">
                  <c:v>4.8297101449275369E-2</c:v>
                </c:pt>
                <c:pt idx="121">
                  <c:v>7.7500000000000013E-2</c:v>
                </c:pt>
                <c:pt idx="122">
                  <c:v>0.2897826086956522</c:v>
                </c:pt>
                <c:pt idx="123">
                  <c:v>0.23062283737024222</c:v>
                </c:pt>
                <c:pt idx="124">
                  <c:v>0.05</c:v>
                </c:pt>
                <c:pt idx="125">
                  <c:v>0.18160762942779293</c:v>
                </c:pt>
                <c:pt idx="126">
                  <c:v>7.1283422459893053E-2</c:v>
                </c:pt>
                <c:pt idx="127">
                  <c:v>0.2388888888888889</c:v>
                </c:pt>
                <c:pt idx="128">
                  <c:v>5.1269230769230775E-2</c:v>
                </c:pt>
                <c:pt idx="129">
                  <c:v>4.8297101449275369E-2</c:v>
                </c:pt>
                <c:pt idx="130">
                  <c:v>0.16295843520782397</c:v>
                </c:pt>
                <c:pt idx="131">
                  <c:v>0.40640243902439027</c:v>
                </c:pt>
                <c:pt idx="132">
                  <c:v>0.14713024282560708</c:v>
                </c:pt>
                <c:pt idx="133">
                  <c:v>0.40640243902439027</c:v>
                </c:pt>
                <c:pt idx="134">
                  <c:v>0.26240157480314963</c:v>
                </c:pt>
                <c:pt idx="135">
                  <c:v>0.30295454545454548</c:v>
                </c:pt>
                <c:pt idx="136">
                  <c:v>0.41397515527950313</c:v>
                </c:pt>
                <c:pt idx="137">
                  <c:v>0.24236363636363639</c:v>
                </c:pt>
                <c:pt idx="138">
                  <c:v>5.554166666666667E-2</c:v>
                </c:pt>
                <c:pt idx="139">
                  <c:v>0.05</c:v>
                </c:pt>
                <c:pt idx="140">
                  <c:v>0.1333</c:v>
                </c:pt>
                <c:pt idx="141">
                  <c:v>0.24685185185185188</c:v>
                </c:pt>
                <c:pt idx="142">
                  <c:v>0.10837398373983741</c:v>
                </c:pt>
                <c:pt idx="143">
                  <c:v>0.2115873015873016</c:v>
                </c:pt>
                <c:pt idx="144">
                  <c:v>0.58982300884955752</c:v>
                </c:pt>
                <c:pt idx="145">
                  <c:v>0.36620879120879124</c:v>
                </c:pt>
                <c:pt idx="146">
                  <c:v>0.23803571428571429</c:v>
                </c:pt>
                <c:pt idx="147">
                  <c:v>0.4534013605442177</c:v>
                </c:pt>
                <c:pt idx="148">
                  <c:v>0.14877232142857144</c:v>
                </c:pt>
                <c:pt idx="149">
                  <c:v>0.2050769230769231</c:v>
                </c:pt>
                <c:pt idx="150">
                  <c:v>0.34533678756476688</c:v>
                </c:pt>
                <c:pt idx="151">
                  <c:v>6.0590909090909098E-2</c:v>
                </c:pt>
                <c:pt idx="152">
                  <c:v>0.12229357798165139</c:v>
                </c:pt>
                <c:pt idx="153">
                  <c:v>0.1</c:v>
                </c:pt>
                <c:pt idx="154">
                  <c:v>1.23</c:v>
                </c:pt>
                <c:pt idx="155">
                  <c:v>1.1100000000000001</c:v>
                </c:pt>
                <c:pt idx="157">
                  <c:v>19.133027425570727</c:v>
                </c:pt>
                <c:pt idx="158">
                  <c:v>29.866972574429273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E8A-446E-A23A-42C437F21BCC}"/>
            </c:ext>
          </c:extLst>
        </c:ser>
        <c:ser>
          <c:idx val="7"/>
          <c:order val="7"/>
          <c:tx>
            <c:strRef>
              <c:f>'Qubit Measurements '!$J$6</c:f>
              <c:strCache>
                <c:ptCount val="1"/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multiLvlStrRef>
              <c:f>'Qubit Measurements '!$A$7:$B$165</c:f>
              <c:multiLvlStrCache>
                <c:ptCount val="76"/>
                <c:lvl>
                  <c:pt idx="0">
                    <c:v>WELL #</c:v>
                  </c:pt>
                  <c:pt idx="1">
                    <c:v>A1</c:v>
                  </c:pt>
                  <c:pt idx="2">
                    <c:v>A2</c:v>
                  </c:pt>
                  <c:pt idx="3">
                    <c:v>A3</c:v>
                  </c:pt>
                  <c:pt idx="4">
                    <c:v>A4</c:v>
                  </c:pt>
                  <c:pt idx="5">
                    <c:v>A5</c:v>
                  </c:pt>
                  <c:pt idx="6">
                    <c:v>A6</c:v>
                  </c:pt>
                  <c:pt idx="7">
                    <c:v>A7</c:v>
                  </c:pt>
                  <c:pt idx="8">
                    <c:v>A8</c:v>
                  </c:pt>
                  <c:pt idx="9">
                    <c:v>A9</c:v>
                  </c:pt>
                  <c:pt idx="10">
                    <c:v>A10</c:v>
                  </c:pt>
                  <c:pt idx="11">
                    <c:v>A11</c:v>
                  </c:pt>
                  <c:pt idx="12">
                    <c:v>A12</c:v>
                  </c:pt>
                  <c:pt idx="13">
                    <c:v>B1</c:v>
                  </c:pt>
                  <c:pt idx="14">
                    <c:v>B2</c:v>
                  </c:pt>
                  <c:pt idx="15">
                    <c:v>B3</c:v>
                  </c:pt>
                  <c:pt idx="16">
                    <c:v>B4</c:v>
                  </c:pt>
                  <c:pt idx="17">
                    <c:v>B5</c:v>
                  </c:pt>
                  <c:pt idx="18">
                    <c:v>B6</c:v>
                  </c:pt>
                  <c:pt idx="19">
                    <c:v>B7</c:v>
                  </c:pt>
                  <c:pt idx="20">
                    <c:v>B8</c:v>
                  </c:pt>
                  <c:pt idx="21">
                    <c:v>B9</c:v>
                  </c:pt>
                  <c:pt idx="22">
                    <c:v>B10</c:v>
                  </c:pt>
                  <c:pt idx="23">
                    <c:v>B11</c:v>
                  </c:pt>
                  <c:pt idx="24">
                    <c:v>B12</c:v>
                  </c:pt>
                  <c:pt idx="25">
                    <c:v>C1</c:v>
                  </c:pt>
                  <c:pt idx="26">
                    <c:v>C2</c:v>
                  </c:pt>
                  <c:pt idx="27">
                    <c:v>C3</c:v>
                  </c:pt>
                  <c:pt idx="28">
                    <c:v>C4</c:v>
                  </c:pt>
                  <c:pt idx="29">
                    <c:v>C5</c:v>
                  </c:pt>
                  <c:pt idx="30">
                    <c:v>C6</c:v>
                  </c:pt>
                  <c:pt idx="31">
                    <c:v>C7</c:v>
                  </c:pt>
                  <c:pt idx="32">
                    <c:v>C8</c:v>
                  </c:pt>
                  <c:pt idx="33">
                    <c:v>C9</c:v>
                  </c:pt>
                  <c:pt idx="34">
                    <c:v>C10</c:v>
                  </c:pt>
                  <c:pt idx="35">
                    <c:v>C11</c:v>
                  </c:pt>
                  <c:pt idx="36">
                    <c:v>C12</c:v>
                  </c:pt>
                  <c:pt idx="37">
                    <c:v>D1</c:v>
                  </c:pt>
                  <c:pt idx="38">
                    <c:v>D2</c:v>
                  </c:pt>
                  <c:pt idx="39">
                    <c:v>D3</c:v>
                  </c:pt>
                  <c:pt idx="40">
                    <c:v>D4</c:v>
                  </c:pt>
                  <c:pt idx="41">
                    <c:v>D5</c:v>
                  </c:pt>
                  <c:pt idx="42">
                    <c:v>D6</c:v>
                  </c:pt>
                  <c:pt idx="43">
                    <c:v>D7</c:v>
                  </c:pt>
                  <c:pt idx="44">
                    <c:v>D8</c:v>
                  </c:pt>
                  <c:pt idx="45">
                    <c:v>D9</c:v>
                  </c:pt>
                  <c:pt idx="46">
                    <c:v>D10</c:v>
                  </c:pt>
                  <c:pt idx="47">
                    <c:v>D11</c:v>
                  </c:pt>
                  <c:pt idx="48">
                    <c:v>D12</c:v>
                  </c:pt>
                  <c:pt idx="49">
                    <c:v>E1</c:v>
                  </c:pt>
                  <c:pt idx="50">
                    <c:v>E2</c:v>
                  </c:pt>
                  <c:pt idx="51">
                    <c:v>E3</c:v>
                  </c:pt>
                  <c:pt idx="52">
                    <c:v>E4</c:v>
                  </c:pt>
                  <c:pt idx="53">
                    <c:v>E5</c:v>
                  </c:pt>
                  <c:pt idx="54">
                    <c:v>E6</c:v>
                  </c:pt>
                  <c:pt idx="55">
                    <c:v>E7</c:v>
                  </c:pt>
                  <c:pt idx="56">
                    <c:v>E8</c:v>
                  </c:pt>
                  <c:pt idx="57">
                    <c:v>E9</c:v>
                  </c:pt>
                  <c:pt idx="58">
                    <c:v>E10</c:v>
                  </c:pt>
                  <c:pt idx="59">
                    <c:v>E11</c:v>
                  </c:pt>
                  <c:pt idx="60">
                    <c:v>E12</c:v>
                  </c:pt>
                  <c:pt idx="61">
                    <c:v>F1</c:v>
                  </c:pt>
                  <c:pt idx="62">
                    <c:v>F2</c:v>
                  </c:pt>
                  <c:pt idx="63">
                    <c:v>F3</c:v>
                  </c:pt>
                  <c:pt idx="64">
                    <c:v>F4</c:v>
                  </c:pt>
                  <c:pt idx="65">
                    <c:v>F5</c:v>
                  </c:pt>
                  <c:pt idx="66">
                    <c:v>F6</c:v>
                  </c:pt>
                  <c:pt idx="67">
                    <c:v>F7</c:v>
                  </c:pt>
                  <c:pt idx="68">
                    <c:v>F8</c:v>
                  </c:pt>
                  <c:pt idx="69">
                    <c:v>F9</c:v>
                  </c:pt>
                  <c:pt idx="70">
                    <c:v>F10</c:v>
                  </c:pt>
                  <c:pt idx="71">
                    <c:v>F11</c:v>
                  </c:pt>
                  <c:pt idx="72">
                    <c:v>F12</c:v>
                  </c:pt>
                  <c:pt idx="73">
                    <c:v>G1</c:v>
                  </c:pt>
                  <c:pt idx="74">
                    <c:v>G2</c:v>
                  </c:pt>
                  <c:pt idx="75">
                    <c:v>G3</c:v>
                  </c:pt>
                </c:lvl>
                <c:lvl>
                  <c:pt idx="75">
                    <c:v>barcode used G5</c:v>
                  </c:pt>
                </c:lvl>
              </c:multiLvlStrCache>
            </c:multiLvlStrRef>
          </c:cat>
          <c:val>
            <c:numRef>
              <c:f>'Qubit Measurements '!$J$7:$J$165</c:f>
              <c:numCache>
                <c:formatCode>General</c:formatCode>
                <c:ptCount val="159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E8A-446E-A23A-42C437F21B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6875359"/>
        <c:axId val="796879679"/>
      </c:barChart>
      <c:catAx>
        <c:axId val="7968753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79679"/>
        <c:crosses val="autoZero"/>
        <c:auto val="1"/>
        <c:lblAlgn val="ctr"/>
        <c:lblOffset val="100"/>
        <c:noMultiLvlLbl val="0"/>
      </c:catAx>
      <c:valAx>
        <c:axId val="7968796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68753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7FF2E2F3-81E9-4FE8-A060-910778348201}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390525</xdr:colOff>
      <xdr:row>52</xdr:row>
      <xdr:rowOff>142875</xdr:rowOff>
    </xdr:from>
    <xdr:ext cx="190500" cy="266700"/>
    <xdr:sp macro="" textlink="">
      <xdr:nvSpPr>
        <xdr:cNvPr id="3" name="Shape 3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/>
      </xdr:nvSpPr>
      <xdr:spPr>
        <a:xfrm>
          <a:off x="5253635" y="3647720"/>
          <a:ext cx="184731" cy="264560"/>
        </a:xfrm>
        <a:prstGeom prst="rect">
          <a:avLst/>
        </a:prstGeom>
        <a:noFill/>
        <a:ln>
          <a:noFill/>
        </a:ln>
      </xdr:spPr>
      <xdr:txBody>
        <a:bodyPr spcFirstLastPara="1" wrap="square" lIns="91425" tIns="45700" rIns="91425" bIns="45700" anchor="t" anchorCtr="0">
          <a:spAutoFit/>
        </a:bodyPr>
        <a:lstStyle/>
        <a:p>
          <a:pPr marL="0" lvl="0" indent="0" algn="l" rtl="0">
            <a:spcBef>
              <a:spcPts val="0"/>
            </a:spcBef>
            <a:spcAft>
              <a:spcPts val="0"/>
            </a:spcAft>
            <a:buNone/>
          </a:pPr>
          <a:endParaRPr sz="1100"/>
        </a:p>
      </xdr:txBody>
    </xdr:sp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056387A-DAF5-CC23-A415-73444377645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edenp3" id="{F1D9F67C-97CE-6042-898B-DEC9922BE186}" userId="S::edenp3@uw.edu::2474fbf4-53ac-4e32-a935-0502adfedd6b" providerId="AD"/>
  <person displayName="jclark19" id="{A4563B9B-C5F3-7040-9107-58AB23FC03CA}" userId="S::jclark19@uw.edu::52d5f61f-50b5-4f06-a042-e0165bf1d30c" providerId="AD"/>
</personList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467886"/>
      </a:folHlink>
    </a:clrScheme>
    <a:fontScheme name="Sheets">
      <a:majorFont>
        <a:latin typeface="aptos narrow"/>
        <a:ea typeface="aptos narrow"/>
        <a:cs typeface="aptos narrow"/>
      </a:majorFont>
      <a:minorFont>
        <a:latin typeface="aptos narrow"/>
        <a:ea typeface="aptos narrow"/>
        <a:cs typeface="aptos narrow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96" dT="2024-03-27T21:01:56.99" personId="{F1D9F67C-97CE-6042-898B-DEC9922BE186}" id="{2B9A2224-7BBA-9E4F-B311-1E7FC521DBE7}">
    <text xml:space="preserve">this is being run in plate 2 
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I3" dT="2024-03-27T20:22:32.46" personId="{F1D9F67C-97CE-6042-898B-DEC9922BE186}" id="{FD28F67D-FFF5-874D-A825-4A97D05A80EF}">
    <text xml:space="preserve">accidentally added ue3 154R1 EA T0 to this well at 12.77uL. This elution has under 0.5ng/mL </text>
  </threadedComment>
  <threadedComment ref="I21" dT="2024-03-27T20:22:57.73" personId="{F1D9F67C-97CE-6042-898B-DEC9922BE186}" id="{3608275D-8488-6449-A904-12E61B427ACB}">
    <text xml:space="preserve">This is the correct well for UE3 152R1 EB for T0
</text>
  </threadedComment>
  <threadedComment ref="I21" dT="2024-04-02T20:41:07.74" personId="{F1D9F67C-97CE-6042-898B-DEC9922BE186}" id="{92179D5A-7A1A-9D43-8538-FC62E6018CB3}" parentId="{3608275D-8488-6449-A904-12E61B427ACB}">
    <text xml:space="preserve">THERE WAS NOTHINGN IN THE PCR PLATE,, THIS WELL HAS H20 AND TAQ. NO BARCODE
</text>
  </threadedComment>
  <threadedComment ref="J21" dT="2024-03-27T20:55:26.86" personId="{F1D9F67C-97CE-6042-898B-DEC9922BE186}" id="{49E2450A-A925-F940-98B0-2CF911CC31AC}" done="1">
    <text>barcode and water added needs long amp taq</text>
  </threadedComment>
  <threadedComment ref="I23" dT="2024-03-27T20:22:32.46" personId="{F1D9F67C-97CE-6042-898B-DEC9922BE186}" id="{F0530A0B-BF7D-7B44-9626-0DEAE6A52F1B}">
    <text xml:space="preserve">accidentally added ue3 154R1 EA T0 to this well at 12.77uL. This elution has under 0.5ng/mL </text>
  </threadedComment>
</ThreadedComments>
</file>

<file path=xl/threadedComments/threadedComment3.xml><?xml version="1.0" encoding="utf-8"?>
<ThreadedComments xmlns="http://schemas.microsoft.com/office/spreadsheetml/2018/threadedcomments" xmlns:x="http://schemas.openxmlformats.org/spreadsheetml/2006/main">
  <threadedComment ref="M9" dT="2024-03-25T19:46:09.52" personId="{A4563B9B-C5F3-7040-9107-58AB23FC03CA}" id="{672AD3A2-5581-4CBF-9B4F-09775C1B5782}" done="1">
    <text>import hr2 late data from run 2 duplicate</text>
  </threadedComment>
</ThreadedComments>
</file>

<file path=xl/threadedComments/threadedComment4.xml><?xml version="1.0" encoding="utf-8"?>
<ThreadedComments xmlns="http://schemas.microsoft.com/office/spreadsheetml/2018/threadedcomments" xmlns:x="http://schemas.openxmlformats.org/spreadsheetml/2006/main">
  <threadedComment ref="G16" dT="2024-03-27T20:24:22.42" personId="{F1D9F67C-97CE-6042-898B-DEC9922BE186}" id="{95C25BE5-D6CE-1D43-BB94-DB3BCD06B948}" done="1">
    <text>all of the cells in purple ink are ones that need long amp taq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2.xml"/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3.xml"/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4.xml"/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opLeftCell="D59" zoomScale="118" zoomScaleNormal="50" workbookViewId="0">
      <selection activeCell="Y52" sqref="Y52"/>
    </sheetView>
  </sheetViews>
  <sheetFormatPr baseColWidth="10" defaultColWidth="11.1640625" defaultRowHeight="15" customHeight="1"/>
  <cols>
    <col min="1" max="1" width="10.5" customWidth="1"/>
    <col min="2" max="2" width="10.83203125" customWidth="1"/>
    <col min="3" max="3" width="16" customWidth="1"/>
    <col min="4" max="4" width="10.5" customWidth="1"/>
    <col min="5" max="5" width="15.1640625" customWidth="1"/>
    <col min="6" max="6" width="13.1640625" customWidth="1"/>
    <col min="7" max="7" width="10.5" customWidth="1"/>
    <col min="8" max="8" width="12.6640625" customWidth="1"/>
    <col min="9" max="9" width="12.83203125" customWidth="1"/>
    <col min="10" max="10" width="13" customWidth="1"/>
    <col min="11" max="26" width="10.5" customWidth="1"/>
  </cols>
  <sheetData>
    <row r="1" spans="1:10" ht="15.75" customHeight="1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3" t="s">
        <v>7</v>
      </c>
      <c r="I1" s="4" t="s">
        <v>8</v>
      </c>
      <c r="J1" s="84" t="s">
        <v>9</v>
      </c>
    </row>
    <row r="2" spans="1:10" ht="15.75" customHeight="1">
      <c r="B2" s="5"/>
    </row>
    <row r="3" spans="1:10" ht="15.75" customHeight="1">
      <c r="B3" s="5"/>
    </row>
    <row r="4" spans="1:10" ht="15.75" customHeight="1">
      <c r="B4" s="5"/>
    </row>
    <row r="5" spans="1:10" ht="34" customHeight="1">
      <c r="A5" s="6" t="s">
        <v>10</v>
      </c>
      <c r="B5" s="7" t="s">
        <v>11</v>
      </c>
      <c r="C5" s="8" t="s">
        <v>12</v>
      </c>
      <c r="D5" s="8" t="s">
        <v>13</v>
      </c>
      <c r="F5" s="7" t="s">
        <v>14</v>
      </c>
      <c r="G5" s="7" t="s">
        <v>11</v>
      </c>
      <c r="H5" s="8" t="s">
        <v>12</v>
      </c>
      <c r="I5" s="8" t="s">
        <v>13</v>
      </c>
    </row>
    <row r="6" spans="1:10" ht="15.75" customHeight="1">
      <c r="A6" s="6"/>
      <c r="B6" s="104">
        <v>1</v>
      </c>
      <c r="C6" s="9" t="s">
        <v>15</v>
      </c>
      <c r="D6" s="9" t="s">
        <v>16</v>
      </c>
      <c r="F6" s="7"/>
      <c r="G6" s="7">
        <v>1</v>
      </c>
      <c r="H6" s="9" t="s">
        <v>17</v>
      </c>
      <c r="I6" s="9" t="s">
        <v>18</v>
      </c>
    </row>
    <row r="7" spans="1:10" ht="15.75" customHeight="1">
      <c r="A7" s="6"/>
      <c r="B7" s="104">
        <v>2</v>
      </c>
      <c r="C7" s="87" t="s">
        <v>19</v>
      </c>
      <c r="D7" s="96" t="s">
        <v>20</v>
      </c>
      <c r="F7" s="7"/>
      <c r="G7" s="7">
        <v>2</v>
      </c>
      <c r="H7" s="9" t="s">
        <v>21</v>
      </c>
      <c r="I7" s="9" t="s">
        <v>22</v>
      </c>
    </row>
    <row r="8" spans="1:10" ht="15.75" customHeight="1">
      <c r="A8" s="6"/>
      <c r="B8" s="104">
        <v>3</v>
      </c>
      <c r="C8" s="9" t="s">
        <v>23</v>
      </c>
      <c r="D8" s="9" t="s">
        <v>24</v>
      </c>
      <c r="F8" s="7"/>
      <c r="G8" s="7">
        <v>3</v>
      </c>
      <c r="H8" s="9" t="s">
        <v>25</v>
      </c>
      <c r="I8" s="9" t="s">
        <v>26</v>
      </c>
    </row>
    <row r="9" spans="1:10" ht="15.75" customHeight="1">
      <c r="A9" s="6"/>
      <c r="B9" s="104">
        <v>4</v>
      </c>
      <c r="C9" s="10" t="s">
        <v>27</v>
      </c>
      <c r="D9" s="9" t="s">
        <v>28</v>
      </c>
      <c r="F9" s="7"/>
      <c r="G9" s="7">
        <v>4</v>
      </c>
      <c r="H9" s="10" t="s">
        <v>29</v>
      </c>
      <c r="I9" s="9" t="s">
        <v>30</v>
      </c>
    </row>
    <row r="10" spans="1:10" ht="15.75" customHeight="1">
      <c r="A10" s="6"/>
      <c r="B10" s="104">
        <v>5</v>
      </c>
      <c r="C10" s="10" t="s">
        <v>31</v>
      </c>
      <c r="D10" s="9" t="s">
        <v>32</v>
      </c>
      <c r="F10" s="7"/>
      <c r="G10" s="7">
        <v>5</v>
      </c>
      <c r="H10" s="10" t="s">
        <v>33</v>
      </c>
      <c r="I10" s="9" t="s">
        <v>34</v>
      </c>
    </row>
    <row r="11" spans="1:10" ht="15.75" customHeight="1">
      <c r="A11" s="6"/>
      <c r="B11" s="104">
        <v>6</v>
      </c>
      <c r="C11" s="9" t="s">
        <v>35</v>
      </c>
      <c r="D11" s="10" t="s">
        <v>36</v>
      </c>
      <c r="F11" s="7"/>
      <c r="G11" s="7">
        <v>6</v>
      </c>
      <c r="H11" s="9" t="s">
        <v>37</v>
      </c>
      <c r="I11" s="10" t="s">
        <v>38</v>
      </c>
    </row>
    <row r="12" spans="1:10" ht="15.75" customHeight="1">
      <c r="A12" s="6"/>
      <c r="B12" s="104">
        <v>7</v>
      </c>
      <c r="C12" s="9" t="s">
        <v>39</v>
      </c>
      <c r="D12" s="10" t="s">
        <v>40</v>
      </c>
      <c r="F12" s="7"/>
      <c r="G12" s="7">
        <v>7</v>
      </c>
      <c r="H12" s="9" t="s">
        <v>41</v>
      </c>
      <c r="I12" s="10" t="s">
        <v>42</v>
      </c>
    </row>
    <row r="13" spans="1:10" ht="15.75" customHeight="1">
      <c r="A13" s="6"/>
      <c r="B13" s="104">
        <v>8</v>
      </c>
      <c r="C13" s="10" t="s">
        <v>43</v>
      </c>
      <c r="D13" s="10" t="s">
        <v>44</v>
      </c>
      <c r="F13" s="7"/>
      <c r="G13" s="7">
        <v>8</v>
      </c>
      <c r="H13" s="10" t="s">
        <v>45</v>
      </c>
      <c r="I13" s="10" t="s">
        <v>46</v>
      </c>
    </row>
    <row r="14" spans="1:10" ht="15.75" customHeight="1">
      <c r="A14" s="6"/>
      <c r="B14" s="104">
        <v>9</v>
      </c>
      <c r="C14" s="10" t="s">
        <v>47</v>
      </c>
      <c r="D14" s="10" t="s">
        <v>48</v>
      </c>
      <c r="F14" s="7"/>
      <c r="G14" s="7">
        <v>9</v>
      </c>
      <c r="H14" s="10" t="s">
        <v>49</v>
      </c>
      <c r="I14" s="10" t="s">
        <v>50</v>
      </c>
    </row>
    <row r="15" spans="1:10" ht="15.75" customHeight="1">
      <c r="A15" s="6"/>
      <c r="B15" s="104">
        <v>10</v>
      </c>
      <c r="C15" s="10" t="s">
        <v>51</v>
      </c>
      <c r="D15" s="10" t="s">
        <v>52</v>
      </c>
      <c r="F15" s="7"/>
      <c r="G15" s="7">
        <v>10</v>
      </c>
      <c r="H15" s="10" t="s">
        <v>53</v>
      </c>
      <c r="I15" s="98" t="s">
        <v>54</v>
      </c>
    </row>
    <row r="16" spans="1:10" ht="15.75" customHeight="1">
      <c r="A16" s="6"/>
      <c r="B16" s="104">
        <v>11</v>
      </c>
      <c r="C16" s="10" t="s">
        <v>55</v>
      </c>
      <c r="D16" s="10" t="s">
        <v>56</v>
      </c>
      <c r="F16" s="7"/>
      <c r="G16" s="7">
        <v>11</v>
      </c>
      <c r="H16" s="10" t="s">
        <v>57</v>
      </c>
      <c r="I16" s="10" t="s">
        <v>58</v>
      </c>
    </row>
    <row r="17" spans="1:10" ht="15.75" customHeight="1">
      <c r="A17" s="6"/>
      <c r="B17" s="104">
        <v>12</v>
      </c>
      <c r="C17" s="10" t="s">
        <v>59</v>
      </c>
      <c r="D17" s="10" t="s">
        <v>60</v>
      </c>
      <c r="F17" s="7"/>
      <c r="G17" s="7">
        <v>12</v>
      </c>
      <c r="H17" s="10" t="s">
        <v>61</v>
      </c>
      <c r="I17" s="10" t="s">
        <v>62</v>
      </c>
    </row>
    <row r="18" spans="1:10" ht="15.75" customHeight="1">
      <c r="A18" s="6"/>
      <c r="B18" s="105">
        <v>13</v>
      </c>
      <c r="C18" s="9" t="s">
        <v>63</v>
      </c>
      <c r="D18" s="9" t="s">
        <v>64</v>
      </c>
      <c r="F18" s="7"/>
      <c r="G18" s="7">
        <v>13</v>
      </c>
      <c r="H18" s="9" t="s">
        <v>65</v>
      </c>
      <c r="I18" s="9" t="s">
        <v>66</v>
      </c>
    </row>
    <row r="19" spans="1:10" ht="15.75" customHeight="1">
      <c r="A19" s="6"/>
      <c r="B19" s="105">
        <v>14</v>
      </c>
      <c r="C19" s="9" t="s">
        <v>67</v>
      </c>
      <c r="D19" s="9" t="s">
        <v>68</v>
      </c>
      <c r="F19" s="7"/>
      <c r="G19" s="7">
        <v>14</v>
      </c>
      <c r="H19" s="9" t="s">
        <v>69</v>
      </c>
      <c r="I19" s="9" t="s">
        <v>70</v>
      </c>
    </row>
    <row r="20" spans="1:10" ht="15.75" customHeight="1">
      <c r="A20" s="6"/>
      <c r="B20" s="105">
        <v>15</v>
      </c>
      <c r="C20" s="9" t="s">
        <v>71</v>
      </c>
      <c r="D20" s="96" t="s">
        <v>72</v>
      </c>
      <c r="F20" s="7"/>
      <c r="G20" s="7">
        <v>15</v>
      </c>
      <c r="H20" s="9" t="s">
        <v>73</v>
      </c>
      <c r="I20" s="9" t="s">
        <v>74</v>
      </c>
    </row>
    <row r="21" spans="1:10" ht="15.75" customHeight="1">
      <c r="A21" s="6"/>
      <c r="B21" s="105">
        <v>16</v>
      </c>
      <c r="C21" s="10" t="s">
        <v>75</v>
      </c>
      <c r="D21" s="9" t="s">
        <v>76</v>
      </c>
      <c r="F21" s="7"/>
      <c r="G21" s="7">
        <v>16</v>
      </c>
      <c r="H21" s="10" t="s">
        <v>77</v>
      </c>
      <c r="I21" s="9" t="s">
        <v>78</v>
      </c>
    </row>
    <row r="22" spans="1:10" ht="15.75" customHeight="1">
      <c r="A22" s="6"/>
      <c r="B22" s="105">
        <v>17</v>
      </c>
      <c r="C22" s="10" t="s">
        <v>79</v>
      </c>
      <c r="D22" s="9" t="s">
        <v>80</v>
      </c>
      <c r="F22" s="7"/>
      <c r="G22" s="7">
        <v>17</v>
      </c>
      <c r="H22" s="10" t="s">
        <v>81</v>
      </c>
      <c r="I22" s="96" t="s">
        <v>82</v>
      </c>
      <c r="J22" s="86" t="s">
        <v>83</v>
      </c>
    </row>
    <row r="23" spans="1:10" ht="15.75" customHeight="1">
      <c r="A23" s="6"/>
      <c r="B23" s="105">
        <v>18</v>
      </c>
      <c r="C23" s="9" t="s">
        <v>84</v>
      </c>
      <c r="D23" s="10" t="s">
        <v>85</v>
      </c>
      <c r="F23" s="7"/>
      <c r="G23" s="7">
        <v>18</v>
      </c>
      <c r="H23" s="9" t="s">
        <v>86</v>
      </c>
      <c r="I23" s="91" t="s">
        <v>87</v>
      </c>
    </row>
    <row r="24" spans="1:10" ht="15.75" customHeight="1">
      <c r="A24" s="6"/>
      <c r="B24" s="105">
        <v>19</v>
      </c>
      <c r="C24" s="9" t="s">
        <v>88</v>
      </c>
      <c r="D24" s="10" t="s">
        <v>89</v>
      </c>
      <c r="F24" s="7"/>
      <c r="G24" s="7">
        <v>19</v>
      </c>
      <c r="H24" s="9" t="s">
        <v>90</v>
      </c>
      <c r="I24" s="90" t="s">
        <v>91</v>
      </c>
      <c r="J24" s="97" t="s">
        <v>92</v>
      </c>
    </row>
    <row r="25" spans="1:10" ht="15.75" customHeight="1">
      <c r="A25" s="6"/>
      <c r="B25" s="105">
        <v>20</v>
      </c>
      <c r="C25" s="10" t="s">
        <v>93</v>
      </c>
      <c r="D25" s="10" t="s">
        <v>94</v>
      </c>
      <c r="F25" s="7"/>
      <c r="G25" s="7">
        <v>20</v>
      </c>
      <c r="H25" s="10" t="s">
        <v>95</v>
      </c>
      <c r="I25" s="10" t="s">
        <v>96</v>
      </c>
    </row>
    <row r="26" spans="1:10" ht="15.75" customHeight="1">
      <c r="A26" s="6"/>
      <c r="B26" s="105">
        <v>21</v>
      </c>
      <c r="C26" s="10" t="s">
        <v>97</v>
      </c>
      <c r="D26" s="10" t="s">
        <v>98</v>
      </c>
      <c r="F26" s="7"/>
      <c r="G26" s="7">
        <v>21</v>
      </c>
      <c r="H26" s="10" t="s">
        <v>99</v>
      </c>
      <c r="I26" s="10" t="s">
        <v>100</v>
      </c>
    </row>
    <row r="27" spans="1:10" ht="15.75" customHeight="1">
      <c r="A27" s="6"/>
      <c r="B27" s="105">
        <v>22</v>
      </c>
      <c r="C27" s="98" t="s">
        <v>101</v>
      </c>
      <c r="D27" s="10" t="s">
        <v>102</v>
      </c>
      <c r="F27" s="7"/>
      <c r="G27" s="7">
        <v>22</v>
      </c>
      <c r="H27" s="10" t="s">
        <v>103</v>
      </c>
      <c r="I27" s="10" t="s">
        <v>104</v>
      </c>
    </row>
    <row r="28" spans="1:10" ht="15.75" customHeight="1">
      <c r="A28" s="6"/>
      <c r="B28" s="105">
        <v>23</v>
      </c>
      <c r="C28" s="10" t="s">
        <v>105</v>
      </c>
      <c r="D28" s="10" t="s">
        <v>106</v>
      </c>
      <c r="F28" s="7"/>
      <c r="G28" s="7">
        <v>23</v>
      </c>
      <c r="H28" s="10" t="s">
        <v>107</v>
      </c>
      <c r="I28" s="10" t="s">
        <v>108</v>
      </c>
    </row>
    <row r="29" spans="1:10" ht="15.75" customHeight="1">
      <c r="A29" s="6"/>
      <c r="B29" s="105">
        <v>24</v>
      </c>
      <c r="C29" s="10" t="s">
        <v>109</v>
      </c>
      <c r="D29" s="10" t="s">
        <v>110</v>
      </c>
      <c r="F29" s="7"/>
      <c r="G29" s="7">
        <v>24</v>
      </c>
      <c r="H29" s="10" t="s">
        <v>111</v>
      </c>
      <c r="I29" s="10" t="s">
        <v>112</v>
      </c>
    </row>
    <row r="30" spans="1:10" ht="15.75" customHeight="1">
      <c r="A30" s="6"/>
      <c r="B30" s="106">
        <v>25</v>
      </c>
      <c r="C30" s="10" t="s">
        <v>113</v>
      </c>
      <c r="D30" s="10" t="s">
        <v>114</v>
      </c>
      <c r="F30" s="7"/>
      <c r="G30" s="7">
        <v>25</v>
      </c>
      <c r="H30" s="10" t="s">
        <v>115</v>
      </c>
      <c r="I30" s="10" t="s">
        <v>116</v>
      </c>
    </row>
    <row r="31" spans="1:10" ht="15.75" customHeight="1">
      <c r="A31" s="6"/>
      <c r="B31" s="106">
        <v>26</v>
      </c>
      <c r="C31" s="10" t="s">
        <v>117</v>
      </c>
      <c r="D31" s="10" t="s">
        <v>118</v>
      </c>
      <c r="F31" s="7"/>
      <c r="G31" s="7">
        <v>26</v>
      </c>
      <c r="H31" s="10" t="s">
        <v>119</v>
      </c>
      <c r="I31" s="11" t="s">
        <v>120</v>
      </c>
    </row>
    <row r="32" spans="1:10" ht="15.75" customHeight="1">
      <c r="A32" s="6"/>
      <c r="B32" s="106">
        <v>27</v>
      </c>
      <c r="C32" s="10" t="s">
        <v>121</v>
      </c>
      <c r="D32" s="98" t="s">
        <v>122</v>
      </c>
      <c r="F32" s="7"/>
      <c r="G32" s="7">
        <v>27</v>
      </c>
      <c r="H32" s="10" t="s">
        <v>123</v>
      </c>
      <c r="I32" s="11" t="s">
        <v>124</v>
      </c>
    </row>
    <row r="33" spans="1:9" ht="15.75" customHeight="1">
      <c r="A33" s="6"/>
      <c r="B33" s="106">
        <v>28</v>
      </c>
      <c r="C33" s="10" t="s">
        <v>125</v>
      </c>
      <c r="D33" s="10" t="s">
        <v>126</v>
      </c>
      <c r="F33" s="7"/>
      <c r="G33" s="7">
        <v>28</v>
      </c>
      <c r="H33" s="10" t="s">
        <v>127</v>
      </c>
      <c r="I33" s="11" t="s">
        <v>128</v>
      </c>
    </row>
    <row r="34" spans="1:9" ht="15.75" customHeight="1">
      <c r="A34" s="6"/>
      <c r="B34" s="106">
        <v>29</v>
      </c>
      <c r="C34" s="10" t="s">
        <v>129</v>
      </c>
      <c r="D34" s="10" t="s">
        <v>130</v>
      </c>
      <c r="F34" s="7"/>
      <c r="G34" s="7">
        <v>29</v>
      </c>
      <c r="H34" s="10" t="s">
        <v>131</v>
      </c>
      <c r="I34" s="11" t="s">
        <v>132</v>
      </c>
    </row>
    <row r="35" spans="1:9" ht="15.75" customHeight="1">
      <c r="A35" s="6"/>
      <c r="B35" s="106">
        <v>30</v>
      </c>
      <c r="C35" s="10" t="s">
        <v>133</v>
      </c>
      <c r="D35" s="10" t="s">
        <v>134</v>
      </c>
      <c r="F35" s="7"/>
      <c r="G35" s="7">
        <v>30</v>
      </c>
      <c r="H35" s="10" t="s">
        <v>135</v>
      </c>
      <c r="I35" s="11" t="s">
        <v>136</v>
      </c>
    </row>
    <row r="36" spans="1:9" ht="15.75" customHeight="1">
      <c r="A36" s="6"/>
      <c r="B36" s="106">
        <v>31</v>
      </c>
      <c r="C36" s="10" t="s">
        <v>137</v>
      </c>
      <c r="D36" s="10" t="s">
        <v>40</v>
      </c>
      <c r="F36" s="7"/>
      <c r="G36" s="7">
        <v>31</v>
      </c>
      <c r="H36" s="10" t="s">
        <v>138</v>
      </c>
      <c r="I36" s="11" t="s">
        <v>42</v>
      </c>
    </row>
    <row r="37" spans="1:9" ht="15.75" customHeight="1">
      <c r="A37" s="6"/>
      <c r="B37" s="106">
        <v>32</v>
      </c>
      <c r="C37" s="10" t="s">
        <v>139</v>
      </c>
      <c r="D37" s="10" t="s">
        <v>140</v>
      </c>
      <c r="F37" s="7"/>
      <c r="G37" s="7">
        <v>32</v>
      </c>
      <c r="H37" s="10" t="s">
        <v>141</v>
      </c>
      <c r="I37" s="11" t="s">
        <v>142</v>
      </c>
    </row>
    <row r="38" spans="1:9" ht="15.75" customHeight="1">
      <c r="A38" s="6"/>
      <c r="B38" s="106">
        <v>33</v>
      </c>
      <c r="C38" s="10" t="s">
        <v>143</v>
      </c>
      <c r="D38" s="10" t="s">
        <v>144</v>
      </c>
      <c r="F38" s="7"/>
      <c r="G38" s="7">
        <v>33</v>
      </c>
      <c r="H38" s="10" t="s">
        <v>145</v>
      </c>
      <c r="I38" s="11" t="s">
        <v>146</v>
      </c>
    </row>
    <row r="39" spans="1:9" ht="15.75" customHeight="1">
      <c r="A39" s="6"/>
      <c r="B39" s="106">
        <v>34</v>
      </c>
      <c r="C39" s="10" t="s">
        <v>147</v>
      </c>
      <c r="D39" s="10" t="s">
        <v>148</v>
      </c>
      <c r="F39" s="7"/>
      <c r="G39" s="7">
        <v>34</v>
      </c>
      <c r="H39" s="10" t="s">
        <v>149</v>
      </c>
      <c r="I39" s="95" t="s">
        <v>150</v>
      </c>
    </row>
    <row r="40" spans="1:9" ht="15.75" customHeight="1">
      <c r="A40" s="6"/>
      <c r="B40" s="106">
        <v>35</v>
      </c>
      <c r="C40" s="10" t="s">
        <v>151</v>
      </c>
      <c r="D40" s="10" t="s">
        <v>152</v>
      </c>
      <c r="F40" s="7"/>
      <c r="G40" s="7">
        <v>35</v>
      </c>
      <c r="H40" s="10" t="s">
        <v>153</v>
      </c>
      <c r="I40" s="95" t="s">
        <v>154</v>
      </c>
    </row>
    <row r="41" spans="1:9" ht="15.75" customHeight="1">
      <c r="A41" s="6"/>
      <c r="B41" s="106">
        <v>36</v>
      </c>
      <c r="C41" s="10" t="s">
        <v>155</v>
      </c>
      <c r="D41" s="10" t="s">
        <v>156</v>
      </c>
      <c r="F41" s="7"/>
      <c r="G41" s="7">
        <v>36</v>
      </c>
      <c r="H41" s="10" t="s">
        <v>157</v>
      </c>
      <c r="I41" s="11" t="s">
        <v>158</v>
      </c>
    </row>
    <row r="42" spans="1:9" ht="15.75" customHeight="1">
      <c r="A42" s="6"/>
      <c r="B42" s="107">
        <v>37</v>
      </c>
      <c r="C42" s="12" t="s">
        <v>15</v>
      </c>
      <c r="D42" s="12" t="s">
        <v>16</v>
      </c>
      <c r="F42" s="6"/>
      <c r="G42" s="7">
        <v>37</v>
      </c>
      <c r="H42" s="12" t="s">
        <v>17</v>
      </c>
      <c r="I42" s="12" t="s">
        <v>18</v>
      </c>
    </row>
    <row r="43" spans="1:9" ht="15.75" customHeight="1">
      <c r="A43" s="6"/>
      <c r="B43" s="107">
        <v>38</v>
      </c>
      <c r="C43" s="88" t="s">
        <v>19</v>
      </c>
      <c r="D43" s="12" t="s">
        <v>20</v>
      </c>
      <c r="F43" s="6"/>
      <c r="G43" s="7">
        <v>38</v>
      </c>
      <c r="H43" s="12" t="s">
        <v>21</v>
      </c>
      <c r="I43" s="12" t="s">
        <v>22</v>
      </c>
    </row>
    <row r="44" spans="1:9" ht="15.75" customHeight="1">
      <c r="A44" s="6"/>
      <c r="B44" s="107">
        <v>39</v>
      </c>
      <c r="C44" s="12" t="s">
        <v>23</v>
      </c>
      <c r="D44" s="12" t="s">
        <v>24</v>
      </c>
      <c r="F44" s="6"/>
      <c r="G44" s="7">
        <v>39</v>
      </c>
      <c r="H44" s="12" t="s">
        <v>25</v>
      </c>
      <c r="I44" s="12" t="s">
        <v>26</v>
      </c>
    </row>
    <row r="45" spans="1:9" ht="15.75" customHeight="1">
      <c r="A45" s="6"/>
      <c r="B45" s="107">
        <v>40</v>
      </c>
      <c r="C45" s="13" t="s">
        <v>27</v>
      </c>
      <c r="D45" s="12" t="s">
        <v>28</v>
      </c>
      <c r="F45" s="6"/>
      <c r="G45" s="7">
        <v>40</v>
      </c>
      <c r="H45" s="13" t="s">
        <v>29</v>
      </c>
      <c r="I45" s="12" t="s">
        <v>30</v>
      </c>
    </row>
    <row r="46" spans="1:9" ht="15.75" customHeight="1">
      <c r="A46" s="6"/>
      <c r="B46" s="107">
        <v>41</v>
      </c>
      <c r="C46" s="13" t="s">
        <v>31</v>
      </c>
      <c r="D46" s="12" t="s">
        <v>32</v>
      </c>
      <c r="F46" s="6"/>
      <c r="G46" s="7">
        <v>41</v>
      </c>
      <c r="H46" s="13" t="s">
        <v>33</v>
      </c>
      <c r="I46" s="12" t="s">
        <v>34</v>
      </c>
    </row>
    <row r="47" spans="1:9" ht="15.75" customHeight="1">
      <c r="A47" s="6"/>
      <c r="B47" s="107">
        <v>42</v>
      </c>
      <c r="C47" s="12" t="s">
        <v>35</v>
      </c>
      <c r="D47" s="14" t="s">
        <v>36</v>
      </c>
      <c r="F47" s="6"/>
      <c r="G47" s="7">
        <v>42</v>
      </c>
      <c r="H47" s="12" t="s">
        <v>37</v>
      </c>
      <c r="I47" s="94" t="s">
        <v>38</v>
      </c>
    </row>
    <row r="48" spans="1:9" ht="15.75" customHeight="1">
      <c r="A48" s="6"/>
      <c r="B48" s="107">
        <v>43</v>
      </c>
      <c r="C48" s="12" t="s">
        <v>39</v>
      </c>
      <c r="D48" s="14" t="s">
        <v>40</v>
      </c>
      <c r="F48" s="6"/>
      <c r="G48" s="7">
        <v>43</v>
      </c>
      <c r="H48" s="12" t="s">
        <v>41</v>
      </c>
      <c r="I48" s="14" t="s">
        <v>42</v>
      </c>
    </row>
    <row r="49" spans="1:9" ht="15.75" customHeight="1">
      <c r="A49" s="6"/>
      <c r="B49" s="107">
        <v>44</v>
      </c>
      <c r="C49" s="13" t="s">
        <v>43</v>
      </c>
      <c r="D49" s="14" t="s">
        <v>44</v>
      </c>
      <c r="F49" s="6"/>
      <c r="G49" s="7">
        <v>44</v>
      </c>
      <c r="H49" s="13" t="s">
        <v>45</v>
      </c>
      <c r="I49" s="94" t="s">
        <v>46</v>
      </c>
    </row>
    <row r="50" spans="1:9" ht="15.75" customHeight="1">
      <c r="A50" s="6"/>
      <c r="B50" s="107">
        <v>45</v>
      </c>
      <c r="C50" s="13" t="s">
        <v>47</v>
      </c>
      <c r="D50" s="14" t="s">
        <v>48</v>
      </c>
      <c r="F50" s="6"/>
      <c r="G50" s="7">
        <v>45</v>
      </c>
      <c r="H50" s="13" t="s">
        <v>49</v>
      </c>
      <c r="I50" s="14" t="s">
        <v>50</v>
      </c>
    </row>
    <row r="51" spans="1:9" ht="15.75" customHeight="1">
      <c r="A51" s="6"/>
      <c r="B51" s="107">
        <v>46</v>
      </c>
      <c r="C51" s="13" t="s">
        <v>51</v>
      </c>
      <c r="D51" s="14" t="s">
        <v>52</v>
      </c>
      <c r="F51" s="6"/>
      <c r="G51" s="7">
        <v>46</v>
      </c>
      <c r="H51" s="13" t="s">
        <v>53</v>
      </c>
      <c r="I51" s="14" t="s">
        <v>54</v>
      </c>
    </row>
    <row r="52" spans="1:9" ht="15.75" customHeight="1">
      <c r="A52" s="6"/>
      <c r="B52" s="107">
        <v>47</v>
      </c>
      <c r="C52" s="13" t="s">
        <v>55</v>
      </c>
      <c r="D52" s="14" t="s">
        <v>56</v>
      </c>
      <c r="F52" s="6"/>
      <c r="G52" s="7">
        <v>47</v>
      </c>
      <c r="H52" s="13" t="s">
        <v>57</v>
      </c>
      <c r="I52" s="14" t="s">
        <v>58</v>
      </c>
    </row>
    <row r="53" spans="1:9" ht="15.75" customHeight="1">
      <c r="A53" s="6"/>
      <c r="B53" s="108">
        <v>48</v>
      </c>
      <c r="C53" s="13" t="s">
        <v>59</v>
      </c>
      <c r="D53" s="14" t="s">
        <v>60</v>
      </c>
      <c r="F53" s="6"/>
      <c r="G53" s="7">
        <v>48</v>
      </c>
      <c r="H53" s="13" t="s">
        <v>61</v>
      </c>
      <c r="I53" s="14" t="s">
        <v>62</v>
      </c>
    </row>
    <row r="54" spans="1:9" ht="15.75" customHeight="1">
      <c r="A54" s="6"/>
      <c r="B54" s="108">
        <v>49</v>
      </c>
      <c r="C54" s="12" t="s">
        <v>63</v>
      </c>
      <c r="D54" s="12" t="s">
        <v>64</v>
      </c>
      <c r="F54" s="6"/>
      <c r="G54" s="7">
        <v>49</v>
      </c>
      <c r="H54" s="12" t="s">
        <v>65</v>
      </c>
      <c r="I54" s="12" t="s">
        <v>66</v>
      </c>
    </row>
    <row r="55" spans="1:9" ht="15.75" customHeight="1">
      <c r="A55" s="6"/>
      <c r="B55" s="108">
        <v>50</v>
      </c>
      <c r="C55" s="12" t="s">
        <v>67</v>
      </c>
      <c r="D55" s="12" t="s">
        <v>68</v>
      </c>
      <c r="F55" s="6"/>
      <c r="G55" s="7">
        <v>50</v>
      </c>
      <c r="H55" s="12" t="s">
        <v>69</v>
      </c>
      <c r="I55" s="12" t="s">
        <v>70</v>
      </c>
    </row>
    <row r="56" spans="1:9" ht="15.75" customHeight="1">
      <c r="A56" s="6"/>
      <c r="B56" s="108">
        <v>51</v>
      </c>
      <c r="C56" s="12" t="s">
        <v>71</v>
      </c>
      <c r="D56" s="12" t="s">
        <v>72</v>
      </c>
      <c r="F56" s="6"/>
      <c r="G56" s="7">
        <v>51</v>
      </c>
      <c r="H56" s="12" t="s">
        <v>73</v>
      </c>
      <c r="I56" s="12" t="s">
        <v>74</v>
      </c>
    </row>
    <row r="57" spans="1:9" ht="15.75" customHeight="1">
      <c r="A57" s="6"/>
      <c r="B57" s="108">
        <v>52</v>
      </c>
      <c r="C57" s="13" t="s">
        <v>75</v>
      </c>
      <c r="D57" s="12" t="s">
        <v>76</v>
      </c>
      <c r="F57" s="6"/>
      <c r="G57" s="7">
        <v>52</v>
      </c>
      <c r="H57" s="13" t="s">
        <v>77</v>
      </c>
      <c r="I57" s="12" t="s">
        <v>78</v>
      </c>
    </row>
    <row r="58" spans="1:9" ht="15.75" customHeight="1">
      <c r="A58" s="6"/>
      <c r="B58" s="108">
        <v>53</v>
      </c>
      <c r="C58" s="13" t="s">
        <v>79</v>
      </c>
      <c r="D58" s="12" t="s">
        <v>80</v>
      </c>
      <c r="F58" s="6"/>
      <c r="G58" s="7">
        <v>53</v>
      </c>
      <c r="H58" s="13" t="s">
        <v>81</v>
      </c>
      <c r="I58" s="93" t="s">
        <v>82</v>
      </c>
    </row>
    <row r="59" spans="1:9" ht="15.75" customHeight="1">
      <c r="A59" s="6"/>
      <c r="B59" s="108">
        <v>54</v>
      </c>
      <c r="C59" s="12" t="s">
        <v>84</v>
      </c>
      <c r="D59" s="14" t="s">
        <v>85</v>
      </c>
      <c r="F59" s="6"/>
      <c r="G59" s="7">
        <v>54</v>
      </c>
      <c r="H59" s="12" t="s">
        <v>86</v>
      </c>
      <c r="I59" s="14" t="s">
        <v>159</v>
      </c>
    </row>
    <row r="60" spans="1:9" ht="15.75" customHeight="1">
      <c r="A60" s="6"/>
      <c r="B60" s="108">
        <v>55</v>
      </c>
      <c r="C60" s="12" t="s">
        <v>88</v>
      </c>
      <c r="D60" s="14" t="s">
        <v>89</v>
      </c>
      <c r="F60" s="6"/>
      <c r="G60" s="7">
        <v>55</v>
      </c>
      <c r="H60" s="12" t="s">
        <v>90</v>
      </c>
      <c r="I60" s="14" t="s">
        <v>160</v>
      </c>
    </row>
    <row r="61" spans="1:9" ht="15.75" customHeight="1">
      <c r="A61" s="6"/>
      <c r="B61" s="108">
        <v>56</v>
      </c>
      <c r="C61" s="13" t="s">
        <v>93</v>
      </c>
      <c r="D61" s="14" t="s">
        <v>94</v>
      </c>
      <c r="F61" s="6"/>
      <c r="G61" s="7">
        <v>56</v>
      </c>
      <c r="H61" s="13" t="s">
        <v>95</v>
      </c>
      <c r="I61" s="14" t="s">
        <v>96</v>
      </c>
    </row>
    <row r="62" spans="1:9" ht="15.75" customHeight="1">
      <c r="A62" s="6"/>
      <c r="B62" s="108">
        <v>57</v>
      </c>
      <c r="C62" s="13" t="s">
        <v>97</v>
      </c>
      <c r="D62" s="14" t="s">
        <v>98</v>
      </c>
      <c r="F62" s="6"/>
      <c r="G62" s="7">
        <v>57</v>
      </c>
      <c r="H62" s="13" t="s">
        <v>99</v>
      </c>
      <c r="I62" s="14" t="s">
        <v>100</v>
      </c>
    </row>
    <row r="63" spans="1:9" ht="15.75" customHeight="1">
      <c r="A63" s="6"/>
      <c r="B63" s="108">
        <v>58</v>
      </c>
      <c r="C63" s="13" t="s">
        <v>101</v>
      </c>
      <c r="D63" s="14" t="s">
        <v>102</v>
      </c>
      <c r="F63" s="6"/>
      <c r="G63" s="7">
        <v>58</v>
      </c>
      <c r="H63" s="13" t="s">
        <v>103</v>
      </c>
      <c r="I63" s="14" t="s">
        <v>104</v>
      </c>
    </row>
    <row r="64" spans="1:9" ht="15.75" customHeight="1">
      <c r="A64" s="6"/>
      <c r="B64" s="108">
        <v>59</v>
      </c>
      <c r="C64" s="13" t="s">
        <v>105</v>
      </c>
      <c r="D64" s="14" t="s">
        <v>106</v>
      </c>
      <c r="F64" s="6"/>
      <c r="G64" s="7">
        <v>59</v>
      </c>
      <c r="H64" s="13" t="s">
        <v>107</v>
      </c>
      <c r="I64" s="14" t="s">
        <v>108</v>
      </c>
    </row>
    <row r="65" spans="1:9" ht="15.75" customHeight="1">
      <c r="A65" s="6"/>
      <c r="B65" s="108">
        <v>60</v>
      </c>
      <c r="C65" s="13" t="s">
        <v>109</v>
      </c>
      <c r="D65" s="14" t="s">
        <v>110</v>
      </c>
      <c r="F65" s="6"/>
      <c r="G65" s="7">
        <v>60</v>
      </c>
      <c r="H65" s="13" t="s">
        <v>111</v>
      </c>
      <c r="I65" s="14" t="s">
        <v>112</v>
      </c>
    </row>
    <row r="66" spans="1:9" ht="15.75" customHeight="1">
      <c r="A66" s="6"/>
      <c r="B66" s="109">
        <v>61</v>
      </c>
      <c r="C66" s="13" t="s">
        <v>113</v>
      </c>
      <c r="D66" s="14" t="s">
        <v>114</v>
      </c>
      <c r="F66" s="6"/>
      <c r="G66" s="7">
        <v>61</v>
      </c>
      <c r="H66" s="13" t="s">
        <v>115</v>
      </c>
      <c r="I66" s="14" t="s">
        <v>116</v>
      </c>
    </row>
    <row r="67" spans="1:9" ht="15.75" customHeight="1">
      <c r="A67" s="6"/>
      <c r="B67" s="109">
        <v>62</v>
      </c>
      <c r="C67" s="13" t="s">
        <v>117</v>
      </c>
      <c r="D67" s="14" t="s">
        <v>118</v>
      </c>
      <c r="F67" s="6"/>
      <c r="G67" s="7">
        <v>62</v>
      </c>
      <c r="H67" s="13" t="s">
        <v>119</v>
      </c>
      <c r="I67" s="14" t="s">
        <v>120</v>
      </c>
    </row>
    <row r="68" spans="1:9" ht="15.75" customHeight="1">
      <c r="A68" s="6"/>
      <c r="B68" s="109">
        <v>63</v>
      </c>
      <c r="C68" s="13" t="s">
        <v>121</v>
      </c>
      <c r="D68" s="14" t="s">
        <v>122</v>
      </c>
      <c r="F68" s="6"/>
      <c r="G68" s="7">
        <v>63</v>
      </c>
      <c r="H68" s="13" t="s">
        <v>123</v>
      </c>
      <c r="I68" s="14" t="s">
        <v>124</v>
      </c>
    </row>
    <row r="69" spans="1:9" ht="15.75" customHeight="1">
      <c r="A69" s="6"/>
      <c r="B69" s="109">
        <v>64</v>
      </c>
      <c r="C69" s="92" t="s">
        <v>125</v>
      </c>
      <c r="D69" s="14" t="s">
        <v>126</v>
      </c>
      <c r="F69" s="6"/>
      <c r="G69" s="7">
        <v>64</v>
      </c>
      <c r="H69" s="13" t="s">
        <v>127</v>
      </c>
      <c r="I69" s="14" t="s">
        <v>128</v>
      </c>
    </row>
    <row r="70" spans="1:9" ht="15.75" customHeight="1">
      <c r="A70" s="6"/>
      <c r="B70" s="109">
        <v>65</v>
      </c>
      <c r="C70" s="13" t="s">
        <v>129</v>
      </c>
      <c r="D70" s="14" t="s">
        <v>130</v>
      </c>
      <c r="F70" s="6"/>
      <c r="G70" s="7">
        <v>65</v>
      </c>
      <c r="H70" s="13" t="s">
        <v>131</v>
      </c>
      <c r="I70" s="14" t="s">
        <v>132</v>
      </c>
    </row>
    <row r="71" spans="1:9" ht="15.75" customHeight="1">
      <c r="A71" s="6"/>
      <c r="B71" s="109">
        <v>66</v>
      </c>
      <c r="C71" s="13" t="s">
        <v>133</v>
      </c>
      <c r="D71" s="14" t="s">
        <v>134</v>
      </c>
      <c r="F71" s="6"/>
      <c r="G71" s="7">
        <v>66</v>
      </c>
      <c r="H71" s="13" t="s">
        <v>135</v>
      </c>
      <c r="I71" s="14" t="s">
        <v>136</v>
      </c>
    </row>
    <row r="72" spans="1:9" ht="15.75" customHeight="1">
      <c r="A72" s="6"/>
      <c r="B72" s="109">
        <v>67</v>
      </c>
      <c r="C72" s="13" t="s">
        <v>137</v>
      </c>
      <c r="D72" s="14" t="s">
        <v>40</v>
      </c>
      <c r="F72" s="6"/>
      <c r="G72" s="7">
        <v>67</v>
      </c>
      <c r="H72" s="13" t="s">
        <v>138</v>
      </c>
      <c r="I72" s="14" t="s">
        <v>42</v>
      </c>
    </row>
    <row r="73" spans="1:9" ht="15.75" customHeight="1">
      <c r="A73" s="6"/>
      <c r="B73" s="109">
        <v>68</v>
      </c>
      <c r="C73" s="13" t="s">
        <v>139</v>
      </c>
      <c r="D73" s="14" t="s">
        <v>140</v>
      </c>
      <c r="F73" s="6"/>
      <c r="G73" s="7">
        <v>68</v>
      </c>
      <c r="H73" s="13" t="s">
        <v>141</v>
      </c>
      <c r="I73" s="14" t="s">
        <v>142</v>
      </c>
    </row>
    <row r="74" spans="1:9" ht="15.75" customHeight="1">
      <c r="A74" s="6"/>
      <c r="B74" s="109">
        <v>69</v>
      </c>
      <c r="C74" s="13" t="s">
        <v>143</v>
      </c>
      <c r="D74" s="14" t="s">
        <v>144</v>
      </c>
      <c r="F74" s="6"/>
      <c r="G74" s="7">
        <v>69</v>
      </c>
      <c r="H74" s="13" t="s">
        <v>145</v>
      </c>
      <c r="I74" s="14" t="s">
        <v>146</v>
      </c>
    </row>
    <row r="75" spans="1:9" ht="15.75" customHeight="1">
      <c r="A75" s="6"/>
      <c r="B75" s="109">
        <v>70</v>
      </c>
      <c r="C75" s="13" t="s">
        <v>147</v>
      </c>
      <c r="D75" s="14" t="s">
        <v>148</v>
      </c>
      <c r="F75" s="6"/>
      <c r="G75" s="7">
        <v>70</v>
      </c>
      <c r="H75" s="13" t="s">
        <v>149</v>
      </c>
      <c r="I75" s="14" t="s">
        <v>150</v>
      </c>
    </row>
    <row r="76" spans="1:9" ht="15.75" customHeight="1">
      <c r="A76" s="6"/>
      <c r="B76" s="109">
        <v>71</v>
      </c>
      <c r="C76" s="13" t="s">
        <v>151</v>
      </c>
      <c r="D76" s="14" t="s">
        <v>152</v>
      </c>
      <c r="F76" s="6"/>
      <c r="G76" s="7">
        <v>71</v>
      </c>
      <c r="H76" s="13" t="s">
        <v>153</v>
      </c>
      <c r="I76" s="14" t="s">
        <v>154</v>
      </c>
    </row>
    <row r="77" spans="1:9" ht="15.75" customHeight="1">
      <c r="A77" s="6"/>
      <c r="B77" s="109">
        <v>72</v>
      </c>
      <c r="C77" s="13" t="s">
        <v>155</v>
      </c>
      <c r="D77" s="14" t="s">
        <v>161</v>
      </c>
      <c r="F77" s="6"/>
      <c r="G77" s="7">
        <v>72</v>
      </c>
      <c r="H77" s="13" t="s">
        <v>157</v>
      </c>
      <c r="I77" s="15" t="s">
        <v>158</v>
      </c>
    </row>
    <row r="78" spans="1:9" ht="15.75" customHeight="1">
      <c r="A78" s="6"/>
      <c r="B78" s="109">
        <v>72</v>
      </c>
      <c r="C78" s="87" t="s">
        <v>162</v>
      </c>
      <c r="D78" s="14"/>
    </row>
    <row r="79" spans="1:9" ht="15.75" customHeight="1">
      <c r="A79" s="101"/>
      <c r="B79" s="110">
        <v>73</v>
      </c>
      <c r="C79" s="88" t="s">
        <v>162</v>
      </c>
      <c r="D79" s="103"/>
    </row>
    <row r="80" spans="1:9" ht="15.75" customHeight="1">
      <c r="A80" s="99"/>
      <c r="B80" s="99"/>
      <c r="C80" s="100"/>
      <c r="D80" s="100"/>
    </row>
    <row r="81" spans="2:2" ht="15.75" customHeight="1">
      <c r="B81" s="5"/>
    </row>
    <row r="82" spans="2:2" ht="15.75" customHeight="1">
      <c r="B82" s="5"/>
    </row>
    <row r="83" spans="2:2" ht="15.75" customHeight="1">
      <c r="B83" s="5"/>
    </row>
    <row r="84" spans="2:2" ht="15.75" customHeight="1">
      <c r="B84" s="5"/>
    </row>
    <row r="85" spans="2:2" ht="15.75" customHeight="1">
      <c r="B85" s="5"/>
    </row>
    <row r="86" spans="2:2" ht="15.75" customHeight="1">
      <c r="B86" s="5"/>
    </row>
    <row r="87" spans="2:2" ht="15.75" customHeight="1">
      <c r="B87" s="5"/>
    </row>
    <row r="88" spans="2:2" ht="15.75" customHeight="1">
      <c r="B88" s="5"/>
    </row>
    <row r="89" spans="2:2" ht="15.75" customHeight="1">
      <c r="B89" s="5"/>
    </row>
    <row r="90" spans="2:2" ht="15.75" customHeight="1">
      <c r="B90" s="5"/>
    </row>
    <row r="91" spans="2:2" ht="15.75" customHeight="1">
      <c r="B91" s="5"/>
    </row>
    <row r="92" spans="2:2" ht="15.75" customHeight="1">
      <c r="B92" s="5"/>
    </row>
    <row r="93" spans="2:2" ht="15.75" customHeight="1">
      <c r="B93" s="5"/>
    </row>
    <row r="94" spans="2:2" ht="15.75" customHeight="1">
      <c r="B94" s="5"/>
    </row>
    <row r="95" spans="2:2" ht="15.75" customHeight="1">
      <c r="B95" s="5"/>
    </row>
    <row r="96" spans="2:2" ht="15.75" customHeight="1">
      <c r="B96" s="5"/>
    </row>
    <row r="97" spans="2:2" ht="15.75" customHeight="1">
      <c r="B97" s="5"/>
    </row>
    <row r="98" spans="2:2" ht="15.75" customHeight="1">
      <c r="B98" s="5"/>
    </row>
    <row r="99" spans="2:2" ht="15.75" customHeight="1">
      <c r="B99" s="5"/>
    </row>
    <row r="100" spans="2:2" ht="15.75" customHeight="1">
      <c r="B100" s="5"/>
    </row>
    <row r="101" spans="2:2" ht="15.75" customHeight="1">
      <c r="B101" s="5"/>
    </row>
    <row r="102" spans="2:2" ht="15.75" customHeight="1">
      <c r="B102" s="5"/>
    </row>
    <row r="103" spans="2:2" ht="15.75" customHeight="1">
      <c r="B103" s="5"/>
    </row>
    <row r="104" spans="2:2" ht="15.75" customHeight="1">
      <c r="B104" s="5"/>
    </row>
    <row r="105" spans="2:2" ht="15.75" customHeight="1">
      <c r="B105" s="5"/>
    </row>
    <row r="106" spans="2:2" ht="15.75" customHeight="1">
      <c r="B106" s="5"/>
    </row>
    <row r="107" spans="2:2" ht="15.75" customHeight="1">
      <c r="B107" s="5"/>
    </row>
    <row r="108" spans="2:2" ht="15.75" customHeight="1">
      <c r="B108" s="5"/>
    </row>
    <row r="109" spans="2:2" ht="15.75" customHeight="1">
      <c r="B109" s="5"/>
    </row>
    <row r="110" spans="2:2" ht="15.75" customHeight="1">
      <c r="B110" s="5"/>
    </row>
    <row r="111" spans="2:2" ht="15.75" customHeight="1">
      <c r="B111" s="5"/>
    </row>
    <row r="112" spans="2:2" ht="15.75" customHeight="1">
      <c r="B112" s="5"/>
    </row>
    <row r="113" spans="2:2" ht="15.75" customHeight="1">
      <c r="B113" s="5"/>
    </row>
    <row r="114" spans="2:2" ht="15.75" customHeight="1">
      <c r="B114" s="5"/>
    </row>
    <row r="115" spans="2:2" ht="15.75" customHeight="1">
      <c r="B115" s="5"/>
    </row>
    <row r="116" spans="2:2" ht="15.75" customHeight="1">
      <c r="B116" s="5"/>
    </row>
    <row r="117" spans="2:2" ht="15.75" customHeight="1">
      <c r="B117" s="5"/>
    </row>
    <row r="118" spans="2:2" ht="15.75" customHeight="1">
      <c r="B118" s="5"/>
    </row>
    <row r="119" spans="2:2" ht="15.75" customHeight="1">
      <c r="B119" s="5"/>
    </row>
    <row r="120" spans="2:2" ht="15.75" customHeight="1">
      <c r="B120" s="5"/>
    </row>
    <row r="121" spans="2:2" ht="15.75" customHeight="1">
      <c r="B121" s="5"/>
    </row>
    <row r="122" spans="2:2" ht="15.75" customHeight="1">
      <c r="B122" s="5"/>
    </row>
    <row r="123" spans="2:2" ht="15.75" customHeight="1">
      <c r="B123" s="5"/>
    </row>
    <row r="124" spans="2:2" ht="15.75" customHeight="1">
      <c r="B124" s="5"/>
    </row>
    <row r="125" spans="2:2" ht="15.75" customHeight="1">
      <c r="B125" s="5"/>
    </row>
    <row r="126" spans="2:2" ht="15.75" customHeight="1">
      <c r="B126" s="5"/>
    </row>
    <row r="127" spans="2:2" ht="15.75" customHeight="1">
      <c r="B127" s="5"/>
    </row>
    <row r="128" spans="2:2" ht="15.75" customHeight="1">
      <c r="B128" s="5"/>
    </row>
    <row r="129" spans="2:2" ht="15.75" customHeight="1">
      <c r="B129" s="5"/>
    </row>
    <row r="130" spans="2:2" ht="15.75" customHeight="1">
      <c r="B130" s="5"/>
    </row>
    <row r="131" spans="2:2" ht="15.75" customHeight="1">
      <c r="B131" s="5"/>
    </row>
    <row r="132" spans="2:2" ht="15.75" customHeight="1">
      <c r="B132" s="5"/>
    </row>
    <row r="133" spans="2:2" ht="15.75" customHeight="1">
      <c r="B133" s="5"/>
    </row>
    <row r="134" spans="2:2" ht="15.75" customHeight="1">
      <c r="B134" s="5"/>
    </row>
    <row r="135" spans="2:2" ht="15.75" customHeight="1">
      <c r="B135" s="5"/>
    </row>
    <row r="136" spans="2:2" ht="15.75" customHeight="1">
      <c r="B136" s="5"/>
    </row>
    <row r="137" spans="2:2" ht="15.75" customHeight="1">
      <c r="B137" s="5"/>
    </row>
    <row r="138" spans="2:2" ht="15.75" customHeight="1">
      <c r="B138" s="5"/>
    </row>
    <row r="139" spans="2:2" ht="15.75" customHeight="1">
      <c r="B139" s="5"/>
    </row>
    <row r="140" spans="2:2" ht="15.75" customHeight="1">
      <c r="B140" s="5"/>
    </row>
    <row r="141" spans="2:2" ht="15.75" customHeight="1">
      <c r="B141" s="5"/>
    </row>
    <row r="142" spans="2:2" ht="15.75" customHeight="1">
      <c r="B142" s="5"/>
    </row>
    <row r="143" spans="2:2" ht="15.75" customHeight="1">
      <c r="B143" s="5"/>
    </row>
    <row r="144" spans="2:2" ht="15.75" customHeight="1">
      <c r="B144" s="5"/>
    </row>
    <row r="145" spans="2:2" ht="15.75" customHeight="1">
      <c r="B145" s="5"/>
    </row>
    <row r="146" spans="2:2" ht="15.75" customHeight="1">
      <c r="B146" s="5"/>
    </row>
    <row r="147" spans="2:2" ht="15.75" customHeight="1">
      <c r="B147" s="5"/>
    </row>
    <row r="148" spans="2:2" ht="15.75" customHeight="1">
      <c r="B148" s="5"/>
    </row>
    <row r="149" spans="2:2" ht="15.75" customHeight="1">
      <c r="B149" s="5"/>
    </row>
    <row r="150" spans="2:2" ht="15.75" customHeight="1">
      <c r="B150" s="5"/>
    </row>
    <row r="151" spans="2:2" ht="15.75" customHeight="1">
      <c r="B151" s="5"/>
    </row>
    <row r="152" spans="2:2" ht="15.75" customHeight="1">
      <c r="B152" s="5"/>
    </row>
    <row r="153" spans="2:2" ht="15.75" customHeight="1">
      <c r="B153" s="5"/>
    </row>
    <row r="154" spans="2:2" ht="15.75" customHeight="1">
      <c r="B154" s="5"/>
    </row>
    <row r="155" spans="2:2" ht="15.75" customHeight="1">
      <c r="B155" s="5"/>
    </row>
    <row r="156" spans="2:2" ht="15.75" customHeight="1">
      <c r="B156" s="5"/>
    </row>
    <row r="157" spans="2:2" ht="15.75" customHeight="1">
      <c r="B157" s="5"/>
    </row>
    <row r="158" spans="2:2" ht="15.75" customHeight="1">
      <c r="B158" s="5"/>
    </row>
    <row r="159" spans="2:2" ht="15.75" customHeight="1">
      <c r="B159" s="5"/>
    </row>
    <row r="160" spans="2:2" ht="15.75" customHeight="1">
      <c r="B160" s="5"/>
    </row>
    <row r="161" spans="2:2" ht="15.75" customHeight="1">
      <c r="B161" s="5"/>
    </row>
    <row r="162" spans="2:2" ht="15.75" customHeight="1">
      <c r="B162" s="5"/>
    </row>
    <row r="163" spans="2:2" ht="15.75" customHeight="1">
      <c r="B163" s="5"/>
    </row>
    <row r="164" spans="2:2" ht="15.75" customHeight="1">
      <c r="B164" s="5"/>
    </row>
    <row r="165" spans="2:2" ht="15.75" customHeight="1">
      <c r="B165" s="5"/>
    </row>
    <row r="166" spans="2:2" ht="15.75" customHeight="1">
      <c r="B166" s="5"/>
    </row>
    <row r="167" spans="2:2" ht="15.75" customHeight="1">
      <c r="B167" s="5"/>
    </row>
    <row r="168" spans="2:2" ht="15.75" customHeight="1">
      <c r="B168" s="5"/>
    </row>
    <row r="169" spans="2:2" ht="15.75" customHeight="1">
      <c r="B169" s="5"/>
    </row>
    <row r="170" spans="2:2" ht="15.75" customHeight="1">
      <c r="B170" s="5"/>
    </row>
    <row r="171" spans="2:2" ht="15.75" customHeight="1">
      <c r="B171" s="5"/>
    </row>
    <row r="172" spans="2:2" ht="15.75" customHeight="1">
      <c r="B172" s="5"/>
    </row>
    <row r="173" spans="2:2" ht="15.75" customHeight="1">
      <c r="B173" s="5"/>
    </row>
    <row r="174" spans="2:2" ht="15.75" customHeight="1">
      <c r="B174" s="5"/>
    </row>
    <row r="175" spans="2:2" ht="15.75" customHeight="1">
      <c r="B175" s="5"/>
    </row>
    <row r="176" spans="2:2" ht="15.75" customHeight="1">
      <c r="B176" s="5"/>
    </row>
    <row r="177" spans="2:2" ht="15.75" customHeight="1">
      <c r="B177" s="5"/>
    </row>
    <row r="178" spans="2:2" ht="15.75" customHeight="1">
      <c r="B178" s="5"/>
    </row>
    <row r="179" spans="2:2" ht="15.75" customHeight="1">
      <c r="B179" s="5"/>
    </row>
    <row r="180" spans="2:2" ht="15.75" customHeight="1">
      <c r="B180" s="5"/>
    </row>
    <row r="181" spans="2:2" ht="15.75" customHeight="1">
      <c r="B181" s="5"/>
    </row>
    <row r="182" spans="2:2" ht="15.75" customHeight="1">
      <c r="B182" s="5"/>
    </row>
    <row r="183" spans="2:2" ht="15.75" customHeight="1">
      <c r="B183" s="5"/>
    </row>
    <row r="184" spans="2:2" ht="15.75" customHeight="1">
      <c r="B184" s="5"/>
    </row>
    <row r="185" spans="2:2" ht="15.75" customHeight="1">
      <c r="B185" s="5"/>
    </row>
    <row r="186" spans="2:2" ht="15.75" customHeight="1">
      <c r="B186" s="5"/>
    </row>
    <row r="187" spans="2:2" ht="15.75" customHeight="1">
      <c r="B187" s="5"/>
    </row>
    <row r="188" spans="2:2" ht="15.75" customHeight="1">
      <c r="B188" s="5"/>
    </row>
    <row r="189" spans="2:2" ht="15.75" customHeight="1">
      <c r="B189" s="5"/>
    </row>
    <row r="190" spans="2:2" ht="15.75" customHeight="1">
      <c r="B190" s="5"/>
    </row>
    <row r="191" spans="2:2" ht="15.75" customHeight="1">
      <c r="B191" s="5"/>
    </row>
    <row r="192" spans="2:2" ht="15.75" customHeight="1">
      <c r="B192" s="5"/>
    </row>
    <row r="193" spans="2:2" ht="15.75" customHeight="1">
      <c r="B193" s="5"/>
    </row>
    <row r="194" spans="2:2" ht="15.75" customHeight="1">
      <c r="B194" s="5"/>
    </row>
    <row r="195" spans="2:2" ht="15.75" customHeight="1">
      <c r="B195" s="5"/>
    </row>
    <row r="196" spans="2:2" ht="15.75" customHeight="1">
      <c r="B196" s="5"/>
    </row>
    <row r="197" spans="2:2" ht="15.75" customHeight="1">
      <c r="B197" s="5"/>
    </row>
    <row r="198" spans="2:2" ht="15.75" customHeight="1">
      <c r="B198" s="5"/>
    </row>
    <row r="199" spans="2:2" ht="15.75" customHeight="1">
      <c r="B199" s="5"/>
    </row>
    <row r="200" spans="2:2" ht="15.75" customHeight="1">
      <c r="B200" s="5"/>
    </row>
    <row r="201" spans="2:2" ht="15.75" customHeight="1">
      <c r="B201" s="5"/>
    </row>
    <row r="202" spans="2:2" ht="15.75" customHeight="1">
      <c r="B202" s="5"/>
    </row>
    <row r="203" spans="2:2" ht="15.75" customHeight="1">
      <c r="B203" s="5"/>
    </row>
    <row r="204" spans="2:2" ht="15.75" customHeight="1">
      <c r="B204" s="5"/>
    </row>
    <row r="205" spans="2:2" ht="15.75" customHeight="1">
      <c r="B205" s="5"/>
    </row>
    <row r="206" spans="2:2" ht="15.75" customHeight="1">
      <c r="B206" s="5"/>
    </row>
    <row r="207" spans="2:2" ht="15.75" customHeight="1">
      <c r="B207" s="5"/>
    </row>
    <row r="208" spans="2:2" ht="15.75" customHeight="1">
      <c r="B208" s="5"/>
    </row>
    <row r="209" spans="2:2" ht="15.75" customHeight="1">
      <c r="B209" s="5"/>
    </row>
    <row r="210" spans="2:2" ht="15.75" customHeight="1">
      <c r="B210" s="5"/>
    </row>
    <row r="211" spans="2:2" ht="15.75" customHeight="1">
      <c r="B211" s="5"/>
    </row>
    <row r="212" spans="2:2" ht="15.75" customHeight="1">
      <c r="B212" s="5"/>
    </row>
    <row r="213" spans="2:2" ht="15.75" customHeight="1">
      <c r="B213" s="5"/>
    </row>
    <row r="214" spans="2:2" ht="15.75" customHeight="1">
      <c r="B214" s="5"/>
    </row>
    <row r="215" spans="2:2" ht="15.75" customHeight="1">
      <c r="B215" s="5"/>
    </row>
    <row r="216" spans="2:2" ht="15.75" customHeight="1">
      <c r="B216" s="5"/>
    </row>
    <row r="217" spans="2:2" ht="15.75" customHeight="1">
      <c r="B217" s="5"/>
    </row>
    <row r="218" spans="2:2" ht="15.75" customHeight="1">
      <c r="B218" s="5"/>
    </row>
    <row r="219" spans="2:2" ht="15.75" customHeight="1">
      <c r="B219" s="5"/>
    </row>
    <row r="220" spans="2:2" ht="15.75" customHeight="1">
      <c r="B220" s="5"/>
    </row>
    <row r="221" spans="2:2" ht="15.75" customHeight="1">
      <c r="B221" s="5"/>
    </row>
    <row r="222" spans="2:2" ht="15.75" customHeight="1">
      <c r="B222" s="5"/>
    </row>
    <row r="223" spans="2:2" ht="15.75" customHeight="1">
      <c r="B223" s="5"/>
    </row>
    <row r="224" spans="2:2" ht="15.75" customHeight="1">
      <c r="B224" s="5"/>
    </row>
    <row r="225" spans="2:2" ht="15.75" customHeight="1">
      <c r="B225" s="5"/>
    </row>
    <row r="226" spans="2:2" ht="15.75" customHeight="1">
      <c r="B226" s="5"/>
    </row>
    <row r="227" spans="2:2" ht="15.75" customHeight="1">
      <c r="B227" s="5"/>
    </row>
    <row r="228" spans="2:2" ht="15.75" customHeight="1">
      <c r="B228" s="5"/>
    </row>
    <row r="229" spans="2:2" ht="15.75" customHeight="1">
      <c r="B229" s="5"/>
    </row>
    <row r="230" spans="2:2" ht="15.75" customHeight="1">
      <c r="B230" s="5"/>
    </row>
    <row r="231" spans="2:2" ht="15.75" customHeight="1">
      <c r="B231" s="5"/>
    </row>
    <row r="232" spans="2:2" ht="15.75" customHeight="1">
      <c r="B232" s="5"/>
    </row>
    <row r="233" spans="2:2" ht="15.75" customHeight="1">
      <c r="B233" s="5"/>
    </row>
    <row r="234" spans="2:2" ht="15.75" customHeight="1">
      <c r="B234" s="5"/>
    </row>
    <row r="235" spans="2:2" ht="15.75" customHeight="1">
      <c r="B235" s="5"/>
    </row>
    <row r="236" spans="2:2" ht="15.75" customHeight="1">
      <c r="B236" s="5"/>
    </row>
    <row r="237" spans="2:2" ht="15.75" customHeight="1">
      <c r="B237" s="5"/>
    </row>
    <row r="238" spans="2:2" ht="15.75" customHeight="1">
      <c r="B238" s="5"/>
    </row>
    <row r="239" spans="2:2" ht="15.75" customHeight="1">
      <c r="B239" s="5"/>
    </row>
    <row r="240" spans="2:2" ht="15.75" customHeight="1">
      <c r="B240" s="5"/>
    </row>
    <row r="241" spans="2:2" ht="15.75" customHeight="1">
      <c r="B241" s="5"/>
    </row>
    <row r="242" spans="2:2" ht="15.75" customHeight="1">
      <c r="B242" s="5"/>
    </row>
    <row r="243" spans="2:2" ht="15.75" customHeight="1">
      <c r="B243" s="5"/>
    </row>
    <row r="244" spans="2:2" ht="15.75" customHeight="1">
      <c r="B244" s="5"/>
    </row>
    <row r="245" spans="2:2" ht="15.75" customHeight="1">
      <c r="B245" s="5"/>
    </row>
    <row r="246" spans="2:2" ht="15.75" customHeight="1">
      <c r="B246" s="5"/>
    </row>
    <row r="247" spans="2:2" ht="15.75" customHeight="1">
      <c r="B247" s="5"/>
    </row>
    <row r="248" spans="2:2" ht="15.75" customHeight="1">
      <c r="B248" s="5"/>
    </row>
    <row r="249" spans="2:2" ht="15.75" customHeight="1">
      <c r="B249" s="5"/>
    </row>
    <row r="250" spans="2:2" ht="15.75" customHeight="1">
      <c r="B250" s="5"/>
    </row>
    <row r="251" spans="2:2" ht="15.75" customHeight="1">
      <c r="B251" s="5"/>
    </row>
    <row r="252" spans="2:2" ht="15.75" customHeight="1">
      <c r="B252" s="5"/>
    </row>
    <row r="253" spans="2:2" ht="15.75" customHeight="1">
      <c r="B253" s="5"/>
    </row>
    <row r="254" spans="2:2" ht="15.75" customHeight="1">
      <c r="B254" s="5"/>
    </row>
    <row r="255" spans="2:2" ht="15.75" customHeight="1">
      <c r="B255" s="5"/>
    </row>
    <row r="256" spans="2:2" ht="15.75" customHeight="1">
      <c r="B256" s="5"/>
    </row>
    <row r="257" spans="2:2" ht="15.75" customHeight="1">
      <c r="B257" s="5"/>
    </row>
    <row r="258" spans="2:2" ht="15.75" customHeight="1">
      <c r="B258" s="5"/>
    </row>
    <row r="259" spans="2:2" ht="15.75" customHeight="1">
      <c r="B259" s="5"/>
    </row>
    <row r="260" spans="2:2" ht="15.75" customHeight="1">
      <c r="B260" s="5"/>
    </row>
    <row r="261" spans="2:2" ht="15.75" customHeight="1">
      <c r="B261" s="5"/>
    </row>
    <row r="262" spans="2:2" ht="15.75" customHeight="1">
      <c r="B262" s="5"/>
    </row>
    <row r="263" spans="2:2" ht="15.75" customHeight="1">
      <c r="B263" s="5"/>
    </row>
    <row r="264" spans="2:2" ht="15.75" customHeight="1">
      <c r="B264" s="5"/>
    </row>
    <row r="265" spans="2:2" ht="15.75" customHeight="1">
      <c r="B265" s="5"/>
    </row>
    <row r="266" spans="2:2" ht="15.75" customHeight="1">
      <c r="B266" s="5"/>
    </row>
    <row r="267" spans="2:2" ht="15.75" customHeight="1">
      <c r="B267" s="5"/>
    </row>
    <row r="268" spans="2:2" ht="15.75" customHeight="1">
      <c r="B268" s="5"/>
    </row>
    <row r="269" spans="2:2" ht="15.75" customHeight="1">
      <c r="B269" s="5"/>
    </row>
    <row r="270" spans="2:2" ht="15.75" customHeight="1">
      <c r="B270" s="5"/>
    </row>
    <row r="271" spans="2:2" ht="15.75" customHeight="1">
      <c r="B271" s="5"/>
    </row>
    <row r="272" spans="2:2" ht="15.75" customHeight="1">
      <c r="B272" s="5"/>
    </row>
    <row r="273" spans="2:2" ht="15.75" customHeight="1">
      <c r="B273" s="5"/>
    </row>
    <row r="274" spans="2:2" ht="15.75" customHeight="1">
      <c r="B274" s="5"/>
    </row>
    <row r="275" spans="2:2" ht="15.75" customHeight="1">
      <c r="B275" s="5"/>
    </row>
    <row r="276" spans="2:2" ht="15.75" customHeight="1">
      <c r="B276" s="5"/>
    </row>
    <row r="277" spans="2:2" ht="15.75" customHeight="1">
      <c r="B277" s="5"/>
    </row>
    <row r="278" spans="2:2" ht="15.75" customHeight="1">
      <c r="B278" s="5"/>
    </row>
    <row r="279" spans="2:2" ht="15.75" customHeight="1">
      <c r="B279" s="5"/>
    </row>
    <row r="280" spans="2:2" ht="15.75" customHeight="1">
      <c r="B280" s="5"/>
    </row>
    <row r="281" spans="2:2" ht="15.75" customHeight="1">
      <c r="B281" s="5"/>
    </row>
    <row r="282" spans="2:2" ht="15.75" customHeight="1">
      <c r="B282" s="5"/>
    </row>
    <row r="283" spans="2:2" ht="15.75" customHeight="1">
      <c r="B283" s="5"/>
    </row>
    <row r="284" spans="2:2" ht="15.75" customHeight="1">
      <c r="B284" s="5"/>
    </row>
    <row r="285" spans="2:2" ht="15.75" customHeight="1">
      <c r="B285" s="5"/>
    </row>
    <row r="286" spans="2:2" ht="15.75" customHeight="1">
      <c r="B286" s="5"/>
    </row>
    <row r="287" spans="2:2" ht="15.75" customHeight="1">
      <c r="B287" s="5"/>
    </row>
    <row r="288" spans="2:2" ht="15.75" customHeight="1">
      <c r="B288" s="5"/>
    </row>
    <row r="289" spans="2:2" ht="15.75" customHeight="1">
      <c r="B289" s="5"/>
    </row>
    <row r="290" spans="2:2" ht="15.75" customHeight="1">
      <c r="B290" s="5"/>
    </row>
    <row r="291" spans="2:2" ht="15.75" customHeight="1">
      <c r="B291" s="5"/>
    </row>
    <row r="292" spans="2:2" ht="15.75" customHeight="1">
      <c r="B292" s="5"/>
    </row>
    <row r="293" spans="2:2" ht="15.75" customHeight="1">
      <c r="B293" s="5"/>
    </row>
    <row r="294" spans="2:2" ht="15.75" customHeight="1">
      <c r="B294" s="5"/>
    </row>
    <row r="295" spans="2:2" ht="15.75" customHeight="1">
      <c r="B295" s="5"/>
    </row>
    <row r="296" spans="2:2" ht="15.75" customHeight="1">
      <c r="B296" s="5"/>
    </row>
    <row r="297" spans="2:2" ht="15.75" customHeight="1">
      <c r="B297" s="5"/>
    </row>
    <row r="298" spans="2:2" ht="15.75" customHeight="1">
      <c r="B298" s="5"/>
    </row>
    <row r="299" spans="2:2" ht="15.75" customHeight="1">
      <c r="B299" s="5"/>
    </row>
    <row r="300" spans="2:2" ht="15.75" customHeight="1">
      <c r="B300" s="5"/>
    </row>
    <row r="301" spans="2:2" ht="15.75" customHeight="1">
      <c r="B301" s="5"/>
    </row>
    <row r="302" spans="2:2" ht="15.75" customHeight="1">
      <c r="B302" s="5"/>
    </row>
    <row r="303" spans="2:2" ht="15.75" customHeight="1">
      <c r="B303" s="5"/>
    </row>
    <row r="304" spans="2:2" ht="15.75" customHeight="1">
      <c r="B304" s="5"/>
    </row>
    <row r="305" spans="2:2" ht="15.75" customHeight="1">
      <c r="B305" s="5"/>
    </row>
    <row r="306" spans="2:2" ht="15.75" customHeight="1">
      <c r="B306" s="5"/>
    </row>
    <row r="307" spans="2:2" ht="15.75" customHeight="1">
      <c r="B307" s="5"/>
    </row>
    <row r="308" spans="2:2" ht="15.75" customHeight="1">
      <c r="B308" s="5"/>
    </row>
    <row r="309" spans="2:2" ht="15.75" customHeight="1">
      <c r="B309" s="5"/>
    </row>
    <row r="310" spans="2:2" ht="15.75" customHeight="1">
      <c r="B310" s="5"/>
    </row>
    <row r="311" spans="2:2" ht="15.75" customHeight="1">
      <c r="B311" s="5"/>
    </row>
    <row r="312" spans="2:2" ht="15.75" customHeight="1">
      <c r="B312" s="5"/>
    </row>
    <row r="313" spans="2:2" ht="15.75" customHeight="1">
      <c r="B313" s="5"/>
    </row>
    <row r="314" spans="2:2" ht="15.75" customHeight="1">
      <c r="B314" s="5"/>
    </row>
    <row r="315" spans="2:2" ht="15.75" customHeight="1">
      <c r="B315" s="5"/>
    </row>
    <row r="316" spans="2:2" ht="15.75" customHeight="1">
      <c r="B316" s="5"/>
    </row>
    <row r="317" spans="2:2" ht="15.75" customHeight="1">
      <c r="B317" s="5"/>
    </row>
    <row r="318" spans="2:2" ht="15.75" customHeight="1">
      <c r="B318" s="5"/>
    </row>
    <row r="319" spans="2:2" ht="15.75" customHeight="1">
      <c r="B319" s="5"/>
    </row>
    <row r="320" spans="2:2" ht="15.75" customHeight="1">
      <c r="B320" s="5"/>
    </row>
    <row r="321" spans="2:2" ht="15.75" customHeight="1">
      <c r="B321" s="5"/>
    </row>
    <row r="322" spans="2:2" ht="15.75" customHeight="1">
      <c r="B322" s="5"/>
    </row>
    <row r="323" spans="2:2" ht="15.75" customHeight="1">
      <c r="B323" s="5"/>
    </row>
    <row r="324" spans="2:2" ht="15.75" customHeight="1">
      <c r="B324" s="5"/>
    </row>
    <row r="325" spans="2:2" ht="15.75" customHeight="1">
      <c r="B325" s="5"/>
    </row>
    <row r="326" spans="2:2" ht="15.75" customHeight="1">
      <c r="B326" s="5"/>
    </row>
    <row r="327" spans="2:2" ht="15.75" customHeight="1">
      <c r="B327" s="5"/>
    </row>
    <row r="328" spans="2:2" ht="15.75" customHeight="1">
      <c r="B328" s="5"/>
    </row>
    <row r="329" spans="2:2" ht="15.75" customHeight="1">
      <c r="B329" s="5"/>
    </row>
    <row r="330" spans="2:2" ht="15.75" customHeight="1">
      <c r="B330" s="5"/>
    </row>
    <row r="331" spans="2:2" ht="15.75" customHeight="1">
      <c r="B331" s="5"/>
    </row>
    <row r="332" spans="2:2" ht="15.75" customHeight="1">
      <c r="B332" s="5"/>
    </row>
    <row r="333" spans="2:2" ht="15.75" customHeight="1">
      <c r="B333" s="5"/>
    </row>
    <row r="334" spans="2:2" ht="15.75" customHeight="1">
      <c r="B334" s="5"/>
    </row>
    <row r="335" spans="2:2" ht="15.75" customHeight="1">
      <c r="B335" s="5"/>
    </row>
    <row r="336" spans="2:2" ht="15.75" customHeight="1">
      <c r="B336" s="5"/>
    </row>
    <row r="337" spans="2:2" ht="15.75" customHeight="1">
      <c r="B337" s="5"/>
    </row>
    <row r="338" spans="2:2" ht="15.75" customHeight="1">
      <c r="B338" s="5"/>
    </row>
    <row r="339" spans="2:2" ht="15.75" customHeight="1">
      <c r="B339" s="5"/>
    </row>
    <row r="340" spans="2:2" ht="15.75" customHeight="1">
      <c r="B340" s="5"/>
    </row>
    <row r="341" spans="2:2" ht="15.75" customHeight="1">
      <c r="B341" s="5"/>
    </row>
    <row r="342" spans="2:2" ht="15.75" customHeight="1">
      <c r="B342" s="5"/>
    </row>
    <row r="343" spans="2:2" ht="15.75" customHeight="1">
      <c r="B343" s="5"/>
    </row>
    <row r="344" spans="2:2" ht="15.75" customHeight="1">
      <c r="B344" s="5"/>
    </row>
    <row r="345" spans="2:2" ht="15.75" customHeight="1">
      <c r="B345" s="5"/>
    </row>
    <row r="346" spans="2:2" ht="15.75" customHeight="1">
      <c r="B346" s="5"/>
    </row>
    <row r="347" spans="2:2" ht="15.75" customHeight="1">
      <c r="B347" s="5"/>
    </row>
    <row r="348" spans="2:2" ht="15.75" customHeight="1">
      <c r="B348" s="5"/>
    </row>
    <row r="349" spans="2:2" ht="15.75" customHeight="1">
      <c r="B349" s="5"/>
    </row>
    <row r="350" spans="2:2" ht="15.75" customHeight="1">
      <c r="B350" s="5"/>
    </row>
    <row r="351" spans="2:2" ht="15.75" customHeight="1">
      <c r="B351" s="5"/>
    </row>
    <row r="352" spans="2:2" ht="15.75" customHeight="1">
      <c r="B352" s="5"/>
    </row>
    <row r="353" spans="2:2" ht="15.75" customHeight="1">
      <c r="B353" s="5"/>
    </row>
    <row r="354" spans="2:2" ht="15.75" customHeight="1">
      <c r="B354" s="5"/>
    </row>
    <row r="355" spans="2:2" ht="15.75" customHeight="1">
      <c r="B355" s="5"/>
    </row>
    <row r="356" spans="2:2" ht="15.75" customHeight="1">
      <c r="B356" s="5"/>
    </row>
    <row r="357" spans="2:2" ht="15.75" customHeight="1">
      <c r="B357" s="5"/>
    </row>
    <row r="358" spans="2:2" ht="15.75" customHeight="1">
      <c r="B358" s="5"/>
    </row>
    <row r="359" spans="2:2" ht="15.75" customHeight="1">
      <c r="B359" s="5"/>
    </row>
    <row r="360" spans="2:2" ht="15.75" customHeight="1">
      <c r="B360" s="5"/>
    </row>
    <row r="361" spans="2:2" ht="15.75" customHeight="1">
      <c r="B361" s="5"/>
    </row>
    <row r="362" spans="2:2" ht="15.75" customHeight="1">
      <c r="B362" s="5"/>
    </row>
    <row r="363" spans="2:2" ht="15.75" customHeight="1">
      <c r="B363" s="5"/>
    </row>
    <row r="364" spans="2:2" ht="15.75" customHeight="1">
      <c r="B364" s="5"/>
    </row>
    <row r="365" spans="2:2" ht="15.75" customHeight="1">
      <c r="B365" s="5"/>
    </row>
    <row r="366" spans="2:2" ht="15.75" customHeight="1">
      <c r="B366" s="5"/>
    </row>
    <row r="367" spans="2:2" ht="15.75" customHeight="1">
      <c r="B367" s="5"/>
    </row>
    <row r="368" spans="2:2" ht="15.75" customHeight="1">
      <c r="B368" s="5"/>
    </row>
    <row r="369" spans="2:2" ht="15.75" customHeight="1">
      <c r="B369" s="5"/>
    </row>
    <row r="370" spans="2:2" ht="15.75" customHeight="1">
      <c r="B370" s="5"/>
    </row>
    <row r="371" spans="2:2" ht="15.75" customHeight="1">
      <c r="B371" s="5"/>
    </row>
    <row r="372" spans="2:2" ht="15.75" customHeight="1">
      <c r="B372" s="5"/>
    </row>
    <row r="373" spans="2:2" ht="15.75" customHeight="1">
      <c r="B373" s="5"/>
    </row>
    <row r="374" spans="2:2" ht="15.75" customHeight="1">
      <c r="B374" s="5"/>
    </row>
    <row r="375" spans="2:2" ht="15.75" customHeight="1">
      <c r="B375" s="5"/>
    </row>
    <row r="376" spans="2:2" ht="15.75" customHeight="1">
      <c r="B376" s="5"/>
    </row>
    <row r="377" spans="2:2" ht="15.75" customHeight="1">
      <c r="B377" s="5"/>
    </row>
    <row r="378" spans="2:2" ht="15.75" customHeight="1">
      <c r="B378" s="5"/>
    </row>
    <row r="379" spans="2:2" ht="15.75" customHeight="1">
      <c r="B379" s="5"/>
    </row>
    <row r="380" spans="2:2" ht="15.75" customHeight="1">
      <c r="B380" s="5"/>
    </row>
    <row r="381" spans="2:2" ht="15.75" customHeight="1">
      <c r="B381" s="5"/>
    </row>
    <row r="382" spans="2:2" ht="15.75" customHeight="1">
      <c r="B382" s="5"/>
    </row>
    <row r="383" spans="2:2" ht="15.75" customHeight="1">
      <c r="B383" s="5"/>
    </row>
    <row r="384" spans="2:2" ht="15.75" customHeight="1">
      <c r="B384" s="5"/>
    </row>
    <row r="385" spans="2:2" ht="15.75" customHeight="1">
      <c r="B385" s="5"/>
    </row>
    <row r="386" spans="2:2" ht="15.75" customHeight="1">
      <c r="B386" s="5"/>
    </row>
    <row r="387" spans="2:2" ht="15.75" customHeight="1">
      <c r="B387" s="5"/>
    </row>
    <row r="388" spans="2:2" ht="15.75" customHeight="1">
      <c r="B388" s="5"/>
    </row>
    <row r="389" spans="2:2" ht="15.75" customHeight="1">
      <c r="B389" s="5"/>
    </row>
    <row r="390" spans="2:2" ht="15.75" customHeight="1">
      <c r="B390" s="5"/>
    </row>
    <row r="391" spans="2:2" ht="15.75" customHeight="1">
      <c r="B391" s="5"/>
    </row>
    <row r="392" spans="2:2" ht="15.75" customHeight="1">
      <c r="B392" s="5"/>
    </row>
    <row r="393" spans="2:2" ht="15.75" customHeight="1">
      <c r="B393" s="5"/>
    </row>
    <row r="394" spans="2:2" ht="15.75" customHeight="1">
      <c r="B394" s="5"/>
    </row>
    <row r="395" spans="2:2" ht="15.75" customHeight="1">
      <c r="B395" s="5"/>
    </row>
    <row r="396" spans="2:2" ht="15.75" customHeight="1">
      <c r="B396" s="5"/>
    </row>
    <row r="397" spans="2:2" ht="15.75" customHeight="1">
      <c r="B397" s="5"/>
    </row>
    <row r="398" spans="2:2" ht="15.75" customHeight="1">
      <c r="B398" s="5"/>
    </row>
    <row r="399" spans="2:2" ht="15.75" customHeight="1">
      <c r="B399" s="5"/>
    </row>
    <row r="400" spans="2:2" ht="15.75" customHeight="1">
      <c r="B400" s="5"/>
    </row>
    <row r="401" spans="2:2" ht="15.75" customHeight="1">
      <c r="B401" s="5"/>
    </row>
    <row r="402" spans="2:2" ht="15.75" customHeight="1">
      <c r="B402" s="5"/>
    </row>
    <row r="403" spans="2:2" ht="15.75" customHeight="1">
      <c r="B403" s="5"/>
    </row>
    <row r="404" spans="2:2" ht="15.75" customHeight="1">
      <c r="B404" s="5"/>
    </row>
    <row r="405" spans="2:2" ht="15.75" customHeight="1">
      <c r="B405" s="5"/>
    </row>
    <row r="406" spans="2:2" ht="15.75" customHeight="1">
      <c r="B406" s="5"/>
    </row>
    <row r="407" spans="2:2" ht="15.75" customHeight="1">
      <c r="B407" s="5"/>
    </row>
    <row r="408" spans="2:2" ht="15.75" customHeight="1">
      <c r="B408" s="5"/>
    </row>
    <row r="409" spans="2:2" ht="15.75" customHeight="1">
      <c r="B409" s="5"/>
    </row>
    <row r="410" spans="2:2" ht="15.75" customHeight="1">
      <c r="B410" s="5"/>
    </row>
    <row r="411" spans="2:2" ht="15.75" customHeight="1">
      <c r="B411" s="5"/>
    </row>
    <row r="412" spans="2:2" ht="15.75" customHeight="1">
      <c r="B412" s="5"/>
    </row>
    <row r="413" spans="2:2" ht="15.75" customHeight="1">
      <c r="B413" s="5"/>
    </row>
    <row r="414" spans="2:2" ht="15.75" customHeight="1">
      <c r="B414" s="5"/>
    </row>
    <row r="415" spans="2:2" ht="15.75" customHeight="1">
      <c r="B415" s="5"/>
    </row>
    <row r="416" spans="2:2" ht="15.75" customHeight="1">
      <c r="B416" s="5"/>
    </row>
    <row r="417" spans="2:2" ht="15.75" customHeight="1">
      <c r="B417" s="5"/>
    </row>
    <row r="418" spans="2:2" ht="15.75" customHeight="1">
      <c r="B418" s="5"/>
    </row>
    <row r="419" spans="2:2" ht="15.75" customHeight="1">
      <c r="B419" s="5"/>
    </row>
    <row r="420" spans="2:2" ht="15.75" customHeight="1">
      <c r="B420" s="5"/>
    </row>
    <row r="421" spans="2:2" ht="15.75" customHeight="1">
      <c r="B421" s="5"/>
    </row>
    <row r="422" spans="2:2" ht="15.75" customHeight="1">
      <c r="B422" s="5"/>
    </row>
    <row r="423" spans="2:2" ht="15.75" customHeight="1">
      <c r="B423" s="5"/>
    </row>
    <row r="424" spans="2:2" ht="15.75" customHeight="1">
      <c r="B424" s="5"/>
    </row>
    <row r="425" spans="2:2" ht="15.75" customHeight="1">
      <c r="B425" s="5"/>
    </row>
    <row r="426" spans="2:2" ht="15.75" customHeight="1">
      <c r="B426" s="5"/>
    </row>
    <row r="427" spans="2:2" ht="15.75" customHeight="1">
      <c r="B427" s="5"/>
    </row>
    <row r="428" spans="2:2" ht="15.75" customHeight="1">
      <c r="B428" s="5"/>
    </row>
    <row r="429" spans="2:2" ht="15.75" customHeight="1">
      <c r="B429" s="5"/>
    </row>
    <row r="430" spans="2:2" ht="15.75" customHeight="1">
      <c r="B430" s="5"/>
    </row>
    <row r="431" spans="2:2" ht="15.75" customHeight="1">
      <c r="B431" s="5"/>
    </row>
    <row r="432" spans="2:2" ht="15.75" customHeight="1">
      <c r="B432" s="5"/>
    </row>
    <row r="433" spans="2:2" ht="15.75" customHeight="1">
      <c r="B433" s="5"/>
    </row>
    <row r="434" spans="2:2" ht="15.75" customHeight="1">
      <c r="B434" s="5"/>
    </row>
    <row r="435" spans="2:2" ht="15.75" customHeight="1">
      <c r="B435" s="5"/>
    </row>
    <row r="436" spans="2:2" ht="15.75" customHeight="1">
      <c r="B436" s="5"/>
    </row>
    <row r="437" spans="2:2" ht="15.75" customHeight="1">
      <c r="B437" s="5"/>
    </row>
    <row r="438" spans="2:2" ht="15.75" customHeight="1">
      <c r="B438" s="5"/>
    </row>
    <row r="439" spans="2:2" ht="15.75" customHeight="1">
      <c r="B439" s="5"/>
    </row>
    <row r="440" spans="2:2" ht="15.75" customHeight="1">
      <c r="B440" s="5"/>
    </row>
    <row r="441" spans="2:2" ht="15.75" customHeight="1">
      <c r="B441" s="5"/>
    </row>
    <row r="442" spans="2:2" ht="15.75" customHeight="1">
      <c r="B442" s="5"/>
    </row>
    <row r="443" spans="2:2" ht="15.75" customHeight="1">
      <c r="B443" s="5"/>
    </row>
    <row r="444" spans="2:2" ht="15.75" customHeight="1">
      <c r="B444" s="5"/>
    </row>
    <row r="445" spans="2:2" ht="15.75" customHeight="1">
      <c r="B445" s="5"/>
    </row>
    <row r="446" spans="2:2" ht="15.75" customHeight="1">
      <c r="B446" s="5"/>
    </row>
    <row r="447" spans="2:2" ht="15.75" customHeight="1">
      <c r="B447" s="5"/>
    </row>
    <row r="448" spans="2:2" ht="15.75" customHeight="1">
      <c r="B448" s="5"/>
    </row>
    <row r="449" spans="2:2" ht="15.75" customHeight="1">
      <c r="B449" s="5"/>
    </row>
    <row r="450" spans="2:2" ht="15.75" customHeight="1">
      <c r="B450" s="5"/>
    </row>
    <row r="451" spans="2:2" ht="15.75" customHeight="1">
      <c r="B451" s="5"/>
    </row>
    <row r="452" spans="2:2" ht="15.75" customHeight="1">
      <c r="B452" s="5"/>
    </row>
    <row r="453" spans="2:2" ht="15.75" customHeight="1">
      <c r="B453" s="5"/>
    </row>
    <row r="454" spans="2:2" ht="15.75" customHeight="1">
      <c r="B454" s="5"/>
    </row>
    <row r="455" spans="2:2" ht="15.75" customHeight="1">
      <c r="B455" s="5"/>
    </row>
    <row r="456" spans="2:2" ht="15.75" customHeight="1">
      <c r="B456" s="5"/>
    </row>
    <row r="457" spans="2:2" ht="15.75" customHeight="1">
      <c r="B457" s="5"/>
    </row>
    <row r="458" spans="2:2" ht="15.75" customHeight="1">
      <c r="B458" s="5"/>
    </row>
    <row r="459" spans="2:2" ht="15.75" customHeight="1">
      <c r="B459" s="5"/>
    </row>
    <row r="460" spans="2:2" ht="15.75" customHeight="1">
      <c r="B460" s="5"/>
    </row>
    <row r="461" spans="2:2" ht="15.75" customHeight="1">
      <c r="B461" s="5"/>
    </row>
    <row r="462" spans="2:2" ht="15.75" customHeight="1">
      <c r="B462" s="5"/>
    </row>
    <row r="463" spans="2:2" ht="15.75" customHeight="1">
      <c r="B463" s="5"/>
    </row>
    <row r="464" spans="2:2" ht="15.75" customHeight="1">
      <c r="B464" s="5"/>
    </row>
    <row r="465" spans="2:2" ht="15.75" customHeight="1">
      <c r="B465" s="5"/>
    </row>
    <row r="466" spans="2:2" ht="15.75" customHeight="1">
      <c r="B466" s="5"/>
    </row>
    <row r="467" spans="2:2" ht="15.75" customHeight="1">
      <c r="B467" s="5"/>
    </row>
    <row r="468" spans="2:2" ht="15.75" customHeight="1">
      <c r="B468" s="5"/>
    </row>
    <row r="469" spans="2:2" ht="15.75" customHeight="1">
      <c r="B469" s="5"/>
    </row>
    <row r="470" spans="2:2" ht="15.75" customHeight="1">
      <c r="B470" s="5"/>
    </row>
    <row r="471" spans="2:2" ht="15.75" customHeight="1">
      <c r="B471" s="5"/>
    </row>
    <row r="472" spans="2:2" ht="15.75" customHeight="1">
      <c r="B472" s="5"/>
    </row>
    <row r="473" spans="2:2" ht="15.75" customHeight="1">
      <c r="B473" s="5"/>
    </row>
    <row r="474" spans="2:2" ht="15.75" customHeight="1">
      <c r="B474" s="5"/>
    </row>
    <row r="475" spans="2:2" ht="15.75" customHeight="1">
      <c r="B475" s="5"/>
    </row>
    <row r="476" spans="2:2" ht="15.75" customHeight="1">
      <c r="B476" s="5"/>
    </row>
    <row r="477" spans="2:2" ht="15.75" customHeight="1">
      <c r="B477" s="5"/>
    </row>
    <row r="478" spans="2:2" ht="15.75" customHeight="1">
      <c r="B478" s="5"/>
    </row>
    <row r="479" spans="2:2" ht="15.75" customHeight="1">
      <c r="B479" s="5"/>
    </row>
    <row r="480" spans="2:2" ht="15.75" customHeight="1">
      <c r="B480" s="5"/>
    </row>
    <row r="481" spans="2:2" ht="15.75" customHeight="1">
      <c r="B481" s="5"/>
    </row>
    <row r="482" spans="2:2" ht="15.75" customHeight="1">
      <c r="B482" s="5"/>
    </row>
    <row r="483" spans="2:2" ht="15.75" customHeight="1">
      <c r="B483" s="5"/>
    </row>
    <row r="484" spans="2:2" ht="15.75" customHeight="1">
      <c r="B484" s="5"/>
    </row>
    <row r="485" spans="2:2" ht="15.75" customHeight="1">
      <c r="B485" s="5"/>
    </row>
    <row r="486" spans="2:2" ht="15.75" customHeight="1">
      <c r="B486" s="5"/>
    </row>
    <row r="487" spans="2:2" ht="15.75" customHeight="1">
      <c r="B487" s="5"/>
    </row>
    <row r="488" spans="2:2" ht="15.75" customHeight="1">
      <c r="B488" s="5"/>
    </row>
    <row r="489" spans="2:2" ht="15.75" customHeight="1">
      <c r="B489" s="5"/>
    </row>
    <row r="490" spans="2:2" ht="15.75" customHeight="1">
      <c r="B490" s="5"/>
    </row>
    <row r="491" spans="2:2" ht="15.75" customHeight="1">
      <c r="B491" s="5"/>
    </row>
    <row r="492" spans="2:2" ht="15.75" customHeight="1">
      <c r="B492" s="5"/>
    </row>
    <row r="493" spans="2:2" ht="15.75" customHeight="1">
      <c r="B493" s="5"/>
    </row>
    <row r="494" spans="2:2" ht="15.75" customHeight="1">
      <c r="B494" s="5"/>
    </row>
    <row r="495" spans="2:2" ht="15.75" customHeight="1">
      <c r="B495" s="5"/>
    </row>
    <row r="496" spans="2:2" ht="15.75" customHeight="1">
      <c r="B496" s="5"/>
    </row>
    <row r="497" spans="2:2" ht="15.75" customHeight="1">
      <c r="B497" s="5"/>
    </row>
    <row r="498" spans="2:2" ht="15.75" customHeight="1">
      <c r="B498" s="5"/>
    </row>
    <row r="499" spans="2:2" ht="15.75" customHeight="1">
      <c r="B499" s="5"/>
    </row>
    <row r="500" spans="2:2" ht="15.75" customHeight="1">
      <c r="B500" s="5"/>
    </row>
    <row r="501" spans="2:2" ht="15.75" customHeight="1">
      <c r="B501" s="5"/>
    </row>
    <row r="502" spans="2:2" ht="15.75" customHeight="1">
      <c r="B502" s="5"/>
    </row>
    <row r="503" spans="2:2" ht="15.75" customHeight="1">
      <c r="B503" s="5"/>
    </row>
    <row r="504" spans="2:2" ht="15.75" customHeight="1">
      <c r="B504" s="5"/>
    </row>
    <row r="505" spans="2:2" ht="15.75" customHeight="1">
      <c r="B505" s="5"/>
    </row>
    <row r="506" spans="2:2" ht="15.75" customHeight="1">
      <c r="B506" s="5"/>
    </row>
    <row r="507" spans="2:2" ht="15.75" customHeight="1">
      <c r="B507" s="5"/>
    </row>
    <row r="508" spans="2:2" ht="15.75" customHeight="1">
      <c r="B508" s="5"/>
    </row>
    <row r="509" spans="2:2" ht="15.75" customHeight="1">
      <c r="B509" s="5"/>
    </row>
    <row r="510" spans="2:2" ht="15.75" customHeight="1">
      <c r="B510" s="5"/>
    </row>
    <row r="511" spans="2:2" ht="15.75" customHeight="1">
      <c r="B511" s="5"/>
    </row>
    <row r="512" spans="2:2" ht="15.75" customHeight="1">
      <c r="B512" s="5"/>
    </row>
    <row r="513" spans="2:2" ht="15.75" customHeight="1">
      <c r="B513" s="5"/>
    </row>
    <row r="514" spans="2:2" ht="15.75" customHeight="1">
      <c r="B514" s="5"/>
    </row>
    <row r="515" spans="2:2" ht="15.75" customHeight="1">
      <c r="B515" s="5"/>
    </row>
    <row r="516" spans="2:2" ht="15.75" customHeight="1">
      <c r="B516" s="5"/>
    </row>
    <row r="517" spans="2:2" ht="15.75" customHeight="1">
      <c r="B517" s="5"/>
    </row>
    <row r="518" spans="2:2" ht="15.75" customHeight="1">
      <c r="B518" s="5"/>
    </row>
    <row r="519" spans="2:2" ht="15.75" customHeight="1">
      <c r="B519" s="5"/>
    </row>
    <row r="520" spans="2:2" ht="15.75" customHeight="1">
      <c r="B520" s="5"/>
    </row>
    <row r="521" spans="2:2" ht="15.75" customHeight="1">
      <c r="B521" s="5"/>
    </row>
    <row r="522" spans="2:2" ht="15.75" customHeight="1">
      <c r="B522" s="5"/>
    </row>
    <row r="523" spans="2:2" ht="15.75" customHeight="1">
      <c r="B523" s="5"/>
    </row>
    <row r="524" spans="2:2" ht="15.75" customHeight="1">
      <c r="B524" s="5"/>
    </row>
    <row r="525" spans="2:2" ht="15.75" customHeight="1">
      <c r="B525" s="5"/>
    </row>
    <row r="526" spans="2:2" ht="15.75" customHeight="1">
      <c r="B526" s="5"/>
    </row>
    <row r="527" spans="2:2" ht="15.75" customHeight="1">
      <c r="B527" s="5"/>
    </row>
    <row r="528" spans="2:2" ht="15.75" customHeight="1">
      <c r="B528" s="5"/>
    </row>
    <row r="529" spans="2:2" ht="15.75" customHeight="1">
      <c r="B529" s="5"/>
    </row>
    <row r="530" spans="2:2" ht="15.75" customHeight="1">
      <c r="B530" s="5"/>
    </row>
    <row r="531" spans="2:2" ht="15.75" customHeight="1">
      <c r="B531" s="5"/>
    </row>
    <row r="532" spans="2:2" ht="15.75" customHeight="1">
      <c r="B532" s="5"/>
    </row>
    <row r="533" spans="2:2" ht="15.75" customHeight="1">
      <c r="B533" s="5"/>
    </row>
    <row r="534" spans="2:2" ht="15.75" customHeight="1">
      <c r="B534" s="5"/>
    </row>
    <row r="535" spans="2:2" ht="15.75" customHeight="1">
      <c r="B535" s="5"/>
    </row>
    <row r="536" spans="2:2" ht="15.75" customHeight="1">
      <c r="B536" s="5"/>
    </row>
    <row r="537" spans="2:2" ht="15.75" customHeight="1">
      <c r="B537" s="5"/>
    </row>
    <row r="538" spans="2:2" ht="15.75" customHeight="1">
      <c r="B538" s="5"/>
    </row>
    <row r="539" spans="2:2" ht="15.75" customHeight="1">
      <c r="B539" s="5"/>
    </row>
    <row r="540" spans="2:2" ht="15.75" customHeight="1">
      <c r="B540" s="5"/>
    </row>
    <row r="541" spans="2:2" ht="15.75" customHeight="1">
      <c r="B541" s="5"/>
    </row>
    <row r="542" spans="2:2" ht="15.75" customHeight="1">
      <c r="B542" s="5"/>
    </row>
    <row r="543" spans="2:2" ht="15.75" customHeight="1">
      <c r="B543" s="5"/>
    </row>
    <row r="544" spans="2:2" ht="15.75" customHeight="1">
      <c r="B544" s="5"/>
    </row>
    <row r="545" spans="2:2" ht="15.75" customHeight="1">
      <c r="B545" s="5"/>
    </row>
    <row r="546" spans="2:2" ht="15.75" customHeight="1">
      <c r="B546" s="5"/>
    </row>
    <row r="547" spans="2:2" ht="15.75" customHeight="1">
      <c r="B547" s="5"/>
    </row>
    <row r="548" spans="2:2" ht="15.75" customHeight="1">
      <c r="B548" s="5"/>
    </row>
    <row r="549" spans="2:2" ht="15.75" customHeight="1">
      <c r="B549" s="5"/>
    </row>
    <row r="550" spans="2:2" ht="15.75" customHeight="1">
      <c r="B550" s="5"/>
    </row>
    <row r="551" spans="2:2" ht="15.75" customHeight="1">
      <c r="B551" s="5"/>
    </row>
    <row r="552" spans="2:2" ht="15.75" customHeight="1">
      <c r="B552" s="5"/>
    </row>
    <row r="553" spans="2:2" ht="15.75" customHeight="1">
      <c r="B553" s="5"/>
    </row>
    <row r="554" spans="2:2" ht="15.75" customHeight="1">
      <c r="B554" s="5"/>
    </row>
    <row r="555" spans="2:2" ht="15.75" customHeight="1">
      <c r="B555" s="5"/>
    </row>
    <row r="556" spans="2:2" ht="15.75" customHeight="1">
      <c r="B556" s="5"/>
    </row>
    <row r="557" spans="2:2" ht="15.75" customHeight="1">
      <c r="B557" s="5"/>
    </row>
    <row r="558" spans="2:2" ht="15.75" customHeight="1">
      <c r="B558" s="5"/>
    </row>
    <row r="559" spans="2:2" ht="15.75" customHeight="1">
      <c r="B559" s="5"/>
    </row>
    <row r="560" spans="2:2" ht="15.75" customHeight="1">
      <c r="B560" s="5"/>
    </row>
    <row r="561" spans="2:2" ht="15.75" customHeight="1">
      <c r="B561" s="5"/>
    </row>
    <row r="562" spans="2:2" ht="15.75" customHeight="1">
      <c r="B562" s="5"/>
    </row>
    <row r="563" spans="2:2" ht="15.75" customHeight="1">
      <c r="B563" s="5"/>
    </row>
    <row r="564" spans="2:2" ht="15.75" customHeight="1">
      <c r="B564" s="5"/>
    </row>
    <row r="565" spans="2:2" ht="15.75" customHeight="1">
      <c r="B565" s="5"/>
    </row>
    <row r="566" spans="2:2" ht="15.75" customHeight="1">
      <c r="B566" s="5"/>
    </row>
    <row r="567" spans="2:2" ht="15.75" customHeight="1">
      <c r="B567" s="5"/>
    </row>
    <row r="568" spans="2:2" ht="15.75" customHeight="1">
      <c r="B568" s="5"/>
    </row>
    <row r="569" spans="2:2" ht="15.75" customHeight="1">
      <c r="B569" s="5"/>
    </row>
    <row r="570" spans="2:2" ht="15.75" customHeight="1">
      <c r="B570" s="5"/>
    </row>
    <row r="571" spans="2:2" ht="15.75" customHeight="1">
      <c r="B571" s="5"/>
    </row>
    <row r="572" spans="2:2" ht="15.75" customHeight="1">
      <c r="B572" s="5"/>
    </row>
    <row r="573" spans="2:2" ht="15.75" customHeight="1">
      <c r="B573" s="5"/>
    </row>
    <row r="574" spans="2:2" ht="15.75" customHeight="1">
      <c r="B574" s="5"/>
    </row>
    <row r="575" spans="2:2" ht="15.75" customHeight="1">
      <c r="B575" s="5"/>
    </row>
    <row r="576" spans="2:2" ht="15.75" customHeight="1">
      <c r="B576" s="5"/>
    </row>
    <row r="577" spans="2:2" ht="15.75" customHeight="1">
      <c r="B577" s="5"/>
    </row>
    <row r="578" spans="2:2" ht="15.75" customHeight="1">
      <c r="B578" s="5"/>
    </row>
    <row r="579" spans="2:2" ht="15.75" customHeight="1">
      <c r="B579" s="5"/>
    </row>
    <row r="580" spans="2:2" ht="15.75" customHeight="1">
      <c r="B580" s="5"/>
    </row>
    <row r="581" spans="2:2" ht="15.75" customHeight="1">
      <c r="B581" s="5"/>
    </row>
    <row r="582" spans="2:2" ht="15.75" customHeight="1">
      <c r="B582" s="5"/>
    </row>
    <row r="583" spans="2:2" ht="15.75" customHeight="1">
      <c r="B583" s="5"/>
    </row>
    <row r="584" spans="2:2" ht="15.75" customHeight="1">
      <c r="B584" s="5"/>
    </row>
    <row r="585" spans="2:2" ht="15.75" customHeight="1">
      <c r="B585" s="5"/>
    </row>
    <row r="586" spans="2:2" ht="15.75" customHeight="1">
      <c r="B586" s="5"/>
    </row>
    <row r="587" spans="2:2" ht="15.75" customHeight="1">
      <c r="B587" s="5"/>
    </row>
    <row r="588" spans="2:2" ht="15.75" customHeight="1">
      <c r="B588" s="5"/>
    </row>
    <row r="589" spans="2:2" ht="15.75" customHeight="1">
      <c r="B589" s="5"/>
    </row>
    <row r="590" spans="2:2" ht="15.75" customHeight="1">
      <c r="B590" s="5"/>
    </row>
    <row r="591" spans="2:2" ht="15.75" customHeight="1">
      <c r="B591" s="5"/>
    </row>
    <row r="592" spans="2:2" ht="15.75" customHeight="1">
      <c r="B592" s="5"/>
    </row>
    <row r="593" spans="2:2" ht="15.75" customHeight="1">
      <c r="B593" s="5"/>
    </row>
    <row r="594" spans="2:2" ht="15.75" customHeight="1">
      <c r="B594" s="5"/>
    </row>
    <row r="595" spans="2:2" ht="15.75" customHeight="1">
      <c r="B595" s="5"/>
    </row>
    <row r="596" spans="2:2" ht="15.75" customHeight="1">
      <c r="B596" s="5"/>
    </row>
    <row r="597" spans="2:2" ht="15.75" customHeight="1">
      <c r="B597" s="5"/>
    </row>
    <row r="598" spans="2:2" ht="15.75" customHeight="1">
      <c r="B598" s="5"/>
    </row>
    <row r="599" spans="2:2" ht="15.75" customHeight="1">
      <c r="B599" s="5"/>
    </row>
    <row r="600" spans="2:2" ht="15.75" customHeight="1">
      <c r="B600" s="5"/>
    </row>
    <row r="601" spans="2:2" ht="15.75" customHeight="1">
      <c r="B601" s="5"/>
    </row>
    <row r="602" spans="2:2" ht="15.75" customHeight="1">
      <c r="B602" s="5"/>
    </row>
    <row r="603" spans="2:2" ht="15.75" customHeight="1">
      <c r="B603" s="5"/>
    </row>
    <row r="604" spans="2:2" ht="15.75" customHeight="1">
      <c r="B604" s="5"/>
    </row>
    <row r="605" spans="2:2" ht="15.75" customHeight="1">
      <c r="B605" s="5"/>
    </row>
    <row r="606" spans="2:2" ht="15.75" customHeight="1">
      <c r="B606" s="5"/>
    </row>
    <row r="607" spans="2:2" ht="15.75" customHeight="1">
      <c r="B607" s="5"/>
    </row>
    <row r="608" spans="2:2" ht="15.75" customHeight="1">
      <c r="B608" s="5"/>
    </row>
    <row r="609" spans="2:2" ht="15.75" customHeight="1">
      <c r="B609" s="5"/>
    </row>
    <row r="610" spans="2:2" ht="15.75" customHeight="1">
      <c r="B610" s="5"/>
    </row>
    <row r="611" spans="2:2" ht="15.75" customHeight="1">
      <c r="B611" s="5"/>
    </row>
    <row r="612" spans="2:2" ht="15.75" customHeight="1">
      <c r="B612" s="5"/>
    </row>
    <row r="613" spans="2:2" ht="15.75" customHeight="1">
      <c r="B613" s="5"/>
    </row>
    <row r="614" spans="2:2" ht="15.75" customHeight="1">
      <c r="B614" s="5"/>
    </row>
    <row r="615" spans="2:2" ht="15.75" customHeight="1">
      <c r="B615" s="5"/>
    </row>
    <row r="616" spans="2:2" ht="15.75" customHeight="1">
      <c r="B616" s="5"/>
    </row>
    <row r="617" spans="2:2" ht="15.75" customHeight="1">
      <c r="B617" s="5"/>
    </row>
    <row r="618" spans="2:2" ht="15.75" customHeight="1">
      <c r="B618" s="5"/>
    </row>
    <row r="619" spans="2:2" ht="15.75" customHeight="1">
      <c r="B619" s="5"/>
    </row>
    <row r="620" spans="2:2" ht="15.75" customHeight="1">
      <c r="B620" s="5"/>
    </row>
    <row r="621" spans="2:2" ht="15.75" customHeight="1">
      <c r="B621" s="5"/>
    </row>
    <row r="622" spans="2:2" ht="15.75" customHeight="1">
      <c r="B622" s="5"/>
    </row>
    <row r="623" spans="2:2" ht="15.75" customHeight="1">
      <c r="B623" s="5"/>
    </row>
    <row r="624" spans="2:2" ht="15.75" customHeight="1">
      <c r="B624" s="5"/>
    </row>
    <row r="625" spans="2:2" ht="15.75" customHeight="1">
      <c r="B625" s="5"/>
    </row>
    <row r="626" spans="2:2" ht="15.75" customHeight="1">
      <c r="B626" s="5"/>
    </row>
    <row r="627" spans="2:2" ht="15.75" customHeight="1">
      <c r="B627" s="5"/>
    </row>
    <row r="628" spans="2:2" ht="15.75" customHeight="1">
      <c r="B628" s="5"/>
    </row>
    <row r="629" spans="2:2" ht="15.75" customHeight="1">
      <c r="B629" s="5"/>
    </row>
    <row r="630" spans="2:2" ht="15.75" customHeight="1">
      <c r="B630" s="5"/>
    </row>
    <row r="631" spans="2:2" ht="15.75" customHeight="1">
      <c r="B631" s="5"/>
    </row>
    <row r="632" spans="2:2" ht="15.75" customHeight="1">
      <c r="B632" s="5"/>
    </row>
    <row r="633" spans="2:2" ht="15.75" customHeight="1">
      <c r="B633" s="5"/>
    </row>
    <row r="634" spans="2:2" ht="15.75" customHeight="1">
      <c r="B634" s="5"/>
    </row>
    <row r="635" spans="2:2" ht="15.75" customHeight="1">
      <c r="B635" s="5"/>
    </row>
    <row r="636" spans="2:2" ht="15.75" customHeight="1">
      <c r="B636" s="5"/>
    </row>
    <row r="637" spans="2:2" ht="15.75" customHeight="1">
      <c r="B637" s="5"/>
    </row>
    <row r="638" spans="2:2" ht="15.75" customHeight="1">
      <c r="B638" s="5"/>
    </row>
    <row r="639" spans="2:2" ht="15.75" customHeight="1">
      <c r="B639" s="5"/>
    </row>
    <row r="640" spans="2:2" ht="15.75" customHeight="1">
      <c r="B640" s="5"/>
    </row>
    <row r="641" spans="2:2" ht="15.75" customHeight="1">
      <c r="B641" s="5"/>
    </row>
    <row r="642" spans="2:2" ht="15.75" customHeight="1">
      <c r="B642" s="5"/>
    </row>
    <row r="643" spans="2:2" ht="15.75" customHeight="1">
      <c r="B643" s="5"/>
    </row>
    <row r="644" spans="2:2" ht="15.75" customHeight="1">
      <c r="B644" s="5"/>
    </row>
    <row r="645" spans="2:2" ht="15.75" customHeight="1">
      <c r="B645" s="5"/>
    </row>
    <row r="646" spans="2:2" ht="15.75" customHeight="1">
      <c r="B646" s="5"/>
    </row>
    <row r="647" spans="2:2" ht="15.75" customHeight="1">
      <c r="B647" s="5"/>
    </row>
    <row r="648" spans="2:2" ht="15.75" customHeight="1">
      <c r="B648" s="5"/>
    </row>
    <row r="649" spans="2:2" ht="15.75" customHeight="1">
      <c r="B649" s="5"/>
    </row>
    <row r="650" spans="2:2" ht="15.75" customHeight="1">
      <c r="B650" s="5"/>
    </row>
    <row r="651" spans="2:2" ht="15.75" customHeight="1">
      <c r="B651" s="5"/>
    </row>
    <row r="652" spans="2:2" ht="15.75" customHeight="1">
      <c r="B652" s="5"/>
    </row>
    <row r="653" spans="2:2" ht="15.75" customHeight="1">
      <c r="B653" s="5"/>
    </row>
    <row r="654" spans="2:2" ht="15.75" customHeight="1">
      <c r="B654" s="5"/>
    </row>
    <row r="655" spans="2:2" ht="15.75" customHeight="1">
      <c r="B655" s="5"/>
    </row>
    <row r="656" spans="2:2" ht="15.75" customHeight="1">
      <c r="B656" s="5"/>
    </row>
    <row r="657" spans="2:2" ht="15.75" customHeight="1">
      <c r="B657" s="5"/>
    </row>
    <row r="658" spans="2:2" ht="15.75" customHeight="1">
      <c r="B658" s="5"/>
    </row>
    <row r="659" spans="2:2" ht="15.75" customHeight="1">
      <c r="B659" s="5"/>
    </row>
    <row r="660" spans="2:2" ht="15.75" customHeight="1">
      <c r="B660" s="5"/>
    </row>
    <row r="661" spans="2:2" ht="15.75" customHeight="1">
      <c r="B661" s="5"/>
    </row>
    <row r="662" spans="2:2" ht="15.75" customHeight="1">
      <c r="B662" s="5"/>
    </row>
    <row r="663" spans="2:2" ht="15.75" customHeight="1">
      <c r="B663" s="5"/>
    </row>
    <row r="664" spans="2:2" ht="15.75" customHeight="1">
      <c r="B664" s="5"/>
    </row>
    <row r="665" spans="2:2" ht="15.75" customHeight="1">
      <c r="B665" s="5"/>
    </row>
    <row r="666" spans="2:2" ht="15.75" customHeight="1">
      <c r="B666" s="5"/>
    </row>
    <row r="667" spans="2:2" ht="15.75" customHeight="1">
      <c r="B667" s="5"/>
    </row>
    <row r="668" spans="2:2" ht="15.75" customHeight="1">
      <c r="B668" s="5"/>
    </row>
    <row r="669" spans="2:2" ht="15.75" customHeight="1">
      <c r="B669" s="5"/>
    </row>
    <row r="670" spans="2:2" ht="15.75" customHeight="1">
      <c r="B670" s="5"/>
    </row>
    <row r="671" spans="2:2" ht="15.75" customHeight="1">
      <c r="B671" s="5"/>
    </row>
    <row r="672" spans="2:2" ht="15.75" customHeight="1">
      <c r="B672" s="5"/>
    </row>
    <row r="673" spans="2:2" ht="15.75" customHeight="1">
      <c r="B673" s="5"/>
    </row>
    <row r="674" spans="2:2" ht="15.75" customHeight="1">
      <c r="B674" s="5"/>
    </row>
    <row r="675" spans="2:2" ht="15.75" customHeight="1">
      <c r="B675" s="5"/>
    </row>
    <row r="676" spans="2:2" ht="15.75" customHeight="1">
      <c r="B676" s="5"/>
    </row>
    <row r="677" spans="2:2" ht="15.75" customHeight="1">
      <c r="B677" s="5"/>
    </row>
    <row r="678" spans="2:2" ht="15.75" customHeight="1">
      <c r="B678" s="5"/>
    </row>
    <row r="679" spans="2:2" ht="15.75" customHeight="1">
      <c r="B679" s="5"/>
    </row>
    <row r="680" spans="2:2" ht="15.75" customHeight="1">
      <c r="B680" s="5"/>
    </row>
    <row r="681" spans="2:2" ht="15.75" customHeight="1">
      <c r="B681" s="5"/>
    </row>
    <row r="682" spans="2:2" ht="15.75" customHeight="1">
      <c r="B682" s="5"/>
    </row>
    <row r="683" spans="2:2" ht="15.75" customHeight="1">
      <c r="B683" s="5"/>
    </row>
    <row r="684" spans="2:2" ht="15.75" customHeight="1">
      <c r="B684" s="5"/>
    </row>
    <row r="685" spans="2:2" ht="15.75" customHeight="1">
      <c r="B685" s="5"/>
    </row>
    <row r="686" spans="2:2" ht="15.75" customHeight="1">
      <c r="B686" s="5"/>
    </row>
    <row r="687" spans="2:2" ht="15.75" customHeight="1">
      <c r="B687" s="5"/>
    </row>
    <row r="688" spans="2:2" ht="15.75" customHeight="1">
      <c r="B688" s="5"/>
    </row>
    <row r="689" spans="2:2" ht="15.75" customHeight="1">
      <c r="B689" s="5"/>
    </row>
    <row r="690" spans="2:2" ht="15.75" customHeight="1">
      <c r="B690" s="5"/>
    </row>
    <row r="691" spans="2:2" ht="15.75" customHeight="1">
      <c r="B691" s="5"/>
    </row>
    <row r="692" spans="2:2" ht="15.75" customHeight="1">
      <c r="B692" s="5"/>
    </row>
    <row r="693" spans="2:2" ht="15.75" customHeight="1">
      <c r="B693" s="5"/>
    </row>
    <row r="694" spans="2:2" ht="15.75" customHeight="1">
      <c r="B694" s="5"/>
    </row>
    <row r="695" spans="2:2" ht="15.75" customHeight="1">
      <c r="B695" s="5"/>
    </row>
    <row r="696" spans="2:2" ht="15.75" customHeight="1">
      <c r="B696" s="5"/>
    </row>
    <row r="697" spans="2:2" ht="15.75" customHeight="1">
      <c r="B697" s="5"/>
    </row>
    <row r="698" spans="2:2" ht="15.75" customHeight="1">
      <c r="B698" s="5"/>
    </row>
    <row r="699" spans="2:2" ht="15.75" customHeight="1">
      <c r="B699" s="5"/>
    </row>
    <row r="700" spans="2:2" ht="15.75" customHeight="1">
      <c r="B700" s="5"/>
    </row>
    <row r="701" spans="2:2" ht="15.75" customHeight="1">
      <c r="B701" s="5"/>
    </row>
    <row r="702" spans="2:2" ht="15.75" customHeight="1">
      <c r="B702" s="5"/>
    </row>
    <row r="703" spans="2:2" ht="15.75" customHeight="1">
      <c r="B703" s="5"/>
    </row>
    <row r="704" spans="2:2" ht="15.75" customHeight="1">
      <c r="B704" s="5"/>
    </row>
    <row r="705" spans="2:2" ht="15.75" customHeight="1">
      <c r="B705" s="5"/>
    </row>
    <row r="706" spans="2:2" ht="15.75" customHeight="1">
      <c r="B706" s="5"/>
    </row>
    <row r="707" spans="2:2" ht="15.75" customHeight="1">
      <c r="B707" s="5"/>
    </row>
    <row r="708" spans="2:2" ht="15.75" customHeight="1">
      <c r="B708" s="5"/>
    </row>
    <row r="709" spans="2:2" ht="15.75" customHeight="1">
      <c r="B709" s="5"/>
    </row>
    <row r="710" spans="2:2" ht="15.75" customHeight="1">
      <c r="B710" s="5"/>
    </row>
    <row r="711" spans="2:2" ht="15.75" customHeight="1">
      <c r="B711" s="5"/>
    </row>
    <row r="712" spans="2:2" ht="15.75" customHeight="1">
      <c r="B712" s="5"/>
    </row>
    <row r="713" spans="2:2" ht="15.75" customHeight="1">
      <c r="B713" s="5"/>
    </row>
    <row r="714" spans="2:2" ht="15.75" customHeight="1">
      <c r="B714" s="5"/>
    </row>
    <row r="715" spans="2:2" ht="15.75" customHeight="1">
      <c r="B715" s="5"/>
    </row>
    <row r="716" spans="2:2" ht="15.75" customHeight="1">
      <c r="B716" s="5"/>
    </row>
    <row r="717" spans="2:2" ht="15.75" customHeight="1">
      <c r="B717" s="5"/>
    </row>
    <row r="718" spans="2:2" ht="15.75" customHeight="1">
      <c r="B718" s="5"/>
    </row>
    <row r="719" spans="2:2" ht="15.75" customHeight="1">
      <c r="B719" s="5"/>
    </row>
    <row r="720" spans="2:2" ht="15.75" customHeight="1">
      <c r="B720" s="5"/>
    </row>
    <row r="721" spans="2:2" ht="15.75" customHeight="1">
      <c r="B721" s="5"/>
    </row>
    <row r="722" spans="2:2" ht="15.75" customHeight="1">
      <c r="B722" s="5"/>
    </row>
    <row r="723" spans="2:2" ht="15.75" customHeight="1">
      <c r="B723" s="5"/>
    </row>
    <row r="724" spans="2:2" ht="15.75" customHeight="1">
      <c r="B724" s="5"/>
    </row>
    <row r="725" spans="2:2" ht="15.75" customHeight="1">
      <c r="B725" s="5"/>
    </row>
    <row r="726" spans="2:2" ht="15.75" customHeight="1">
      <c r="B726" s="5"/>
    </row>
    <row r="727" spans="2:2" ht="15.75" customHeight="1">
      <c r="B727" s="5"/>
    </row>
    <row r="728" spans="2:2" ht="15.75" customHeight="1">
      <c r="B728" s="5"/>
    </row>
    <row r="729" spans="2:2" ht="15.75" customHeight="1">
      <c r="B729" s="5"/>
    </row>
    <row r="730" spans="2:2" ht="15.75" customHeight="1">
      <c r="B730" s="5"/>
    </row>
    <row r="731" spans="2:2" ht="15.75" customHeight="1">
      <c r="B731" s="5"/>
    </row>
    <row r="732" spans="2:2" ht="15.75" customHeight="1">
      <c r="B732" s="5"/>
    </row>
    <row r="733" spans="2:2" ht="15.75" customHeight="1">
      <c r="B733" s="5"/>
    </row>
    <row r="734" spans="2:2" ht="15.75" customHeight="1">
      <c r="B734" s="5"/>
    </row>
    <row r="735" spans="2:2" ht="15.75" customHeight="1">
      <c r="B735" s="5"/>
    </row>
    <row r="736" spans="2:2" ht="15.75" customHeight="1">
      <c r="B736" s="5"/>
    </row>
    <row r="737" spans="2:2" ht="15.75" customHeight="1">
      <c r="B737" s="5"/>
    </row>
    <row r="738" spans="2:2" ht="15.75" customHeight="1">
      <c r="B738" s="5"/>
    </row>
    <row r="739" spans="2:2" ht="15.75" customHeight="1">
      <c r="B739" s="5"/>
    </row>
    <row r="740" spans="2:2" ht="15.75" customHeight="1">
      <c r="B740" s="5"/>
    </row>
    <row r="741" spans="2:2" ht="15.75" customHeight="1">
      <c r="B741" s="5"/>
    </row>
    <row r="742" spans="2:2" ht="15.75" customHeight="1">
      <c r="B742" s="5"/>
    </row>
    <row r="743" spans="2:2" ht="15.75" customHeight="1">
      <c r="B743" s="5"/>
    </row>
    <row r="744" spans="2:2" ht="15.75" customHeight="1">
      <c r="B744" s="5"/>
    </row>
    <row r="745" spans="2:2" ht="15.75" customHeight="1">
      <c r="B745" s="5"/>
    </row>
    <row r="746" spans="2:2" ht="15.75" customHeight="1">
      <c r="B746" s="5"/>
    </row>
    <row r="747" spans="2:2" ht="15.75" customHeight="1">
      <c r="B747" s="5"/>
    </row>
    <row r="748" spans="2:2" ht="15.75" customHeight="1">
      <c r="B748" s="5"/>
    </row>
    <row r="749" spans="2:2" ht="15.75" customHeight="1">
      <c r="B749" s="5"/>
    </row>
    <row r="750" spans="2:2" ht="15.75" customHeight="1">
      <c r="B750" s="5"/>
    </row>
    <row r="751" spans="2:2" ht="15.75" customHeight="1">
      <c r="B751" s="5"/>
    </row>
    <row r="752" spans="2:2" ht="15.75" customHeight="1">
      <c r="B752" s="5"/>
    </row>
    <row r="753" spans="2:2" ht="15.75" customHeight="1">
      <c r="B753" s="5"/>
    </row>
    <row r="754" spans="2:2" ht="15.75" customHeight="1">
      <c r="B754" s="5"/>
    </row>
    <row r="755" spans="2:2" ht="15.75" customHeight="1">
      <c r="B755" s="5"/>
    </row>
    <row r="756" spans="2:2" ht="15.75" customHeight="1">
      <c r="B756" s="5"/>
    </row>
    <row r="757" spans="2:2" ht="15.75" customHeight="1">
      <c r="B757" s="5"/>
    </row>
    <row r="758" spans="2:2" ht="15.75" customHeight="1">
      <c r="B758" s="5"/>
    </row>
    <row r="759" spans="2:2" ht="15.75" customHeight="1">
      <c r="B759" s="5"/>
    </row>
    <row r="760" spans="2:2" ht="15.75" customHeight="1">
      <c r="B760" s="5"/>
    </row>
    <row r="761" spans="2:2" ht="15.75" customHeight="1">
      <c r="B761" s="5"/>
    </row>
    <row r="762" spans="2:2" ht="15.75" customHeight="1">
      <c r="B762" s="5"/>
    </row>
    <row r="763" spans="2:2" ht="15.75" customHeight="1">
      <c r="B763" s="5"/>
    </row>
    <row r="764" spans="2:2" ht="15.75" customHeight="1">
      <c r="B764" s="5"/>
    </row>
    <row r="765" spans="2:2" ht="15.75" customHeight="1">
      <c r="B765" s="5"/>
    </row>
    <row r="766" spans="2:2" ht="15.75" customHeight="1">
      <c r="B766" s="5"/>
    </row>
    <row r="767" spans="2:2" ht="15.75" customHeight="1">
      <c r="B767" s="5"/>
    </row>
    <row r="768" spans="2:2" ht="15.75" customHeight="1">
      <c r="B768" s="5"/>
    </row>
    <row r="769" spans="2:2" ht="15.75" customHeight="1">
      <c r="B769" s="5"/>
    </row>
    <row r="770" spans="2:2" ht="15.75" customHeight="1">
      <c r="B770" s="5"/>
    </row>
    <row r="771" spans="2:2" ht="15.75" customHeight="1">
      <c r="B771" s="5"/>
    </row>
    <row r="772" spans="2:2" ht="15.75" customHeight="1">
      <c r="B772" s="5"/>
    </row>
    <row r="773" spans="2:2" ht="15.75" customHeight="1">
      <c r="B773" s="5"/>
    </row>
    <row r="774" spans="2:2" ht="15.75" customHeight="1">
      <c r="B774" s="5"/>
    </row>
    <row r="775" spans="2:2" ht="15.75" customHeight="1">
      <c r="B775" s="5"/>
    </row>
    <row r="776" spans="2:2" ht="15.75" customHeight="1">
      <c r="B776" s="5"/>
    </row>
    <row r="777" spans="2:2" ht="15.75" customHeight="1">
      <c r="B777" s="5"/>
    </row>
    <row r="778" spans="2:2" ht="15.75" customHeight="1">
      <c r="B778" s="5"/>
    </row>
    <row r="779" spans="2:2" ht="15.75" customHeight="1">
      <c r="B779" s="5"/>
    </row>
    <row r="780" spans="2:2" ht="15.75" customHeight="1">
      <c r="B780" s="5"/>
    </row>
    <row r="781" spans="2:2" ht="15.75" customHeight="1">
      <c r="B781" s="5"/>
    </row>
    <row r="782" spans="2:2" ht="15.75" customHeight="1">
      <c r="B782" s="5"/>
    </row>
    <row r="783" spans="2:2" ht="15.75" customHeight="1">
      <c r="B783" s="5"/>
    </row>
    <row r="784" spans="2:2" ht="15.75" customHeight="1">
      <c r="B784" s="5"/>
    </row>
    <row r="785" spans="2:2" ht="15.75" customHeight="1">
      <c r="B785" s="5"/>
    </row>
    <row r="786" spans="2:2" ht="15.75" customHeight="1">
      <c r="B786" s="5"/>
    </row>
    <row r="787" spans="2:2" ht="15.75" customHeight="1">
      <c r="B787" s="5"/>
    </row>
    <row r="788" spans="2:2" ht="15.75" customHeight="1">
      <c r="B788" s="5"/>
    </row>
    <row r="789" spans="2:2" ht="15.75" customHeight="1">
      <c r="B789" s="5"/>
    </row>
    <row r="790" spans="2:2" ht="15.75" customHeight="1">
      <c r="B790" s="5"/>
    </row>
    <row r="791" spans="2:2" ht="15.75" customHeight="1">
      <c r="B791" s="5"/>
    </row>
    <row r="792" spans="2:2" ht="15.75" customHeight="1">
      <c r="B792" s="5"/>
    </row>
    <row r="793" spans="2:2" ht="15.75" customHeight="1">
      <c r="B793" s="5"/>
    </row>
    <row r="794" spans="2:2" ht="15.75" customHeight="1">
      <c r="B794" s="5"/>
    </row>
    <row r="795" spans="2:2" ht="15.75" customHeight="1">
      <c r="B795" s="5"/>
    </row>
    <row r="796" spans="2:2" ht="15.75" customHeight="1">
      <c r="B796" s="5"/>
    </row>
    <row r="797" spans="2:2" ht="15.75" customHeight="1">
      <c r="B797" s="5"/>
    </row>
    <row r="798" spans="2:2" ht="15.75" customHeight="1">
      <c r="B798" s="5"/>
    </row>
    <row r="799" spans="2:2" ht="15.75" customHeight="1">
      <c r="B799" s="5"/>
    </row>
    <row r="800" spans="2:2" ht="15.75" customHeight="1">
      <c r="B800" s="5"/>
    </row>
    <row r="801" spans="2:2" ht="15.75" customHeight="1">
      <c r="B801" s="5"/>
    </row>
    <row r="802" spans="2:2" ht="15.75" customHeight="1">
      <c r="B802" s="5"/>
    </row>
    <row r="803" spans="2:2" ht="15.75" customHeight="1">
      <c r="B803" s="5"/>
    </row>
    <row r="804" spans="2:2" ht="15.75" customHeight="1">
      <c r="B804" s="5"/>
    </row>
    <row r="805" spans="2:2" ht="15.75" customHeight="1">
      <c r="B805" s="5"/>
    </row>
    <row r="806" spans="2:2" ht="15.75" customHeight="1">
      <c r="B806" s="5"/>
    </row>
    <row r="807" spans="2:2" ht="15.75" customHeight="1">
      <c r="B807" s="5"/>
    </row>
    <row r="808" spans="2:2" ht="15.75" customHeight="1">
      <c r="B808" s="5"/>
    </row>
    <row r="809" spans="2:2" ht="15.75" customHeight="1">
      <c r="B809" s="5"/>
    </row>
    <row r="810" spans="2:2" ht="15.75" customHeight="1">
      <c r="B810" s="5"/>
    </row>
    <row r="811" spans="2:2" ht="15.75" customHeight="1">
      <c r="B811" s="5"/>
    </row>
    <row r="812" spans="2:2" ht="15.75" customHeight="1">
      <c r="B812" s="5"/>
    </row>
    <row r="813" spans="2:2" ht="15.75" customHeight="1">
      <c r="B813" s="5"/>
    </row>
    <row r="814" spans="2:2" ht="15.75" customHeight="1">
      <c r="B814" s="5"/>
    </row>
    <row r="815" spans="2:2" ht="15.75" customHeight="1">
      <c r="B815" s="5"/>
    </row>
    <row r="816" spans="2:2" ht="15.75" customHeight="1">
      <c r="B816" s="5"/>
    </row>
    <row r="817" spans="2:2" ht="15.75" customHeight="1">
      <c r="B817" s="5"/>
    </row>
    <row r="818" spans="2:2" ht="15.75" customHeight="1">
      <c r="B818" s="5"/>
    </row>
    <row r="819" spans="2:2" ht="15.75" customHeight="1">
      <c r="B819" s="5"/>
    </row>
    <row r="820" spans="2:2" ht="15.75" customHeight="1">
      <c r="B820" s="5"/>
    </row>
    <row r="821" spans="2:2" ht="15.75" customHeight="1">
      <c r="B821" s="5"/>
    </row>
    <row r="822" spans="2:2" ht="15.75" customHeight="1">
      <c r="B822" s="5"/>
    </row>
    <row r="823" spans="2:2" ht="15.75" customHeight="1">
      <c r="B823" s="5"/>
    </row>
    <row r="824" spans="2:2" ht="15.75" customHeight="1">
      <c r="B824" s="5"/>
    </row>
    <row r="825" spans="2:2" ht="15.75" customHeight="1">
      <c r="B825" s="5"/>
    </row>
    <row r="826" spans="2:2" ht="15.75" customHeight="1">
      <c r="B826" s="5"/>
    </row>
    <row r="827" spans="2:2" ht="15.75" customHeight="1">
      <c r="B827" s="5"/>
    </row>
    <row r="828" spans="2:2" ht="15.75" customHeight="1">
      <c r="B828" s="5"/>
    </row>
    <row r="829" spans="2:2" ht="15.75" customHeight="1">
      <c r="B829" s="5"/>
    </row>
    <row r="830" spans="2:2" ht="15.75" customHeight="1">
      <c r="B830" s="5"/>
    </row>
    <row r="831" spans="2:2" ht="15.75" customHeight="1">
      <c r="B831" s="5"/>
    </row>
    <row r="832" spans="2:2" ht="15.75" customHeight="1">
      <c r="B832" s="5"/>
    </row>
    <row r="833" spans="2:2" ht="15.75" customHeight="1">
      <c r="B833" s="5"/>
    </row>
    <row r="834" spans="2:2" ht="15.75" customHeight="1">
      <c r="B834" s="5"/>
    </row>
    <row r="835" spans="2:2" ht="15.75" customHeight="1">
      <c r="B835" s="5"/>
    </row>
    <row r="836" spans="2:2" ht="15.75" customHeight="1">
      <c r="B836" s="5"/>
    </row>
    <row r="837" spans="2:2" ht="15.75" customHeight="1">
      <c r="B837" s="5"/>
    </row>
    <row r="838" spans="2:2" ht="15.75" customHeight="1">
      <c r="B838" s="5"/>
    </row>
    <row r="839" spans="2:2" ht="15.75" customHeight="1">
      <c r="B839" s="5"/>
    </row>
    <row r="840" spans="2:2" ht="15.75" customHeight="1">
      <c r="B840" s="5"/>
    </row>
    <row r="841" spans="2:2" ht="15.75" customHeight="1">
      <c r="B841" s="5"/>
    </row>
    <row r="842" spans="2:2" ht="15.75" customHeight="1">
      <c r="B842" s="5"/>
    </row>
    <row r="843" spans="2:2" ht="15.75" customHeight="1">
      <c r="B843" s="5"/>
    </row>
    <row r="844" spans="2:2" ht="15.75" customHeight="1">
      <c r="B844" s="5"/>
    </row>
    <row r="845" spans="2:2" ht="15.75" customHeight="1">
      <c r="B845" s="5"/>
    </row>
    <row r="846" spans="2:2" ht="15.75" customHeight="1">
      <c r="B846" s="5"/>
    </row>
    <row r="847" spans="2:2" ht="15.75" customHeight="1">
      <c r="B847" s="5"/>
    </row>
    <row r="848" spans="2:2" ht="15.75" customHeight="1">
      <c r="B848" s="5"/>
    </row>
    <row r="849" spans="2:2" ht="15.75" customHeight="1">
      <c r="B849" s="5"/>
    </row>
    <row r="850" spans="2:2" ht="15.75" customHeight="1">
      <c r="B850" s="5"/>
    </row>
    <row r="851" spans="2:2" ht="15.75" customHeight="1">
      <c r="B851" s="5"/>
    </row>
    <row r="852" spans="2:2" ht="15.75" customHeight="1">
      <c r="B852" s="5"/>
    </row>
    <row r="853" spans="2:2" ht="15.75" customHeight="1">
      <c r="B853" s="5"/>
    </row>
    <row r="854" spans="2:2" ht="15.75" customHeight="1">
      <c r="B854" s="5"/>
    </row>
    <row r="855" spans="2:2" ht="15.75" customHeight="1">
      <c r="B855" s="5"/>
    </row>
    <row r="856" spans="2:2" ht="15.75" customHeight="1">
      <c r="B856" s="5"/>
    </row>
    <row r="857" spans="2:2" ht="15.75" customHeight="1">
      <c r="B857" s="5"/>
    </row>
    <row r="858" spans="2:2" ht="15.75" customHeight="1">
      <c r="B858" s="5"/>
    </row>
    <row r="859" spans="2:2" ht="15.75" customHeight="1">
      <c r="B859" s="5"/>
    </row>
    <row r="860" spans="2:2" ht="15.75" customHeight="1">
      <c r="B860" s="5"/>
    </row>
    <row r="861" spans="2:2" ht="15.75" customHeight="1">
      <c r="B861" s="5"/>
    </row>
    <row r="862" spans="2:2" ht="15.75" customHeight="1">
      <c r="B862" s="5"/>
    </row>
    <row r="863" spans="2:2" ht="15.75" customHeight="1">
      <c r="B863" s="5"/>
    </row>
    <row r="864" spans="2:2" ht="15.75" customHeight="1">
      <c r="B864" s="5"/>
    </row>
    <row r="865" spans="2:2" ht="15.75" customHeight="1">
      <c r="B865" s="5"/>
    </row>
    <row r="866" spans="2:2" ht="15.75" customHeight="1">
      <c r="B866" s="5"/>
    </row>
    <row r="867" spans="2:2" ht="15.75" customHeight="1">
      <c r="B867" s="5"/>
    </row>
    <row r="868" spans="2:2" ht="15.75" customHeight="1">
      <c r="B868" s="5"/>
    </row>
    <row r="869" spans="2:2" ht="15.75" customHeight="1">
      <c r="B869" s="5"/>
    </row>
    <row r="870" spans="2:2" ht="15.75" customHeight="1">
      <c r="B870" s="5"/>
    </row>
    <row r="871" spans="2:2" ht="15.75" customHeight="1">
      <c r="B871" s="5"/>
    </row>
    <row r="872" spans="2:2" ht="15.75" customHeight="1">
      <c r="B872" s="5"/>
    </row>
    <row r="873" spans="2:2" ht="15.75" customHeight="1">
      <c r="B873" s="5"/>
    </row>
    <row r="874" spans="2:2" ht="15.75" customHeight="1">
      <c r="B874" s="5"/>
    </row>
    <row r="875" spans="2:2" ht="15.75" customHeight="1">
      <c r="B875" s="5"/>
    </row>
    <row r="876" spans="2:2" ht="15.75" customHeight="1">
      <c r="B876" s="5"/>
    </row>
    <row r="877" spans="2:2" ht="15.75" customHeight="1">
      <c r="B877" s="5"/>
    </row>
    <row r="878" spans="2:2" ht="15.75" customHeight="1">
      <c r="B878" s="5"/>
    </row>
    <row r="879" spans="2:2" ht="15.75" customHeight="1">
      <c r="B879" s="5"/>
    </row>
    <row r="880" spans="2:2" ht="15.75" customHeight="1">
      <c r="B880" s="5"/>
    </row>
    <row r="881" spans="2:2" ht="15.75" customHeight="1">
      <c r="B881" s="5"/>
    </row>
    <row r="882" spans="2:2" ht="15.75" customHeight="1">
      <c r="B882" s="5"/>
    </row>
    <row r="883" spans="2:2" ht="15.75" customHeight="1">
      <c r="B883" s="5"/>
    </row>
    <row r="884" spans="2:2" ht="15.75" customHeight="1">
      <c r="B884" s="5"/>
    </row>
    <row r="885" spans="2:2" ht="15.75" customHeight="1">
      <c r="B885" s="5"/>
    </row>
    <row r="886" spans="2:2" ht="15.75" customHeight="1">
      <c r="B886" s="5"/>
    </row>
    <row r="887" spans="2:2" ht="15.75" customHeight="1">
      <c r="B887" s="5"/>
    </row>
    <row r="888" spans="2:2" ht="15.75" customHeight="1">
      <c r="B888" s="5"/>
    </row>
    <row r="889" spans="2:2" ht="15.75" customHeight="1">
      <c r="B889" s="5"/>
    </row>
    <row r="890" spans="2:2" ht="15.75" customHeight="1">
      <c r="B890" s="5"/>
    </row>
    <row r="891" spans="2:2" ht="15.75" customHeight="1">
      <c r="B891" s="5"/>
    </row>
    <row r="892" spans="2:2" ht="15.75" customHeight="1">
      <c r="B892" s="5"/>
    </row>
    <row r="893" spans="2:2" ht="15.75" customHeight="1">
      <c r="B893" s="5"/>
    </row>
    <row r="894" spans="2:2" ht="15.75" customHeight="1">
      <c r="B894" s="5"/>
    </row>
    <row r="895" spans="2:2" ht="15.75" customHeight="1">
      <c r="B895" s="5"/>
    </row>
    <row r="896" spans="2:2" ht="15.75" customHeight="1">
      <c r="B896" s="5"/>
    </row>
    <row r="897" spans="2:2" ht="15.75" customHeight="1">
      <c r="B897" s="5"/>
    </row>
    <row r="898" spans="2:2" ht="15.75" customHeight="1">
      <c r="B898" s="5"/>
    </row>
    <row r="899" spans="2:2" ht="15.75" customHeight="1">
      <c r="B899" s="5"/>
    </row>
    <row r="900" spans="2:2" ht="15.75" customHeight="1">
      <c r="B900" s="5"/>
    </row>
    <row r="901" spans="2:2" ht="15.75" customHeight="1">
      <c r="B901" s="5"/>
    </row>
    <row r="902" spans="2:2" ht="15.75" customHeight="1">
      <c r="B902" s="5"/>
    </row>
    <row r="903" spans="2:2" ht="15.75" customHeight="1">
      <c r="B903" s="5"/>
    </row>
    <row r="904" spans="2:2" ht="15.75" customHeight="1">
      <c r="B904" s="5"/>
    </row>
    <row r="905" spans="2:2" ht="15.75" customHeight="1">
      <c r="B905" s="5"/>
    </row>
    <row r="906" spans="2:2" ht="15.75" customHeight="1">
      <c r="B906" s="5"/>
    </row>
    <row r="907" spans="2:2" ht="15.75" customHeight="1">
      <c r="B907" s="5"/>
    </row>
    <row r="908" spans="2:2" ht="15.75" customHeight="1">
      <c r="B908" s="5"/>
    </row>
    <row r="909" spans="2:2" ht="15.75" customHeight="1">
      <c r="B909" s="5"/>
    </row>
    <row r="910" spans="2:2" ht="15.75" customHeight="1">
      <c r="B910" s="5"/>
    </row>
    <row r="911" spans="2:2" ht="15.75" customHeight="1">
      <c r="B911" s="5"/>
    </row>
    <row r="912" spans="2:2" ht="15.75" customHeight="1">
      <c r="B912" s="5"/>
    </row>
    <row r="913" spans="2:2" ht="15.75" customHeight="1">
      <c r="B913" s="5"/>
    </row>
    <row r="914" spans="2:2" ht="15.75" customHeight="1">
      <c r="B914" s="5"/>
    </row>
    <row r="915" spans="2:2" ht="15.75" customHeight="1">
      <c r="B915" s="5"/>
    </row>
    <row r="916" spans="2:2" ht="15.75" customHeight="1">
      <c r="B916" s="5"/>
    </row>
    <row r="917" spans="2:2" ht="15.75" customHeight="1">
      <c r="B917" s="5"/>
    </row>
    <row r="918" spans="2:2" ht="15.75" customHeight="1">
      <c r="B918" s="5"/>
    </row>
    <row r="919" spans="2:2" ht="15.75" customHeight="1">
      <c r="B919" s="5"/>
    </row>
    <row r="920" spans="2:2" ht="15.75" customHeight="1">
      <c r="B920" s="5"/>
    </row>
    <row r="921" spans="2:2" ht="15.75" customHeight="1">
      <c r="B921" s="5"/>
    </row>
    <row r="922" spans="2:2" ht="15.75" customHeight="1">
      <c r="B922" s="5"/>
    </row>
    <row r="923" spans="2:2" ht="15.75" customHeight="1">
      <c r="B923" s="5"/>
    </row>
    <row r="924" spans="2:2" ht="15.75" customHeight="1">
      <c r="B924" s="5"/>
    </row>
    <row r="925" spans="2:2" ht="15.75" customHeight="1">
      <c r="B925" s="5"/>
    </row>
    <row r="926" spans="2:2" ht="15.75" customHeight="1">
      <c r="B926" s="5"/>
    </row>
    <row r="927" spans="2:2" ht="15.75" customHeight="1">
      <c r="B927" s="5"/>
    </row>
    <row r="928" spans="2:2" ht="15.75" customHeight="1">
      <c r="B928" s="5"/>
    </row>
    <row r="929" spans="2:2" ht="15.75" customHeight="1">
      <c r="B929" s="5"/>
    </row>
    <row r="930" spans="2:2" ht="15.75" customHeight="1">
      <c r="B930" s="5"/>
    </row>
    <row r="931" spans="2:2" ht="15.75" customHeight="1">
      <c r="B931" s="5"/>
    </row>
    <row r="932" spans="2:2" ht="15.75" customHeight="1">
      <c r="B932" s="5"/>
    </row>
    <row r="933" spans="2:2" ht="15.75" customHeight="1">
      <c r="B933" s="5"/>
    </row>
    <row r="934" spans="2:2" ht="15.75" customHeight="1">
      <c r="B934" s="5"/>
    </row>
    <row r="935" spans="2:2" ht="15.75" customHeight="1">
      <c r="B935" s="5"/>
    </row>
    <row r="936" spans="2:2" ht="15.75" customHeight="1">
      <c r="B936" s="5"/>
    </row>
    <row r="937" spans="2:2" ht="15.75" customHeight="1">
      <c r="B937" s="5"/>
    </row>
    <row r="938" spans="2:2" ht="15.75" customHeight="1">
      <c r="B938" s="5"/>
    </row>
    <row r="939" spans="2:2" ht="15.75" customHeight="1">
      <c r="B939" s="5"/>
    </row>
    <row r="940" spans="2:2" ht="15.75" customHeight="1">
      <c r="B940" s="5"/>
    </row>
    <row r="941" spans="2:2" ht="15.75" customHeight="1">
      <c r="B941" s="5"/>
    </row>
    <row r="942" spans="2:2" ht="15.75" customHeight="1">
      <c r="B942" s="5"/>
    </row>
    <row r="943" spans="2:2" ht="15.75" customHeight="1">
      <c r="B943" s="5"/>
    </row>
    <row r="944" spans="2:2" ht="15.75" customHeight="1">
      <c r="B944" s="5"/>
    </row>
    <row r="945" spans="2:2" ht="15.75" customHeight="1">
      <c r="B945" s="5"/>
    </row>
    <row r="946" spans="2:2" ht="15.75" customHeight="1">
      <c r="B946" s="5"/>
    </row>
    <row r="947" spans="2:2" ht="15.75" customHeight="1">
      <c r="B947" s="5"/>
    </row>
    <row r="948" spans="2:2" ht="15.75" customHeight="1">
      <c r="B948" s="5"/>
    </row>
    <row r="949" spans="2:2" ht="15.75" customHeight="1">
      <c r="B949" s="5"/>
    </row>
    <row r="950" spans="2:2" ht="15.75" customHeight="1">
      <c r="B950" s="5"/>
    </row>
    <row r="951" spans="2:2" ht="15.75" customHeight="1">
      <c r="B951" s="5"/>
    </row>
    <row r="952" spans="2:2" ht="15.75" customHeight="1">
      <c r="B952" s="5"/>
    </row>
    <row r="953" spans="2:2" ht="15.75" customHeight="1">
      <c r="B953" s="5"/>
    </row>
    <row r="954" spans="2:2" ht="15.75" customHeight="1">
      <c r="B954" s="5"/>
    </row>
    <row r="955" spans="2:2" ht="15.75" customHeight="1">
      <c r="B955" s="5"/>
    </row>
    <row r="956" spans="2:2" ht="15.75" customHeight="1">
      <c r="B956" s="5"/>
    </row>
    <row r="957" spans="2:2" ht="15.75" customHeight="1">
      <c r="B957" s="5"/>
    </row>
    <row r="958" spans="2:2" ht="15.75" customHeight="1">
      <c r="B958" s="5"/>
    </row>
    <row r="959" spans="2:2" ht="15.75" customHeight="1">
      <c r="B959" s="5"/>
    </row>
    <row r="960" spans="2:2" ht="15.75" customHeight="1">
      <c r="B960" s="5"/>
    </row>
    <row r="961" spans="2:2" ht="15.75" customHeight="1">
      <c r="B961" s="5"/>
    </row>
    <row r="962" spans="2:2" ht="15.75" customHeight="1">
      <c r="B962" s="5"/>
    </row>
    <row r="963" spans="2:2" ht="15.75" customHeight="1">
      <c r="B963" s="5"/>
    </row>
    <row r="964" spans="2:2" ht="15.75" customHeight="1">
      <c r="B964" s="5"/>
    </row>
    <row r="965" spans="2:2" ht="15.75" customHeight="1">
      <c r="B965" s="5"/>
    </row>
    <row r="966" spans="2:2" ht="15.75" customHeight="1">
      <c r="B966" s="5"/>
    </row>
    <row r="967" spans="2:2" ht="15.75" customHeight="1">
      <c r="B967" s="5"/>
    </row>
    <row r="968" spans="2:2" ht="15.75" customHeight="1">
      <c r="B968" s="5"/>
    </row>
    <row r="969" spans="2:2" ht="15.75" customHeight="1">
      <c r="B969" s="5"/>
    </row>
    <row r="970" spans="2:2" ht="15.75" customHeight="1">
      <c r="B970" s="5"/>
    </row>
    <row r="971" spans="2:2" ht="15.75" customHeight="1">
      <c r="B971" s="5"/>
    </row>
    <row r="972" spans="2:2" ht="15.75" customHeight="1">
      <c r="B972" s="5"/>
    </row>
    <row r="973" spans="2:2" ht="15.75" customHeight="1">
      <c r="B973" s="5"/>
    </row>
    <row r="974" spans="2:2" ht="15.75" customHeight="1">
      <c r="B974" s="5"/>
    </row>
    <row r="975" spans="2:2" ht="15.75" customHeight="1">
      <c r="B975" s="5"/>
    </row>
    <row r="976" spans="2:2" ht="15.75" customHeight="1">
      <c r="B976" s="5"/>
    </row>
    <row r="977" spans="2:2" ht="15.75" customHeight="1">
      <c r="B977" s="5"/>
    </row>
    <row r="978" spans="2:2" ht="15.75" customHeight="1">
      <c r="B978" s="5"/>
    </row>
    <row r="979" spans="2:2" ht="15.75" customHeight="1">
      <c r="B979" s="5"/>
    </row>
    <row r="980" spans="2:2" ht="15.75" customHeight="1">
      <c r="B980" s="5"/>
    </row>
    <row r="981" spans="2:2" ht="15.75" customHeight="1">
      <c r="B981" s="5"/>
    </row>
    <row r="982" spans="2:2" ht="15.75" customHeight="1">
      <c r="B982" s="5"/>
    </row>
    <row r="983" spans="2:2" ht="15.75" customHeight="1">
      <c r="B983" s="5"/>
    </row>
    <row r="984" spans="2:2" ht="15.75" customHeight="1">
      <c r="B984" s="5"/>
    </row>
    <row r="985" spans="2:2" ht="15.75" customHeight="1">
      <c r="B985" s="5"/>
    </row>
    <row r="986" spans="2:2" ht="15.75" customHeight="1">
      <c r="B986" s="5"/>
    </row>
    <row r="987" spans="2:2" ht="15.75" customHeight="1">
      <c r="B987" s="5"/>
    </row>
    <row r="988" spans="2:2" ht="15.75" customHeight="1">
      <c r="B988" s="5"/>
    </row>
    <row r="989" spans="2:2" ht="15.75" customHeight="1">
      <c r="B989" s="5"/>
    </row>
    <row r="990" spans="2:2" ht="15.75" customHeight="1">
      <c r="B990" s="5"/>
    </row>
    <row r="991" spans="2:2" ht="15.75" customHeight="1">
      <c r="B991" s="5"/>
    </row>
    <row r="992" spans="2:2" ht="15.75" customHeight="1">
      <c r="B992" s="5"/>
    </row>
    <row r="993" spans="2:2" ht="15.75" customHeight="1">
      <c r="B993" s="5"/>
    </row>
    <row r="994" spans="2:2" ht="15.75" customHeight="1">
      <c r="B994" s="5"/>
    </row>
    <row r="995" spans="2:2" ht="15.75" customHeight="1">
      <c r="B995" s="5"/>
    </row>
    <row r="996" spans="2:2" ht="15.75" customHeight="1">
      <c r="B996" s="5"/>
    </row>
    <row r="997" spans="2:2" ht="15.75" customHeight="1">
      <c r="B997" s="5"/>
    </row>
    <row r="998" spans="2:2" ht="15.75" customHeight="1">
      <c r="B998" s="5"/>
    </row>
    <row r="999" spans="2:2" ht="15.75" customHeight="1">
      <c r="B999" s="5"/>
    </row>
    <row r="1000" spans="2:2" ht="15.75" customHeight="1">
      <c r="B1000" s="5"/>
    </row>
  </sheetData>
  <phoneticPr fontId="10" type="noConversion"/>
  <pageMargins left="0.7" right="0.7" top="0.75" bottom="0.75" header="0" footer="0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DDB958-41D8-438B-8E04-C5410721A889}">
  <dimension ref="A2:I3"/>
  <sheetViews>
    <sheetView workbookViewId="0">
      <selection activeCell="C3" sqref="C3"/>
    </sheetView>
  </sheetViews>
  <sheetFormatPr baseColWidth="10" defaultColWidth="8.83203125" defaultRowHeight="16"/>
  <cols>
    <col min="1" max="1" width="12.33203125" customWidth="1"/>
    <col min="3" max="3" width="14.5" customWidth="1"/>
    <col min="5" max="5" width="14.33203125" customWidth="1"/>
    <col min="6" max="6" width="11.5" customWidth="1"/>
    <col min="7" max="7" width="26.6640625" customWidth="1"/>
    <col min="8" max="8" width="24.1640625" customWidth="1"/>
  </cols>
  <sheetData>
    <row r="2" spans="1:9">
      <c r="A2" s="16" t="s">
        <v>163</v>
      </c>
      <c r="B2" s="16" t="s">
        <v>164</v>
      </c>
      <c r="C2" s="16" t="s">
        <v>165</v>
      </c>
      <c r="D2" s="16" t="s">
        <v>166</v>
      </c>
      <c r="E2" s="16" t="s">
        <v>167</v>
      </c>
      <c r="F2" s="16" t="s">
        <v>168</v>
      </c>
      <c r="G2" s="16" t="s">
        <v>169</v>
      </c>
      <c r="H2" s="16" t="s">
        <v>170</v>
      </c>
      <c r="I2" s="16" t="s">
        <v>171</v>
      </c>
    </row>
    <row r="3" spans="1:9">
      <c r="A3" s="16" t="s">
        <v>172</v>
      </c>
      <c r="B3" s="16">
        <v>584</v>
      </c>
      <c r="C3" s="17">
        <v>5.8400000000000004E-7</v>
      </c>
      <c r="D3" s="16">
        <v>254</v>
      </c>
      <c r="E3" s="17">
        <v>3.7198000000000004E-12</v>
      </c>
      <c r="F3" s="16">
        <v>3719.7950000000001</v>
      </c>
      <c r="G3" s="16">
        <v>3.719795</v>
      </c>
      <c r="H3" s="16">
        <v>26.883199999999999</v>
      </c>
      <c r="I3" s="16">
        <v>53.766399999999997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8B070-F06D-4730-81E5-149CCEFAF344}">
  <dimension ref="B1:W100"/>
  <sheetViews>
    <sheetView topLeftCell="A21" zoomScale="90" zoomScaleNormal="90" workbookViewId="0">
      <selection activeCell="C51" sqref="C51:K52"/>
    </sheetView>
  </sheetViews>
  <sheetFormatPr baseColWidth="10" defaultColWidth="8.83203125" defaultRowHeight="16"/>
  <cols>
    <col min="2" max="2" width="15.5" customWidth="1"/>
    <col min="4" max="4" width="16.6640625" customWidth="1"/>
    <col min="6" max="7" width="18.1640625" customWidth="1"/>
    <col min="8" max="8" width="27" customWidth="1"/>
    <col min="9" max="10" width="24.6640625" customWidth="1"/>
    <col min="11" max="12" width="14.5" customWidth="1"/>
    <col min="13" max="13" width="13.5" customWidth="1"/>
    <col min="14" max="14" width="11.1640625" customWidth="1"/>
    <col min="15" max="15" width="14.1640625" customWidth="1"/>
    <col min="16" max="16" width="11.1640625" bestFit="1" customWidth="1"/>
    <col min="17" max="17" width="15.83203125" customWidth="1"/>
    <col min="18" max="18" width="16.6640625" customWidth="1"/>
    <col min="19" max="19" width="27.1640625" customWidth="1"/>
    <col min="20" max="22" width="25" customWidth="1"/>
    <col min="23" max="23" width="27" customWidth="1"/>
  </cols>
  <sheetData>
    <row r="1" spans="2:23">
      <c r="B1" s="45" t="s">
        <v>10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3" ht="17" thickBot="1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3"/>
    </row>
    <row r="3" spans="2:23">
      <c r="B3" s="34" t="s">
        <v>173</v>
      </c>
      <c r="C3" s="35" t="s">
        <v>174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L3" s="19"/>
      <c r="M3" s="40" t="s">
        <v>173</v>
      </c>
      <c r="N3" s="41" t="s">
        <v>174</v>
      </c>
      <c r="O3" s="41" t="s">
        <v>175</v>
      </c>
      <c r="P3" s="41"/>
      <c r="Q3" s="41" t="s">
        <v>176</v>
      </c>
      <c r="R3" s="41" t="s">
        <v>177</v>
      </c>
      <c r="S3" s="41" t="s">
        <v>169</v>
      </c>
      <c r="T3" s="41" t="s">
        <v>170</v>
      </c>
      <c r="U3" s="35" t="s">
        <v>178</v>
      </c>
      <c r="V3" s="36" t="s">
        <v>171</v>
      </c>
    </row>
    <row r="4" spans="2:23" ht="17" thickBot="1">
      <c r="B4" s="37" t="s">
        <v>7</v>
      </c>
      <c r="C4" s="38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L4" s="20"/>
      <c r="M4" s="42" t="s">
        <v>7</v>
      </c>
      <c r="N4" s="43" t="s">
        <v>179</v>
      </c>
      <c r="O4" s="43" t="s">
        <v>180</v>
      </c>
      <c r="P4" s="43" t="s">
        <v>166</v>
      </c>
      <c r="Q4" s="43" t="s">
        <v>181</v>
      </c>
      <c r="R4" s="43" t="s">
        <v>182</v>
      </c>
      <c r="S4" s="43" t="s">
        <v>183</v>
      </c>
      <c r="T4" s="43" t="s">
        <v>183</v>
      </c>
      <c r="U4" s="38" t="s">
        <v>183</v>
      </c>
      <c r="V4" s="44" t="s">
        <v>183</v>
      </c>
    </row>
    <row r="5" spans="2:23">
      <c r="B5" s="31" t="s">
        <v>15</v>
      </c>
      <c r="C5" s="20">
        <v>482</v>
      </c>
      <c r="D5" s="20">
        <f>C5/1000000000</f>
        <v>4.82E-7</v>
      </c>
      <c r="E5" s="20">
        <v>272</v>
      </c>
      <c r="F5" s="20">
        <f>D5/((E5*617.96)+36.04)</f>
        <v>2.8669799803903329E-12</v>
      </c>
      <c r="G5" s="20">
        <f>F5*1000000000000000</f>
        <v>2866.9799803903329</v>
      </c>
      <c r="H5" s="20">
        <f>G5/1000</f>
        <v>2.8669799803903331</v>
      </c>
      <c r="I5" s="20">
        <f>100/H5</f>
        <v>34.879908713692942</v>
      </c>
      <c r="J5" s="58">
        <f>12/H5</f>
        <v>4.1855890456431535</v>
      </c>
      <c r="K5" s="26">
        <f>200/H5</f>
        <v>69.759817427385883</v>
      </c>
      <c r="L5" s="20"/>
      <c r="M5" s="31" t="s">
        <v>16</v>
      </c>
      <c r="N5" s="20">
        <v>378</v>
      </c>
      <c r="O5" s="20">
        <f>(N5)/1000000000</f>
        <v>3.7800000000000002E-7</v>
      </c>
      <c r="P5" s="20">
        <v>254</v>
      </c>
      <c r="Q5" s="22">
        <f>O5/((P5*617.96)+36.04)</f>
        <v>2.4076758233932842E-12</v>
      </c>
      <c r="R5" s="20">
        <f>Q5*1000000000000000</f>
        <v>2407.6758233932842</v>
      </c>
      <c r="S5" s="20">
        <f>R5/1000</f>
        <v>2.407675823393284</v>
      </c>
      <c r="T5" s="58">
        <f>100/S5</f>
        <v>41.533830687830687</v>
      </c>
      <c r="U5" s="58">
        <f>12/T5</f>
        <v>0.28892109880719408</v>
      </c>
      <c r="V5" s="30">
        <f>200/S5</f>
        <v>83.067661375661373</v>
      </c>
    </row>
    <row r="6" spans="2:23">
      <c r="B6" s="31" t="s">
        <v>19</v>
      </c>
      <c r="C6" s="27" t="s">
        <v>184</v>
      </c>
      <c r="D6" s="20"/>
      <c r="E6" s="20">
        <v>272</v>
      </c>
      <c r="F6" s="20"/>
      <c r="G6" s="20"/>
      <c r="H6" s="20"/>
      <c r="I6" s="20"/>
      <c r="J6" s="58"/>
      <c r="K6" s="26"/>
      <c r="L6" s="20"/>
      <c r="M6" s="31" t="s">
        <v>20</v>
      </c>
      <c r="N6" s="20">
        <v>510</v>
      </c>
      <c r="O6" s="20">
        <f>(N6)/1000000000</f>
        <v>5.0999999999999999E-7</v>
      </c>
      <c r="P6" s="20">
        <v>254</v>
      </c>
      <c r="Q6" s="22">
        <f>O6/((P6*617.96)+36.04)</f>
        <v>3.2484515077528432E-12</v>
      </c>
      <c r="R6" s="20">
        <f>Q6*1000000000000000</f>
        <v>3248.4515077528431</v>
      </c>
      <c r="S6" s="20">
        <f>R6/1000</f>
        <v>3.2484515077528431</v>
      </c>
      <c r="T6" s="58">
        <f>100/S6</f>
        <v>30.783898039215689</v>
      </c>
      <c r="U6" s="58">
        <f>12/T6</f>
        <v>0.3898141809303412</v>
      </c>
      <c r="V6" s="30">
        <f>200/S6</f>
        <v>61.567796078431378</v>
      </c>
      <c r="W6" s="60"/>
    </row>
    <row r="7" spans="2:23">
      <c r="B7" s="31" t="s">
        <v>162</v>
      </c>
      <c r="C7" s="20">
        <v>158</v>
      </c>
      <c r="D7" s="20">
        <f t="shared" ref="D7:D47" si="0">C7/1000000000</f>
        <v>1.5800000000000001E-7</v>
      </c>
      <c r="E7" s="20">
        <v>272</v>
      </c>
      <c r="F7" s="20">
        <f t="shared" ref="F7:F47" si="1">D7/((E7*617.96)+36.04)</f>
        <v>9.3979841680844937E-13</v>
      </c>
      <c r="G7" s="20">
        <f t="shared" ref="G7:G47" si="2">F7*1000000000000000</f>
        <v>939.79841680844936</v>
      </c>
      <c r="H7" s="20">
        <f t="shared" ref="H7:H47" si="3">G7/1000</f>
        <v>0.93979841680844933</v>
      </c>
      <c r="I7" s="20">
        <f t="shared" ref="I7:I47" si="4">100/H7</f>
        <v>106.40579746835444</v>
      </c>
      <c r="J7" s="161">
        <f t="shared" ref="J7:J47" si="5">12/H7</f>
        <v>12.768695696202531</v>
      </c>
      <c r="K7" s="26">
        <f t="shared" ref="K7:K47" si="6">200/H7</f>
        <v>212.81159493670887</v>
      </c>
      <c r="L7" s="20"/>
      <c r="M7" s="31" t="s">
        <v>24</v>
      </c>
      <c r="N7" s="20">
        <v>930</v>
      </c>
      <c r="O7" s="20">
        <f t="shared" ref="O7:O40" si="7">N7/1000000000</f>
        <v>9.2999999999999999E-7</v>
      </c>
      <c r="P7" s="20">
        <v>254</v>
      </c>
      <c r="Q7" s="22">
        <f t="shared" ref="Q7:Q40" si="8">O7/((P7*617.96)+36.04)</f>
        <v>5.9236468670787148E-12</v>
      </c>
      <c r="R7" s="20">
        <f t="shared" ref="R7:R40" si="9">Q7*1000000000000000</f>
        <v>5923.6468670787144</v>
      </c>
      <c r="S7" s="20">
        <f t="shared" ref="S7:S40" si="10">R7/1000</f>
        <v>5.9236468670787144</v>
      </c>
      <c r="T7" s="58">
        <f>100/S7</f>
        <v>16.881492473118282</v>
      </c>
      <c r="U7" s="58">
        <f t="shared" ref="U7:U40" si="11">12/T7</f>
        <v>0.71083762404944562</v>
      </c>
      <c r="V7" s="30">
        <f>200/S7</f>
        <v>33.762984946236564</v>
      </c>
      <c r="W7" s="60"/>
    </row>
    <row r="8" spans="2:23">
      <c r="B8" s="31" t="s">
        <v>23</v>
      </c>
      <c r="C8" s="20">
        <v>560</v>
      </c>
      <c r="D8" s="20">
        <f t="shared" si="0"/>
        <v>5.6000000000000004E-7</v>
      </c>
      <c r="E8" s="20">
        <v>272</v>
      </c>
      <c r="F8" s="20">
        <f t="shared" si="1"/>
        <v>3.3309310975489347E-12</v>
      </c>
      <c r="G8" s="20">
        <f t="shared" si="2"/>
        <v>3330.9310975489348</v>
      </c>
      <c r="H8" s="20">
        <f t="shared" si="3"/>
        <v>3.3309310975489348</v>
      </c>
      <c r="I8" s="20">
        <f t="shared" si="4"/>
        <v>30.021635714285711</v>
      </c>
      <c r="J8" s="58">
        <f t="shared" si="5"/>
        <v>3.6025962857142853</v>
      </c>
      <c r="K8" s="26">
        <f t="shared" si="6"/>
        <v>60.043271428571423</v>
      </c>
      <c r="L8" s="20"/>
      <c r="M8" s="31" t="s">
        <v>28</v>
      </c>
      <c r="N8" s="20">
        <v>708</v>
      </c>
      <c r="O8" s="20">
        <f t="shared" si="7"/>
        <v>7.0800000000000004E-7</v>
      </c>
      <c r="P8" s="20">
        <v>254</v>
      </c>
      <c r="Q8" s="22">
        <f t="shared" si="8"/>
        <v>4.5096150342921826E-12</v>
      </c>
      <c r="R8" s="20">
        <f t="shared" si="9"/>
        <v>4509.6150342921828</v>
      </c>
      <c r="S8" s="20">
        <f t="shared" si="10"/>
        <v>4.5096150342921826</v>
      </c>
      <c r="T8" s="58">
        <f>100/S8</f>
        <v>22.174841807909605</v>
      </c>
      <c r="U8" s="58">
        <f>12/T8</f>
        <v>0.54115380411506198</v>
      </c>
      <c r="V8" s="30">
        <f>200/S8</f>
        <v>44.34968361581921</v>
      </c>
      <c r="W8" s="60"/>
    </row>
    <row r="9" spans="2:23">
      <c r="B9" s="31"/>
      <c r="C9" s="20"/>
      <c r="D9" s="20"/>
      <c r="E9" s="20"/>
      <c r="F9" s="20"/>
      <c r="G9" s="20"/>
      <c r="H9" s="20"/>
      <c r="I9" s="20"/>
      <c r="J9" s="58"/>
      <c r="K9" s="26"/>
      <c r="L9" s="20"/>
      <c r="M9" s="31" t="s">
        <v>32</v>
      </c>
      <c r="N9" s="20"/>
      <c r="O9" s="20"/>
      <c r="P9" s="20"/>
      <c r="Q9" s="22"/>
      <c r="R9" s="20"/>
      <c r="S9" s="20"/>
      <c r="T9" s="58"/>
      <c r="U9" s="58"/>
      <c r="V9" s="30"/>
      <c r="W9" s="60"/>
    </row>
    <row r="10" spans="2:23">
      <c r="B10" s="32" t="s">
        <v>27</v>
      </c>
      <c r="C10" s="27" t="s">
        <v>184</v>
      </c>
      <c r="D10" s="20"/>
      <c r="E10" s="20">
        <v>272</v>
      </c>
      <c r="F10" s="20"/>
      <c r="G10" s="20"/>
      <c r="H10" s="20"/>
      <c r="I10" s="20"/>
      <c r="J10" s="58"/>
      <c r="K10" s="26"/>
      <c r="L10" s="20"/>
      <c r="M10" s="32" t="s">
        <v>36</v>
      </c>
      <c r="N10" s="20">
        <v>574</v>
      </c>
      <c r="O10" s="20">
        <f t="shared" si="7"/>
        <v>5.7400000000000003E-7</v>
      </c>
      <c r="P10" s="20">
        <v>254</v>
      </c>
      <c r="Q10" s="22">
        <f t="shared" si="8"/>
        <v>3.6561003244120244E-12</v>
      </c>
      <c r="R10" s="20">
        <f t="shared" si="9"/>
        <v>3656.1003244120243</v>
      </c>
      <c r="S10" s="20">
        <f t="shared" si="10"/>
        <v>3.6561003244120243</v>
      </c>
      <c r="T10" s="58">
        <f>100/S10</f>
        <v>27.351547038327524</v>
      </c>
      <c r="U10" s="58">
        <f>12/T10</f>
        <v>0.4387320389294429</v>
      </c>
      <c r="V10" s="30">
        <f>200/S10</f>
        <v>54.703094076655049</v>
      </c>
      <c r="W10" s="60"/>
    </row>
    <row r="11" spans="2:23">
      <c r="B11" s="32" t="s">
        <v>31</v>
      </c>
      <c r="C11" s="20">
        <v>822</v>
      </c>
      <c r="D11" s="20">
        <f t="shared" si="0"/>
        <v>8.2200000000000003E-7</v>
      </c>
      <c r="E11" s="20">
        <v>272</v>
      </c>
      <c r="F11" s="20">
        <f t="shared" si="1"/>
        <v>4.8893310039021861E-12</v>
      </c>
      <c r="G11" s="20">
        <f t="shared" si="2"/>
        <v>4889.3310039021862</v>
      </c>
      <c r="H11" s="20">
        <f t="shared" si="3"/>
        <v>4.8893310039021864</v>
      </c>
      <c r="I11" s="20">
        <f t="shared" si="4"/>
        <v>20.452695863746957</v>
      </c>
      <c r="J11" s="58">
        <f t="shared" si="5"/>
        <v>2.4543235036496349</v>
      </c>
      <c r="K11" s="26">
        <f t="shared" si="6"/>
        <v>40.905391727493914</v>
      </c>
      <c r="L11" s="20"/>
      <c r="M11" s="32" t="s">
        <v>40</v>
      </c>
      <c r="N11" s="20">
        <v>800</v>
      </c>
      <c r="O11" s="20">
        <f t="shared" si="7"/>
        <v>7.9999999999999996E-7</v>
      </c>
      <c r="P11" s="20">
        <v>254</v>
      </c>
      <c r="Q11" s="22">
        <f t="shared" si="8"/>
        <v>5.0956102082397541E-12</v>
      </c>
      <c r="R11" s="20">
        <f t="shared" si="9"/>
        <v>5095.6102082397538</v>
      </c>
      <c r="S11" s="20">
        <f t="shared" si="10"/>
        <v>5.0956102082397541</v>
      </c>
      <c r="T11" s="58">
        <f>100/S11</f>
        <v>19.624735000000001</v>
      </c>
      <c r="U11" s="58">
        <f t="shared" si="11"/>
        <v>0.61147322498877055</v>
      </c>
      <c r="V11" s="30">
        <f>200/S11</f>
        <v>39.249470000000002</v>
      </c>
      <c r="W11" s="60"/>
    </row>
    <row r="12" spans="2:23">
      <c r="B12" s="31" t="s">
        <v>35</v>
      </c>
      <c r="C12" s="27" t="s">
        <v>184</v>
      </c>
      <c r="D12" s="20"/>
      <c r="E12" s="20">
        <v>272</v>
      </c>
      <c r="F12" s="20"/>
      <c r="G12" s="20"/>
      <c r="H12" s="20"/>
      <c r="I12" s="20"/>
      <c r="J12" s="58"/>
      <c r="K12" s="26"/>
      <c r="L12" s="20"/>
      <c r="M12" s="32" t="s">
        <v>44</v>
      </c>
      <c r="N12" s="20">
        <v>484</v>
      </c>
      <c r="O12" s="20">
        <f t="shared" si="7"/>
        <v>4.8400000000000005E-7</v>
      </c>
      <c r="P12" s="20">
        <v>254</v>
      </c>
      <c r="Q12" s="22">
        <f t="shared" si="8"/>
        <v>3.0828441759850516E-12</v>
      </c>
      <c r="R12" s="20">
        <f t="shared" si="9"/>
        <v>3082.8441759850516</v>
      </c>
      <c r="S12" s="20">
        <f t="shared" si="10"/>
        <v>3.0828441759850516</v>
      </c>
      <c r="T12" s="58">
        <f>100/S12</f>
        <v>32.437578512396691</v>
      </c>
      <c r="U12" s="58">
        <f t="shared" si="11"/>
        <v>0.36994130111820622</v>
      </c>
      <c r="V12" s="30">
        <f>200/S12</f>
        <v>64.875157024793381</v>
      </c>
      <c r="W12" s="60"/>
    </row>
    <row r="13" spans="2:23">
      <c r="B13" s="31"/>
      <c r="C13" s="27"/>
      <c r="D13" s="20"/>
      <c r="E13" s="20"/>
      <c r="F13" s="20"/>
      <c r="G13" s="20"/>
      <c r="H13" s="20"/>
      <c r="I13" s="20"/>
      <c r="J13" s="58"/>
      <c r="K13" s="26"/>
      <c r="L13" s="20"/>
      <c r="M13" s="32" t="s">
        <v>48</v>
      </c>
      <c r="N13" s="20"/>
      <c r="O13" s="20"/>
      <c r="P13" s="20"/>
      <c r="Q13" s="22"/>
      <c r="R13" s="20"/>
      <c r="S13" s="20"/>
      <c r="T13" s="58"/>
      <c r="U13" s="58"/>
      <c r="V13" s="30"/>
      <c r="W13" s="60"/>
    </row>
    <row r="14" spans="2:23">
      <c r="B14" s="31" t="s">
        <v>39</v>
      </c>
      <c r="C14" s="27" t="s">
        <v>184</v>
      </c>
      <c r="D14" s="20"/>
      <c r="E14" s="20">
        <v>272</v>
      </c>
      <c r="F14" s="20"/>
      <c r="G14" s="20"/>
      <c r="H14" s="20"/>
      <c r="I14" s="20"/>
      <c r="J14" s="58"/>
      <c r="K14" s="26"/>
      <c r="L14" s="20"/>
      <c r="M14" s="32" t="s">
        <v>52</v>
      </c>
      <c r="N14" s="20">
        <v>862</v>
      </c>
      <c r="O14" s="20">
        <f t="shared" si="7"/>
        <v>8.6199999999999996E-7</v>
      </c>
      <c r="P14" s="20">
        <v>254</v>
      </c>
      <c r="Q14" s="22">
        <f t="shared" si="8"/>
        <v>5.4905199993783349E-12</v>
      </c>
      <c r="R14" s="20">
        <f t="shared" si="9"/>
        <v>5490.5199993783353</v>
      </c>
      <c r="S14" s="20">
        <f t="shared" si="10"/>
        <v>5.4905199993783356</v>
      </c>
      <c r="T14" s="58">
        <f>100/S14</f>
        <v>18.213211136890951</v>
      </c>
      <c r="U14" s="58">
        <f t="shared" si="11"/>
        <v>0.6588623999254003</v>
      </c>
      <c r="V14" s="30">
        <f>200/S14</f>
        <v>36.426422273781903</v>
      </c>
      <c r="W14" s="60"/>
    </row>
    <row r="15" spans="2:23">
      <c r="B15" s="32" t="s">
        <v>43</v>
      </c>
      <c r="C15" s="20">
        <v>160</v>
      </c>
      <c r="D15" s="20">
        <f t="shared" si="0"/>
        <v>1.6E-7</v>
      </c>
      <c r="E15" s="20">
        <v>272</v>
      </c>
      <c r="F15" s="20">
        <f t="shared" si="1"/>
        <v>9.5169459929969547E-13</v>
      </c>
      <c r="G15" s="20">
        <f t="shared" si="2"/>
        <v>951.69459929969548</v>
      </c>
      <c r="H15" s="20">
        <f t="shared" si="3"/>
        <v>0.95169459929969547</v>
      </c>
      <c r="I15" s="20">
        <f t="shared" si="4"/>
        <v>105.07572500000001</v>
      </c>
      <c r="J15" s="58">
        <f t="shared" si="5"/>
        <v>12.609087000000001</v>
      </c>
      <c r="K15" s="26">
        <f t="shared" si="6"/>
        <v>210.15145000000001</v>
      </c>
      <c r="L15" s="20"/>
      <c r="M15" s="32" t="s">
        <v>56</v>
      </c>
      <c r="N15" s="20">
        <v>2900</v>
      </c>
      <c r="O15" s="20">
        <f t="shared" si="7"/>
        <v>2.9000000000000002E-6</v>
      </c>
      <c r="P15" s="20">
        <v>254</v>
      </c>
      <c r="Q15" s="22">
        <f t="shared" si="8"/>
        <v>1.8471587004869112E-11</v>
      </c>
      <c r="R15" s="20">
        <f t="shared" si="9"/>
        <v>18471.58700486911</v>
      </c>
      <c r="S15" s="20">
        <f t="shared" si="10"/>
        <v>18.471587004869111</v>
      </c>
      <c r="T15" s="58">
        <f>100/S15</f>
        <v>5.4137199999999996</v>
      </c>
      <c r="U15" s="58">
        <f>12/T15</f>
        <v>2.2165904405842936</v>
      </c>
      <c r="V15" s="30">
        <f>200/S15</f>
        <v>10.827439999999999</v>
      </c>
      <c r="W15" s="60"/>
    </row>
    <row r="16" spans="2:23">
      <c r="B16" s="32" t="s">
        <v>47</v>
      </c>
      <c r="C16" s="20">
        <v>838</v>
      </c>
      <c r="D16" s="20">
        <f t="shared" si="0"/>
        <v>8.3799999999999996E-7</v>
      </c>
      <c r="E16" s="20">
        <v>272</v>
      </c>
      <c r="F16" s="20">
        <f t="shared" si="1"/>
        <v>4.9845004638321549E-12</v>
      </c>
      <c r="G16" s="20">
        <f t="shared" si="2"/>
        <v>4984.5004638321552</v>
      </c>
      <c r="H16" s="20">
        <f t="shared" si="3"/>
        <v>4.9845004638321555</v>
      </c>
      <c r="I16" s="20">
        <f t="shared" si="4"/>
        <v>20.06219093078759</v>
      </c>
      <c r="J16" s="58">
        <f t="shared" si="5"/>
        <v>2.4074629116945108</v>
      </c>
      <c r="K16" s="26">
        <f t="shared" si="6"/>
        <v>40.124381861575181</v>
      </c>
      <c r="L16" s="20"/>
      <c r="M16" s="32" t="s">
        <v>60</v>
      </c>
      <c r="N16" s="20">
        <v>474</v>
      </c>
      <c r="O16" s="20">
        <f t="shared" si="7"/>
        <v>4.7399999999999998E-7</v>
      </c>
      <c r="P16" s="20">
        <v>254</v>
      </c>
      <c r="Q16" s="22">
        <f t="shared" si="8"/>
        <v>3.0191490483820545E-12</v>
      </c>
      <c r="R16" s="20">
        <f t="shared" si="9"/>
        <v>3019.1490483820544</v>
      </c>
      <c r="S16" s="20">
        <f t="shared" si="10"/>
        <v>3.0191490483820544</v>
      </c>
      <c r="T16" s="58">
        <f>100/S16</f>
        <v>33.121915611814345</v>
      </c>
      <c r="U16" s="58">
        <f>12/T16</f>
        <v>0.36229788580584654</v>
      </c>
      <c r="V16" s="30">
        <f>200/S16</f>
        <v>66.243831223628689</v>
      </c>
      <c r="W16" s="60"/>
    </row>
    <row r="17" spans="2:23">
      <c r="B17" s="32" t="s">
        <v>51</v>
      </c>
      <c r="C17" s="20">
        <v>832</v>
      </c>
      <c r="D17" s="20">
        <f t="shared" si="0"/>
        <v>8.3200000000000004E-7</v>
      </c>
      <c r="E17" s="20">
        <v>272</v>
      </c>
      <c r="F17" s="20">
        <f t="shared" si="1"/>
        <v>4.9488119163584172E-12</v>
      </c>
      <c r="G17" s="20">
        <f t="shared" si="2"/>
        <v>4948.811916358417</v>
      </c>
      <c r="H17" s="20">
        <f t="shared" si="3"/>
        <v>4.9488119163584168</v>
      </c>
      <c r="I17" s="20">
        <f t="shared" si="4"/>
        <v>20.206870192307694</v>
      </c>
      <c r="J17" s="58">
        <f t="shared" si="5"/>
        <v>2.4248244230769229</v>
      </c>
      <c r="K17" s="26">
        <f t="shared" si="6"/>
        <v>40.413740384615387</v>
      </c>
      <c r="L17" s="20"/>
      <c r="M17" s="31" t="s">
        <v>64</v>
      </c>
      <c r="N17" s="20">
        <v>314</v>
      </c>
      <c r="O17" s="20">
        <f t="shared" si="7"/>
        <v>3.1399999999999998E-7</v>
      </c>
      <c r="P17" s="20">
        <v>254</v>
      </c>
      <c r="Q17" s="22">
        <f t="shared" si="8"/>
        <v>2.0000270067341034E-12</v>
      </c>
      <c r="R17" s="20">
        <f t="shared" si="9"/>
        <v>2000.0270067341035</v>
      </c>
      <c r="S17" s="20">
        <f t="shared" si="10"/>
        <v>2.0000270067341033</v>
      </c>
      <c r="T17" s="58">
        <f>100/S17</f>
        <v>49.999324840764338</v>
      </c>
      <c r="U17" s="58">
        <f>12/T17</f>
        <v>0.24000324080809241</v>
      </c>
      <c r="V17" s="30">
        <f>200/S17</f>
        <v>99.998649681528676</v>
      </c>
      <c r="W17" s="60"/>
    </row>
    <row r="18" spans="2:23">
      <c r="B18" s="32" t="s">
        <v>55</v>
      </c>
      <c r="C18" s="20">
        <v>546</v>
      </c>
      <c r="D18" s="20">
        <f t="shared" si="0"/>
        <v>5.4600000000000005E-7</v>
      </c>
      <c r="E18" s="20">
        <v>272</v>
      </c>
      <c r="F18" s="20">
        <f t="shared" si="1"/>
        <v>3.2476578201102113E-12</v>
      </c>
      <c r="G18" s="20">
        <f t="shared" si="2"/>
        <v>3247.6578201102116</v>
      </c>
      <c r="H18" s="20">
        <f t="shared" si="3"/>
        <v>3.2476578201102115</v>
      </c>
      <c r="I18" s="20">
        <f t="shared" si="4"/>
        <v>30.79142124542124</v>
      </c>
      <c r="J18" s="58">
        <f t="shared" si="5"/>
        <v>3.6949705494505487</v>
      </c>
      <c r="K18" s="26">
        <f t="shared" si="6"/>
        <v>61.582842490842481</v>
      </c>
      <c r="L18" s="20"/>
      <c r="M18" s="31" t="s">
        <v>68</v>
      </c>
      <c r="N18" s="20">
        <v>1860</v>
      </c>
      <c r="O18" s="20">
        <f t="shared" si="7"/>
        <v>1.86E-6</v>
      </c>
      <c r="P18" s="20">
        <v>254</v>
      </c>
      <c r="Q18" s="22">
        <f t="shared" si="8"/>
        <v>1.184729373415743E-11</v>
      </c>
      <c r="R18" s="20">
        <f>Q18*1000000000000000</f>
        <v>11847.293734157429</v>
      </c>
      <c r="S18" s="20">
        <f t="shared" si="10"/>
        <v>11.847293734157429</v>
      </c>
      <c r="T18" s="58">
        <f>100/S18</f>
        <v>8.440746236559141</v>
      </c>
      <c r="U18" s="58">
        <f t="shared" si="11"/>
        <v>1.4216752480988912</v>
      </c>
      <c r="V18" s="30">
        <f>200/S18</f>
        <v>16.881492473118282</v>
      </c>
      <c r="W18" s="60"/>
    </row>
    <row r="19" spans="2:23">
      <c r="B19" s="32" t="s">
        <v>59</v>
      </c>
      <c r="C19" s="20">
        <v>632</v>
      </c>
      <c r="D19" s="20">
        <f t="shared" si="0"/>
        <v>6.3200000000000005E-7</v>
      </c>
      <c r="E19" s="20">
        <v>272</v>
      </c>
      <c r="F19" s="20">
        <f t="shared" si="1"/>
        <v>3.7591936672337975E-12</v>
      </c>
      <c r="G19" s="20">
        <f t="shared" si="2"/>
        <v>3759.1936672337974</v>
      </c>
      <c r="H19" s="20">
        <f t="shared" si="3"/>
        <v>3.7591936672337973</v>
      </c>
      <c r="I19" s="20">
        <f t="shared" si="4"/>
        <v>26.601449367088609</v>
      </c>
      <c r="J19" s="58">
        <f t="shared" si="5"/>
        <v>3.1921739240506328</v>
      </c>
      <c r="K19" s="26">
        <f t="shared" si="6"/>
        <v>53.202898734177218</v>
      </c>
      <c r="L19" s="20"/>
      <c r="M19" s="31" t="s">
        <v>72</v>
      </c>
      <c r="N19" s="28" t="s">
        <v>184</v>
      </c>
      <c r="O19" s="20"/>
      <c r="P19" s="20"/>
      <c r="Q19" s="22"/>
      <c r="R19" s="20"/>
      <c r="S19" s="20"/>
      <c r="T19" s="58"/>
      <c r="U19" s="58"/>
      <c r="V19" s="30"/>
      <c r="W19" s="60"/>
    </row>
    <row r="20" spans="2:23">
      <c r="B20" s="31" t="s">
        <v>63</v>
      </c>
      <c r="C20" s="20">
        <v>256</v>
      </c>
      <c r="D20" s="20">
        <f t="shared" si="0"/>
        <v>2.5600000000000002E-7</v>
      </c>
      <c r="E20" s="20">
        <v>272</v>
      </c>
      <c r="F20" s="20">
        <f t="shared" si="1"/>
        <v>1.5227113588795129E-12</v>
      </c>
      <c r="G20" s="20">
        <f t="shared" si="2"/>
        <v>1522.711358879513</v>
      </c>
      <c r="H20" s="20">
        <f t="shared" si="3"/>
        <v>1.5227113588795129</v>
      </c>
      <c r="I20" s="20">
        <f t="shared" si="4"/>
        <v>65.672328124999993</v>
      </c>
      <c r="J20" s="58">
        <f t="shared" si="5"/>
        <v>7.8806793749999997</v>
      </c>
      <c r="K20" s="26">
        <f t="shared" si="6"/>
        <v>131.34465624999999</v>
      </c>
      <c r="L20" s="20"/>
      <c r="M20" s="31" t="s">
        <v>76</v>
      </c>
      <c r="N20" s="20">
        <v>138</v>
      </c>
      <c r="O20" s="20">
        <f t="shared" si="7"/>
        <v>1.3799999999999999E-7</v>
      </c>
      <c r="P20" s="20">
        <v>254</v>
      </c>
      <c r="Q20" s="22">
        <f t="shared" si="8"/>
        <v>8.7899276092135756E-13</v>
      </c>
      <c r="R20" s="20">
        <f t="shared" si="9"/>
        <v>878.99276092135756</v>
      </c>
      <c r="S20" s="20">
        <f t="shared" si="10"/>
        <v>0.87899276092135759</v>
      </c>
      <c r="T20" s="58">
        <f>100/S20</f>
        <v>113.76657971014494</v>
      </c>
      <c r="U20" s="58">
        <f t="shared" si="11"/>
        <v>0.10547913131056291</v>
      </c>
      <c r="V20" s="30">
        <f>200/S20</f>
        <v>227.53315942028988</v>
      </c>
      <c r="W20" s="60"/>
    </row>
    <row r="21" spans="2:23">
      <c r="B21" s="31"/>
      <c r="C21" s="20"/>
      <c r="D21" s="20"/>
      <c r="E21" s="20"/>
      <c r="F21" s="20"/>
      <c r="G21" s="20"/>
      <c r="H21" s="20"/>
      <c r="I21" s="20"/>
      <c r="J21" s="58"/>
      <c r="K21" s="26"/>
      <c r="L21" s="20"/>
      <c r="M21" s="31" t="s">
        <v>80</v>
      </c>
      <c r="N21" s="20"/>
      <c r="O21" s="20"/>
      <c r="P21" s="20"/>
      <c r="Q21" s="22"/>
      <c r="R21" s="20"/>
      <c r="S21" s="20"/>
      <c r="T21" s="58"/>
      <c r="U21" s="58"/>
      <c r="V21" s="30"/>
      <c r="W21" s="60"/>
    </row>
    <row r="22" spans="2:23">
      <c r="B22" s="31" t="s">
        <v>67</v>
      </c>
      <c r="C22" s="20">
        <v>158</v>
      </c>
      <c r="D22" s="20">
        <f t="shared" si="0"/>
        <v>1.5800000000000001E-7</v>
      </c>
      <c r="E22" s="20">
        <v>272</v>
      </c>
      <c r="F22" s="20">
        <f t="shared" si="1"/>
        <v>9.3979841680844937E-13</v>
      </c>
      <c r="G22" s="20">
        <f t="shared" si="2"/>
        <v>939.79841680844936</v>
      </c>
      <c r="H22" s="20">
        <f t="shared" si="3"/>
        <v>0.93979841680844933</v>
      </c>
      <c r="I22" s="20">
        <f t="shared" si="4"/>
        <v>106.40579746835444</v>
      </c>
      <c r="J22" s="58">
        <f t="shared" si="5"/>
        <v>12.768695696202531</v>
      </c>
      <c r="K22" s="26">
        <f t="shared" si="6"/>
        <v>212.81159493670887</v>
      </c>
      <c r="L22" s="20"/>
      <c r="M22" s="32" t="s">
        <v>85</v>
      </c>
      <c r="N22" s="20">
        <v>230</v>
      </c>
      <c r="O22" s="20">
        <f t="shared" si="7"/>
        <v>2.2999999999999999E-7</v>
      </c>
      <c r="P22" s="20">
        <v>254</v>
      </c>
      <c r="Q22" s="22">
        <f t="shared" si="8"/>
        <v>1.4649879348689293E-12</v>
      </c>
      <c r="R22" s="20">
        <f t="shared" si="9"/>
        <v>1464.9879348689294</v>
      </c>
      <c r="S22" s="20">
        <f t="shared" si="10"/>
        <v>1.4649879348689294</v>
      </c>
      <c r="T22" s="58">
        <f>100/S22</f>
        <v>68.259947826086957</v>
      </c>
      <c r="U22" s="58">
        <f t="shared" si="11"/>
        <v>0.17579855218427154</v>
      </c>
      <c r="V22" s="30">
        <f>200/S22</f>
        <v>136.51989565217391</v>
      </c>
      <c r="W22" s="60"/>
    </row>
    <row r="23" spans="2:23">
      <c r="B23" s="31" t="s">
        <v>71</v>
      </c>
      <c r="C23" s="20">
        <v>132</v>
      </c>
      <c r="D23" s="20">
        <f t="shared" si="0"/>
        <v>1.3199999999999999E-7</v>
      </c>
      <c r="E23" s="20">
        <v>272</v>
      </c>
      <c r="F23" s="20">
        <f t="shared" si="1"/>
        <v>7.8514804442224876E-13</v>
      </c>
      <c r="G23" s="20">
        <f t="shared" si="2"/>
        <v>785.14804442224874</v>
      </c>
      <c r="H23" s="20">
        <f t="shared" si="3"/>
        <v>0.78514804442224873</v>
      </c>
      <c r="I23" s="20">
        <f t="shared" si="4"/>
        <v>127.36451515151516</v>
      </c>
      <c r="J23" s="58">
        <f t="shared" si="5"/>
        <v>15.28374181818182</v>
      </c>
      <c r="K23" s="26">
        <f t="shared" si="6"/>
        <v>254.72903030303033</v>
      </c>
      <c r="L23" s="20"/>
      <c r="M23" s="32" t="s">
        <v>89</v>
      </c>
      <c r="N23" s="20">
        <v>184</v>
      </c>
      <c r="O23" s="20">
        <f t="shared" si="7"/>
        <v>1.8400000000000001E-7</v>
      </c>
      <c r="P23" s="20">
        <v>254</v>
      </c>
      <c r="Q23" s="22">
        <f t="shared" si="8"/>
        <v>1.1719903478951435E-12</v>
      </c>
      <c r="R23" s="20">
        <f t="shared" si="9"/>
        <v>1171.9903478951435</v>
      </c>
      <c r="S23" s="20">
        <f t="shared" si="10"/>
        <v>1.1719903478951434</v>
      </c>
      <c r="T23" s="58">
        <f>100/S23</f>
        <v>85.324934782608707</v>
      </c>
      <c r="U23" s="58">
        <f t="shared" si="11"/>
        <v>0.1406388417474172</v>
      </c>
      <c r="V23" s="30">
        <f>200/S23</f>
        <v>170.64986956521741</v>
      </c>
      <c r="W23" s="60"/>
    </row>
    <row r="24" spans="2:23">
      <c r="B24" s="32" t="s">
        <v>75</v>
      </c>
      <c r="C24" s="20">
        <v>264</v>
      </c>
      <c r="D24" s="20">
        <f t="shared" si="0"/>
        <v>2.6399999999999998E-7</v>
      </c>
      <c r="E24" s="20">
        <v>272</v>
      </c>
      <c r="F24" s="20">
        <f t="shared" si="1"/>
        <v>1.5702960888444975E-12</v>
      </c>
      <c r="G24" s="20">
        <f t="shared" si="2"/>
        <v>1570.2960888444975</v>
      </c>
      <c r="H24" s="20">
        <f t="shared" si="3"/>
        <v>1.5702960888444975</v>
      </c>
      <c r="I24" s="20">
        <f t="shared" si="4"/>
        <v>63.682257575757582</v>
      </c>
      <c r="J24" s="58">
        <f t="shared" si="5"/>
        <v>7.64187090909091</v>
      </c>
      <c r="K24" s="26">
        <f t="shared" si="6"/>
        <v>127.36451515151516</v>
      </c>
      <c r="L24" s="20"/>
      <c r="M24" s="32" t="s">
        <v>94</v>
      </c>
      <c r="N24" s="20">
        <v>288</v>
      </c>
      <c r="O24" s="20">
        <f t="shared" si="7"/>
        <v>2.8799999999999998E-7</v>
      </c>
      <c r="P24" s="20">
        <v>254</v>
      </c>
      <c r="Q24" s="22">
        <f t="shared" si="8"/>
        <v>1.8344196749663114E-12</v>
      </c>
      <c r="R24" s="20">
        <f t="shared" si="9"/>
        <v>1834.4196749663113</v>
      </c>
      <c r="S24" s="20">
        <f t="shared" si="10"/>
        <v>1.8344196749663113</v>
      </c>
      <c r="T24" s="58">
        <f>100/S24</f>
        <v>54.51315277777779</v>
      </c>
      <c r="U24" s="58">
        <f t="shared" si="11"/>
        <v>0.22013036099595734</v>
      </c>
      <c r="V24" s="30">
        <f>200/S24</f>
        <v>109.02630555555558</v>
      </c>
      <c r="W24" s="60"/>
    </row>
    <row r="25" spans="2:23">
      <c r="B25" s="32"/>
      <c r="C25" s="20"/>
      <c r="D25" s="20"/>
      <c r="E25" s="20"/>
      <c r="F25" s="20"/>
      <c r="G25" s="20"/>
      <c r="H25" s="20"/>
      <c r="I25" s="20"/>
      <c r="J25" s="58"/>
      <c r="K25" s="26"/>
      <c r="L25" s="20"/>
      <c r="M25" s="32" t="s">
        <v>98</v>
      </c>
      <c r="N25" s="20"/>
      <c r="O25" s="20"/>
      <c r="P25" s="20"/>
      <c r="Q25" s="22"/>
      <c r="R25" s="20"/>
      <c r="S25" s="20"/>
      <c r="T25" s="58"/>
      <c r="U25" s="58"/>
      <c r="V25" s="30"/>
      <c r="W25" s="60"/>
    </row>
    <row r="26" spans="2:23">
      <c r="B26" s="32" t="s">
        <v>79</v>
      </c>
      <c r="C26" s="20">
        <v>680</v>
      </c>
      <c r="D26" s="20">
        <f t="shared" si="0"/>
        <v>6.7999999999999995E-7</v>
      </c>
      <c r="E26" s="20">
        <v>272</v>
      </c>
      <c r="F26" s="20">
        <f t="shared" si="1"/>
        <v>4.0447020470237055E-12</v>
      </c>
      <c r="G26" s="20">
        <f t="shared" si="2"/>
        <v>4044.7020470237053</v>
      </c>
      <c r="H26" s="20">
        <f t="shared" si="3"/>
        <v>4.0447020470237049</v>
      </c>
      <c r="I26" s="20">
        <f t="shared" si="4"/>
        <v>24.723700000000008</v>
      </c>
      <c r="J26" s="58">
        <f t="shared" si="5"/>
        <v>2.9668440000000009</v>
      </c>
      <c r="K26" s="26">
        <f t="shared" si="6"/>
        <v>49.447400000000016</v>
      </c>
      <c r="L26" s="20"/>
      <c r="M26" s="32" t="s">
        <v>102</v>
      </c>
      <c r="N26" s="20">
        <v>792</v>
      </c>
      <c r="O26" s="20">
        <f t="shared" si="7"/>
        <v>7.92E-7</v>
      </c>
      <c r="P26" s="20">
        <v>254</v>
      </c>
      <c r="Q26" s="22">
        <f t="shared" si="8"/>
        <v>5.0446541061573566E-12</v>
      </c>
      <c r="R26" s="20">
        <f t="shared" si="9"/>
        <v>5044.6541061573571</v>
      </c>
      <c r="S26" s="20">
        <f t="shared" si="10"/>
        <v>5.0446541061573571</v>
      </c>
      <c r="T26" s="58">
        <f>100/S26</f>
        <v>19.822964646464648</v>
      </c>
      <c r="U26" s="58">
        <f t="shared" si="11"/>
        <v>0.60535849273888276</v>
      </c>
      <c r="V26" s="30">
        <f>200/S26</f>
        <v>39.645929292929296</v>
      </c>
      <c r="W26" s="60"/>
    </row>
    <row r="27" spans="2:23">
      <c r="B27" s="31" t="s">
        <v>84</v>
      </c>
      <c r="C27" s="20">
        <v>494</v>
      </c>
      <c r="D27" s="20">
        <f t="shared" si="0"/>
        <v>4.9399999999999995E-7</v>
      </c>
      <c r="E27" s="20">
        <v>272</v>
      </c>
      <c r="F27" s="20">
        <f t="shared" si="1"/>
        <v>2.9383570753378095E-12</v>
      </c>
      <c r="G27" s="20">
        <f t="shared" si="2"/>
        <v>2938.3570753378094</v>
      </c>
      <c r="H27" s="20">
        <f t="shared" si="3"/>
        <v>2.9383570753378092</v>
      </c>
      <c r="I27" s="20">
        <f t="shared" si="4"/>
        <v>34.032623481781386</v>
      </c>
      <c r="J27" s="58">
        <f t="shared" si="5"/>
        <v>4.0839148178137661</v>
      </c>
      <c r="K27" s="26">
        <f t="shared" si="6"/>
        <v>68.065246963562771</v>
      </c>
      <c r="L27" s="20"/>
      <c r="M27" s="32" t="s">
        <v>106</v>
      </c>
      <c r="N27" s="20">
        <v>198</v>
      </c>
      <c r="O27" s="20">
        <f t="shared" si="7"/>
        <v>1.98E-7</v>
      </c>
      <c r="P27" s="20">
        <v>254</v>
      </c>
      <c r="Q27" s="22">
        <f t="shared" si="8"/>
        <v>1.2611635265393392E-12</v>
      </c>
      <c r="R27" s="20">
        <f t="shared" si="9"/>
        <v>1261.1635265393393</v>
      </c>
      <c r="S27" s="20">
        <f t="shared" si="10"/>
        <v>1.2611635265393393</v>
      </c>
      <c r="T27" s="58">
        <f>100/S27</f>
        <v>79.291858585858591</v>
      </c>
      <c r="U27" s="58">
        <f t="shared" si="11"/>
        <v>0.15133962318472069</v>
      </c>
      <c r="V27" s="30">
        <f>200/S27</f>
        <v>158.58371717171718</v>
      </c>
      <c r="W27" s="60"/>
    </row>
    <row r="28" spans="2:23">
      <c r="B28" s="31" t="s">
        <v>88</v>
      </c>
      <c r="C28" s="20">
        <v>572</v>
      </c>
      <c r="D28" s="20">
        <f t="shared" si="0"/>
        <v>5.7199999999999999E-7</v>
      </c>
      <c r="E28" s="20">
        <v>272</v>
      </c>
      <c r="F28" s="20">
        <f t="shared" si="1"/>
        <v>3.4023081924964113E-12</v>
      </c>
      <c r="G28" s="20">
        <f t="shared" si="2"/>
        <v>3402.3081924964113</v>
      </c>
      <c r="H28" s="20">
        <f t="shared" si="3"/>
        <v>3.4023081924964114</v>
      </c>
      <c r="I28" s="20">
        <f t="shared" si="4"/>
        <v>29.391811188811189</v>
      </c>
      <c r="J28" s="58">
        <f t="shared" si="5"/>
        <v>3.5270173426573428</v>
      </c>
      <c r="K28" s="26">
        <f t="shared" si="6"/>
        <v>58.783622377622379</v>
      </c>
      <c r="L28" s="20"/>
      <c r="M28" s="32" t="s">
        <v>110</v>
      </c>
      <c r="N28" s="20">
        <v>358</v>
      </c>
      <c r="O28" s="20">
        <f t="shared" si="7"/>
        <v>3.58E-7</v>
      </c>
      <c r="P28" s="20">
        <v>254</v>
      </c>
      <c r="Q28" s="22">
        <f t="shared" si="8"/>
        <v>2.28028556818729E-12</v>
      </c>
      <c r="R28" s="20">
        <f t="shared" si="9"/>
        <v>2280.2855681872902</v>
      </c>
      <c r="S28" s="20">
        <f t="shared" si="10"/>
        <v>2.2802855681872902</v>
      </c>
      <c r="T28" s="58">
        <f>100/S28</f>
        <v>43.854156424581006</v>
      </c>
      <c r="U28" s="58">
        <f t="shared" si="11"/>
        <v>0.27363426818247483</v>
      </c>
      <c r="V28" s="30">
        <f>200/S28</f>
        <v>87.708312849162013</v>
      </c>
      <c r="W28" s="60"/>
    </row>
    <row r="29" spans="2:23">
      <c r="B29" s="32" t="s">
        <v>93</v>
      </c>
      <c r="C29" s="20">
        <v>1070</v>
      </c>
      <c r="D29" s="20">
        <f t="shared" si="0"/>
        <v>1.0699999999999999E-6</v>
      </c>
      <c r="E29" s="20">
        <v>272</v>
      </c>
      <c r="F29" s="20">
        <f t="shared" si="1"/>
        <v>6.364457632816713E-12</v>
      </c>
      <c r="G29" s="20">
        <f t="shared" si="2"/>
        <v>6364.4576328167132</v>
      </c>
      <c r="H29" s="20">
        <f t="shared" si="3"/>
        <v>6.3644576328167135</v>
      </c>
      <c r="I29" s="20">
        <f t="shared" si="4"/>
        <v>15.712257943925234</v>
      </c>
      <c r="J29" s="58">
        <f t="shared" si="5"/>
        <v>1.8854709532710281</v>
      </c>
      <c r="K29" s="26">
        <f t="shared" si="6"/>
        <v>31.424515887850468</v>
      </c>
      <c r="L29" s="20"/>
      <c r="M29" s="32" t="s">
        <v>114</v>
      </c>
      <c r="N29" s="20">
        <v>904</v>
      </c>
      <c r="O29" s="20">
        <f t="shared" si="7"/>
        <v>9.0400000000000005E-7</v>
      </c>
      <c r="P29" s="20">
        <v>254</v>
      </c>
      <c r="Q29" s="22">
        <f t="shared" si="8"/>
        <v>5.7580395353109232E-12</v>
      </c>
      <c r="R29" s="20">
        <f t="shared" si="9"/>
        <v>5758.0395353109234</v>
      </c>
      <c r="S29" s="20">
        <f t="shared" si="10"/>
        <v>5.7580395353109237</v>
      </c>
      <c r="T29" s="58">
        <f>100/S29</f>
        <v>17.367022123893801</v>
      </c>
      <c r="U29" s="58">
        <f t="shared" si="11"/>
        <v>0.69096474423731091</v>
      </c>
      <c r="V29" s="30">
        <f>200/S29</f>
        <v>34.734044247787601</v>
      </c>
      <c r="W29" s="60"/>
    </row>
    <row r="30" spans="2:23">
      <c r="B30" s="32" t="s">
        <v>97</v>
      </c>
      <c r="C30" s="20">
        <v>914</v>
      </c>
      <c r="D30" s="20">
        <f t="shared" si="0"/>
        <v>9.1399999999999995E-7</v>
      </c>
      <c r="E30" s="20">
        <v>272</v>
      </c>
      <c r="F30" s="20">
        <f t="shared" si="1"/>
        <v>5.4365553984995103E-12</v>
      </c>
      <c r="G30" s="20">
        <f t="shared" si="2"/>
        <v>5436.5553984995104</v>
      </c>
      <c r="H30" s="20">
        <f t="shared" si="3"/>
        <v>5.4365553984995101</v>
      </c>
      <c r="I30" s="20">
        <f t="shared" si="4"/>
        <v>18.394000000000002</v>
      </c>
      <c r="J30" s="58">
        <f t="shared" si="5"/>
        <v>2.2072800000000004</v>
      </c>
      <c r="K30" s="26">
        <f t="shared" si="6"/>
        <v>36.788000000000004</v>
      </c>
      <c r="L30" s="20"/>
      <c r="M30" s="32" t="s">
        <v>118</v>
      </c>
      <c r="N30" s="20">
        <v>704</v>
      </c>
      <c r="O30" s="20">
        <f t="shared" si="7"/>
        <v>7.0399999999999995E-7</v>
      </c>
      <c r="P30" s="20">
        <v>254</v>
      </c>
      <c r="Q30" s="22">
        <f t="shared" si="8"/>
        <v>4.4841369832509834E-12</v>
      </c>
      <c r="R30" s="20">
        <f t="shared" si="9"/>
        <v>4484.1369832509836</v>
      </c>
      <c r="S30" s="20">
        <f t="shared" si="10"/>
        <v>4.4841369832509832</v>
      </c>
      <c r="T30" s="58">
        <f>100/S30</f>
        <v>22.300835227272731</v>
      </c>
      <c r="U30" s="58">
        <f t="shared" si="11"/>
        <v>0.53809643799011797</v>
      </c>
      <c r="V30" s="30">
        <f>200/S30</f>
        <v>44.601670454545463</v>
      </c>
      <c r="W30" s="60"/>
    </row>
    <row r="31" spans="2:23">
      <c r="B31" s="32" t="s">
        <v>101</v>
      </c>
      <c r="C31" s="20">
        <v>710</v>
      </c>
      <c r="D31" s="20">
        <f t="shared" ref="D31" si="12">C31/1000000000</f>
        <v>7.0999999999999998E-7</v>
      </c>
      <c r="E31" s="20">
        <v>272</v>
      </c>
      <c r="F31" s="20">
        <f t="shared" ref="F31" si="13">D31/((E31*617.96)+36.04)</f>
        <v>4.2231447843923988E-12</v>
      </c>
      <c r="G31" s="20">
        <f t="shared" ref="G31" si="14">F31*1000000000000000</f>
        <v>4223.1447843923988</v>
      </c>
      <c r="H31" s="20">
        <f t="shared" ref="H31" si="15">G31/1000</f>
        <v>4.2231447843923986</v>
      </c>
      <c r="I31" s="20">
        <f t="shared" ref="I31" si="16">100/H31</f>
        <v>23.67903661971831</v>
      </c>
      <c r="J31" s="58">
        <f t="shared" ref="J31" si="17">12/H31</f>
        <v>2.8414843943661974</v>
      </c>
      <c r="K31" s="26">
        <f t="shared" ref="K31" si="18">200/H31</f>
        <v>47.358073239436621</v>
      </c>
      <c r="L31" s="20"/>
      <c r="M31" s="32" t="s">
        <v>122</v>
      </c>
      <c r="N31" s="28" t="s">
        <v>184</v>
      </c>
      <c r="O31" s="20"/>
      <c r="P31" s="20"/>
      <c r="Q31" s="22"/>
      <c r="R31" s="20"/>
      <c r="S31" s="20"/>
      <c r="T31" s="58"/>
      <c r="U31" s="58"/>
      <c r="V31" s="30"/>
      <c r="W31" s="60"/>
    </row>
    <row r="32" spans="2:23">
      <c r="B32" s="32" t="s">
        <v>105</v>
      </c>
      <c r="C32" s="20">
        <v>966</v>
      </c>
      <c r="D32" s="20">
        <f t="shared" si="0"/>
        <v>9.6599999999999994E-7</v>
      </c>
      <c r="E32" s="20">
        <v>272</v>
      </c>
      <c r="F32" s="20">
        <f t="shared" si="1"/>
        <v>5.7458561432719109E-12</v>
      </c>
      <c r="G32" s="20">
        <f t="shared" si="2"/>
        <v>5745.8561432719107</v>
      </c>
      <c r="H32" s="20">
        <f t="shared" si="3"/>
        <v>5.7458561432719106</v>
      </c>
      <c r="I32" s="20">
        <f t="shared" si="4"/>
        <v>17.403846790890274</v>
      </c>
      <c r="J32" s="58">
        <f t="shared" si="5"/>
        <v>2.0884616149068327</v>
      </c>
      <c r="K32" s="26">
        <f t="shared" si="6"/>
        <v>34.807693581780548</v>
      </c>
      <c r="L32" s="20"/>
      <c r="M32" s="32" t="s">
        <v>126</v>
      </c>
      <c r="N32" s="20">
        <v>182</v>
      </c>
      <c r="O32" s="20">
        <f t="shared" si="7"/>
        <v>1.8199999999999999E-7</v>
      </c>
      <c r="P32" s="20">
        <v>254</v>
      </c>
      <c r="Q32" s="22">
        <f t="shared" si="8"/>
        <v>1.159251322374544E-12</v>
      </c>
      <c r="R32" s="20">
        <f t="shared" si="9"/>
        <v>1159.2513223745439</v>
      </c>
      <c r="S32" s="20">
        <f t="shared" si="10"/>
        <v>1.1592513223745438</v>
      </c>
      <c r="T32" s="58">
        <f>100/S32</f>
        <v>86.262571428571462</v>
      </c>
      <c r="U32" s="58">
        <f t="shared" si="11"/>
        <v>0.13911015868494525</v>
      </c>
      <c r="V32" s="30">
        <f>200/S32</f>
        <v>172.52514285714292</v>
      </c>
      <c r="W32" s="60"/>
    </row>
    <row r="33" spans="2:23">
      <c r="B33" s="32"/>
      <c r="C33" s="20"/>
      <c r="D33" s="20"/>
      <c r="E33" s="20"/>
      <c r="F33" s="20"/>
      <c r="G33" s="20"/>
      <c r="H33" s="20"/>
      <c r="I33" s="20"/>
      <c r="J33" s="58"/>
      <c r="K33" s="26"/>
      <c r="L33" s="20"/>
      <c r="M33" s="32" t="s">
        <v>130</v>
      </c>
      <c r="N33" s="20"/>
      <c r="O33" s="20"/>
      <c r="P33" s="20"/>
      <c r="Q33" s="22"/>
      <c r="R33" s="20"/>
      <c r="S33" s="20"/>
      <c r="T33" s="58"/>
      <c r="U33" s="58"/>
      <c r="V33" s="30"/>
      <c r="W33" s="60"/>
    </row>
    <row r="34" spans="2:23">
      <c r="B34" s="32" t="s">
        <v>109</v>
      </c>
      <c r="C34" s="20">
        <v>1880</v>
      </c>
      <c r="D34" s="20">
        <f t="shared" si="0"/>
        <v>1.88E-6</v>
      </c>
      <c r="E34" s="20">
        <v>272</v>
      </c>
      <c r="F34" s="20">
        <f t="shared" si="1"/>
        <v>1.1182411541771422E-11</v>
      </c>
      <c r="G34" s="20">
        <f t="shared" si="2"/>
        <v>11182.411541771422</v>
      </c>
      <c r="H34" s="20">
        <f t="shared" si="3"/>
        <v>11.182411541771422</v>
      </c>
      <c r="I34" s="20">
        <f t="shared" si="4"/>
        <v>8.9426148936170211</v>
      </c>
      <c r="J34" s="58">
        <f t="shared" si="5"/>
        <v>1.0731137872340426</v>
      </c>
      <c r="K34" s="26">
        <f t="shared" si="6"/>
        <v>17.885229787234042</v>
      </c>
      <c r="L34" s="20"/>
      <c r="M34" s="32" t="s">
        <v>134</v>
      </c>
      <c r="N34" s="20">
        <v>204</v>
      </c>
      <c r="O34" s="20">
        <f t="shared" si="7"/>
        <v>2.04E-7</v>
      </c>
      <c r="P34" s="20">
        <v>254</v>
      </c>
      <c r="Q34" s="22">
        <f t="shared" si="8"/>
        <v>1.2993806031011373E-12</v>
      </c>
      <c r="R34" s="20">
        <f t="shared" si="9"/>
        <v>1299.3806031011372</v>
      </c>
      <c r="S34" s="20">
        <f t="shared" si="10"/>
        <v>1.2993806031011372</v>
      </c>
      <c r="T34" s="58">
        <f>100/S34</f>
        <v>76.959745098039221</v>
      </c>
      <c r="U34" s="58">
        <f t="shared" si="11"/>
        <v>0.15592567237213648</v>
      </c>
      <c r="V34" s="30">
        <f>200/S34</f>
        <v>153.91949019607844</v>
      </c>
      <c r="W34" s="60"/>
    </row>
    <row r="35" spans="2:23">
      <c r="B35" s="32" t="s">
        <v>113</v>
      </c>
      <c r="C35" s="20">
        <v>1380</v>
      </c>
      <c r="D35" s="20">
        <f t="shared" si="0"/>
        <v>1.3799999999999999E-6</v>
      </c>
      <c r="E35" s="20">
        <v>272</v>
      </c>
      <c r="F35" s="20">
        <f t="shared" si="1"/>
        <v>8.2083659189598732E-12</v>
      </c>
      <c r="G35" s="20">
        <f t="shared" si="2"/>
        <v>8208.3659189598729</v>
      </c>
      <c r="H35" s="20">
        <f t="shared" si="3"/>
        <v>8.2083659189598723</v>
      </c>
      <c r="I35" s="20">
        <f t="shared" si="4"/>
        <v>12.18269275362319</v>
      </c>
      <c r="J35" s="58">
        <f t="shared" si="5"/>
        <v>1.4619231304347828</v>
      </c>
      <c r="K35" s="26">
        <f t="shared" si="6"/>
        <v>24.36538550724638</v>
      </c>
      <c r="L35" s="20"/>
      <c r="M35" s="32" t="s">
        <v>40</v>
      </c>
      <c r="N35" s="20">
        <v>300</v>
      </c>
      <c r="O35" s="20">
        <f t="shared" si="7"/>
        <v>2.9999999999999999E-7</v>
      </c>
      <c r="P35" s="20">
        <v>254</v>
      </c>
      <c r="Q35" s="22">
        <f t="shared" si="8"/>
        <v>1.910853828089908E-12</v>
      </c>
      <c r="R35" s="20">
        <f t="shared" si="9"/>
        <v>1910.8538280899079</v>
      </c>
      <c r="S35" s="20">
        <f t="shared" si="10"/>
        <v>1.9108538280899079</v>
      </c>
      <c r="T35" s="58">
        <f>100/S35</f>
        <v>52.33262666666667</v>
      </c>
      <c r="U35" s="58">
        <f t="shared" si="11"/>
        <v>0.22930245937078894</v>
      </c>
      <c r="V35" s="30">
        <f>200/S35</f>
        <v>104.66525333333334</v>
      </c>
      <c r="W35" s="60"/>
    </row>
    <row r="36" spans="2:23">
      <c r="B36" s="32" t="s">
        <v>117</v>
      </c>
      <c r="C36" s="20">
        <v>690</v>
      </c>
      <c r="D36" s="20">
        <f t="shared" si="0"/>
        <v>6.8999999999999996E-7</v>
      </c>
      <c r="E36" s="20">
        <v>272</v>
      </c>
      <c r="F36" s="20">
        <f t="shared" si="1"/>
        <v>4.1041829594799366E-12</v>
      </c>
      <c r="G36" s="20">
        <f t="shared" si="2"/>
        <v>4104.1829594799365</v>
      </c>
      <c r="H36" s="20">
        <f t="shared" si="3"/>
        <v>4.1041829594799362</v>
      </c>
      <c r="I36" s="20">
        <f t="shared" si="4"/>
        <v>24.36538550724638</v>
      </c>
      <c r="J36" s="58">
        <f t="shared" si="5"/>
        <v>2.9238462608695657</v>
      </c>
      <c r="K36" s="26">
        <f t="shared" si="6"/>
        <v>48.73077101449276</v>
      </c>
      <c r="L36" s="20"/>
      <c r="M36" s="32" t="s">
        <v>140</v>
      </c>
      <c r="N36" s="20">
        <v>310</v>
      </c>
      <c r="O36" s="20">
        <f t="shared" si="7"/>
        <v>3.1E-7</v>
      </c>
      <c r="P36" s="20">
        <v>254</v>
      </c>
      <c r="Q36" s="22">
        <f t="shared" si="8"/>
        <v>1.9745489556929047E-12</v>
      </c>
      <c r="R36" s="20">
        <f t="shared" si="9"/>
        <v>1974.5489556929047</v>
      </c>
      <c r="S36" s="20">
        <f t="shared" si="10"/>
        <v>1.9745489556929046</v>
      </c>
      <c r="T36" s="58">
        <f>100/S36</f>
        <v>50.64447741935485</v>
      </c>
      <c r="U36" s="58">
        <f t="shared" si="11"/>
        <v>0.23694587468314854</v>
      </c>
      <c r="V36" s="30">
        <f>200/S36</f>
        <v>101.2889548387097</v>
      </c>
      <c r="W36" s="60"/>
    </row>
    <row r="37" spans="2:23">
      <c r="B37" s="32"/>
      <c r="C37" s="20"/>
      <c r="D37" s="20"/>
      <c r="E37" s="20"/>
      <c r="F37" s="20"/>
      <c r="G37" s="20"/>
      <c r="H37" s="20"/>
      <c r="I37" s="20"/>
      <c r="J37" s="58"/>
      <c r="K37" s="26"/>
      <c r="L37" s="20"/>
      <c r="M37" s="32" t="s">
        <v>185</v>
      </c>
      <c r="N37" s="20"/>
      <c r="O37" s="20"/>
      <c r="P37" s="20"/>
      <c r="Q37" s="22"/>
      <c r="R37" s="20"/>
      <c r="S37" s="20"/>
      <c r="T37" s="58"/>
      <c r="U37" s="58"/>
      <c r="V37" s="30"/>
      <c r="W37" s="60"/>
    </row>
    <row r="38" spans="2:23">
      <c r="B38" s="32" t="s">
        <v>121</v>
      </c>
      <c r="C38" s="20">
        <v>450</v>
      </c>
      <c r="D38" s="20">
        <f t="shared" si="0"/>
        <v>4.4999999999999998E-7</v>
      </c>
      <c r="E38" s="20">
        <v>272</v>
      </c>
      <c r="F38" s="20">
        <f t="shared" si="1"/>
        <v>2.6766410605303937E-12</v>
      </c>
      <c r="G38" s="20">
        <f t="shared" si="2"/>
        <v>2676.6410605303936</v>
      </c>
      <c r="H38" s="20">
        <f t="shared" si="3"/>
        <v>2.6766410605303936</v>
      </c>
      <c r="I38" s="20">
        <f t="shared" si="4"/>
        <v>37.360257777777775</v>
      </c>
      <c r="J38" s="58">
        <f t="shared" si="5"/>
        <v>4.4832309333333331</v>
      </c>
      <c r="K38" s="26">
        <f t="shared" si="6"/>
        <v>74.720515555555551</v>
      </c>
      <c r="L38" s="20"/>
      <c r="M38" s="32" t="s">
        <v>148</v>
      </c>
      <c r="N38" s="20">
        <v>460</v>
      </c>
      <c r="O38" s="20">
        <f t="shared" si="7"/>
        <v>4.5999999999999999E-7</v>
      </c>
      <c r="P38" s="20">
        <v>254</v>
      </c>
      <c r="Q38" s="22">
        <f t="shared" si="8"/>
        <v>2.9299758697378587E-12</v>
      </c>
      <c r="R38" s="20">
        <f t="shared" si="9"/>
        <v>2929.9758697378588</v>
      </c>
      <c r="S38" s="20">
        <f t="shared" si="10"/>
        <v>2.9299758697378588</v>
      </c>
      <c r="T38" s="58">
        <f>100/S38</f>
        <v>34.129973913043479</v>
      </c>
      <c r="U38" s="58">
        <f t="shared" si="11"/>
        <v>0.35159710436854308</v>
      </c>
      <c r="V38" s="30">
        <f>200/S38</f>
        <v>68.259947826086957</v>
      </c>
      <c r="W38" s="60"/>
    </row>
    <row r="39" spans="2:23">
      <c r="B39" s="32" t="s">
        <v>125</v>
      </c>
      <c r="C39" s="20">
        <v>778</v>
      </c>
      <c r="D39" s="20">
        <f t="shared" si="0"/>
        <v>7.7800000000000001E-7</v>
      </c>
      <c r="E39" s="20">
        <v>272</v>
      </c>
      <c r="F39" s="20">
        <f t="shared" si="1"/>
        <v>4.627614989094769E-12</v>
      </c>
      <c r="G39" s="20">
        <f t="shared" si="2"/>
        <v>4627.614989094769</v>
      </c>
      <c r="H39" s="20">
        <f t="shared" si="3"/>
        <v>4.6276149890947691</v>
      </c>
      <c r="I39" s="20">
        <f t="shared" si="4"/>
        <v>21.609403598971724</v>
      </c>
      <c r="J39" s="58">
        <f t="shared" si="5"/>
        <v>2.593128431876607</v>
      </c>
      <c r="K39" s="26">
        <f t="shared" si="6"/>
        <v>43.218807197943448</v>
      </c>
      <c r="L39" s="20"/>
      <c r="M39" s="32" t="s">
        <v>152</v>
      </c>
      <c r="N39" s="20">
        <v>420</v>
      </c>
      <c r="O39" s="20">
        <f t="shared" si="7"/>
        <v>4.2E-7</v>
      </c>
      <c r="P39" s="20">
        <v>254</v>
      </c>
      <c r="Q39" s="22">
        <f t="shared" si="8"/>
        <v>2.6751953593258712E-12</v>
      </c>
      <c r="R39" s="20">
        <f t="shared" si="9"/>
        <v>2675.1953593258713</v>
      </c>
      <c r="S39" s="20">
        <f t="shared" si="10"/>
        <v>2.6751953593258713</v>
      </c>
      <c r="T39" s="58">
        <f>100/S39</f>
        <v>37.380447619047615</v>
      </c>
      <c r="U39" s="58">
        <f t="shared" si="11"/>
        <v>0.32102344311910458</v>
      </c>
      <c r="V39" s="30">
        <f>200/S39</f>
        <v>74.76089523809523</v>
      </c>
      <c r="W39" s="60"/>
    </row>
    <row r="40" spans="2:23" ht="17" thickBot="1">
      <c r="B40" s="32" t="s">
        <v>129</v>
      </c>
      <c r="C40" s="20">
        <v>794</v>
      </c>
      <c r="D40" s="20">
        <f t="shared" si="0"/>
        <v>7.9400000000000004E-7</v>
      </c>
      <c r="E40" s="20">
        <v>272</v>
      </c>
      <c r="F40" s="20">
        <f t="shared" si="1"/>
        <v>4.7227844490247395E-12</v>
      </c>
      <c r="G40" s="20">
        <f t="shared" si="2"/>
        <v>4722.7844490247398</v>
      </c>
      <c r="H40" s="20">
        <f t="shared" si="3"/>
        <v>4.7227844490247399</v>
      </c>
      <c r="I40" s="20">
        <f t="shared" si="4"/>
        <v>21.173949622166244</v>
      </c>
      <c r="J40" s="58">
        <f t="shared" si="5"/>
        <v>2.5408739546599493</v>
      </c>
      <c r="K40" s="26">
        <f t="shared" si="6"/>
        <v>42.347899244332488</v>
      </c>
      <c r="L40" s="20"/>
      <c r="M40" s="33" t="s">
        <v>156</v>
      </c>
      <c r="N40" s="21">
        <v>286</v>
      </c>
      <c r="O40" s="21">
        <f t="shared" si="7"/>
        <v>2.8599999999999999E-7</v>
      </c>
      <c r="P40" s="21">
        <v>254</v>
      </c>
      <c r="Q40" s="29">
        <f t="shared" si="8"/>
        <v>1.8216806494457122E-12</v>
      </c>
      <c r="R40" s="21">
        <f t="shared" si="9"/>
        <v>1821.6806494457121</v>
      </c>
      <c r="S40" s="21">
        <f t="shared" si="10"/>
        <v>1.8216806494457121</v>
      </c>
      <c r="T40" s="59">
        <f>100/S40</f>
        <v>54.894363636363643</v>
      </c>
      <c r="U40" s="120">
        <f t="shared" si="11"/>
        <v>0.21860167793348545</v>
      </c>
      <c r="V40" s="24">
        <f>200/S40</f>
        <v>109.78872727272729</v>
      </c>
      <c r="W40" s="60"/>
    </row>
    <row r="41" spans="2:23">
      <c r="B41" s="32" t="s">
        <v>133</v>
      </c>
      <c r="C41" s="20">
        <v>1020</v>
      </c>
      <c r="D41" s="20">
        <f t="shared" si="0"/>
        <v>1.02E-6</v>
      </c>
      <c r="E41" s="20">
        <v>272</v>
      </c>
      <c r="F41" s="20">
        <f t="shared" si="1"/>
        <v>6.0670530705355591E-12</v>
      </c>
      <c r="G41" s="20">
        <f t="shared" si="2"/>
        <v>6067.0530705355586</v>
      </c>
      <c r="H41" s="20">
        <f t="shared" si="3"/>
        <v>6.0670530705355583</v>
      </c>
      <c r="I41" s="20">
        <f t="shared" si="4"/>
        <v>16.482466666666667</v>
      </c>
      <c r="J41" s="58">
        <f t="shared" si="5"/>
        <v>1.9778960000000003</v>
      </c>
      <c r="K41" s="26">
        <f t="shared" si="6"/>
        <v>32.964933333333335</v>
      </c>
      <c r="L41" s="20"/>
      <c r="W41" s="60"/>
    </row>
    <row r="42" spans="2:23">
      <c r="B42" s="32" t="s">
        <v>137</v>
      </c>
      <c r="C42" s="20">
        <v>620</v>
      </c>
      <c r="D42" s="20">
        <f t="shared" si="0"/>
        <v>6.1999999999999999E-7</v>
      </c>
      <c r="E42" s="20">
        <v>272</v>
      </c>
      <c r="F42" s="20">
        <f t="shared" si="1"/>
        <v>3.6878165722863197E-12</v>
      </c>
      <c r="G42" s="20">
        <f t="shared" si="2"/>
        <v>3687.8165722863196</v>
      </c>
      <c r="H42" s="20">
        <f t="shared" si="3"/>
        <v>3.6878165722863194</v>
      </c>
      <c r="I42" s="20">
        <f t="shared" si="4"/>
        <v>27.116316129032263</v>
      </c>
      <c r="J42" s="58">
        <f t="shared" si="5"/>
        <v>3.2539579354838715</v>
      </c>
      <c r="K42" s="26">
        <f t="shared" si="6"/>
        <v>54.232632258064527</v>
      </c>
      <c r="W42" s="60"/>
    </row>
    <row r="43" spans="2:23">
      <c r="B43" s="32" t="s">
        <v>139</v>
      </c>
      <c r="C43" s="20">
        <v>688</v>
      </c>
      <c r="D43" s="20">
        <f t="shared" si="0"/>
        <v>6.8800000000000002E-7</v>
      </c>
      <c r="E43" s="20">
        <v>272</v>
      </c>
      <c r="F43" s="20">
        <f t="shared" si="1"/>
        <v>4.0922867769886907E-12</v>
      </c>
      <c r="G43" s="20">
        <f t="shared" si="2"/>
        <v>4092.2867769886907</v>
      </c>
      <c r="H43" s="20">
        <f t="shared" si="3"/>
        <v>4.0922867769886908</v>
      </c>
      <c r="I43" s="20">
        <f t="shared" si="4"/>
        <v>24.436215116279069</v>
      </c>
      <c r="J43" s="58">
        <f t="shared" si="5"/>
        <v>2.9323458139534884</v>
      </c>
      <c r="K43" s="26">
        <f t="shared" si="6"/>
        <v>48.872430232558138</v>
      </c>
      <c r="W43" s="60"/>
    </row>
    <row r="44" spans="2:23">
      <c r="B44" s="32" t="s">
        <v>143</v>
      </c>
      <c r="C44" s="20">
        <v>1790</v>
      </c>
      <c r="D44" s="20">
        <f t="shared" si="0"/>
        <v>1.79E-6</v>
      </c>
      <c r="E44" s="20">
        <v>272</v>
      </c>
      <c r="F44" s="20">
        <f t="shared" si="1"/>
        <v>1.0647083329665343E-11</v>
      </c>
      <c r="G44" s="20">
        <f t="shared" si="2"/>
        <v>10647.083329665344</v>
      </c>
      <c r="H44" s="20">
        <f t="shared" si="3"/>
        <v>10.647083329665344</v>
      </c>
      <c r="I44" s="20">
        <f t="shared" si="4"/>
        <v>9.3922435754189948</v>
      </c>
      <c r="J44" s="58">
        <f t="shared" si="5"/>
        <v>1.1270692290502793</v>
      </c>
      <c r="K44" s="26">
        <f t="shared" si="6"/>
        <v>18.78448715083799</v>
      </c>
      <c r="W44" s="60"/>
    </row>
    <row r="45" spans="2:23">
      <c r="B45" s="32" t="s">
        <v>147</v>
      </c>
      <c r="C45" s="20">
        <v>952</v>
      </c>
      <c r="D45" s="20">
        <f t="shared" si="0"/>
        <v>9.5199999999999995E-7</v>
      </c>
      <c r="E45" s="20">
        <v>272</v>
      </c>
      <c r="F45" s="20">
        <f t="shared" si="1"/>
        <v>5.662582865833188E-12</v>
      </c>
      <c r="G45" s="20">
        <f t="shared" si="2"/>
        <v>5662.5828658331884</v>
      </c>
      <c r="H45" s="20">
        <f t="shared" si="3"/>
        <v>5.6625828658331887</v>
      </c>
      <c r="I45" s="20">
        <f t="shared" si="4"/>
        <v>17.659785714285714</v>
      </c>
      <c r="J45" s="58">
        <f t="shared" si="5"/>
        <v>2.1191742857142857</v>
      </c>
      <c r="K45" s="26">
        <f t="shared" si="6"/>
        <v>35.319571428571429</v>
      </c>
      <c r="W45" s="60"/>
    </row>
    <row r="46" spans="2:23">
      <c r="B46" s="32" t="s">
        <v>151</v>
      </c>
      <c r="C46" s="20">
        <v>2560</v>
      </c>
      <c r="D46" s="20">
        <f t="shared" si="0"/>
        <v>2.5600000000000001E-6</v>
      </c>
      <c r="E46" s="20">
        <v>272</v>
      </c>
      <c r="F46" s="20">
        <f t="shared" si="1"/>
        <v>1.5227113588795128E-11</v>
      </c>
      <c r="G46" s="20">
        <f t="shared" si="2"/>
        <v>15227.113588795128</v>
      </c>
      <c r="H46" s="20">
        <f t="shared" si="3"/>
        <v>15.227113588795127</v>
      </c>
      <c r="I46" s="20">
        <f t="shared" si="4"/>
        <v>6.5672328125000003</v>
      </c>
      <c r="J46" s="58">
        <f t="shared" si="5"/>
        <v>0.78806793750000004</v>
      </c>
      <c r="K46" s="26">
        <f t="shared" si="6"/>
        <v>13.134465625000001</v>
      </c>
      <c r="W46" s="60"/>
    </row>
    <row r="47" spans="2:23" ht="17" thickBot="1">
      <c r="B47" s="33" t="s">
        <v>155</v>
      </c>
      <c r="C47" s="21">
        <v>750</v>
      </c>
      <c r="D47" s="21">
        <f t="shared" si="0"/>
        <v>7.5000000000000002E-7</v>
      </c>
      <c r="E47" s="21">
        <v>272</v>
      </c>
      <c r="F47" s="21">
        <f t="shared" si="1"/>
        <v>4.4610684342173224E-12</v>
      </c>
      <c r="G47" s="21">
        <f t="shared" si="2"/>
        <v>4461.0684342173226</v>
      </c>
      <c r="H47" s="21">
        <f t="shared" si="3"/>
        <v>4.4610684342173226</v>
      </c>
      <c r="I47" s="21">
        <f t="shared" si="4"/>
        <v>22.416154666666667</v>
      </c>
      <c r="J47" s="120">
        <f t="shared" si="5"/>
        <v>2.6899385600000003</v>
      </c>
      <c r="K47" s="25">
        <f t="shared" si="6"/>
        <v>44.832309333333335</v>
      </c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60"/>
    </row>
    <row r="48" spans="2:23" ht="17" thickBot="1">
      <c r="B48" s="20"/>
      <c r="C48" s="20"/>
      <c r="D48" s="20"/>
      <c r="E48" s="20"/>
      <c r="F48" s="20"/>
      <c r="G48" s="20"/>
      <c r="H48" s="20"/>
      <c r="I48" s="20"/>
      <c r="J48" s="20"/>
      <c r="K48" s="20"/>
      <c r="M48" s="20"/>
    </row>
    <row r="49" spans="2:22">
      <c r="B49" s="34" t="s">
        <v>173</v>
      </c>
      <c r="C49" s="35" t="s">
        <v>174</v>
      </c>
      <c r="D49" s="35" t="s">
        <v>175</v>
      </c>
      <c r="E49" s="35"/>
      <c r="F49" s="35" t="s">
        <v>176</v>
      </c>
      <c r="G49" s="35" t="s">
        <v>177</v>
      </c>
      <c r="H49" s="35" t="s">
        <v>169</v>
      </c>
      <c r="I49" s="35" t="s">
        <v>170</v>
      </c>
      <c r="J49" s="35" t="s">
        <v>178</v>
      </c>
      <c r="K49" s="36" t="s">
        <v>171</v>
      </c>
      <c r="M49" s="40" t="s">
        <v>173</v>
      </c>
      <c r="N49" s="41" t="s">
        <v>174</v>
      </c>
      <c r="O49" s="41" t="s">
        <v>175</v>
      </c>
      <c r="P49" s="41"/>
      <c r="Q49" s="41" t="s">
        <v>176</v>
      </c>
      <c r="R49" s="41" t="s">
        <v>177</v>
      </c>
      <c r="S49" s="41" t="s">
        <v>169</v>
      </c>
      <c r="T49" s="41" t="s">
        <v>170</v>
      </c>
      <c r="U49" s="35" t="s">
        <v>178</v>
      </c>
      <c r="V49" s="36" t="s">
        <v>171</v>
      </c>
    </row>
    <row r="50" spans="2:22" ht="17" thickBot="1">
      <c r="B50" s="37" t="s">
        <v>8</v>
      </c>
      <c r="C50" s="38" t="s">
        <v>179</v>
      </c>
      <c r="D50" s="38" t="s">
        <v>180</v>
      </c>
      <c r="E50" s="38" t="s">
        <v>166</v>
      </c>
      <c r="F50" s="38" t="s">
        <v>181</v>
      </c>
      <c r="G50" s="38" t="s">
        <v>182</v>
      </c>
      <c r="H50" s="38" t="s">
        <v>183</v>
      </c>
      <c r="I50" s="38" t="s">
        <v>183</v>
      </c>
      <c r="J50" s="38" t="s">
        <v>183</v>
      </c>
      <c r="K50" s="39" t="s">
        <v>183</v>
      </c>
      <c r="M50" s="55" t="s">
        <v>8</v>
      </c>
      <c r="N50" s="43" t="s">
        <v>179</v>
      </c>
      <c r="O50" s="43" t="s">
        <v>180</v>
      </c>
      <c r="P50" s="43" t="s">
        <v>166</v>
      </c>
      <c r="Q50" s="43" t="s">
        <v>181</v>
      </c>
      <c r="R50" s="43" t="s">
        <v>182</v>
      </c>
      <c r="S50" s="43" t="s">
        <v>183</v>
      </c>
      <c r="T50" s="43" t="s">
        <v>183</v>
      </c>
      <c r="U50" s="38" t="s">
        <v>183</v>
      </c>
      <c r="V50" s="44" t="s">
        <v>183</v>
      </c>
    </row>
    <row r="51" spans="2:22">
      <c r="B51" s="31" t="s">
        <v>15</v>
      </c>
      <c r="C51" s="20">
        <v>1660</v>
      </c>
      <c r="D51" s="20">
        <f>C51/1000000000</f>
        <v>1.66E-6</v>
      </c>
      <c r="E51" s="20">
        <v>272</v>
      </c>
      <c r="F51" s="20">
        <f>D51/((E51*617.96)+36.04)</f>
        <v>9.8738314677343409E-12</v>
      </c>
      <c r="G51" s="20">
        <f>F51*1000000000000000</f>
        <v>9873.8314677343405</v>
      </c>
      <c r="H51" s="20">
        <f>G51/1000</f>
        <v>9.8738314677343411</v>
      </c>
      <c r="I51" s="20">
        <f>100/H51</f>
        <v>10.127780722891567</v>
      </c>
      <c r="J51" s="58">
        <f>12/H51</f>
        <v>1.2153336867469879</v>
      </c>
      <c r="K51" s="26">
        <f>200/H51</f>
        <v>20.255561445783133</v>
      </c>
      <c r="M51" s="51" t="s">
        <v>16</v>
      </c>
      <c r="N51" s="50">
        <v>1730</v>
      </c>
      <c r="O51" s="20">
        <f>(N51)/1000000000</f>
        <v>1.73E-6</v>
      </c>
      <c r="P51" s="20">
        <v>254</v>
      </c>
      <c r="Q51" s="22">
        <f>O51/((P51*617.96)+36.04)</f>
        <v>1.1019257075318469E-11</v>
      </c>
      <c r="R51" s="20">
        <f>Q51*1000000000000000</f>
        <v>11019.257075318468</v>
      </c>
      <c r="S51" s="20">
        <f>R51/1000</f>
        <v>11.019257075318468</v>
      </c>
      <c r="T51" s="20">
        <f>100/S51</f>
        <v>9.0750219653179212</v>
      </c>
      <c r="U51" s="58">
        <f>12/T51</f>
        <v>1.3223108490382161</v>
      </c>
      <c r="V51" s="30">
        <f>200/S51</f>
        <v>18.150043930635842</v>
      </c>
    </row>
    <row r="52" spans="2:22">
      <c r="B52" s="31" t="s">
        <v>19</v>
      </c>
      <c r="C52" s="20">
        <v>2520</v>
      </c>
      <c r="D52" s="20">
        <f t="shared" ref="D52:D96" si="19">C52/1000000000</f>
        <v>2.52E-6</v>
      </c>
      <c r="E52" s="20">
        <v>272</v>
      </c>
      <c r="F52" s="20">
        <f t="shared" ref="F52:F95" si="20">D52/((E52*617.96)+36.04)</f>
        <v>1.4989189938970203E-11</v>
      </c>
      <c r="G52" s="20">
        <f t="shared" ref="G52:G96" si="21">F52*1000000000000000</f>
        <v>14989.189938970203</v>
      </c>
      <c r="H52" s="20">
        <f t="shared" ref="H52:H96" si="22">G52/1000</f>
        <v>14.989189938970203</v>
      </c>
      <c r="I52" s="20">
        <f t="shared" ref="I52:I96" si="23">100/H52</f>
        <v>6.6714746031746044</v>
      </c>
      <c r="J52" s="161">
        <f t="shared" ref="J52:J95" si="24">12/H52</f>
        <v>0.8005769523809525</v>
      </c>
      <c r="K52" s="26">
        <f t="shared" ref="K52:K95" si="25">200/H52</f>
        <v>13.342949206349209</v>
      </c>
      <c r="M52" s="52" t="s">
        <v>20</v>
      </c>
      <c r="N52" s="50">
        <v>1100</v>
      </c>
      <c r="O52" s="20">
        <f>(N52)/1000000000</f>
        <v>1.1000000000000001E-6</v>
      </c>
      <c r="P52" s="20">
        <v>254</v>
      </c>
      <c r="Q52" s="22">
        <f>O52/((P52*617.96)+36.04)</f>
        <v>7.0064640363296629E-12</v>
      </c>
      <c r="R52" s="20">
        <f>Q52*1000000000000000</f>
        <v>7006.464036329663</v>
      </c>
      <c r="S52" s="20">
        <f>R52/1000</f>
        <v>7.0064640363296631</v>
      </c>
      <c r="T52" s="20">
        <f>100/S52</f>
        <v>14.272534545454544</v>
      </c>
      <c r="U52" s="58">
        <f t="shared" ref="U52:U88" si="26">12/T52</f>
        <v>0.84077568435955963</v>
      </c>
      <c r="V52" s="30">
        <f>200/S52</f>
        <v>28.545069090909088</v>
      </c>
    </row>
    <row r="53" spans="2:22">
      <c r="B53" s="31" t="s">
        <v>162</v>
      </c>
      <c r="C53" s="20">
        <v>3460</v>
      </c>
      <c r="D53" s="20">
        <f t="shared" si="19"/>
        <v>3.4599999999999999E-6</v>
      </c>
      <c r="E53" s="20">
        <v>272</v>
      </c>
      <c r="F53" s="20">
        <f t="shared" si="20"/>
        <v>2.0580395709855916E-11</v>
      </c>
      <c r="G53" s="20">
        <f t="shared" si="21"/>
        <v>20580.395709855915</v>
      </c>
      <c r="H53" s="20">
        <f t="shared" si="22"/>
        <v>20.580395709855914</v>
      </c>
      <c r="I53" s="20">
        <f t="shared" si="23"/>
        <v>4.8589930635838154</v>
      </c>
      <c r="J53" s="161">
        <f t="shared" si="24"/>
        <v>0.58307916763005785</v>
      </c>
      <c r="K53" s="26">
        <f t="shared" si="25"/>
        <v>9.7179861271676309</v>
      </c>
      <c r="M53" s="52" t="s">
        <v>24</v>
      </c>
      <c r="N53" s="50">
        <v>1100</v>
      </c>
      <c r="O53" s="20">
        <f>(N53)/1000000000</f>
        <v>1.1000000000000001E-6</v>
      </c>
      <c r="P53" s="20">
        <v>254</v>
      </c>
      <c r="Q53" s="22">
        <f>O53/((P53*617.96)+36.04)</f>
        <v>7.0064640363296629E-12</v>
      </c>
      <c r="R53" s="20">
        <f>Q53*1000000000000000</f>
        <v>7006.464036329663</v>
      </c>
      <c r="S53" s="20">
        <f>R53/1000</f>
        <v>7.0064640363296631</v>
      </c>
      <c r="T53" s="20">
        <f>100/S53</f>
        <v>14.272534545454544</v>
      </c>
      <c r="U53" s="58">
        <f t="shared" si="26"/>
        <v>0.84077568435955963</v>
      </c>
      <c r="V53" s="30">
        <f>200/S53</f>
        <v>28.545069090909088</v>
      </c>
    </row>
    <row r="54" spans="2:22">
      <c r="B54" s="31" t="s">
        <v>23</v>
      </c>
      <c r="C54" s="20">
        <v>1400</v>
      </c>
      <c r="D54" s="20">
        <f t="shared" si="19"/>
        <v>1.3999999999999999E-6</v>
      </c>
      <c r="E54" s="20">
        <v>272</v>
      </c>
      <c r="F54" s="20">
        <f t="shared" si="20"/>
        <v>8.3273277438723354E-12</v>
      </c>
      <c r="G54" s="20">
        <f t="shared" si="21"/>
        <v>8327.3277438723362</v>
      </c>
      <c r="H54" s="20">
        <f t="shared" si="22"/>
        <v>8.3273277438723365</v>
      </c>
      <c r="I54" s="20">
        <f t="shared" si="23"/>
        <v>12.008654285714284</v>
      </c>
      <c r="J54" s="58">
        <f t="shared" si="24"/>
        <v>1.4410385142857143</v>
      </c>
      <c r="K54" s="26">
        <f t="shared" si="25"/>
        <v>24.017308571428568</v>
      </c>
      <c r="M54" s="52" t="s">
        <v>28</v>
      </c>
      <c r="N54" s="50">
        <v>4120</v>
      </c>
      <c r="O54" s="20">
        <f>(N54)/1000000000</f>
        <v>4.1200000000000004E-6</v>
      </c>
      <c r="P54" s="20">
        <v>254</v>
      </c>
      <c r="Q54" s="22">
        <f>O54/((P54*617.96)+36.04)</f>
        <v>2.6242392572434739E-11</v>
      </c>
      <c r="R54" s="20">
        <f>Q54*1000000000000000</f>
        <v>26242.392572434739</v>
      </c>
      <c r="S54" s="20">
        <f>R54/1000</f>
        <v>26.242392572434738</v>
      </c>
      <c r="T54" s="20">
        <f>100/S54</f>
        <v>3.8106281553398054</v>
      </c>
      <c r="U54" s="58">
        <f t="shared" si="26"/>
        <v>3.1490871086921688</v>
      </c>
      <c r="V54" s="30">
        <f>200/S54</f>
        <v>7.6212563106796107</v>
      </c>
    </row>
    <row r="55" spans="2:22">
      <c r="B55" s="31"/>
      <c r="C55" s="20"/>
      <c r="D55" s="20"/>
      <c r="E55" s="20"/>
      <c r="F55" s="20"/>
      <c r="G55" s="20"/>
      <c r="H55" s="20"/>
      <c r="I55" s="20"/>
      <c r="J55" s="58"/>
      <c r="K55" s="26"/>
      <c r="M55" s="52" t="s">
        <v>186</v>
      </c>
      <c r="N55" s="50"/>
      <c r="O55" s="20"/>
      <c r="P55" s="20"/>
      <c r="Q55" s="22"/>
      <c r="R55" s="20"/>
      <c r="S55" s="20"/>
      <c r="T55" s="20"/>
      <c r="U55" s="58"/>
      <c r="V55" s="30"/>
    </row>
    <row r="56" spans="2:22">
      <c r="B56" s="32" t="s">
        <v>27</v>
      </c>
      <c r="C56" s="20">
        <v>3540</v>
      </c>
      <c r="D56" s="20">
        <f t="shared" si="19"/>
        <v>3.54E-6</v>
      </c>
      <c r="E56" s="20">
        <v>272</v>
      </c>
      <c r="F56" s="20">
        <f t="shared" si="20"/>
        <v>2.1056243009505765E-11</v>
      </c>
      <c r="G56" s="20">
        <f t="shared" si="21"/>
        <v>21056.243009505764</v>
      </c>
      <c r="H56" s="20">
        <f t="shared" si="22"/>
        <v>21.056243009505764</v>
      </c>
      <c r="I56" s="20">
        <f t="shared" si="23"/>
        <v>4.7491853107344637</v>
      </c>
      <c r="J56" s="58">
        <f t="shared" si="24"/>
        <v>0.5699022372881356</v>
      </c>
      <c r="K56" s="26">
        <f t="shared" si="25"/>
        <v>9.4983706214689274</v>
      </c>
      <c r="M56" s="53" t="s">
        <v>36</v>
      </c>
      <c r="N56" s="50">
        <v>5680</v>
      </c>
      <c r="O56" s="20">
        <f>(N56)/1000000000</f>
        <v>5.6799999999999998E-6</v>
      </c>
      <c r="P56" s="20">
        <v>254</v>
      </c>
      <c r="Q56" s="22">
        <f>O56/((P56*617.96)+36.04)</f>
        <v>3.6178832478502254E-11</v>
      </c>
      <c r="R56" s="20">
        <f>Q56*1000000000000000</f>
        <v>36178.832478502256</v>
      </c>
      <c r="S56" s="20">
        <f>R56/1000</f>
        <v>36.178832478502258</v>
      </c>
      <c r="T56" s="20">
        <f>100/S56</f>
        <v>2.7640471830985915</v>
      </c>
      <c r="U56" s="58">
        <f t="shared" si="26"/>
        <v>4.3414598974202709</v>
      </c>
      <c r="V56" s="30">
        <f>200/S56</f>
        <v>5.5280943661971831</v>
      </c>
    </row>
    <row r="57" spans="2:22">
      <c r="B57" s="32" t="s">
        <v>31</v>
      </c>
      <c r="C57" s="20">
        <v>1080</v>
      </c>
      <c r="D57" s="20">
        <f t="shared" si="19"/>
        <v>1.08E-6</v>
      </c>
      <c r="E57" s="20">
        <v>272</v>
      </c>
      <c r="F57" s="20">
        <f t="shared" si="20"/>
        <v>6.4239385452729449E-12</v>
      </c>
      <c r="G57" s="20">
        <f t="shared" si="21"/>
        <v>6423.9385452729448</v>
      </c>
      <c r="H57" s="20">
        <f t="shared" si="22"/>
        <v>6.4239385452729447</v>
      </c>
      <c r="I57" s="20">
        <f t="shared" si="23"/>
        <v>15.566774074074074</v>
      </c>
      <c r="J57" s="58">
        <f t="shared" si="24"/>
        <v>1.8680128888888889</v>
      </c>
      <c r="K57" s="26">
        <f t="shared" si="25"/>
        <v>31.133548148148147</v>
      </c>
      <c r="M57" s="53" t="s">
        <v>40</v>
      </c>
      <c r="N57" s="50">
        <v>5080</v>
      </c>
      <c r="O57" s="20">
        <f>(N57)/1000000000</f>
        <v>5.0799999999999996E-6</v>
      </c>
      <c r="P57" s="20">
        <v>254</v>
      </c>
      <c r="Q57" s="22">
        <f>O57/((P57*617.96)+36.04)</f>
        <v>3.2357124822322438E-11</v>
      </c>
      <c r="R57" s="20">
        <f>Q57*1000000000000000</f>
        <v>32357.124822322439</v>
      </c>
      <c r="S57" s="20">
        <f>R57/1000</f>
        <v>32.35712482232244</v>
      </c>
      <c r="T57" s="20">
        <f>100/S57</f>
        <v>3.0905094488188976</v>
      </c>
      <c r="U57" s="58">
        <f t="shared" si="26"/>
        <v>3.8828549786786932</v>
      </c>
      <c r="V57" s="30">
        <f>200/S57</f>
        <v>6.1810188976377951</v>
      </c>
    </row>
    <row r="58" spans="2:22">
      <c r="B58" s="31" t="s">
        <v>35</v>
      </c>
      <c r="C58" s="20">
        <v>448</v>
      </c>
      <c r="D58" s="20">
        <f t="shared" si="19"/>
        <v>4.4799999999999999E-7</v>
      </c>
      <c r="E58" s="20">
        <v>272</v>
      </c>
      <c r="F58" s="20">
        <f t="shared" si="20"/>
        <v>2.6647448780391474E-12</v>
      </c>
      <c r="G58" s="20">
        <f t="shared" si="21"/>
        <v>2664.7448780391474</v>
      </c>
      <c r="H58" s="20">
        <f t="shared" si="22"/>
        <v>2.6647448780391474</v>
      </c>
      <c r="I58" s="20">
        <f t="shared" si="23"/>
        <v>37.527044642857142</v>
      </c>
      <c r="J58" s="58">
        <f t="shared" si="24"/>
        <v>4.5032453571428572</v>
      </c>
      <c r="K58" s="26">
        <f t="shared" si="25"/>
        <v>75.054089285714284</v>
      </c>
      <c r="M58" s="53" t="s">
        <v>44</v>
      </c>
      <c r="N58" s="50">
        <v>1930</v>
      </c>
      <c r="O58" s="20">
        <f>(N58)/1000000000</f>
        <v>1.9300000000000002E-6</v>
      </c>
      <c r="P58" s="20">
        <v>254</v>
      </c>
      <c r="Q58" s="22">
        <f>O58/((P58*617.96)+36.04)</f>
        <v>1.2293159627378409E-11</v>
      </c>
      <c r="R58" s="20">
        <f>Q58*1000000000000000</f>
        <v>12293.159627378409</v>
      </c>
      <c r="S58" s="20">
        <f>R58/1000</f>
        <v>12.293159627378408</v>
      </c>
      <c r="T58" s="20">
        <f>100/S58</f>
        <v>8.1346051813471494</v>
      </c>
      <c r="U58" s="58">
        <f t="shared" si="26"/>
        <v>1.4751791552854092</v>
      </c>
      <c r="V58" s="30">
        <f>200/S58</f>
        <v>16.269210362694299</v>
      </c>
    </row>
    <row r="59" spans="2:22">
      <c r="B59" s="31"/>
      <c r="C59" s="20"/>
      <c r="D59" s="20"/>
      <c r="E59" s="20"/>
      <c r="F59" s="20"/>
      <c r="G59" s="20"/>
      <c r="H59" s="20"/>
      <c r="I59" s="20"/>
      <c r="J59" s="58"/>
      <c r="K59" s="26"/>
      <c r="M59" s="53" t="s">
        <v>187</v>
      </c>
      <c r="N59" s="50"/>
      <c r="O59" s="20"/>
      <c r="P59" s="20"/>
      <c r="Q59" s="22"/>
      <c r="R59" s="20"/>
      <c r="S59" s="20"/>
      <c r="T59" s="20"/>
      <c r="U59" s="58"/>
      <c r="V59" s="30"/>
    </row>
    <row r="60" spans="2:22">
      <c r="B60" s="31" t="s">
        <v>39</v>
      </c>
      <c r="C60" s="20">
        <v>2220</v>
      </c>
      <c r="D60" s="20">
        <f t="shared" si="19"/>
        <v>2.2199999999999999E-6</v>
      </c>
      <c r="E60" s="20">
        <v>272</v>
      </c>
      <c r="F60" s="20">
        <f t="shared" si="20"/>
        <v>1.3204762565283275E-11</v>
      </c>
      <c r="G60" s="20">
        <f t="shared" si="21"/>
        <v>13204.762565283274</v>
      </c>
      <c r="H60" s="20">
        <f t="shared" si="22"/>
        <v>13.204762565283273</v>
      </c>
      <c r="I60" s="20">
        <f t="shared" si="23"/>
        <v>7.5730252252252264</v>
      </c>
      <c r="J60" s="58">
        <f t="shared" si="24"/>
        <v>0.90876302702702716</v>
      </c>
      <c r="K60" s="26">
        <f t="shared" si="25"/>
        <v>15.146050450450453</v>
      </c>
      <c r="M60" s="53" t="s">
        <v>52</v>
      </c>
      <c r="N60" s="50">
        <v>4320</v>
      </c>
      <c r="O60" s="20">
        <f>(N60)/1000000000</f>
        <v>4.3200000000000001E-6</v>
      </c>
      <c r="P60" s="20">
        <v>254</v>
      </c>
      <c r="Q60" s="22">
        <f>O60/((P60*617.96)+36.04)</f>
        <v>2.7516295124494675E-11</v>
      </c>
      <c r="R60" s="20">
        <f>Q60*1000000000000000</f>
        <v>27516.295124494674</v>
      </c>
      <c r="S60" s="20">
        <f>R60/1000</f>
        <v>27.516295124494675</v>
      </c>
      <c r="T60" s="20">
        <f>100/S60</f>
        <v>3.6342101851851849</v>
      </c>
      <c r="U60" s="58">
        <f t="shared" si="26"/>
        <v>3.3019554149393611</v>
      </c>
      <c r="V60" s="30">
        <f>200/S60</f>
        <v>7.2684203703703698</v>
      </c>
    </row>
    <row r="61" spans="2:22">
      <c r="B61" s="32" t="s">
        <v>43</v>
      </c>
      <c r="C61" s="20">
        <v>2900</v>
      </c>
      <c r="D61" s="20">
        <f t="shared" si="19"/>
        <v>2.9000000000000002E-6</v>
      </c>
      <c r="E61" s="20">
        <v>272</v>
      </c>
      <c r="F61" s="20">
        <f t="shared" si="20"/>
        <v>1.7249464612306984E-11</v>
      </c>
      <c r="G61" s="20">
        <f t="shared" si="21"/>
        <v>17249.464612306983</v>
      </c>
      <c r="H61" s="20">
        <f t="shared" si="22"/>
        <v>17.249464612306983</v>
      </c>
      <c r="I61" s="20">
        <f t="shared" si="23"/>
        <v>5.7972813793103439</v>
      </c>
      <c r="J61" s="58">
        <f t="shared" si="24"/>
        <v>0.69567376551724125</v>
      </c>
      <c r="K61" s="26">
        <f t="shared" si="25"/>
        <v>11.594562758620688</v>
      </c>
      <c r="M61" s="53" t="s">
        <v>56</v>
      </c>
      <c r="N61" s="50">
        <v>4240</v>
      </c>
      <c r="O61" s="20">
        <f>(N61)/1000000000</f>
        <v>4.2400000000000001E-6</v>
      </c>
      <c r="P61" s="20">
        <v>254</v>
      </c>
      <c r="Q61" s="22">
        <f>O61/((P61*617.96)+36.04)</f>
        <v>2.7006734103670699E-11</v>
      </c>
      <c r="R61" s="20">
        <f>Q61*1000000000000000</f>
        <v>27006.7341036707</v>
      </c>
      <c r="S61" s="20">
        <f>R61/1000</f>
        <v>27.006734103670702</v>
      </c>
      <c r="T61" s="20">
        <f>100/S61</f>
        <v>3.7027801886792449</v>
      </c>
      <c r="U61" s="58">
        <f t="shared" si="26"/>
        <v>3.2408080924404841</v>
      </c>
      <c r="V61" s="30">
        <f>200/S61</f>
        <v>7.4055603773584897</v>
      </c>
    </row>
    <row r="62" spans="2:22">
      <c r="B62" s="32" t="s">
        <v>47</v>
      </c>
      <c r="C62" s="20">
        <v>3600</v>
      </c>
      <c r="D62" s="20">
        <f t="shared" si="19"/>
        <v>3.5999999999999998E-6</v>
      </c>
      <c r="E62" s="20">
        <v>272</v>
      </c>
      <c r="F62" s="20">
        <f t="shared" si="20"/>
        <v>2.141312848424315E-11</v>
      </c>
      <c r="G62" s="20">
        <f t="shared" si="21"/>
        <v>21413.128484243149</v>
      </c>
      <c r="H62" s="20">
        <f t="shared" si="22"/>
        <v>21.413128484243149</v>
      </c>
      <c r="I62" s="20">
        <f t="shared" si="23"/>
        <v>4.6700322222222219</v>
      </c>
      <c r="J62" s="58">
        <f t="shared" si="24"/>
        <v>0.56040386666666664</v>
      </c>
      <c r="K62" s="26">
        <f t="shared" si="25"/>
        <v>9.3400644444444438</v>
      </c>
      <c r="M62" s="53" t="s">
        <v>60</v>
      </c>
      <c r="N62" s="50">
        <v>2700</v>
      </c>
      <c r="O62" s="20">
        <f>(N62)/1000000000</f>
        <v>2.7E-6</v>
      </c>
      <c r="P62" s="20">
        <v>254</v>
      </c>
      <c r="Q62" s="22">
        <f>O62/((P62*617.96)+36.04)</f>
        <v>1.7197684452809172E-11</v>
      </c>
      <c r="R62" s="20">
        <f>Q62*1000000000000000</f>
        <v>17197.684452809171</v>
      </c>
      <c r="S62" s="20">
        <f>R62/1000</f>
        <v>17.19768445280917</v>
      </c>
      <c r="T62" s="20">
        <f>100/S62</f>
        <v>5.8147362962962967</v>
      </c>
      <c r="U62" s="58">
        <f t="shared" si="26"/>
        <v>2.0637221343371004</v>
      </c>
      <c r="V62" s="30">
        <f>200/S62</f>
        <v>11.629472592592593</v>
      </c>
    </row>
    <row r="63" spans="2:22">
      <c r="B63" s="32" t="s">
        <v>51</v>
      </c>
      <c r="C63" s="20">
        <v>4440</v>
      </c>
      <c r="D63" s="20">
        <f t="shared" si="19"/>
        <v>4.4399999999999998E-6</v>
      </c>
      <c r="E63" s="20">
        <v>272</v>
      </c>
      <c r="F63" s="20">
        <f t="shared" si="20"/>
        <v>2.640952513056655E-11</v>
      </c>
      <c r="G63" s="20">
        <f t="shared" si="21"/>
        <v>26409.525130566548</v>
      </c>
      <c r="H63" s="20">
        <f t="shared" si="22"/>
        <v>26.409525130566546</v>
      </c>
      <c r="I63" s="20">
        <f t="shared" si="23"/>
        <v>3.7865126126126132</v>
      </c>
      <c r="J63" s="58">
        <f t="shared" si="24"/>
        <v>0.45438151351351358</v>
      </c>
      <c r="K63" s="26">
        <f t="shared" si="25"/>
        <v>7.5730252252252264</v>
      </c>
      <c r="M63" s="52" t="s">
        <v>64</v>
      </c>
      <c r="N63" s="50">
        <v>8080</v>
      </c>
      <c r="O63" s="20">
        <f>(N63)/1000000000</f>
        <v>8.0800000000000006E-6</v>
      </c>
      <c r="P63" s="20">
        <v>254</v>
      </c>
      <c r="Q63" s="22">
        <f>O63/((P63*617.96)+36.04)</f>
        <v>5.1465663103221524E-11</v>
      </c>
      <c r="R63" s="20">
        <f>Q63*1000000000000000</f>
        <v>51465.663103221523</v>
      </c>
      <c r="S63" s="20">
        <f>R63/1000</f>
        <v>51.465663103221523</v>
      </c>
      <c r="T63" s="20">
        <f>100/S63</f>
        <v>1.9430430693069307</v>
      </c>
      <c r="U63" s="58">
        <f t="shared" si="26"/>
        <v>6.1758795723865827</v>
      </c>
      <c r="V63" s="30">
        <f>200/S63</f>
        <v>3.8860861386138614</v>
      </c>
    </row>
    <row r="64" spans="2:22">
      <c r="B64" s="32" t="s">
        <v>188</v>
      </c>
      <c r="C64" s="20">
        <v>580</v>
      </c>
      <c r="D64" s="20">
        <f t="shared" si="19"/>
        <v>5.7999999999999995E-7</v>
      </c>
      <c r="E64" s="20">
        <v>272</v>
      </c>
      <c r="F64" s="20">
        <f t="shared" si="20"/>
        <v>3.4498929224613961E-12</v>
      </c>
      <c r="G64" s="20">
        <f t="shared" si="21"/>
        <v>3449.8929224613962</v>
      </c>
      <c r="H64" s="20">
        <f t="shared" si="22"/>
        <v>3.4498929224613963</v>
      </c>
      <c r="I64" s="20">
        <f t="shared" si="23"/>
        <v>28.986406896551724</v>
      </c>
      <c r="J64" s="58">
        <f t="shared" si="24"/>
        <v>3.4783688275862068</v>
      </c>
      <c r="K64" s="26">
        <f t="shared" si="25"/>
        <v>57.972813793103448</v>
      </c>
      <c r="M64" s="52" t="s">
        <v>68</v>
      </c>
      <c r="N64" s="50">
        <v>4360</v>
      </c>
      <c r="O64" s="20">
        <f>(N64)/1000000000</f>
        <v>4.3599999999999998E-6</v>
      </c>
      <c r="P64" s="20">
        <v>254</v>
      </c>
      <c r="Q64" s="22">
        <f>O64/((P64*617.96)+36.04)</f>
        <v>2.7771075634906659E-11</v>
      </c>
      <c r="R64" s="20">
        <f>Q64*1000000000000000</f>
        <v>27771.075634906658</v>
      </c>
      <c r="S64" s="20">
        <f>R64/1000</f>
        <v>27.771075634906659</v>
      </c>
      <c r="T64" s="20">
        <f>100/S64</f>
        <v>3.6008688073394501</v>
      </c>
      <c r="U64" s="58">
        <f t="shared" si="26"/>
        <v>3.3325290761887989</v>
      </c>
      <c r="V64" s="30">
        <f>200/S64</f>
        <v>7.2017376146789003</v>
      </c>
    </row>
    <row r="65" spans="2:22">
      <c r="B65" s="181"/>
      <c r="C65" s="20"/>
      <c r="D65" s="20"/>
      <c r="E65" s="20"/>
      <c r="F65" s="20"/>
      <c r="G65" s="20"/>
      <c r="H65" s="20"/>
      <c r="I65" s="20"/>
      <c r="J65" s="58"/>
      <c r="K65" s="26"/>
      <c r="M65" s="52"/>
      <c r="N65" s="50"/>
      <c r="O65" s="20"/>
      <c r="P65" s="20"/>
      <c r="Q65" s="22"/>
      <c r="R65" s="20"/>
      <c r="S65" s="20"/>
      <c r="T65" s="20"/>
      <c r="U65" s="58"/>
      <c r="V65" s="30"/>
    </row>
    <row r="66" spans="2:22">
      <c r="B66" s="32" t="s">
        <v>59</v>
      </c>
      <c r="C66" s="20">
        <v>2820</v>
      </c>
      <c r="D66" s="20">
        <f t="shared" si="19"/>
        <v>2.8200000000000001E-6</v>
      </c>
      <c r="E66" s="20">
        <v>272</v>
      </c>
      <c r="F66" s="20">
        <f t="shared" si="20"/>
        <v>1.6773617312657135E-11</v>
      </c>
      <c r="G66" s="20">
        <f t="shared" si="21"/>
        <v>16773.617312657134</v>
      </c>
      <c r="H66" s="20">
        <f t="shared" si="22"/>
        <v>16.773617312657134</v>
      </c>
      <c r="I66" s="20">
        <f t="shared" si="23"/>
        <v>5.9617432624113471</v>
      </c>
      <c r="J66" s="58">
        <f t="shared" si="24"/>
        <v>0.71540919148936166</v>
      </c>
      <c r="K66" s="26">
        <f t="shared" si="25"/>
        <v>11.923486524822694</v>
      </c>
      <c r="M66" s="52" t="s">
        <v>72</v>
      </c>
      <c r="N66" s="50">
        <v>2520</v>
      </c>
      <c r="O66" s="20">
        <f>(N66)/1000000000</f>
        <v>2.52E-6</v>
      </c>
      <c r="P66" s="20">
        <v>254</v>
      </c>
      <c r="Q66" s="22">
        <f>O66/((P66*617.96)+36.04)</f>
        <v>1.6051172155955227E-11</v>
      </c>
      <c r="R66" s="20">
        <f>Q66*1000000000000000</f>
        <v>16051.172155955228</v>
      </c>
      <c r="S66" s="20">
        <f>R66/1000</f>
        <v>16.051172155955229</v>
      </c>
      <c r="T66" s="20">
        <f>100/S66</f>
        <v>6.2300746031746028</v>
      </c>
      <c r="U66" s="58">
        <f t="shared" si="26"/>
        <v>1.9261406587146273</v>
      </c>
      <c r="V66" s="30">
        <f>200/S66</f>
        <v>12.460149206349206</v>
      </c>
    </row>
    <row r="67" spans="2:22">
      <c r="B67" s="31" t="s">
        <v>189</v>
      </c>
      <c r="C67" s="20">
        <v>2180</v>
      </c>
      <c r="D67" s="20">
        <f t="shared" si="19"/>
        <v>2.1799999999999999E-6</v>
      </c>
      <c r="E67" s="20">
        <v>272</v>
      </c>
      <c r="F67" s="20">
        <f t="shared" si="20"/>
        <v>1.296683891545835E-11</v>
      </c>
      <c r="G67" s="20">
        <f t="shared" si="21"/>
        <v>12966.838915458351</v>
      </c>
      <c r="H67" s="20">
        <f t="shared" si="22"/>
        <v>12.966838915458352</v>
      </c>
      <c r="I67" s="20">
        <f t="shared" si="23"/>
        <v>7.711979816513761</v>
      </c>
      <c r="J67" s="58">
        <f t="shared" si="24"/>
        <v>0.92543757798165138</v>
      </c>
      <c r="K67" s="26">
        <f t="shared" si="25"/>
        <v>15.423959633027522</v>
      </c>
      <c r="M67" s="52" t="s">
        <v>76</v>
      </c>
      <c r="N67" s="50">
        <v>2100</v>
      </c>
      <c r="O67" s="20">
        <f>(N67)/1000000000</f>
        <v>2.0999999999999998E-6</v>
      </c>
      <c r="P67" s="20">
        <v>254</v>
      </c>
      <c r="Q67" s="22">
        <f>O67/((P67*617.96)+36.04)</f>
        <v>1.3375976796629354E-11</v>
      </c>
      <c r="R67" s="20">
        <f>Q67*1000000000000000</f>
        <v>13375.976796629355</v>
      </c>
      <c r="S67" s="20">
        <f>R67/1000</f>
        <v>13.375976796629354</v>
      </c>
      <c r="T67" s="20">
        <f>100/S67</f>
        <v>7.4760895238095246</v>
      </c>
      <c r="U67" s="58">
        <f t="shared" si="26"/>
        <v>1.6051172155955225</v>
      </c>
      <c r="V67" s="30">
        <f>200/S67</f>
        <v>14.952179047619049</v>
      </c>
    </row>
    <row r="68" spans="2:22">
      <c r="B68" s="31"/>
      <c r="C68" s="20"/>
      <c r="D68" s="20"/>
      <c r="E68" s="20"/>
      <c r="F68" s="20"/>
      <c r="G68" s="20"/>
      <c r="H68" s="20"/>
      <c r="I68" s="20"/>
      <c r="J68" s="58"/>
      <c r="K68" s="26"/>
      <c r="M68" s="52" t="s">
        <v>80</v>
      </c>
      <c r="N68" s="50"/>
      <c r="O68" s="20"/>
      <c r="P68" s="20"/>
      <c r="Q68" s="22"/>
      <c r="R68" s="20"/>
      <c r="S68" s="20"/>
      <c r="T68" s="20"/>
      <c r="U68" s="58"/>
      <c r="V68" s="30"/>
    </row>
    <row r="69" spans="2:22">
      <c r="B69" s="31" t="s">
        <v>67</v>
      </c>
      <c r="C69" s="20">
        <v>2000</v>
      </c>
      <c r="D69" s="20">
        <f t="shared" si="19"/>
        <v>1.9999999999999999E-6</v>
      </c>
      <c r="E69" s="20">
        <v>272</v>
      </c>
      <c r="F69" s="20">
        <f t="shared" si="20"/>
        <v>1.1896182491246194E-11</v>
      </c>
      <c r="G69" s="20">
        <f t="shared" si="21"/>
        <v>11896.182491246194</v>
      </c>
      <c r="H69" s="20">
        <f t="shared" si="22"/>
        <v>11.896182491246194</v>
      </c>
      <c r="I69" s="20">
        <f t="shared" si="23"/>
        <v>8.4060579999999998</v>
      </c>
      <c r="J69" s="58">
        <f t="shared" si="24"/>
        <v>1.00872696</v>
      </c>
      <c r="K69" s="26">
        <f t="shared" si="25"/>
        <v>16.812116</v>
      </c>
      <c r="M69" s="53" t="s">
        <v>85</v>
      </c>
      <c r="N69" s="50">
        <v>3200</v>
      </c>
      <c r="O69" s="20">
        <f>(N69)/1000000000</f>
        <v>3.1999999999999999E-6</v>
      </c>
      <c r="P69" s="20">
        <v>254</v>
      </c>
      <c r="Q69" s="22">
        <f>O69/((P69*617.96)+36.04)</f>
        <v>2.0382440832959017E-11</v>
      </c>
      <c r="R69" s="20">
        <f>Q69*1000000000000000</f>
        <v>20382.440832959015</v>
      </c>
      <c r="S69" s="20">
        <f>R69/1000</f>
        <v>20.382440832959016</v>
      </c>
      <c r="T69" s="20">
        <f>100/S69</f>
        <v>4.9061837500000003</v>
      </c>
      <c r="U69" s="58">
        <f t="shared" si="26"/>
        <v>2.4458928999550822</v>
      </c>
      <c r="V69" s="30">
        <f>200/S69</f>
        <v>9.8123675000000006</v>
      </c>
    </row>
    <row r="70" spans="2:22">
      <c r="B70" s="31" t="s">
        <v>71</v>
      </c>
      <c r="C70" s="20">
        <v>1880</v>
      </c>
      <c r="D70" s="20">
        <f t="shared" si="19"/>
        <v>1.88E-6</v>
      </c>
      <c r="E70" s="20">
        <v>272</v>
      </c>
      <c r="F70" s="20">
        <f t="shared" si="20"/>
        <v>1.1182411541771422E-11</v>
      </c>
      <c r="G70" s="20">
        <f t="shared" si="21"/>
        <v>11182.411541771422</v>
      </c>
      <c r="H70" s="20">
        <f t="shared" si="22"/>
        <v>11.182411541771422</v>
      </c>
      <c r="I70" s="20">
        <f t="shared" si="23"/>
        <v>8.9426148936170211</v>
      </c>
      <c r="J70" s="58">
        <f t="shared" si="24"/>
        <v>1.0731137872340426</v>
      </c>
      <c r="K70" s="26">
        <f t="shared" si="25"/>
        <v>17.885229787234042</v>
      </c>
      <c r="M70" s="53" t="s">
        <v>89</v>
      </c>
      <c r="N70" s="50">
        <v>7360</v>
      </c>
      <c r="O70" s="20">
        <f>(N70)/1000000000</f>
        <v>7.3599999999999998E-6</v>
      </c>
      <c r="P70" s="20">
        <v>254</v>
      </c>
      <c r="Q70" s="22">
        <f>O70/((P70*617.96)+36.04)</f>
        <v>4.6879613915805739E-11</v>
      </c>
      <c r="R70" s="20">
        <f>Q70*1000000000000000</f>
        <v>46879.613915805741</v>
      </c>
      <c r="S70" s="20">
        <f>R70/1000</f>
        <v>46.879613915805741</v>
      </c>
      <c r="T70" s="20">
        <f>100/S70</f>
        <v>2.1331233695652174</v>
      </c>
      <c r="U70" s="58">
        <f t="shared" si="26"/>
        <v>5.6255536698966893</v>
      </c>
      <c r="V70" s="30">
        <f>200/S70</f>
        <v>4.2662467391304348</v>
      </c>
    </row>
    <row r="71" spans="2:22">
      <c r="B71" s="32" t="s">
        <v>75</v>
      </c>
      <c r="C71" s="20">
        <v>1310</v>
      </c>
      <c r="D71" s="20">
        <f t="shared" si="19"/>
        <v>1.31E-6</v>
      </c>
      <c r="E71" s="20">
        <v>272</v>
      </c>
      <c r="F71" s="20">
        <f t="shared" si="20"/>
        <v>7.7919995317662563E-12</v>
      </c>
      <c r="G71" s="20">
        <f t="shared" si="21"/>
        <v>7791.999531766256</v>
      </c>
      <c r="H71" s="20">
        <f t="shared" si="22"/>
        <v>7.7919995317662565</v>
      </c>
      <c r="I71" s="20">
        <f t="shared" si="23"/>
        <v>12.833676335877863</v>
      </c>
      <c r="J71" s="58">
        <f t="shared" si="24"/>
        <v>1.5400411603053437</v>
      </c>
      <c r="K71" s="26">
        <f t="shared" si="25"/>
        <v>25.667352671755726</v>
      </c>
      <c r="M71" s="53" t="s">
        <v>94</v>
      </c>
      <c r="N71" s="50">
        <v>4460</v>
      </c>
      <c r="O71" s="20">
        <f>(N71)/1000000000</f>
        <v>4.4599999999999996E-6</v>
      </c>
      <c r="P71" s="20">
        <v>254</v>
      </c>
      <c r="Q71" s="22">
        <f>O71/((P71*617.96)+36.04)</f>
        <v>2.840802691093663E-11</v>
      </c>
      <c r="R71" s="20">
        <f>Q71*1000000000000000</f>
        <v>28408.026910936631</v>
      </c>
      <c r="S71" s="20">
        <f>R71/1000</f>
        <v>28.408026910936631</v>
      </c>
      <c r="T71" s="20">
        <f>100/S71</f>
        <v>3.5201318385650224</v>
      </c>
      <c r="U71" s="58">
        <f t="shared" si="26"/>
        <v>3.4089632293123957</v>
      </c>
      <c r="V71" s="30">
        <f>200/S71</f>
        <v>7.0402636771300449</v>
      </c>
    </row>
    <row r="72" spans="2:22">
      <c r="B72" s="32"/>
      <c r="C72" s="20"/>
      <c r="D72" s="20"/>
      <c r="E72" s="20"/>
      <c r="F72" s="20"/>
      <c r="G72" s="20"/>
      <c r="H72" s="20"/>
      <c r="I72" s="20"/>
      <c r="J72" s="58"/>
      <c r="K72" s="26"/>
      <c r="M72" s="53" t="s">
        <v>98</v>
      </c>
      <c r="N72" s="50"/>
      <c r="O72" s="20"/>
      <c r="P72" s="20"/>
      <c r="Q72" s="22"/>
      <c r="R72" s="20"/>
      <c r="S72" s="20"/>
      <c r="T72" s="20"/>
      <c r="U72" s="58"/>
      <c r="V72" s="30"/>
    </row>
    <row r="73" spans="2:22">
      <c r="B73" s="32" t="s">
        <v>79</v>
      </c>
      <c r="C73" s="20">
        <v>1560</v>
      </c>
      <c r="D73" s="20">
        <f t="shared" si="19"/>
        <v>1.5600000000000001E-6</v>
      </c>
      <c r="E73" s="20">
        <v>272</v>
      </c>
      <c r="F73" s="20">
        <f t="shared" si="20"/>
        <v>9.2790223431720315E-12</v>
      </c>
      <c r="G73" s="20">
        <f t="shared" si="21"/>
        <v>9279.0223431720315</v>
      </c>
      <c r="H73" s="20">
        <f t="shared" si="22"/>
        <v>9.2790223431720307</v>
      </c>
      <c r="I73" s="20">
        <f t="shared" si="23"/>
        <v>10.776997435897437</v>
      </c>
      <c r="J73" s="58">
        <f t="shared" si="24"/>
        <v>1.2932396923076923</v>
      </c>
      <c r="K73" s="26">
        <f t="shared" si="25"/>
        <v>21.553994871794874</v>
      </c>
      <c r="M73" s="53" t="s">
        <v>102</v>
      </c>
      <c r="N73" s="50">
        <v>2140</v>
      </c>
      <c r="O73" s="20">
        <f>(N73)/1000000000</f>
        <v>2.1399999999999998E-6</v>
      </c>
      <c r="P73" s="20">
        <v>254</v>
      </c>
      <c r="Q73" s="22">
        <f>O73/((P73*617.96)+36.04)</f>
        <v>1.3630757307041343E-11</v>
      </c>
      <c r="R73" s="20">
        <f>Q73*1000000000000000</f>
        <v>13630.757307041342</v>
      </c>
      <c r="S73" s="20">
        <f>R73/1000</f>
        <v>13.630757307041343</v>
      </c>
      <c r="T73" s="20">
        <f>100/S73</f>
        <v>7.3363495327102806</v>
      </c>
      <c r="U73" s="58">
        <f t="shared" si="26"/>
        <v>1.6356908768449612</v>
      </c>
      <c r="V73" s="30">
        <f>200/S73</f>
        <v>14.672699065420561</v>
      </c>
    </row>
    <row r="74" spans="2:22">
      <c r="B74" s="31" t="s">
        <v>84</v>
      </c>
      <c r="C74" s="20">
        <v>1340</v>
      </c>
      <c r="D74" s="20">
        <f t="shared" si="19"/>
        <v>1.3400000000000001E-6</v>
      </c>
      <c r="E74" s="20">
        <v>272</v>
      </c>
      <c r="F74" s="20">
        <f t="shared" si="20"/>
        <v>7.9704422691349504E-12</v>
      </c>
      <c r="G74" s="20">
        <f t="shared" si="21"/>
        <v>7970.44226913495</v>
      </c>
      <c r="H74" s="20">
        <f t="shared" si="22"/>
        <v>7.9704422691349501</v>
      </c>
      <c r="I74" s="20">
        <f t="shared" si="23"/>
        <v>12.546355223880598</v>
      </c>
      <c r="J74" s="58">
        <f t="shared" si="24"/>
        <v>1.5055626268656717</v>
      </c>
      <c r="K74" s="26">
        <f t="shared" si="25"/>
        <v>25.092710447761196</v>
      </c>
      <c r="M74" s="53" t="s">
        <v>106</v>
      </c>
      <c r="N74" s="50">
        <v>1880</v>
      </c>
      <c r="O74" s="20">
        <f>(N74)/1000000000</f>
        <v>1.88E-6</v>
      </c>
      <c r="P74" s="20">
        <v>254</v>
      </c>
      <c r="Q74" s="22">
        <f>O74/((P74*617.96)+36.04)</f>
        <v>1.1974683989363423E-11</v>
      </c>
      <c r="R74" s="20">
        <f>Q74*1000000000000000</f>
        <v>11974.683989363422</v>
      </c>
      <c r="S74" s="20">
        <f>R74/1000</f>
        <v>11.974683989363422</v>
      </c>
      <c r="T74" s="20">
        <f>100/S74</f>
        <v>8.3509510638297879</v>
      </c>
      <c r="U74" s="58">
        <f t="shared" si="26"/>
        <v>1.4369620787236106</v>
      </c>
      <c r="V74" s="30">
        <f>200/S74</f>
        <v>16.701902127659576</v>
      </c>
    </row>
    <row r="75" spans="2:22">
      <c r="B75" s="31" t="s">
        <v>88</v>
      </c>
      <c r="C75" s="20">
        <v>800</v>
      </c>
      <c r="D75" s="20">
        <f t="shared" si="19"/>
        <v>7.9999999999999996E-7</v>
      </c>
      <c r="E75" s="20">
        <v>272</v>
      </c>
      <c r="F75" s="20">
        <f t="shared" si="20"/>
        <v>4.7584729964984772E-12</v>
      </c>
      <c r="G75" s="20">
        <f t="shared" si="21"/>
        <v>4758.4729964984772</v>
      </c>
      <c r="H75" s="20">
        <f t="shared" si="22"/>
        <v>4.7584729964984769</v>
      </c>
      <c r="I75" s="20">
        <f t="shared" si="23"/>
        <v>21.015145000000004</v>
      </c>
      <c r="J75" s="58">
        <f t="shared" si="24"/>
        <v>2.5218174000000002</v>
      </c>
      <c r="K75" s="26">
        <f t="shared" si="25"/>
        <v>42.030290000000008</v>
      </c>
      <c r="M75" s="53" t="s">
        <v>110</v>
      </c>
      <c r="N75" s="50">
        <v>1610</v>
      </c>
      <c r="O75" s="20">
        <f>(N75)/1000000000</f>
        <v>1.61E-6</v>
      </c>
      <c r="P75" s="20">
        <v>254</v>
      </c>
      <c r="Q75" s="22">
        <f>O75/((P75*617.96)+36.04)</f>
        <v>1.0254915544082506E-11</v>
      </c>
      <c r="R75" s="20">
        <f>Q75*1000000000000000</f>
        <v>10254.915544082505</v>
      </c>
      <c r="S75" s="20">
        <f>R75/1000</f>
        <v>10.254915544082506</v>
      </c>
      <c r="T75" s="20">
        <f>100/S75</f>
        <v>9.7514211180124235</v>
      </c>
      <c r="U75" s="58">
        <f t="shared" si="26"/>
        <v>1.2305898652899006</v>
      </c>
      <c r="V75" s="30">
        <f>200/S75</f>
        <v>19.502842236024847</v>
      </c>
    </row>
    <row r="76" spans="2:22">
      <c r="B76" s="32" t="s">
        <v>93</v>
      </c>
      <c r="C76" s="20">
        <v>816</v>
      </c>
      <c r="D76" s="20">
        <f t="shared" si="19"/>
        <v>8.16E-7</v>
      </c>
      <c r="E76" s="20">
        <v>272</v>
      </c>
      <c r="F76" s="20">
        <f t="shared" si="20"/>
        <v>4.8536424564284468E-12</v>
      </c>
      <c r="G76" s="20">
        <f t="shared" si="21"/>
        <v>4853.6424564284471</v>
      </c>
      <c r="H76" s="20">
        <f t="shared" si="22"/>
        <v>4.8536424564284468</v>
      </c>
      <c r="I76" s="20">
        <f t="shared" si="23"/>
        <v>20.603083333333334</v>
      </c>
      <c r="J76" s="58">
        <f t="shared" si="24"/>
        <v>2.4723700000000002</v>
      </c>
      <c r="K76" s="26">
        <f t="shared" si="25"/>
        <v>41.206166666666668</v>
      </c>
      <c r="M76" s="53" t="s">
        <v>114</v>
      </c>
      <c r="N76" s="50">
        <v>3020</v>
      </c>
      <c r="O76" s="20">
        <f>(N76)/1000000000</f>
        <v>3.0199999999999999E-6</v>
      </c>
      <c r="P76" s="20">
        <v>254</v>
      </c>
      <c r="Q76" s="22">
        <f>O76/((P76*617.96)+36.04)</f>
        <v>1.9235928536105072E-11</v>
      </c>
      <c r="R76" s="20">
        <f>Q76*1000000000000000</f>
        <v>19235.928536105072</v>
      </c>
      <c r="S76" s="20">
        <f>R76/1000</f>
        <v>19.235928536105071</v>
      </c>
      <c r="T76" s="20">
        <f>100/S76</f>
        <v>5.1986052980132458</v>
      </c>
      <c r="U76" s="58">
        <f t="shared" si="26"/>
        <v>2.3083114243326084</v>
      </c>
      <c r="V76" s="30">
        <f>200/S76</f>
        <v>10.397210596026492</v>
      </c>
    </row>
    <row r="77" spans="2:22">
      <c r="B77" s="32" t="s">
        <v>190</v>
      </c>
      <c r="C77" s="20">
        <v>1070</v>
      </c>
      <c r="D77" s="20">
        <f t="shared" si="19"/>
        <v>1.0699999999999999E-6</v>
      </c>
      <c r="E77" s="20">
        <v>272</v>
      </c>
      <c r="F77" s="20">
        <f t="shared" si="20"/>
        <v>6.364457632816713E-12</v>
      </c>
      <c r="G77" s="20">
        <f t="shared" si="21"/>
        <v>6364.4576328167132</v>
      </c>
      <c r="H77" s="20">
        <f t="shared" si="22"/>
        <v>6.3644576328167135</v>
      </c>
      <c r="I77" s="20">
        <f t="shared" si="23"/>
        <v>15.712257943925234</v>
      </c>
      <c r="J77" s="58">
        <f t="shared" si="24"/>
        <v>1.8854709532710281</v>
      </c>
      <c r="K77" s="26">
        <f t="shared" si="25"/>
        <v>31.424515887850468</v>
      </c>
      <c r="M77" s="53" t="s">
        <v>118</v>
      </c>
      <c r="N77" s="50">
        <v>6480</v>
      </c>
      <c r="O77" s="20">
        <f>(N77)/1000000000</f>
        <v>6.4799999999999998E-6</v>
      </c>
      <c r="P77" s="20">
        <v>254</v>
      </c>
      <c r="Q77" s="22">
        <f>O77/((P77*617.96)+36.04)</f>
        <v>4.1274442686742006E-11</v>
      </c>
      <c r="R77" s="20">
        <f>Q77*1000000000000000</f>
        <v>41274.442686742004</v>
      </c>
      <c r="S77" s="20">
        <f>R77/1000</f>
        <v>41.274442686742006</v>
      </c>
      <c r="T77" s="20">
        <f>100/S77</f>
        <v>2.4228067901234573</v>
      </c>
      <c r="U77" s="58">
        <f t="shared" si="26"/>
        <v>4.95293312240904</v>
      </c>
      <c r="V77" s="30">
        <f>200/S77</f>
        <v>4.8456135802469147</v>
      </c>
    </row>
    <row r="78" spans="2:22">
      <c r="B78" s="32"/>
      <c r="C78" s="20"/>
      <c r="D78" s="20"/>
      <c r="E78" s="20"/>
      <c r="F78" s="20"/>
      <c r="G78" s="20"/>
      <c r="H78" s="20"/>
      <c r="I78" s="20"/>
      <c r="J78" s="58"/>
      <c r="K78" s="26"/>
      <c r="M78" s="53"/>
      <c r="N78" s="50"/>
      <c r="O78" s="20"/>
      <c r="P78" s="20"/>
      <c r="Q78" s="22"/>
      <c r="R78" s="20"/>
      <c r="S78" s="20"/>
      <c r="T78" s="20"/>
      <c r="U78" s="58"/>
      <c r="V78" s="30"/>
    </row>
    <row r="79" spans="2:22">
      <c r="B79" s="32" t="s">
        <v>101</v>
      </c>
      <c r="C79" s="57">
        <v>882</v>
      </c>
      <c r="D79" s="20">
        <f t="shared" si="19"/>
        <v>8.8199999999999998E-7</v>
      </c>
      <c r="E79" s="20">
        <v>272</v>
      </c>
      <c r="F79" s="20">
        <f t="shared" si="20"/>
        <v>5.2462164786395711E-12</v>
      </c>
      <c r="G79" s="20">
        <f t="shared" si="21"/>
        <v>5246.2164786395715</v>
      </c>
      <c r="H79" s="20">
        <f t="shared" si="22"/>
        <v>5.2462164786395711</v>
      </c>
      <c r="I79" s="20">
        <f t="shared" si="23"/>
        <v>19.061356009070298</v>
      </c>
      <c r="J79" s="58">
        <f t="shared" si="24"/>
        <v>2.2873627210884355</v>
      </c>
      <c r="K79" s="26">
        <f t="shared" si="25"/>
        <v>38.122712018140597</v>
      </c>
      <c r="M79" s="53" t="s">
        <v>122</v>
      </c>
      <c r="N79" s="50">
        <v>504</v>
      </c>
      <c r="O79" s="20">
        <f>(N79)/1000000000</f>
        <v>5.0399999999999996E-7</v>
      </c>
      <c r="P79" s="20">
        <v>254</v>
      </c>
      <c r="Q79" s="22">
        <f>O79/((P79*617.96)+36.04)</f>
        <v>3.2102344311910449E-12</v>
      </c>
      <c r="R79" s="20">
        <f>Q79*1000000000000000</f>
        <v>3210.2344311910447</v>
      </c>
      <c r="S79" s="20">
        <f>R79/1000</f>
        <v>3.2102344311910445</v>
      </c>
      <c r="T79" s="20">
        <f>100/S79</f>
        <v>31.150373015873026</v>
      </c>
      <c r="U79" s="58">
        <f t="shared" si="26"/>
        <v>0.38522813174292531</v>
      </c>
      <c r="V79" s="30">
        <f>200/S79</f>
        <v>62.300746031746051</v>
      </c>
    </row>
    <row r="80" spans="2:22">
      <c r="B80" s="32" t="s">
        <v>105</v>
      </c>
      <c r="C80" s="20">
        <v>3300</v>
      </c>
      <c r="D80" s="20">
        <f t="shared" si="19"/>
        <v>3.3000000000000002E-6</v>
      </c>
      <c r="E80" s="20">
        <v>272</v>
      </c>
      <c r="F80" s="20">
        <f t="shared" si="20"/>
        <v>1.9628701110556221E-11</v>
      </c>
      <c r="G80" s="20">
        <f t="shared" si="21"/>
        <v>19628.70111055622</v>
      </c>
      <c r="H80" s="20">
        <f t="shared" si="22"/>
        <v>19.628701110556218</v>
      </c>
      <c r="I80" s="20">
        <f t="shared" si="23"/>
        <v>5.0945806060606067</v>
      </c>
      <c r="J80" s="58">
        <f t="shared" si="24"/>
        <v>0.61134967272727281</v>
      </c>
      <c r="K80" s="26">
        <f t="shared" si="25"/>
        <v>10.189161212121213</v>
      </c>
      <c r="M80" s="53" t="s">
        <v>126</v>
      </c>
      <c r="N80" s="50">
        <v>4140</v>
      </c>
      <c r="O80" s="20">
        <f>(N80)/1000000000</f>
        <v>4.1400000000000002E-6</v>
      </c>
      <c r="P80" s="20">
        <v>254</v>
      </c>
      <c r="Q80" s="22">
        <f>O80/((P80*617.96)+36.04)</f>
        <v>2.636978282764073E-11</v>
      </c>
      <c r="R80" s="20">
        <f>Q80*1000000000000000</f>
        <v>26369.782827640731</v>
      </c>
      <c r="S80" s="20">
        <f>R80/1000</f>
        <v>26.36978282764073</v>
      </c>
      <c r="T80" s="20">
        <f>100/S80</f>
        <v>3.7922193236714974</v>
      </c>
      <c r="U80" s="58">
        <f t="shared" si="26"/>
        <v>3.1643739393168877</v>
      </c>
      <c r="V80" s="30">
        <f>200/S80</f>
        <v>7.5844386473429948</v>
      </c>
    </row>
    <row r="81" spans="2:23">
      <c r="B81" s="32"/>
      <c r="C81" s="20"/>
      <c r="D81" s="20"/>
      <c r="E81" s="20"/>
      <c r="F81" s="20"/>
      <c r="G81" s="20"/>
      <c r="H81" s="20"/>
      <c r="I81" s="20"/>
      <c r="J81" s="58"/>
      <c r="K81" s="26"/>
      <c r="M81" s="53" t="s">
        <v>130</v>
      </c>
      <c r="N81" s="50"/>
      <c r="O81" s="20"/>
      <c r="P81" s="20"/>
      <c r="Q81" s="22"/>
      <c r="R81" s="20"/>
      <c r="S81" s="20"/>
      <c r="T81" s="20"/>
      <c r="U81" s="58"/>
      <c r="V81" s="30"/>
    </row>
    <row r="82" spans="2:23">
      <c r="B82" s="32" t="s">
        <v>109</v>
      </c>
      <c r="C82" s="20">
        <v>8640</v>
      </c>
      <c r="D82" s="20">
        <f t="shared" si="19"/>
        <v>8.6400000000000003E-6</v>
      </c>
      <c r="E82" s="20">
        <v>272</v>
      </c>
      <c r="F82" s="20">
        <f t="shared" si="20"/>
        <v>5.1391508362183559E-11</v>
      </c>
      <c r="G82" s="20">
        <f t="shared" si="21"/>
        <v>51391.508362183558</v>
      </c>
      <c r="H82" s="20">
        <f t="shared" si="22"/>
        <v>51.391508362183558</v>
      </c>
      <c r="I82" s="20">
        <f t="shared" si="23"/>
        <v>1.9458467592592592</v>
      </c>
      <c r="J82" s="58">
        <f t="shared" si="24"/>
        <v>0.23350161111111112</v>
      </c>
      <c r="K82" s="26">
        <f t="shared" si="25"/>
        <v>3.8916935185185184</v>
      </c>
      <c r="L82" s="23"/>
      <c r="M82" s="53" t="s">
        <v>134</v>
      </c>
      <c r="N82" s="50">
        <v>3780</v>
      </c>
      <c r="O82" s="20">
        <f>(N82)/1000000000</f>
        <v>3.7799999999999998E-6</v>
      </c>
      <c r="P82" s="20">
        <v>254</v>
      </c>
      <c r="Q82" s="22">
        <f>O82/((P82*617.96)+36.04)</f>
        <v>2.4076758233932838E-11</v>
      </c>
      <c r="R82" s="20">
        <f>Q82*1000000000000000</f>
        <v>24076.758233932836</v>
      </c>
      <c r="S82" s="20">
        <f>R82/1000</f>
        <v>24.076758233932836</v>
      </c>
      <c r="T82" s="20">
        <f>100/S82</f>
        <v>4.1533830687830697</v>
      </c>
      <c r="U82" s="58">
        <f t="shared" si="26"/>
        <v>2.8892109880719401</v>
      </c>
      <c r="V82" s="30">
        <f>200/S82</f>
        <v>8.3067661375661395</v>
      </c>
    </row>
    <row r="83" spans="2:23">
      <c r="B83" s="32" t="s">
        <v>113</v>
      </c>
      <c r="C83" s="20">
        <v>1440</v>
      </c>
      <c r="D83" s="20">
        <f t="shared" si="19"/>
        <v>1.44E-6</v>
      </c>
      <c r="E83" s="20">
        <v>272</v>
      </c>
      <c r="F83" s="20">
        <f t="shared" si="20"/>
        <v>8.5652513936972598E-12</v>
      </c>
      <c r="G83" s="20">
        <f t="shared" si="21"/>
        <v>8565.2513936972591</v>
      </c>
      <c r="H83" s="20">
        <f t="shared" si="22"/>
        <v>8.5652513936972596</v>
      </c>
      <c r="I83" s="20">
        <f t="shared" si="23"/>
        <v>11.675080555555557</v>
      </c>
      <c r="J83" s="58">
        <f t="shared" si="24"/>
        <v>1.4010096666666667</v>
      </c>
      <c r="K83" s="26">
        <f t="shared" si="25"/>
        <v>23.350161111111113</v>
      </c>
      <c r="L83" s="23"/>
      <c r="M83" s="53" t="s">
        <v>40</v>
      </c>
      <c r="N83" s="50">
        <v>1750</v>
      </c>
      <c r="O83" s="20">
        <f>(N83)/1000000000</f>
        <v>1.75E-6</v>
      </c>
      <c r="P83" s="20">
        <v>254</v>
      </c>
      <c r="Q83" s="22">
        <f>O83/((P83*617.96)+36.04)</f>
        <v>1.1146647330524462E-11</v>
      </c>
      <c r="R83" s="20">
        <f>Q83*1000000000000000</f>
        <v>11146.647330524462</v>
      </c>
      <c r="S83" s="20">
        <f>R83/1000</f>
        <v>11.146647330524461</v>
      </c>
      <c r="T83" s="20">
        <f>100/S83</f>
        <v>8.9713074285714303</v>
      </c>
      <c r="U83" s="58">
        <f t="shared" si="26"/>
        <v>1.3375976796629354</v>
      </c>
      <c r="V83" s="30">
        <f>200/S83</f>
        <v>17.942614857142861</v>
      </c>
    </row>
    <row r="84" spans="2:23">
      <c r="B84" s="32" t="s">
        <v>191</v>
      </c>
      <c r="C84" s="20">
        <v>1430</v>
      </c>
      <c r="D84" s="20">
        <f t="shared" si="19"/>
        <v>1.4300000000000001E-6</v>
      </c>
      <c r="E84" s="20">
        <v>272</v>
      </c>
      <c r="F84" s="20">
        <f t="shared" si="20"/>
        <v>8.5057704812410295E-12</v>
      </c>
      <c r="G84" s="20">
        <f t="shared" si="21"/>
        <v>8505.7704812410302</v>
      </c>
      <c r="H84" s="20">
        <f t="shared" si="22"/>
        <v>8.5057704812410311</v>
      </c>
      <c r="I84" s="20">
        <f t="shared" si="23"/>
        <v>11.756724475524472</v>
      </c>
      <c r="J84" s="58">
        <f t="shared" si="24"/>
        <v>1.4108069370629366</v>
      </c>
      <c r="K84" s="26">
        <f t="shared" si="25"/>
        <v>23.513448951048943</v>
      </c>
      <c r="L84" s="23"/>
      <c r="M84" s="53" t="s">
        <v>140</v>
      </c>
      <c r="N84" s="50">
        <v>784</v>
      </c>
      <c r="O84" s="20">
        <f>(N84)/1000000000</f>
        <v>7.8400000000000003E-7</v>
      </c>
      <c r="P84" s="20">
        <v>254</v>
      </c>
      <c r="Q84" s="22">
        <f>O84/((P84*617.96)+36.04)</f>
        <v>4.9936980040749592E-12</v>
      </c>
      <c r="R84" s="20">
        <f>Q84*1000000000000000</f>
        <v>4993.6980040749595</v>
      </c>
      <c r="S84" s="20">
        <f>R84/1000</f>
        <v>4.9936980040749592</v>
      </c>
      <c r="T84" s="20">
        <f>100/S84</f>
        <v>20.025239795918367</v>
      </c>
      <c r="U84" s="58">
        <f t="shared" si="26"/>
        <v>0.59924376048899519</v>
      </c>
      <c r="V84" s="30">
        <f>200/S84</f>
        <v>40.050479591836734</v>
      </c>
    </row>
    <row r="85" spans="2:23">
      <c r="B85" s="32"/>
      <c r="C85" s="20"/>
      <c r="D85" s="20"/>
      <c r="E85" s="20"/>
      <c r="F85" s="20"/>
      <c r="G85" s="20"/>
      <c r="H85" s="20"/>
      <c r="I85" s="20"/>
      <c r="J85" s="58"/>
      <c r="K85" s="26"/>
      <c r="L85" s="23"/>
      <c r="M85" s="53" t="s">
        <v>144</v>
      </c>
      <c r="N85" s="50"/>
      <c r="O85" s="20"/>
      <c r="P85" s="20"/>
      <c r="Q85" s="22"/>
      <c r="R85" s="20"/>
      <c r="S85" s="20"/>
      <c r="T85" s="20"/>
      <c r="U85" s="58"/>
      <c r="V85" s="30"/>
    </row>
    <row r="86" spans="2:23">
      <c r="B86" s="32" t="s">
        <v>121</v>
      </c>
      <c r="C86" s="20">
        <v>1530</v>
      </c>
      <c r="D86" s="20">
        <f t="shared" si="19"/>
        <v>1.53E-6</v>
      </c>
      <c r="E86" s="20">
        <v>272</v>
      </c>
      <c r="F86" s="20">
        <f t="shared" si="20"/>
        <v>9.1005796058033374E-12</v>
      </c>
      <c r="G86" s="20">
        <f t="shared" si="21"/>
        <v>9100.5796058033375</v>
      </c>
      <c r="H86" s="20">
        <f t="shared" si="22"/>
        <v>9.1005796058033379</v>
      </c>
      <c r="I86" s="20">
        <f t="shared" si="23"/>
        <v>10.988311111111113</v>
      </c>
      <c r="J86" s="58">
        <f t="shared" si="24"/>
        <v>1.3185973333333334</v>
      </c>
      <c r="K86" s="26">
        <f t="shared" si="25"/>
        <v>21.976622222222225</v>
      </c>
      <c r="L86" s="23"/>
      <c r="M86" s="53" t="s">
        <v>148</v>
      </c>
      <c r="N86" s="50">
        <v>3720</v>
      </c>
      <c r="O86" s="20">
        <f>(N86)/1000000000</f>
        <v>3.72E-6</v>
      </c>
      <c r="P86" s="20">
        <v>254</v>
      </c>
      <c r="Q86" s="22">
        <f>O86/((P86*617.96)+36.04)</f>
        <v>2.3694587468314859E-11</v>
      </c>
      <c r="R86" s="20">
        <f>Q86*1000000000000000</f>
        <v>23694.587468314858</v>
      </c>
      <c r="S86" s="20">
        <f>R86/1000</f>
        <v>23.694587468314857</v>
      </c>
      <c r="T86" s="20">
        <f>100/S86</f>
        <v>4.2203731182795705</v>
      </c>
      <c r="U86" s="58">
        <f t="shared" si="26"/>
        <v>2.8433504961977825</v>
      </c>
      <c r="V86" s="30">
        <f>200/S86</f>
        <v>8.440746236559141</v>
      </c>
    </row>
    <row r="87" spans="2:23">
      <c r="B87" s="32" t="s">
        <v>125</v>
      </c>
      <c r="C87" s="20">
        <v>152</v>
      </c>
      <c r="D87" s="20">
        <f t="shared" si="19"/>
        <v>1.5200000000000001E-7</v>
      </c>
      <c r="E87" s="20">
        <v>272</v>
      </c>
      <c r="F87" s="20">
        <f t="shared" ref="F87" si="27">D87/((E87*617.96)+36.04)</f>
        <v>9.0410986933471077E-13</v>
      </c>
      <c r="G87" s="20">
        <f t="shared" si="21"/>
        <v>904.10986933471077</v>
      </c>
      <c r="H87" s="20">
        <f t="shared" si="22"/>
        <v>0.90410986933471071</v>
      </c>
      <c r="I87" s="20">
        <f t="shared" si="23"/>
        <v>110.60602631578948</v>
      </c>
      <c r="J87" s="58">
        <f t="shared" ref="J87" si="28">12/H87</f>
        <v>13.272723157894738</v>
      </c>
      <c r="K87" s="26">
        <f t="shared" ref="K87" si="29">200/H87</f>
        <v>221.21205263157896</v>
      </c>
      <c r="L87" s="23"/>
      <c r="M87" s="53" t="s">
        <v>152</v>
      </c>
      <c r="N87" s="50">
        <v>9660</v>
      </c>
      <c r="O87" s="20">
        <f>(N87)/1000000000</f>
        <v>9.6600000000000007E-6</v>
      </c>
      <c r="P87" s="20">
        <v>254</v>
      </c>
      <c r="Q87" s="22">
        <f>O87/((P87*617.96)+36.04)</f>
        <v>6.1529493264495038E-11</v>
      </c>
      <c r="R87" s="20">
        <f>Q87*1000000000000000</f>
        <v>61529.493264495039</v>
      </c>
      <c r="S87" s="20">
        <f>R87/1000</f>
        <v>61.529493264495038</v>
      </c>
      <c r="T87" s="20">
        <f>100/S87</f>
        <v>1.6252368530020704</v>
      </c>
      <c r="U87" s="58">
        <f t="shared" si="26"/>
        <v>7.3835391917394038</v>
      </c>
      <c r="V87" s="30">
        <f>200/S87</f>
        <v>3.2504737060041409</v>
      </c>
    </row>
    <row r="88" spans="2:23" ht="17" thickBot="1">
      <c r="B88" s="32" t="s">
        <v>129</v>
      </c>
      <c r="C88" s="20">
        <v>784</v>
      </c>
      <c r="D88" s="20">
        <f t="shared" si="19"/>
        <v>7.8400000000000003E-7</v>
      </c>
      <c r="E88" s="20">
        <v>272</v>
      </c>
      <c r="F88" s="20">
        <f t="shared" si="20"/>
        <v>4.6633035365685084E-12</v>
      </c>
      <c r="G88" s="20">
        <f t="shared" si="21"/>
        <v>4663.3035365685082</v>
      </c>
      <c r="H88" s="20">
        <f t="shared" si="22"/>
        <v>4.6633035365685078</v>
      </c>
      <c r="I88" s="20">
        <f t="shared" si="23"/>
        <v>21.444025510204082</v>
      </c>
      <c r="J88" s="58">
        <f t="shared" si="24"/>
        <v>2.5732830612244899</v>
      </c>
      <c r="K88" s="26">
        <f t="shared" si="25"/>
        <v>42.888051020408163</v>
      </c>
      <c r="L88" s="23"/>
      <c r="M88" s="54" t="s">
        <v>156</v>
      </c>
      <c r="N88" s="56">
        <v>2340</v>
      </c>
      <c r="O88" s="21">
        <f>(N88)/1000000000</f>
        <v>2.34E-6</v>
      </c>
      <c r="P88" s="21">
        <v>254</v>
      </c>
      <c r="Q88" s="29">
        <f>O88/((P88*617.96)+36.04)</f>
        <v>1.4904659859101282E-11</v>
      </c>
      <c r="R88" s="21">
        <f>Q88*1000000000000000</f>
        <v>14904.659859101283</v>
      </c>
      <c r="S88" s="21">
        <f>R88/1000</f>
        <v>14.904659859101283</v>
      </c>
      <c r="T88" s="21">
        <f>100/S88</f>
        <v>6.709311111111111</v>
      </c>
      <c r="U88" s="120">
        <f t="shared" si="26"/>
        <v>1.7885591830921539</v>
      </c>
      <c r="V88" s="24">
        <f>200/S88</f>
        <v>13.418622222222222</v>
      </c>
    </row>
    <row r="89" spans="2:23">
      <c r="B89" s="32" t="s">
        <v>133</v>
      </c>
      <c r="C89" s="20">
        <v>970</v>
      </c>
      <c r="D89" s="20">
        <f t="shared" si="19"/>
        <v>9.7000000000000003E-7</v>
      </c>
      <c r="E89" s="20">
        <v>272</v>
      </c>
      <c r="F89" s="20">
        <f t="shared" si="20"/>
        <v>5.7696485082544043E-12</v>
      </c>
      <c r="G89" s="20">
        <f t="shared" si="21"/>
        <v>5769.6485082544041</v>
      </c>
      <c r="H89" s="20">
        <f t="shared" si="22"/>
        <v>5.769648508254404</v>
      </c>
      <c r="I89" s="20">
        <f t="shared" si="23"/>
        <v>17.332078350515463</v>
      </c>
      <c r="J89" s="58">
        <f t="shared" si="24"/>
        <v>2.0798494020618556</v>
      </c>
      <c r="K89" s="26">
        <f t="shared" si="25"/>
        <v>34.664156701030926</v>
      </c>
      <c r="L89" s="23"/>
    </row>
    <row r="90" spans="2:23">
      <c r="B90" s="32" t="s">
        <v>137</v>
      </c>
      <c r="C90" s="20">
        <v>1740</v>
      </c>
      <c r="D90" s="20">
        <f t="shared" si="19"/>
        <v>1.7400000000000001E-6</v>
      </c>
      <c r="E90" s="20">
        <v>272</v>
      </c>
      <c r="F90" s="20">
        <f t="shared" si="20"/>
        <v>1.034967876738419E-11</v>
      </c>
      <c r="G90" s="20">
        <f t="shared" si="21"/>
        <v>10349.67876738419</v>
      </c>
      <c r="H90" s="20">
        <f t="shared" si="22"/>
        <v>10.349678767384191</v>
      </c>
      <c r="I90" s="20">
        <f t="shared" si="23"/>
        <v>9.6621356321839063</v>
      </c>
      <c r="J90" s="58">
        <f t="shared" si="24"/>
        <v>1.1594562758620688</v>
      </c>
      <c r="K90" s="26">
        <f t="shared" si="25"/>
        <v>19.324271264367813</v>
      </c>
      <c r="L90" s="23"/>
    </row>
    <row r="91" spans="2:23">
      <c r="B91" s="32" t="s">
        <v>139</v>
      </c>
      <c r="C91" s="20">
        <v>1640</v>
      </c>
      <c r="D91" s="20">
        <f t="shared" si="19"/>
        <v>1.64E-6</v>
      </c>
      <c r="E91" s="20">
        <v>272</v>
      </c>
      <c r="F91" s="20">
        <f t="shared" si="20"/>
        <v>9.7548696428218787E-12</v>
      </c>
      <c r="G91" s="20">
        <f t="shared" si="21"/>
        <v>9754.8696428218791</v>
      </c>
      <c r="H91" s="20">
        <f t="shared" si="22"/>
        <v>9.7548696428218786</v>
      </c>
      <c r="I91" s="20">
        <f t="shared" si="23"/>
        <v>10.25129024390244</v>
      </c>
      <c r="J91" s="58">
        <f t="shared" si="24"/>
        <v>1.2301548292682927</v>
      </c>
      <c r="K91" s="26">
        <f t="shared" si="25"/>
        <v>20.502580487804881</v>
      </c>
      <c r="L91" s="23"/>
    </row>
    <row r="92" spans="2:23">
      <c r="B92" s="32" t="s">
        <v>143</v>
      </c>
      <c r="C92" s="20">
        <v>1960</v>
      </c>
      <c r="D92" s="20">
        <f t="shared" si="19"/>
        <v>1.9599999999999999E-6</v>
      </c>
      <c r="E92" s="20">
        <v>272</v>
      </c>
      <c r="F92" s="20">
        <f t="shared" si="20"/>
        <v>1.1658258841421269E-11</v>
      </c>
      <c r="G92" s="20">
        <f t="shared" si="21"/>
        <v>11658.25884142127</v>
      </c>
      <c r="H92" s="20">
        <f t="shared" si="22"/>
        <v>11.65825884142127</v>
      </c>
      <c r="I92" s="20">
        <f t="shared" si="23"/>
        <v>8.5776102040816333</v>
      </c>
      <c r="J92" s="58">
        <f t="shared" si="24"/>
        <v>1.029313224489796</v>
      </c>
      <c r="K92" s="26">
        <f t="shared" si="25"/>
        <v>17.155220408163267</v>
      </c>
      <c r="L92" s="23"/>
    </row>
    <row r="93" spans="2:23">
      <c r="B93" s="32" t="s">
        <v>147</v>
      </c>
      <c r="C93" s="20">
        <v>902</v>
      </c>
      <c r="D93" s="20">
        <f t="shared" si="19"/>
        <v>9.02E-7</v>
      </c>
      <c r="E93" s="20">
        <v>272</v>
      </c>
      <c r="F93" s="20">
        <f t="shared" si="20"/>
        <v>5.3651783035520333E-12</v>
      </c>
      <c r="G93" s="20">
        <f t="shared" si="21"/>
        <v>5365.178303552033</v>
      </c>
      <c r="H93" s="20">
        <f t="shared" si="22"/>
        <v>5.3651783035520326</v>
      </c>
      <c r="I93" s="20">
        <f t="shared" si="23"/>
        <v>18.638709534368076</v>
      </c>
      <c r="J93" s="58">
        <f t="shared" si="24"/>
        <v>2.2366451441241688</v>
      </c>
      <c r="K93" s="26">
        <f t="shared" si="25"/>
        <v>37.277419068736151</v>
      </c>
      <c r="L93" s="23"/>
    </row>
    <row r="94" spans="2:23">
      <c r="B94" s="32" t="s">
        <v>151</v>
      </c>
      <c r="C94" s="20">
        <v>3200</v>
      </c>
      <c r="D94" s="20">
        <f t="shared" si="19"/>
        <v>3.1999999999999999E-6</v>
      </c>
      <c r="E94" s="20">
        <v>272</v>
      </c>
      <c r="F94" s="20">
        <f t="shared" si="20"/>
        <v>1.9033891985993909E-11</v>
      </c>
      <c r="G94" s="20">
        <f t="shared" si="21"/>
        <v>19033.891985993909</v>
      </c>
      <c r="H94" s="20">
        <f t="shared" si="22"/>
        <v>19.033891985993908</v>
      </c>
      <c r="I94" s="20">
        <f t="shared" si="23"/>
        <v>5.253786250000001</v>
      </c>
      <c r="J94" s="58">
        <f t="shared" si="24"/>
        <v>0.63045435000000005</v>
      </c>
      <c r="K94" s="26">
        <f t="shared" si="25"/>
        <v>10.507572500000002</v>
      </c>
      <c r="L94" s="23"/>
    </row>
    <row r="95" spans="2:23" ht="17" thickBot="1">
      <c r="B95" s="33" t="s">
        <v>192</v>
      </c>
      <c r="C95" s="21">
        <v>2640</v>
      </c>
      <c r="D95" s="48">
        <f t="shared" si="19"/>
        <v>2.6400000000000001E-6</v>
      </c>
      <c r="E95" s="21">
        <v>272</v>
      </c>
      <c r="F95" s="48">
        <f t="shared" si="20"/>
        <v>1.5702960888444976E-11</v>
      </c>
      <c r="G95" s="48">
        <f t="shared" si="21"/>
        <v>15702.960888444977</v>
      </c>
      <c r="H95" s="48">
        <f t="shared" si="22"/>
        <v>15.702960888444977</v>
      </c>
      <c r="I95" s="48">
        <f t="shared" si="23"/>
        <v>6.3682257575757575</v>
      </c>
      <c r="J95" s="120">
        <f t="shared" si="24"/>
        <v>0.76418709090909087</v>
      </c>
      <c r="K95" s="49">
        <f t="shared" si="25"/>
        <v>12.736451515151515</v>
      </c>
      <c r="L95" s="23"/>
      <c r="W95" s="23"/>
    </row>
    <row r="96" spans="2:23" ht="17" thickBot="1">
      <c r="B96" s="176" t="s">
        <v>193</v>
      </c>
      <c r="C96" s="177">
        <v>9620</v>
      </c>
      <c r="D96" s="178">
        <f t="shared" si="19"/>
        <v>9.6199999999999994E-6</v>
      </c>
      <c r="E96" s="177">
        <v>273</v>
      </c>
      <c r="F96" s="178">
        <f t="shared" ref="F96" si="30">D96/((E96*617.96)+36.04)</f>
        <v>5.7011083144205075E-11</v>
      </c>
      <c r="G96" s="178">
        <f t="shared" si="21"/>
        <v>57011.083144205077</v>
      </c>
      <c r="H96" s="178">
        <f t="shared" si="22"/>
        <v>57.011083144205074</v>
      </c>
      <c r="I96" s="178">
        <f t="shared" si="23"/>
        <v>1.7540449064449068</v>
      </c>
      <c r="J96" s="179">
        <f t="shared" ref="J96" si="31">12/H96</f>
        <v>0.21048538877338882</v>
      </c>
      <c r="K96" s="180">
        <f t="shared" ref="K96" si="32">200/H96</f>
        <v>3.5080898128898137</v>
      </c>
      <c r="L96" s="23"/>
      <c r="W96" s="23"/>
    </row>
    <row r="97" spans="12:23">
      <c r="L97" s="23"/>
      <c r="W97" s="23"/>
    </row>
    <row r="100" spans="12:23">
      <c r="O100" t="s">
        <v>194</v>
      </c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26CA-F120-5F48-943C-17550AD23928}">
  <dimension ref="A1:W77"/>
  <sheetViews>
    <sheetView topLeftCell="A36" zoomScale="80" zoomScaleNormal="80" workbookViewId="0">
      <selection activeCell="M69" sqref="M69"/>
    </sheetView>
  </sheetViews>
  <sheetFormatPr baseColWidth="10" defaultColWidth="11" defaultRowHeight="16"/>
  <cols>
    <col min="2" max="2" width="15" customWidth="1"/>
    <col min="3" max="3" width="13.33203125" customWidth="1"/>
    <col min="4" max="6" width="16.6640625" customWidth="1"/>
    <col min="8" max="8" width="23" customWidth="1"/>
    <col min="9" max="9" width="24.33203125" customWidth="1"/>
    <col min="10" max="10" width="20.5" customWidth="1"/>
    <col min="11" max="11" width="19.6640625" customWidth="1"/>
    <col min="12" max="12" width="20.33203125" customWidth="1"/>
    <col min="13" max="13" width="21.6640625" customWidth="1"/>
    <col min="14" max="14" width="20" customWidth="1"/>
    <col min="15" max="15" width="22.83203125" customWidth="1"/>
    <col min="16" max="16" width="21.5" customWidth="1"/>
    <col min="17" max="17" width="23" customWidth="1"/>
    <col min="18" max="18" width="22.5" customWidth="1"/>
    <col min="19" max="19" width="23.1640625" customWidth="1"/>
  </cols>
  <sheetData>
    <row r="1" spans="1:23" ht="35" thickBot="1">
      <c r="A1" s="7" t="s">
        <v>11</v>
      </c>
      <c r="B1" s="8" t="s">
        <v>12</v>
      </c>
      <c r="C1" s="8" t="s">
        <v>13</v>
      </c>
      <c r="I1" t="s">
        <v>195</v>
      </c>
    </row>
    <row r="2" spans="1:23" ht="20" thickBot="1">
      <c r="A2" s="104">
        <v>1</v>
      </c>
      <c r="B2" s="9" t="s">
        <v>15</v>
      </c>
      <c r="C2" s="9" t="s">
        <v>16</v>
      </c>
      <c r="E2">
        <v>272</v>
      </c>
      <c r="F2">
        <v>254</v>
      </c>
      <c r="G2" s="230"/>
      <c r="H2" s="231">
        <v>1</v>
      </c>
      <c r="I2" s="231">
        <v>2</v>
      </c>
      <c r="J2" s="231">
        <v>3</v>
      </c>
      <c r="K2" s="231">
        <v>4</v>
      </c>
      <c r="L2" s="231">
        <v>5</v>
      </c>
      <c r="M2" s="231">
        <v>6</v>
      </c>
      <c r="N2" s="231">
        <v>7</v>
      </c>
      <c r="O2" s="231">
        <v>8</v>
      </c>
      <c r="P2" s="231">
        <v>9</v>
      </c>
      <c r="Q2" s="231">
        <v>10</v>
      </c>
      <c r="R2" s="231">
        <v>11</v>
      </c>
      <c r="S2" s="232">
        <v>12</v>
      </c>
      <c r="U2" s="107">
        <v>37</v>
      </c>
      <c r="V2" s="12" t="s">
        <v>15</v>
      </c>
      <c r="W2" s="12" t="s">
        <v>16</v>
      </c>
    </row>
    <row r="3" spans="1:23" ht="19">
      <c r="A3" s="104">
        <v>2</v>
      </c>
      <c r="B3" s="170" t="s">
        <v>19</v>
      </c>
      <c r="C3" s="85" t="s">
        <v>20</v>
      </c>
      <c r="D3" s="96" t="s">
        <v>19</v>
      </c>
      <c r="E3">
        <v>272</v>
      </c>
      <c r="F3">
        <v>254</v>
      </c>
      <c r="G3" s="355" t="s">
        <v>196</v>
      </c>
      <c r="H3" s="292" t="s">
        <v>197</v>
      </c>
      <c r="I3" s="233" t="s">
        <v>198</v>
      </c>
      <c r="J3" s="290" t="s">
        <v>199</v>
      </c>
      <c r="K3" s="234"/>
      <c r="L3" s="294" t="s">
        <v>200</v>
      </c>
      <c r="M3" s="234"/>
      <c r="N3" s="234"/>
      <c r="O3" s="290" t="s">
        <v>201</v>
      </c>
      <c r="P3" s="290" t="s">
        <v>202</v>
      </c>
      <c r="Q3" s="290" t="s">
        <v>203</v>
      </c>
      <c r="R3" s="290" t="s">
        <v>204</v>
      </c>
      <c r="S3" s="289" t="s">
        <v>205</v>
      </c>
      <c r="U3" s="107">
        <v>38</v>
      </c>
      <c r="V3" s="88" t="s">
        <v>19</v>
      </c>
      <c r="W3" s="12" t="s">
        <v>20</v>
      </c>
    </row>
    <row r="4" spans="1:23" ht="20" thickBot="1">
      <c r="A4" s="104">
        <v>3</v>
      </c>
      <c r="B4" s="9" t="s">
        <v>23</v>
      </c>
      <c r="C4" s="9" t="s">
        <v>24</v>
      </c>
      <c r="E4">
        <v>272</v>
      </c>
      <c r="F4">
        <v>254</v>
      </c>
      <c r="G4" s="356"/>
      <c r="H4" s="235" t="s">
        <v>206</v>
      </c>
      <c r="I4" s="236" t="s">
        <v>207</v>
      </c>
      <c r="J4" s="308" t="s">
        <v>208</v>
      </c>
      <c r="K4" s="308" t="s">
        <v>209</v>
      </c>
      <c r="L4" s="238"/>
      <c r="M4" s="308" t="s">
        <v>210</v>
      </c>
      <c r="N4" s="308" t="s">
        <v>211</v>
      </c>
      <c r="O4" s="308" t="s">
        <v>212</v>
      </c>
      <c r="P4" s="237"/>
      <c r="Q4" s="308" t="s">
        <v>213</v>
      </c>
      <c r="R4" s="308" t="s">
        <v>214</v>
      </c>
      <c r="S4" s="307" t="s">
        <v>215</v>
      </c>
      <c r="U4" s="107">
        <v>39</v>
      </c>
      <c r="V4" s="12" t="s">
        <v>23</v>
      </c>
      <c r="W4" s="12" t="s">
        <v>24</v>
      </c>
    </row>
    <row r="5" spans="1:23" ht="20" thickBot="1">
      <c r="A5" s="104">
        <v>4</v>
      </c>
      <c r="B5" s="98" t="s">
        <v>27</v>
      </c>
      <c r="C5" s="9" t="s">
        <v>28</v>
      </c>
      <c r="E5">
        <v>0</v>
      </c>
      <c r="F5">
        <v>254</v>
      </c>
      <c r="G5" s="358"/>
      <c r="H5" s="239">
        <v>19.52</v>
      </c>
      <c r="I5" s="240">
        <v>10.84</v>
      </c>
      <c r="J5" s="241">
        <v>19.690000000000001</v>
      </c>
      <c r="K5" s="247">
        <v>23.46</v>
      </c>
      <c r="L5" s="249">
        <v>21.55</v>
      </c>
      <c r="M5" s="247">
        <v>23.56</v>
      </c>
      <c r="N5" s="242">
        <v>23.4</v>
      </c>
      <c r="O5" s="241">
        <v>11.02</v>
      </c>
      <c r="P5" s="247">
        <v>21.59</v>
      </c>
      <c r="Q5" s="241">
        <v>20.92</v>
      </c>
      <c r="R5" s="241">
        <v>18.09</v>
      </c>
      <c r="S5" s="239">
        <v>20.45</v>
      </c>
      <c r="U5" s="107"/>
      <c r="V5" s="12"/>
      <c r="W5" s="12"/>
    </row>
    <row r="6" spans="1:23" ht="20" thickBot="1">
      <c r="A6" s="104">
        <v>5</v>
      </c>
      <c r="B6" s="10" t="s">
        <v>31</v>
      </c>
      <c r="C6" s="9"/>
      <c r="E6">
        <v>272</v>
      </c>
      <c r="F6">
        <v>0</v>
      </c>
      <c r="G6" s="355" t="s">
        <v>216</v>
      </c>
      <c r="H6" s="289" t="s">
        <v>217</v>
      </c>
      <c r="I6" s="290" t="s">
        <v>218</v>
      </c>
      <c r="J6" s="290" t="s">
        <v>219</v>
      </c>
      <c r="K6" s="290" t="s">
        <v>220</v>
      </c>
      <c r="L6" s="294" t="s">
        <v>221</v>
      </c>
      <c r="M6" s="290" t="s">
        <v>222</v>
      </c>
      <c r="N6" s="290" t="s">
        <v>223</v>
      </c>
      <c r="O6" s="290" t="s">
        <v>224</v>
      </c>
      <c r="P6" s="290" t="s">
        <v>225</v>
      </c>
      <c r="Q6" s="290" t="s">
        <v>226</v>
      </c>
      <c r="R6" s="290" t="s">
        <v>227</v>
      </c>
      <c r="S6" s="289" t="s">
        <v>228</v>
      </c>
      <c r="U6" s="107">
        <v>40</v>
      </c>
      <c r="V6" s="13" t="s">
        <v>27</v>
      </c>
      <c r="W6" s="12" t="s">
        <v>28</v>
      </c>
    </row>
    <row r="7" spans="1:23" ht="20" thickBot="1">
      <c r="A7" s="104">
        <v>6</v>
      </c>
      <c r="B7" s="96" t="s">
        <v>35</v>
      </c>
      <c r="C7" s="10" t="s">
        <v>36</v>
      </c>
      <c r="E7">
        <v>0</v>
      </c>
      <c r="F7">
        <v>254</v>
      </c>
      <c r="G7" s="356"/>
      <c r="H7" s="307" t="s">
        <v>229</v>
      </c>
      <c r="I7" s="308" t="s">
        <v>230</v>
      </c>
      <c r="J7" s="243"/>
      <c r="K7" s="308" t="s">
        <v>231</v>
      </c>
      <c r="L7" s="244"/>
      <c r="M7" s="308" t="s">
        <v>232</v>
      </c>
      <c r="N7" s="308" t="s">
        <v>233</v>
      </c>
      <c r="O7" s="308" t="s">
        <v>234</v>
      </c>
      <c r="P7" s="245"/>
      <c r="Q7" s="290" t="s">
        <v>235</v>
      </c>
      <c r="R7" s="308" t="s">
        <v>236</v>
      </c>
      <c r="S7" s="307" t="s">
        <v>237</v>
      </c>
      <c r="U7" s="107">
        <v>41</v>
      </c>
      <c r="V7" s="13" t="s">
        <v>31</v>
      </c>
      <c r="W7" s="12" t="s">
        <v>32</v>
      </c>
    </row>
    <row r="8" spans="1:23" ht="20" thickBot="1">
      <c r="A8" s="104">
        <v>7</v>
      </c>
      <c r="B8" s="96" t="s">
        <v>39</v>
      </c>
      <c r="C8" s="10" t="s">
        <v>40</v>
      </c>
      <c r="E8">
        <v>0</v>
      </c>
      <c r="F8">
        <v>254</v>
      </c>
      <c r="G8" s="358"/>
      <c r="H8" s="309">
        <v>15.88</v>
      </c>
      <c r="I8" s="310">
        <v>9.81</v>
      </c>
      <c r="J8" s="248">
        <v>8.7200000000000006</v>
      </c>
      <c r="K8" s="247">
        <v>16.25</v>
      </c>
      <c r="L8" s="249">
        <v>21.03</v>
      </c>
      <c r="M8" s="247">
        <v>19.739999999999998</v>
      </c>
      <c r="N8" s="247">
        <v>20.329999999999998</v>
      </c>
      <c r="O8" s="247">
        <v>21.89</v>
      </c>
      <c r="P8" s="247">
        <v>21.79</v>
      </c>
      <c r="Q8" s="248">
        <v>20.55</v>
      </c>
      <c r="R8" s="247">
        <v>21.76</v>
      </c>
      <c r="S8" s="246">
        <v>22.66</v>
      </c>
      <c r="U8" s="107"/>
      <c r="V8" s="13"/>
      <c r="W8" s="12"/>
    </row>
    <row r="9" spans="1:23" ht="19">
      <c r="A9" s="104">
        <v>8</v>
      </c>
      <c r="B9" s="10" t="s">
        <v>43</v>
      </c>
      <c r="C9" s="10" t="s">
        <v>44</v>
      </c>
      <c r="E9">
        <v>272</v>
      </c>
      <c r="F9">
        <v>254</v>
      </c>
      <c r="G9" s="355" t="s">
        <v>238</v>
      </c>
      <c r="H9" s="289" t="s">
        <v>239</v>
      </c>
      <c r="I9" s="290" t="s">
        <v>240</v>
      </c>
      <c r="J9" s="290" t="s">
        <v>241</v>
      </c>
      <c r="K9" s="290" t="s">
        <v>242</v>
      </c>
      <c r="L9" s="294" t="s">
        <v>243</v>
      </c>
      <c r="M9" s="290" t="s">
        <v>244</v>
      </c>
      <c r="N9" s="290" t="s">
        <v>245</v>
      </c>
      <c r="O9" s="290" t="s">
        <v>246</v>
      </c>
      <c r="P9" s="290" t="s">
        <v>247</v>
      </c>
      <c r="Q9" s="290" t="s">
        <v>248</v>
      </c>
      <c r="R9" s="290" t="s">
        <v>249</v>
      </c>
      <c r="S9" s="289" t="s">
        <v>250</v>
      </c>
      <c r="U9" s="107">
        <v>42</v>
      </c>
      <c r="V9" s="12" t="s">
        <v>35</v>
      </c>
      <c r="W9" s="14" t="s">
        <v>36</v>
      </c>
    </row>
    <row r="10" spans="1:23" ht="20" thickBot="1">
      <c r="A10" s="104">
        <v>9</v>
      </c>
      <c r="B10" s="10" t="s">
        <v>47</v>
      </c>
      <c r="C10" s="10"/>
      <c r="E10">
        <v>272</v>
      </c>
      <c r="F10">
        <v>0</v>
      </c>
      <c r="G10" s="356"/>
      <c r="H10" s="307" t="s">
        <v>251</v>
      </c>
      <c r="I10" s="308" t="s">
        <v>252</v>
      </c>
      <c r="J10" s="243"/>
      <c r="K10" s="308" t="s">
        <v>253</v>
      </c>
      <c r="L10" s="244"/>
      <c r="M10" s="308" t="s">
        <v>254</v>
      </c>
      <c r="N10" s="308" t="s">
        <v>255</v>
      </c>
      <c r="O10" s="308" t="s">
        <v>256</v>
      </c>
      <c r="P10" s="245"/>
      <c r="Q10" s="308" t="s">
        <v>257</v>
      </c>
      <c r="R10" s="308" t="s">
        <v>258</v>
      </c>
      <c r="S10" s="307" t="s">
        <v>259</v>
      </c>
      <c r="U10" s="107">
        <v>43</v>
      </c>
      <c r="V10" s="12" t="s">
        <v>39</v>
      </c>
      <c r="W10" s="14" t="s">
        <v>40</v>
      </c>
    </row>
    <row r="11" spans="1:23" ht="20" thickBot="1">
      <c r="A11" s="104">
        <v>10</v>
      </c>
      <c r="B11" s="10" t="s">
        <v>51</v>
      </c>
      <c r="C11" s="10" t="s">
        <v>52</v>
      </c>
      <c r="E11">
        <v>272</v>
      </c>
      <c r="F11">
        <v>254</v>
      </c>
      <c r="G11" s="356"/>
      <c r="H11" s="246">
        <v>21.85</v>
      </c>
      <c r="I11" s="241">
        <v>20.54</v>
      </c>
      <c r="J11" s="240">
        <v>19.52</v>
      </c>
      <c r="K11" s="247">
        <v>21.27</v>
      </c>
      <c r="L11" s="249">
        <v>21.46</v>
      </c>
      <c r="M11" s="247">
        <v>21.86</v>
      </c>
      <c r="N11" s="241">
        <v>20.52</v>
      </c>
      <c r="O11" s="241">
        <v>20.83</v>
      </c>
      <c r="P11" s="247">
        <v>22.87</v>
      </c>
      <c r="Q11" s="247">
        <v>21.53</v>
      </c>
      <c r="R11" s="247">
        <v>22.89</v>
      </c>
      <c r="S11" s="246">
        <v>21.09</v>
      </c>
      <c r="U11" s="107"/>
      <c r="V11" s="12"/>
      <c r="W11" s="14"/>
    </row>
    <row r="12" spans="1:23" ht="19">
      <c r="A12" s="104">
        <v>11</v>
      </c>
      <c r="B12" s="10" t="s">
        <v>55</v>
      </c>
      <c r="C12" s="10" t="s">
        <v>56</v>
      </c>
      <c r="E12">
        <v>272</v>
      </c>
      <c r="F12">
        <v>254</v>
      </c>
      <c r="G12" s="355" t="s">
        <v>260</v>
      </c>
      <c r="H12" s="295" t="s">
        <v>261</v>
      </c>
      <c r="I12" s="296" t="s">
        <v>262</v>
      </c>
      <c r="J12" s="296" t="s">
        <v>263</v>
      </c>
      <c r="K12" s="296" t="s">
        <v>264</v>
      </c>
      <c r="L12" s="297" t="s">
        <v>265</v>
      </c>
      <c r="M12" s="296" t="s">
        <v>266</v>
      </c>
      <c r="N12" s="296" t="s">
        <v>267</v>
      </c>
      <c r="O12" s="296" t="s">
        <v>268</v>
      </c>
      <c r="P12" s="296" t="s">
        <v>269</v>
      </c>
      <c r="Q12" s="296" t="s">
        <v>270</v>
      </c>
      <c r="R12" s="298" t="s">
        <v>271</v>
      </c>
      <c r="S12" s="295" t="s">
        <v>272</v>
      </c>
      <c r="U12" s="107">
        <v>44</v>
      </c>
      <c r="V12" s="13" t="s">
        <v>43</v>
      </c>
      <c r="W12" s="14" t="s">
        <v>44</v>
      </c>
    </row>
    <row r="13" spans="1:23" ht="20" thickBot="1">
      <c r="A13" s="104">
        <v>12</v>
      </c>
      <c r="B13" s="10" t="s">
        <v>59</v>
      </c>
      <c r="C13" s="10" t="s">
        <v>60</v>
      </c>
      <c r="E13">
        <v>272</v>
      </c>
      <c r="F13">
        <v>254</v>
      </c>
      <c r="G13" s="356"/>
      <c r="H13" s="311" t="s">
        <v>273</v>
      </c>
      <c r="I13" s="312" t="s">
        <v>274</v>
      </c>
      <c r="J13" s="312" t="s">
        <v>275</v>
      </c>
      <c r="K13" s="312" t="s">
        <v>276</v>
      </c>
      <c r="L13" s="238"/>
      <c r="M13" s="313" t="s">
        <v>277</v>
      </c>
      <c r="N13" s="313" t="s">
        <v>278</v>
      </c>
      <c r="O13" s="313" t="s">
        <v>279</v>
      </c>
      <c r="P13" s="250"/>
      <c r="Q13" s="313" t="s">
        <v>280</v>
      </c>
      <c r="R13" s="313" t="s">
        <v>281</v>
      </c>
      <c r="S13" s="314" t="s">
        <v>282</v>
      </c>
      <c r="U13" s="107">
        <v>45</v>
      </c>
      <c r="V13" s="13" t="s">
        <v>47</v>
      </c>
      <c r="W13" s="13" t="s">
        <v>47</v>
      </c>
    </row>
    <row r="14" spans="1:23" ht="20" thickBot="1">
      <c r="A14" s="105">
        <v>13</v>
      </c>
      <c r="B14" s="9" t="s">
        <v>63</v>
      </c>
      <c r="C14" s="9" t="s">
        <v>64</v>
      </c>
      <c r="E14">
        <v>272</v>
      </c>
      <c r="F14">
        <v>254</v>
      </c>
      <c r="G14" s="358"/>
      <c r="H14" s="251">
        <v>21.46</v>
      </c>
      <c r="I14" s="252">
        <v>22.36</v>
      </c>
      <c r="J14" s="252">
        <v>21.72</v>
      </c>
      <c r="K14" s="252">
        <v>20.28</v>
      </c>
      <c r="L14" s="253">
        <v>22.13</v>
      </c>
      <c r="M14" s="254">
        <v>15.16</v>
      </c>
      <c r="N14" s="254">
        <v>19.21</v>
      </c>
      <c r="O14" s="254">
        <v>21.82</v>
      </c>
      <c r="P14" s="252">
        <v>23.44</v>
      </c>
      <c r="Q14" s="254">
        <v>20.25</v>
      </c>
      <c r="R14" s="254">
        <v>17.28</v>
      </c>
      <c r="S14" s="255">
        <v>21.22</v>
      </c>
      <c r="U14" s="107"/>
      <c r="V14" s="13"/>
      <c r="W14" s="13"/>
    </row>
    <row r="15" spans="1:23" ht="19">
      <c r="A15" s="105">
        <v>14</v>
      </c>
      <c r="B15" s="9" t="s">
        <v>67</v>
      </c>
      <c r="C15" s="9" t="s">
        <v>68</v>
      </c>
      <c r="E15">
        <v>272</v>
      </c>
      <c r="F15">
        <v>254</v>
      </c>
      <c r="G15" s="355" t="s">
        <v>283</v>
      </c>
      <c r="H15" s="299" t="s">
        <v>284</v>
      </c>
      <c r="I15" s="300" t="s">
        <v>285</v>
      </c>
      <c r="J15" s="300" t="s">
        <v>286</v>
      </c>
      <c r="K15" s="300" t="s">
        <v>287</v>
      </c>
      <c r="L15" s="301" t="s">
        <v>288</v>
      </c>
      <c r="M15" s="300" t="s">
        <v>289</v>
      </c>
      <c r="N15" s="300" t="s">
        <v>290</v>
      </c>
      <c r="O15" s="300" t="s">
        <v>291</v>
      </c>
      <c r="P15" s="300" t="s">
        <v>292</v>
      </c>
      <c r="Q15" s="300" t="s">
        <v>293</v>
      </c>
      <c r="R15" s="300" t="s">
        <v>294</v>
      </c>
      <c r="S15" s="299" t="s">
        <v>295</v>
      </c>
      <c r="U15" s="107">
        <v>46</v>
      </c>
      <c r="V15" s="13" t="s">
        <v>51</v>
      </c>
      <c r="W15" s="14" t="s">
        <v>52</v>
      </c>
    </row>
    <row r="16" spans="1:23" ht="20" thickBot="1">
      <c r="A16" s="105">
        <v>15</v>
      </c>
      <c r="B16" s="9" t="s">
        <v>71</v>
      </c>
      <c r="C16" s="96" t="s">
        <v>72</v>
      </c>
      <c r="E16">
        <v>272</v>
      </c>
      <c r="F16">
        <v>0</v>
      </c>
      <c r="G16" s="356"/>
      <c r="H16" s="315" t="s">
        <v>296</v>
      </c>
      <c r="I16" s="316" t="s">
        <v>297</v>
      </c>
      <c r="J16" s="316" t="s">
        <v>298</v>
      </c>
      <c r="K16" s="316" t="s">
        <v>299</v>
      </c>
      <c r="L16" s="256"/>
      <c r="M16" s="317" t="s">
        <v>300</v>
      </c>
      <c r="N16" s="317" t="s">
        <v>301</v>
      </c>
      <c r="O16" s="317" t="s">
        <v>302</v>
      </c>
      <c r="P16" s="257"/>
      <c r="Q16" s="317" t="s">
        <v>303</v>
      </c>
      <c r="R16" s="317" t="s">
        <v>304</v>
      </c>
      <c r="S16" s="318" t="s">
        <v>305</v>
      </c>
      <c r="U16" s="107">
        <v>47</v>
      </c>
      <c r="V16" s="13" t="s">
        <v>55</v>
      </c>
      <c r="W16" s="14" t="s">
        <v>56</v>
      </c>
    </row>
    <row r="17" spans="1:23" ht="20" thickBot="1">
      <c r="A17" s="105">
        <v>16</v>
      </c>
      <c r="B17" s="10" t="s">
        <v>75</v>
      </c>
      <c r="C17" s="9" t="s">
        <v>76</v>
      </c>
      <c r="E17">
        <v>272</v>
      </c>
      <c r="F17">
        <v>254</v>
      </c>
      <c r="G17" s="358"/>
      <c r="H17" s="258">
        <v>16.89</v>
      </c>
      <c r="I17" s="259">
        <v>19.66</v>
      </c>
      <c r="J17" s="252">
        <v>21</v>
      </c>
      <c r="K17" s="252">
        <v>20.85</v>
      </c>
      <c r="L17" s="253">
        <v>22.71</v>
      </c>
      <c r="M17" s="260">
        <v>20.04</v>
      </c>
      <c r="N17" s="260">
        <v>15.85</v>
      </c>
      <c r="O17" s="260">
        <v>18.12</v>
      </c>
      <c r="P17" s="254">
        <v>22.11</v>
      </c>
      <c r="Q17" s="254">
        <v>21.95</v>
      </c>
      <c r="R17" s="254">
        <v>21.95</v>
      </c>
      <c r="S17" s="288">
        <v>22.54</v>
      </c>
      <c r="U17" s="107"/>
      <c r="V17" s="13"/>
      <c r="W17" s="14"/>
    </row>
    <row r="18" spans="1:23" ht="20" thickBot="1">
      <c r="A18" s="105">
        <v>17</v>
      </c>
      <c r="B18" s="10" t="s">
        <v>79</v>
      </c>
      <c r="C18" s="9"/>
      <c r="E18">
        <v>272</v>
      </c>
      <c r="F18">
        <v>254</v>
      </c>
      <c r="G18" s="357" t="s">
        <v>306</v>
      </c>
      <c r="H18" s="299" t="s">
        <v>307</v>
      </c>
      <c r="I18" s="300" t="s">
        <v>308</v>
      </c>
      <c r="J18" s="300" t="s">
        <v>309</v>
      </c>
      <c r="K18" s="302" t="s">
        <v>310</v>
      </c>
      <c r="L18" s="301" t="s">
        <v>311</v>
      </c>
      <c r="M18" s="300" t="s">
        <v>312</v>
      </c>
      <c r="N18" s="303" t="s">
        <v>313</v>
      </c>
      <c r="O18" s="300" t="s">
        <v>314</v>
      </c>
      <c r="P18" s="300" t="s">
        <v>315</v>
      </c>
      <c r="Q18" s="300" t="s">
        <v>316</v>
      </c>
      <c r="R18" s="304" t="s">
        <v>317</v>
      </c>
      <c r="S18" s="305" t="s">
        <v>318</v>
      </c>
      <c r="U18" s="108">
        <v>48</v>
      </c>
      <c r="V18" s="13" t="s">
        <v>59</v>
      </c>
      <c r="W18" s="14" t="s">
        <v>60</v>
      </c>
    </row>
    <row r="19" spans="1:23" ht="20" thickBot="1">
      <c r="A19" s="105">
        <v>18</v>
      </c>
      <c r="B19" s="9" t="s">
        <v>84</v>
      </c>
      <c r="C19" s="10" t="s">
        <v>85</v>
      </c>
      <c r="E19">
        <v>272</v>
      </c>
      <c r="F19">
        <v>254</v>
      </c>
      <c r="G19" s="357"/>
      <c r="H19" s="319" t="s">
        <v>319</v>
      </c>
      <c r="I19" s="320" t="s">
        <v>320</v>
      </c>
      <c r="J19" s="317" t="s">
        <v>321</v>
      </c>
      <c r="K19" s="321" t="s">
        <v>322</v>
      </c>
      <c r="L19" s="256"/>
      <c r="M19" s="317" t="s">
        <v>323</v>
      </c>
      <c r="N19" s="317" t="s">
        <v>324</v>
      </c>
      <c r="O19" s="317" t="s">
        <v>325</v>
      </c>
      <c r="P19" s="257"/>
      <c r="Q19" s="317" t="s">
        <v>326</v>
      </c>
      <c r="R19" s="322" t="s">
        <v>327</v>
      </c>
      <c r="S19" s="323" t="s">
        <v>328</v>
      </c>
      <c r="U19" s="108"/>
      <c r="V19" s="13"/>
      <c r="W19" s="14"/>
    </row>
    <row r="20" spans="1:23" ht="19">
      <c r="A20" s="105">
        <v>19</v>
      </c>
      <c r="B20" s="9" t="s">
        <v>88</v>
      </c>
      <c r="C20" s="10" t="s">
        <v>89</v>
      </c>
      <c r="E20">
        <v>272</v>
      </c>
      <c r="F20">
        <v>254</v>
      </c>
      <c r="G20" s="357"/>
      <c r="H20" s="261">
        <v>20.29</v>
      </c>
      <c r="I20" s="261">
        <v>17.64</v>
      </c>
      <c r="J20" s="287">
        <v>22.29</v>
      </c>
      <c r="K20" s="287">
        <v>7.57</v>
      </c>
      <c r="L20" s="287">
        <v>21.43</v>
      </c>
      <c r="M20" s="261">
        <v>19.03</v>
      </c>
      <c r="N20" s="287">
        <v>21.5</v>
      </c>
      <c r="O20" s="287">
        <v>22.17</v>
      </c>
      <c r="P20" s="287">
        <v>22.97</v>
      </c>
      <c r="Q20" s="261">
        <v>18.920000000000002</v>
      </c>
      <c r="R20" s="261">
        <v>15.99</v>
      </c>
      <c r="S20" s="287">
        <v>21.45</v>
      </c>
      <c r="U20" s="108">
        <v>49</v>
      </c>
      <c r="V20" s="12" t="s">
        <v>63</v>
      </c>
      <c r="W20" s="12" t="s">
        <v>64</v>
      </c>
    </row>
    <row r="21" spans="1:23" ht="40">
      <c r="A21" s="105">
        <v>20</v>
      </c>
      <c r="B21" s="10" t="s">
        <v>93</v>
      </c>
      <c r="C21" s="10" t="s">
        <v>94</v>
      </c>
      <c r="E21">
        <v>272</v>
      </c>
      <c r="F21">
        <v>254</v>
      </c>
      <c r="G21" s="357" t="s">
        <v>329</v>
      </c>
      <c r="H21" s="306" t="s">
        <v>330</v>
      </c>
      <c r="I21" s="262" t="s">
        <v>331</v>
      </c>
      <c r="J21" s="278" t="s">
        <v>332</v>
      </c>
      <c r="K21" s="263"/>
      <c r="L21" s="263"/>
      <c r="M21" s="264"/>
      <c r="N21" s="264"/>
      <c r="O21" s="264"/>
      <c r="P21" s="264"/>
      <c r="Q21" s="264"/>
      <c r="R21" s="264"/>
      <c r="S21" s="264"/>
      <c r="U21" s="108">
        <v>50</v>
      </c>
      <c r="V21" s="12" t="s">
        <v>67</v>
      </c>
      <c r="W21" s="12" t="s">
        <v>68</v>
      </c>
    </row>
    <row r="22" spans="1:23" ht="20" thickBot="1">
      <c r="A22" s="105">
        <v>21</v>
      </c>
      <c r="B22" s="10" t="s">
        <v>97</v>
      </c>
      <c r="C22" s="10"/>
      <c r="E22">
        <v>272</v>
      </c>
      <c r="F22">
        <v>0</v>
      </c>
      <c r="G22" s="357"/>
      <c r="H22" s="286">
        <v>23.42</v>
      </c>
      <c r="I22" s="265">
        <v>11.23</v>
      </c>
      <c r="J22" s="225">
        <v>23.79</v>
      </c>
      <c r="K22" s="265"/>
      <c r="L22" s="265"/>
      <c r="M22" s="265"/>
      <c r="N22" s="265"/>
      <c r="O22" s="265"/>
      <c r="P22" s="265"/>
      <c r="Q22" s="265"/>
      <c r="R22" s="265"/>
      <c r="S22" s="265"/>
      <c r="U22" s="108">
        <v>51</v>
      </c>
      <c r="V22" s="12" t="s">
        <v>71</v>
      </c>
      <c r="W22" s="12" t="s">
        <v>72</v>
      </c>
    </row>
    <row r="23" spans="1:23" ht="19">
      <c r="A23" s="105">
        <v>22</v>
      </c>
      <c r="B23" s="168" t="s">
        <v>101</v>
      </c>
      <c r="C23" s="10" t="s">
        <v>102</v>
      </c>
      <c r="E23">
        <v>272</v>
      </c>
      <c r="F23">
        <v>254</v>
      </c>
      <c r="G23" s="355" t="s">
        <v>333</v>
      </c>
      <c r="H23" s="289" t="s">
        <v>197</v>
      </c>
      <c r="I23" s="290" t="s">
        <v>198</v>
      </c>
      <c r="J23" s="266"/>
      <c r="K23" s="266"/>
      <c r="L23" s="266"/>
      <c r="M23" s="266"/>
      <c r="N23" s="266"/>
      <c r="O23" s="266"/>
      <c r="P23" s="266"/>
      <c r="Q23" s="266"/>
      <c r="R23" s="266"/>
      <c r="S23" s="266"/>
      <c r="U23" s="108">
        <v>52</v>
      </c>
      <c r="V23" s="13" t="s">
        <v>75</v>
      </c>
      <c r="W23" s="12" t="s">
        <v>76</v>
      </c>
    </row>
    <row r="24" spans="1:23" ht="20" thickBot="1">
      <c r="A24" s="105">
        <v>23</v>
      </c>
      <c r="B24" s="10" t="s">
        <v>105</v>
      </c>
      <c r="C24" s="10" t="s">
        <v>106</v>
      </c>
      <c r="E24">
        <v>272</v>
      </c>
      <c r="F24">
        <v>254</v>
      </c>
      <c r="G24" s="356"/>
      <c r="H24" s="307" t="s">
        <v>206</v>
      </c>
      <c r="I24" s="293" t="s">
        <v>207</v>
      </c>
      <c r="J24" s="267"/>
      <c r="K24" s="267"/>
      <c r="L24" s="267"/>
      <c r="M24" s="267"/>
      <c r="N24" s="267"/>
      <c r="O24" s="267"/>
      <c r="P24" s="267"/>
      <c r="Q24" s="267"/>
      <c r="R24" s="267"/>
      <c r="S24" s="267"/>
      <c r="U24" s="108">
        <v>53</v>
      </c>
      <c r="V24" s="13" t="s">
        <v>79</v>
      </c>
      <c r="W24" s="12" t="s">
        <v>80</v>
      </c>
    </row>
    <row r="25" spans="1:23" ht="19">
      <c r="A25" s="105">
        <v>24</v>
      </c>
      <c r="B25" s="10" t="s">
        <v>109</v>
      </c>
      <c r="C25" s="10" t="s">
        <v>110</v>
      </c>
      <c r="E25">
        <v>272</v>
      </c>
      <c r="F25">
        <v>254</v>
      </c>
      <c r="G25" s="356"/>
      <c r="H25" s="239">
        <v>19.52</v>
      </c>
      <c r="I25" s="240">
        <v>10.84</v>
      </c>
      <c r="J25" s="169">
        <v>3</v>
      </c>
      <c r="K25" s="169">
        <v>4</v>
      </c>
      <c r="L25" s="169">
        <v>5</v>
      </c>
      <c r="M25" s="169">
        <v>6</v>
      </c>
      <c r="N25" s="169">
        <v>7</v>
      </c>
      <c r="O25" s="169">
        <v>8</v>
      </c>
      <c r="P25" s="169">
        <v>9</v>
      </c>
      <c r="Q25" s="169">
        <v>10</v>
      </c>
      <c r="R25" s="169">
        <v>11</v>
      </c>
      <c r="S25" s="169">
        <v>12</v>
      </c>
      <c r="U25" s="108">
        <v>54</v>
      </c>
      <c r="V25" s="12" t="s">
        <v>84</v>
      </c>
      <c r="W25" s="14" t="s">
        <v>85</v>
      </c>
    </row>
    <row r="26" spans="1:23" ht="16" customHeight="1">
      <c r="A26" s="106">
        <v>25</v>
      </c>
      <c r="B26" s="10" t="s">
        <v>113</v>
      </c>
      <c r="C26" s="10" t="s">
        <v>114</v>
      </c>
      <c r="E26">
        <v>272</v>
      </c>
      <c r="F26">
        <v>254</v>
      </c>
      <c r="G26" s="291"/>
      <c r="H26" s="169"/>
      <c r="I26" s="169"/>
      <c r="J26" s="169"/>
      <c r="K26" s="169"/>
      <c r="L26" s="169"/>
      <c r="M26" s="169"/>
      <c r="N26" s="169"/>
      <c r="O26" s="169"/>
      <c r="P26" s="169"/>
      <c r="Q26" s="169"/>
      <c r="R26" s="169"/>
      <c r="S26" s="169"/>
      <c r="U26" s="108">
        <v>55</v>
      </c>
      <c r="V26" s="12" t="s">
        <v>88</v>
      </c>
      <c r="W26" s="14" t="s">
        <v>89</v>
      </c>
    </row>
    <row r="27" spans="1:23" ht="19">
      <c r="A27" s="106">
        <v>26</v>
      </c>
      <c r="B27" s="10" t="s">
        <v>117</v>
      </c>
      <c r="C27" s="10" t="s">
        <v>118</v>
      </c>
      <c r="E27">
        <v>272</v>
      </c>
      <c r="F27">
        <v>254</v>
      </c>
      <c r="H27" s="169" t="s">
        <v>334</v>
      </c>
      <c r="I27" s="172"/>
      <c r="J27" s="169"/>
      <c r="K27" s="169"/>
      <c r="L27" s="169"/>
      <c r="M27" s="169"/>
      <c r="N27" s="169"/>
      <c r="O27" s="169"/>
      <c r="P27" s="169"/>
      <c r="Q27" s="169"/>
      <c r="R27" s="169"/>
      <c r="S27" s="169"/>
      <c r="U27" s="108">
        <v>56</v>
      </c>
      <c r="V27" s="13" t="s">
        <v>93</v>
      </c>
      <c r="W27" s="14" t="s">
        <v>94</v>
      </c>
    </row>
    <row r="28" spans="1:23">
      <c r="A28" s="106">
        <v>27</v>
      </c>
      <c r="B28" s="10" t="s">
        <v>121</v>
      </c>
      <c r="C28" s="98" t="s">
        <v>122</v>
      </c>
      <c r="E28">
        <v>272</v>
      </c>
      <c r="F28">
        <v>0</v>
      </c>
      <c r="U28" s="108">
        <v>57</v>
      </c>
      <c r="V28" s="13" t="s">
        <v>97</v>
      </c>
      <c r="W28" s="14" t="s">
        <v>98</v>
      </c>
    </row>
    <row r="29" spans="1:23">
      <c r="A29" s="106">
        <v>28</v>
      </c>
      <c r="B29" s="10" t="s">
        <v>125</v>
      </c>
      <c r="C29" s="10" t="s">
        <v>126</v>
      </c>
      <c r="E29">
        <v>272</v>
      </c>
      <c r="F29">
        <v>254</v>
      </c>
      <c r="U29" s="108">
        <v>58</v>
      </c>
      <c r="V29" s="13" t="s">
        <v>101</v>
      </c>
      <c r="W29" s="14" t="s">
        <v>102</v>
      </c>
    </row>
    <row r="30" spans="1:23">
      <c r="A30" s="106">
        <v>29</v>
      </c>
      <c r="B30" s="10" t="s">
        <v>129</v>
      </c>
      <c r="C30" s="10"/>
      <c r="E30">
        <v>272</v>
      </c>
      <c r="F30">
        <v>0</v>
      </c>
      <c r="U30" s="108">
        <v>59</v>
      </c>
      <c r="V30" s="13" t="s">
        <v>105</v>
      </c>
      <c r="W30" s="14" t="s">
        <v>106</v>
      </c>
    </row>
    <row r="31" spans="1:23">
      <c r="A31" s="106">
        <v>30</v>
      </c>
      <c r="B31" s="10" t="s">
        <v>133</v>
      </c>
      <c r="C31" s="10" t="s">
        <v>134</v>
      </c>
      <c r="E31">
        <v>272</v>
      </c>
      <c r="F31">
        <v>254</v>
      </c>
      <c r="U31" s="108">
        <v>60</v>
      </c>
      <c r="V31" s="13" t="s">
        <v>109</v>
      </c>
      <c r="W31" s="14" t="s">
        <v>110</v>
      </c>
    </row>
    <row r="32" spans="1:23">
      <c r="A32" s="106">
        <v>31</v>
      </c>
      <c r="B32" s="10" t="s">
        <v>137</v>
      </c>
      <c r="C32" s="10" t="s">
        <v>40</v>
      </c>
      <c r="E32">
        <v>272</v>
      </c>
      <c r="F32">
        <v>254</v>
      </c>
      <c r="U32" s="109">
        <v>61</v>
      </c>
      <c r="V32" s="13" t="s">
        <v>113</v>
      </c>
      <c r="W32" s="14" t="s">
        <v>114</v>
      </c>
    </row>
    <row r="33" spans="1:23">
      <c r="A33" s="106">
        <v>32</v>
      </c>
      <c r="B33" s="10" t="s">
        <v>139</v>
      </c>
      <c r="C33" s="10" t="s">
        <v>140</v>
      </c>
      <c r="E33">
        <v>272</v>
      </c>
      <c r="F33">
        <v>254</v>
      </c>
      <c r="U33" s="109">
        <v>62</v>
      </c>
      <c r="V33" s="13" t="s">
        <v>117</v>
      </c>
      <c r="W33" s="14" t="s">
        <v>118</v>
      </c>
    </row>
    <row r="34" spans="1:23">
      <c r="A34" s="106">
        <v>33</v>
      </c>
      <c r="B34" s="10" t="s">
        <v>143</v>
      </c>
      <c r="C34" s="10"/>
      <c r="E34">
        <v>272</v>
      </c>
      <c r="F34">
        <v>0</v>
      </c>
      <c r="U34" s="109">
        <v>63</v>
      </c>
      <c r="V34" s="13" t="s">
        <v>121</v>
      </c>
      <c r="W34" s="14" t="s">
        <v>122</v>
      </c>
    </row>
    <row r="35" spans="1:23">
      <c r="A35" s="106">
        <v>34</v>
      </c>
      <c r="B35" s="10" t="s">
        <v>147</v>
      </c>
      <c r="C35" s="10" t="s">
        <v>148</v>
      </c>
      <c r="E35">
        <v>272</v>
      </c>
      <c r="F35">
        <v>254</v>
      </c>
      <c r="U35" s="109">
        <v>64</v>
      </c>
      <c r="V35" s="92" t="s">
        <v>125</v>
      </c>
      <c r="W35" s="14" t="s">
        <v>126</v>
      </c>
    </row>
    <row r="36" spans="1:23">
      <c r="A36" s="106">
        <v>35</v>
      </c>
      <c r="B36" s="10" t="s">
        <v>151</v>
      </c>
      <c r="C36" s="10" t="s">
        <v>152</v>
      </c>
      <c r="E36">
        <v>272</v>
      </c>
      <c r="F36">
        <v>254</v>
      </c>
      <c r="U36" s="109">
        <v>65</v>
      </c>
      <c r="V36" s="13" t="s">
        <v>129</v>
      </c>
      <c r="W36" s="14" t="s">
        <v>130</v>
      </c>
    </row>
    <row r="37" spans="1:23">
      <c r="A37" s="106">
        <v>36</v>
      </c>
      <c r="B37" s="10" t="s">
        <v>155</v>
      </c>
      <c r="C37" s="10" t="s">
        <v>156</v>
      </c>
      <c r="E37">
        <v>272</v>
      </c>
      <c r="F37">
        <v>254</v>
      </c>
      <c r="U37" s="109">
        <v>66</v>
      </c>
      <c r="V37" s="13" t="s">
        <v>133</v>
      </c>
      <c r="W37" s="14" t="s">
        <v>134</v>
      </c>
    </row>
    <row r="38" spans="1:23">
      <c r="A38" s="107">
        <v>37</v>
      </c>
      <c r="B38" s="12" t="s">
        <v>15</v>
      </c>
      <c r="C38" s="12" t="s">
        <v>16</v>
      </c>
      <c r="E38">
        <v>272</v>
      </c>
      <c r="F38">
        <v>254</v>
      </c>
      <c r="U38" s="109">
        <v>67</v>
      </c>
      <c r="V38" s="13" t="s">
        <v>137</v>
      </c>
      <c r="W38" s="14" t="s">
        <v>40</v>
      </c>
    </row>
    <row r="39" spans="1:23">
      <c r="A39" s="107">
        <v>38</v>
      </c>
      <c r="B39" s="88" t="s">
        <v>19</v>
      </c>
      <c r="C39" s="12" t="s">
        <v>20</v>
      </c>
      <c r="E39">
        <v>272</v>
      </c>
      <c r="F39">
        <v>254</v>
      </c>
      <c r="U39" s="109">
        <v>68</v>
      </c>
      <c r="V39" s="13" t="s">
        <v>139</v>
      </c>
      <c r="W39" s="14" t="s">
        <v>140</v>
      </c>
    </row>
    <row r="40" spans="1:23">
      <c r="A40" s="107">
        <v>39</v>
      </c>
      <c r="B40" s="12" t="s">
        <v>23</v>
      </c>
      <c r="C40" s="12" t="s">
        <v>24</v>
      </c>
      <c r="E40">
        <v>272</v>
      </c>
      <c r="F40">
        <v>254</v>
      </c>
      <c r="U40" s="109">
        <v>69</v>
      </c>
      <c r="V40" s="13" t="s">
        <v>143</v>
      </c>
      <c r="W40" s="14" t="s">
        <v>144</v>
      </c>
    </row>
    <row r="41" spans="1:23">
      <c r="A41" s="107">
        <v>40</v>
      </c>
      <c r="B41" s="13" t="s">
        <v>27</v>
      </c>
      <c r="C41" s="12" t="s">
        <v>28</v>
      </c>
      <c r="E41">
        <v>272</v>
      </c>
      <c r="F41">
        <v>254</v>
      </c>
      <c r="U41" s="109">
        <v>70</v>
      </c>
      <c r="V41" s="13" t="s">
        <v>147</v>
      </c>
      <c r="W41" s="14" t="s">
        <v>148</v>
      </c>
    </row>
    <row r="42" spans="1:23">
      <c r="A42" s="107">
        <v>41</v>
      </c>
      <c r="B42" s="13" t="s">
        <v>31</v>
      </c>
      <c r="C42" s="12"/>
      <c r="E42">
        <v>272</v>
      </c>
      <c r="F42">
        <v>0</v>
      </c>
      <c r="U42" s="109">
        <v>71</v>
      </c>
      <c r="V42" s="13" t="s">
        <v>151</v>
      </c>
      <c r="W42" s="14" t="s">
        <v>152</v>
      </c>
    </row>
    <row r="43" spans="1:23">
      <c r="A43" s="107">
        <v>42</v>
      </c>
      <c r="B43" s="12" t="s">
        <v>35</v>
      </c>
      <c r="C43" s="14" t="s">
        <v>36</v>
      </c>
      <c r="E43">
        <v>272</v>
      </c>
      <c r="F43">
        <v>254</v>
      </c>
      <c r="U43" s="109">
        <v>72</v>
      </c>
      <c r="V43" s="87" t="s">
        <v>162</v>
      </c>
      <c r="W43" s="14"/>
    </row>
    <row r="44" spans="1:23">
      <c r="A44" s="107">
        <v>43</v>
      </c>
      <c r="B44" s="12" t="s">
        <v>39</v>
      </c>
      <c r="C44" s="14" t="s">
        <v>40</v>
      </c>
      <c r="E44">
        <v>272</v>
      </c>
      <c r="F44">
        <v>254</v>
      </c>
      <c r="U44" s="110">
        <v>73</v>
      </c>
      <c r="V44" s="88" t="s">
        <v>162</v>
      </c>
      <c r="W44" s="14"/>
    </row>
    <row r="45" spans="1:23">
      <c r="A45" s="107">
        <v>44</v>
      </c>
      <c r="B45" s="13" t="s">
        <v>43</v>
      </c>
      <c r="C45" s="14" t="s">
        <v>44</v>
      </c>
      <c r="E45">
        <v>272</v>
      </c>
      <c r="F45">
        <v>254</v>
      </c>
      <c r="U45" s="111">
        <v>74</v>
      </c>
      <c r="V45" s="102" t="s">
        <v>335</v>
      </c>
      <c r="W45" s="103"/>
    </row>
    <row r="46" spans="1:23">
      <c r="A46" s="107">
        <v>45</v>
      </c>
      <c r="B46" s="13" t="s">
        <v>47</v>
      </c>
      <c r="C46" s="14"/>
      <c r="E46">
        <v>272</v>
      </c>
      <c r="F46">
        <v>0</v>
      </c>
    </row>
    <row r="47" spans="1:23">
      <c r="A47" s="107">
        <v>46</v>
      </c>
      <c r="B47" s="13" t="s">
        <v>51</v>
      </c>
      <c r="C47" s="14" t="s">
        <v>52</v>
      </c>
      <c r="E47">
        <v>272</v>
      </c>
      <c r="F47">
        <v>254</v>
      </c>
    </row>
    <row r="48" spans="1:23">
      <c r="A48" s="107">
        <v>47</v>
      </c>
      <c r="B48" s="13" t="s">
        <v>55</v>
      </c>
      <c r="C48" s="14" t="s">
        <v>56</v>
      </c>
      <c r="E48">
        <v>272</v>
      </c>
      <c r="F48">
        <v>254</v>
      </c>
    </row>
    <row r="49" spans="1:6">
      <c r="A49" s="108">
        <v>48</v>
      </c>
      <c r="B49" s="13" t="s">
        <v>59</v>
      </c>
      <c r="C49" s="14" t="s">
        <v>60</v>
      </c>
      <c r="E49">
        <v>272</v>
      </c>
      <c r="F49">
        <v>254</v>
      </c>
    </row>
    <row r="50" spans="1:6">
      <c r="A50" s="108">
        <v>49</v>
      </c>
      <c r="B50" s="12" t="s">
        <v>63</v>
      </c>
      <c r="C50" s="12" t="s">
        <v>64</v>
      </c>
      <c r="E50">
        <v>272</v>
      </c>
      <c r="F50">
        <v>254</v>
      </c>
    </row>
    <row r="51" spans="1:6">
      <c r="A51" s="108">
        <v>50</v>
      </c>
      <c r="B51" s="12" t="s">
        <v>67</v>
      </c>
      <c r="C51" s="12" t="s">
        <v>68</v>
      </c>
      <c r="E51">
        <v>272</v>
      </c>
      <c r="F51">
        <v>254</v>
      </c>
    </row>
    <row r="52" spans="1:6">
      <c r="A52" s="108">
        <v>51</v>
      </c>
      <c r="B52" s="12" t="s">
        <v>71</v>
      </c>
      <c r="C52" s="12" t="s">
        <v>72</v>
      </c>
      <c r="E52">
        <v>272</v>
      </c>
      <c r="F52">
        <v>254</v>
      </c>
    </row>
    <row r="53" spans="1:6">
      <c r="A53" s="108">
        <v>52</v>
      </c>
      <c r="B53" s="13" t="s">
        <v>75</v>
      </c>
      <c r="C53" s="12" t="s">
        <v>76</v>
      </c>
      <c r="E53">
        <v>272</v>
      </c>
      <c r="F53">
        <v>254</v>
      </c>
    </row>
    <row r="54" spans="1:6">
      <c r="A54" s="108">
        <v>53</v>
      </c>
      <c r="B54" s="13" t="s">
        <v>79</v>
      </c>
      <c r="C54" s="12"/>
      <c r="E54">
        <v>272</v>
      </c>
      <c r="F54">
        <v>0</v>
      </c>
    </row>
    <row r="55" spans="1:6">
      <c r="A55" s="108">
        <v>54</v>
      </c>
      <c r="B55" s="12" t="s">
        <v>84</v>
      </c>
      <c r="C55" s="14" t="s">
        <v>85</v>
      </c>
      <c r="E55">
        <v>272</v>
      </c>
      <c r="F55">
        <v>254</v>
      </c>
    </row>
    <row r="56" spans="1:6">
      <c r="A56" s="108">
        <v>55</v>
      </c>
      <c r="B56" s="12" t="s">
        <v>88</v>
      </c>
      <c r="C56" s="14" t="s">
        <v>89</v>
      </c>
      <c r="E56">
        <v>272</v>
      </c>
      <c r="F56">
        <v>254</v>
      </c>
    </row>
    <row r="57" spans="1:6">
      <c r="A57" s="108">
        <v>56</v>
      </c>
      <c r="B57" s="13" t="s">
        <v>93</v>
      </c>
      <c r="C57" s="14" t="s">
        <v>94</v>
      </c>
      <c r="E57">
        <v>272</v>
      </c>
      <c r="F57">
        <v>254</v>
      </c>
    </row>
    <row r="58" spans="1:6">
      <c r="A58" s="108">
        <v>57</v>
      </c>
      <c r="B58" s="13" t="s">
        <v>97</v>
      </c>
      <c r="C58" s="14"/>
      <c r="E58">
        <v>272</v>
      </c>
      <c r="F58">
        <v>0</v>
      </c>
    </row>
    <row r="59" spans="1:6">
      <c r="A59" s="108">
        <v>58</v>
      </c>
      <c r="B59" s="13" t="s">
        <v>101</v>
      </c>
      <c r="C59" s="14" t="s">
        <v>102</v>
      </c>
      <c r="E59">
        <v>272</v>
      </c>
      <c r="F59">
        <v>254</v>
      </c>
    </row>
    <row r="60" spans="1:6">
      <c r="A60" s="108">
        <v>59</v>
      </c>
      <c r="B60" s="13" t="s">
        <v>105</v>
      </c>
      <c r="C60" s="14" t="s">
        <v>106</v>
      </c>
      <c r="E60">
        <v>272</v>
      </c>
      <c r="F60">
        <v>254</v>
      </c>
    </row>
    <row r="61" spans="1:6">
      <c r="A61" s="108">
        <v>60</v>
      </c>
      <c r="B61" s="13" t="s">
        <v>109</v>
      </c>
      <c r="C61" s="14" t="s">
        <v>110</v>
      </c>
      <c r="E61">
        <v>272</v>
      </c>
      <c r="F61">
        <v>254</v>
      </c>
    </row>
    <row r="62" spans="1:6">
      <c r="A62" s="109">
        <v>61</v>
      </c>
      <c r="B62" s="13" t="s">
        <v>113</v>
      </c>
      <c r="C62" s="14" t="s">
        <v>114</v>
      </c>
      <c r="E62">
        <v>272</v>
      </c>
      <c r="F62">
        <v>254</v>
      </c>
    </row>
    <row r="63" spans="1:6">
      <c r="A63" s="109">
        <v>62</v>
      </c>
      <c r="B63" s="13" t="s">
        <v>117</v>
      </c>
      <c r="C63" s="14" t="s">
        <v>118</v>
      </c>
      <c r="E63">
        <v>272</v>
      </c>
      <c r="F63">
        <v>254</v>
      </c>
    </row>
    <row r="64" spans="1:6">
      <c r="A64" s="109">
        <v>63</v>
      </c>
      <c r="B64" s="13" t="s">
        <v>121</v>
      </c>
      <c r="C64" s="14" t="s">
        <v>122</v>
      </c>
      <c r="E64">
        <v>272</v>
      </c>
      <c r="F64">
        <v>254</v>
      </c>
    </row>
    <row r="65" spans="1:6">
      <c r="A65" s="109">
        <v>64</v>
      </c>
      <c r="B65" s="167" t="s">
        <v>125</v>
      </c>
      <c r="C65" s="14" t="s">
        <v>126</v>
      </c>
      <c r="E65">
        <v>272</v>
      </c>
      <c r="F65">
        <v>254</v>
      </c>
    </row>
    <row r="66" spans="1:6">
      <c r="A66" s="109">
        <v>65</v>
      </c>
      <c r="B66" s="13" t="s">
        <v>129</v>
      </c>
      <c r="C66" s="14"/>
      <c r="E66">
        <v>272</v>
      </c>
      <c r="F66">
        <v>254</v>
      </c>
    </row>
    <row r="67" spans="1:6">
      <c r="A67" s="109">
        <v>66</v>
      </c>
      <c r="B67" s="13" t="s">
        <v>133</v>
      </c>
      <c r="C67" s="14" t="s">
        <v>134</v>
      </c>
      <c r="E67">
        <v>272</v>
      </c>
      <c r="F67">
        <v>254</v>
      </c>
    </row>
    <row r="68" spans="1:6">
      <c r="A68" s="109">
        <v>67</v>
      </c>
      <c r="B68" s="13" t="s">
        <v>137</v>
      </c>
      <c r="C68" s="14" t="s">
        <v>40</v>
      </c>
      <c r="E68">
        <v>272</v>
      </c>
      <c r="F68">
        <v>254</v>
      </c>
    </row>
    <row r="69" spans="1:6">
      <c r="A69" s="109">
        <v>68</v>
      </c>
      <c r="B69" s="13" t="s">
        <v>139</v>
      </c>
      <c r="C69" s="14" t="s">
        <v>140</v>
      </c>
      <c r="E69">
        <v>272</v>
      </c>
      <c r="F69">
        <v>254</v>
      </c>
    </row>
    <row r="70" spans="1:6">
      <c r="A70" s="109">
        <v>69</v>
      </c>
      <c r="B70" s="13" t="s">
        <v>143</v>
      </c>
      <c r="C70" s="14"/>
      <c r="E70">
        <v>272</v>
      </c>
      <c r="F70">
        <v>0</v>
      </c>
    </row>
    <row r="71" spans="1:6">
      <c r="A71" s="109">
        <v>70</v>
      </c>
      <c r="B71" s="13" t="s">
        <v>147</v>
      </c>
      <c r="C71" s="14" t="s">
        <v>148</v>
      </c>
      <c r="E71">
        <v>272</v>
      </c>
      <c r="F71">
        <v>254</v>
      </c>
    </row>
    <row r="72" spans="1:6">
      <c r="A72" s="109">
        <v>71</v>
      </c>
      <c r="B72" s="13" t="s">
        <v>151</v>
      </c>
      <c r="C72" s="14" t="s">
        <v>152</v>
      </c>
      <c r="E72">
        <v>272</v>
      </c>
      <c r="F72">
        <v>254</v>
      </c>
    </row>
    <row r="73" spans="1:6">
      <c r="A73" s="109">
        <v>72</v>
      </c>
      <c r="B73" s="13" t="s">
        <v>155</v>
      </c>
      <c r="C73" s="14" t="s">
        <v>161</v>
      </c>
      <c r="E73">
        <v>272</v>
      </c>
      <c r="F73">
        <v>254</v>
      </c>
    </row>
    <row r="74" spans="1:6">
      <c r="A74" s="109">
        <v>73</v>
      </c>
      <c r="B74" s="173" t="s">
        <v>162</v>
      </c>
      <c r="C74" s="14"/>
      <c r="E74">
        <v>272</v>
      </c>
      <c r="F74">
        <v>0</v>
      </c>
    </row>
    <row r="75" spans="1:6">
      <c r="A75" s="110">
        <v>74</v>
      </c>
      <c r="B75" s="171" t="s">
        <v>336</v>
      </c>
      <c r="C75" s="103"/>
      <c r="E75">
        <v>272</v>
      </c>
      <c r="F75">
        <v>0</v>
      </c>
    </row>
    <row r="76" spans="1:6">
      <c r="A76" s="99"/>
      <c r="B76" s="100"/>
    </row>
    <row r="77" spans="1:6">
      <c r="D77" s="119" t="s">
        <v>608</v>
      </c>
      <c r="E77" s="119">
        <f>SUM(E2:F75)</f>
        <v>34552</v>
      </c>
    </row>
  </sheetData>
  <mergeCells count="8">
    <mergeCell ref="G23:G25"/>
    <mergeCell ref="G21:G22"/>
    <mergeCell ref="G3:G5"/>
    <mergeCell ref="G6:G8"/>
    <mergeCell ref="G9:G11"/>
    <mergeCell ref="G12:G14"/>
    <mergeCell ref="G15:G17"/>
    <mergeCell ref="G18:G20"/>
  </mergeCells>
  <pageMargins left="0.7" right="0.7" top="0.75" bottom="0.75" header="0.3" footer="0.3"/>
  <pageSetup orientation="portrait" horizontalDpi="0" verticalDpi="0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0C1A6E-FE8D-1E48-B038-4AD1AAF2F1E0}">
  <dimension ref="A1:V1090"/>
  <sheetViews>
    <sheetView topLeftCell="A21" zoomScale="91" zoomScaleNormal="100" workbookViewId="0">
      <selection activeCell="J43" sqref="J43"/>
    </sheetView>
  </sheetViews>
  <sheetFormatPr baseColWidth="10" defaultColWidth="11.1640625" defaultRowHeight="16"/>
  <cols>
    <col min="1" max="1" width="8.1640625" customWidth="1"/>
    <col min="2" max="2" width="15.33203125" customWidth="1"/>
    <col min="3" max="4" width="11.33203125" bestFit="1" customWidth="1"/>
    <col min="5" max="5" width="12.33203125" bestFit="1" customWidth="1"/>
    <col min="6" max="6" width="12.1640625" bestFit="1" customWidth="1"/>
    <col min="7" max="8" width="11.33203125" bestFit="1" customWidth="1"/>
    <col min="9" max="10" width="25.1640625" customWidth="1"/>
    <col min="11" max="11" width="11.33203125" bestFit="1" customWidth="1"/>
    <col min="13" max="13" width="13.1640625" customWidth="1"/>
    <col min="14" max="14" width="11.33203125" bestFit="1" customWidth="1"/>
    <col min="15" max="15" width="12.1640625" bestFit="1" customWidth="1"/>
    <col min="16" max="16" width="11.33203125" bestFit="1" customWidth="1"/>
    <col min="17" max="17" width="16.6640625" customWidth="1"/>
    <col min="18" max="18" width="11.33203125" bestFit="1" customWidth="1"/>
    <col min="19" max="19" width="29.6640625" customWidth="1"/>
    <col min="20" max="20" width="25.33203125" customWidth="1"/>
    <col min="21" max="21" width="23.6640625" customWidth="1"/>
    <col min="22" max="22" width="20" customWidth="1"/>
  </cols>
  <sheetData>
    <row r="1" spans="1:22">
      <c r="B1" s="47" t="s">
        <v>14</v>
      </c>
    </row>
    <row r="2" spans="1:22" ht="17" thickBot="1">
      <c r="B2" s="23"/>
      <c r="C2" s="23"/>
      <c r="D2" s="23"/>
      <c r="E2" s="23"/>
      <c r="F2" s="23"/>
      <c r="G2" s="23"/>
      <c r="H2" s="23"/>
      <c r="I2" s="23"/>
      <c r="J2" s="23"/>
      <c r="K2" s="23"/>
      <c r="N2" s="62"/>
    </row>
    <row r="3" spans="1:22">
      <c r="A3" s="23"/>
      <c r="B3" s="139"/>
      <c r="C3" s="140" t="s">
        <v>337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L3" s="23"/>
      <c r="M3" s="63"/>
      <c r="N3" s="64" t="s">
        <v>337</v>
      </c>
      <c r="O3" s="35" t="s">
        <v>175</v>
      </c>
      <c r="P3" s="35"/>
      <c r="Q3" s="35" t="s">
        <v>176</v>
      </c>
      <c r="R3" s="35" t="s">
        <v>177</v>
      </c>
      <c r="S3" s="35" t="s">
        <v>169</v>
      </c>
      <c r="T3" s="35" t="s">
        <v>170</v>
      </c>
      <c r="U3" s="35" t="s">
        <v>178</v>
      </c>
      <c r="V3" s="36" t="s">
        <v>171</v>
      </c>
    </row>
    <row r="4" spans="1:22" ht="17" thickBot="1">
      <c r="A4" s="23"/>
      <c r="B4" s="142" t="s">
        <v>7</v>
      </c>
      <c r="C4" s="143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L4" s="23"/>
      <c r="M4" s="65" t="s">
        <v>7</v>
      </c>
      <c r="N4" s="66" t="s">
        <v>179</v>
      </c>
      <c r="O4" s="38" t="s">
        <v>180</v>
      </c>
      <c r="P4" s="38" t="s">
        <v>166</v>
      </c>
      <c r="Q4" s="38" t="s">
        <v>181</v>
      </c>
      <c r="R4" s="38" t="s">
        <v>182</v>
      </c>
      <c r="S4" s="38" t="s">
        <v>183</v>
      </c>
      <c r="T4" s="38" t="s">
        <v>183</v>
      </c>
      <c r="U4" s="38" t="s">
        <v>183</v>
      </c>
      <c r="V4" s="39" t="s">
        <v>183</v>
      </c>
    </row>
    <row r="5" spans="1:22">
      <c r="A5" s="23"/>
      <c r="B5" s="151" t="s">
        <v>17</v>
      </c>
      <c r="C5" s="23">
        <v>372</v>
      </c>
      <c r="D5" s="20">
        <f t="shared" ref="D5:D23" si="0">C5/1000000000</f>
        <v>3.72E-7</v>
      </c>
      <c r="E5" s="20">
        <v>253</v>
      </c>
      <c r="F5" s="20">
        <f>D5/((E5*617.96)+36.04)</f>
        <v>2.3788220380212495E-12</v>
      </c>
      <c r="G5" s="20">
        <f t="shared" ref="G5:G23" si="1">F5*1000000000000000</f>
        <v>2378.8220380212497</v>
      </c>
      <c r="H5" s="20">
        <f t="shared" ref="H5:H23" si="2">G5/1000</f>
        <v>2.3788220380212497</v>
      </c>
      <c r="I5" s="18">
        <f t="shared" ref="I5:I23" si="3">100/H5</f>
        <v>42.037612903225806</v>
      </c>
      <c r="J5" s="158">
        <f t="shared" ref="J5:J23" si="4">12/H5</f>
        <v>5.0445135483870969</v>
      </c>
      <c r="K5" s="135">
        <f t="shared" ref="K5:K23" si="5">200/H5</f>
        <v>84.075225806451613</v>
      </c>
      <c r="L5" s="23"/>
      <c r="M5" s="67" t="s">
        <v>18</v>
      </c>
      <c r="N5" s="164">
        <v>278</v>
      </c>
      <c r="O5" s="20">
        <f>N5/1000000000</f>
        <v>2.7799999999999997E-7</v>
      </c>
      <c r="P5" s="20">
        <v>246</v>
      </c>
      <c r="Q5" s="20">
        <f>O5/((P5*617.96)+36.04)</f>
        <v>1.8282954367587343E-12</v>
      </c>
      <c r="R5" s="20">
        <f>Q5*1000000000000000</f>
        <v>1828.2954367587342</v>
      </c>
      <c r="S5" s="20">
        <f>R5/1000</f>
        <v>1.8282954367587343</v>
      </c>
      <c r="T5" s="20">
        <f>100/S5</f>
        <v>54.695755395683463</v>
      </c>
      <c r="U5" s="58">
        <f>12/S5</f>
        <v>6.5634906474820163</v>
      </c>
      <c r="V5" s="26">
        <f>200/S5</f>
        <v>109.39151079136693</v>
      </c>
    </row>
    <row r="6" spans="1:22">
      <c r="A6" s="23"/>
      <c r="B6" s="151" t="s">
        <v>21</v>
      </c>
      <c r="C6" s="23">
        <v>300</v>
      </c>
      <c r="D6" s="20">
        <f t="shared" si="0"/>
        <v>2.9999999999999999E-7</v>
      </c>
      <c r="E6" s="20">
        <v>253</v>
      </c>
      <c r="F6" s="20">
        <f t="shared" ref="F6:F23" si="6">D6/((E6*617.96)+36.04)</f>
        <v>1.9184048693719754E-12</v>
      </c>
      <c r="G6" s="20">
        <f t="shared" si="1"/>
        <v>1918.4048693719753</v>
      </c>
      <c r="H6" s="20">
        <f t="shared" si="2"/>
        <v>1.9184048693719753</v>
      </c>
      <c r="I6" s="18">
        <f t="shared" si="3"/>
        <v>52.126640000000009</v>
      </c>
      <c r="J6" s="158">
        <f t="shared" si="4"/>
        <v>6.2551968000000011</v>
      </c>
      <c r="K6" s="135">
        <f t="shared" si="5"/>
        <v>104.25328000000002</v>
      </c>
      <c r="L6" s="23"/>
      <c r="M6" s="68" t="s">
        <v>22</v>
      </c>
      <c r="N6" s="164">
        <v>578</v>
      </c>
      <c r="O6" s="20">
        <f t="shared" ref="O6:O42" si="7">N6/1000000000</f>
        <v>5.7800000000000001E-7</v>
      </c>
      <c r="P6" s="20">
        <v>246</v>
      </c>
      <c r="Q6" s="20">
        <f t="shared" ref="Q6:Q42" si="8">O6/((P6*617.96)+36.04)</f>
        <v>3.8012761239084479E-12</v>
      </c>
      <c r="R6" s="20">
        <f t="shared" ref="R6:R42" si="9">Q6*1000000000000000</f>
        <v>3801.276123908448</v>
      </c>
      <c r="S6" s="20">
        <f t="shared" ref="S6:S42" si="10">R6/1000</f>
        <v>3.801276123908448</v>
      </c>
      <c r="T6" s="20">
        <f t="shared" ref="T6:T42" si="11">100/S6</f>
        <v>26.306955017301039</v>
      </c>
      <c r="U6" s="58">
        <f t="shared" ref="U6:U39" si="12">12/S6</f>
        <v>3.1568346020761249</v>
      </c>
      <c r="V6" s="26">
        <f t="shared" ref="V6:V42" si="13">200/S6</f>
        <v>52.613910034602078</v>
      </c>
    </row>
    <row r="7" spans="1:22">
      <c r="A7" s="23"/>
      <c r="B7" s="151" t="s">
        <v>25</v>
      </c>
      <c r="C7" s="23">
        <v>460</v>
      </c>
      <c r="D7" s="20">
        <f t="shared" si="0"/>
        <v>4.5999999999999999E-7</v>
      </c>
      <c r="E7" s="20">
        <v>253</v>
      </c>
      <c r="F7" s="20">
        <f t="shared" si="6"/>
        <v>2.9415541330370291E-12</v>
      </c>
      <c r="G7" s="20">
        <f t="shared" si="1"/>
        <v>2941.5541330370293</v>
      </c>
      <c r="H7" s="20">
        <f t="shared" si="2"/>
        <v>2.9415541330370294</v>
      </c>
      <c r="I7" s="18">
        <f t="shared" si="3"/>
        <v>33.995634782608697</v>
      </c>
      <c r="J7" s="158">
        <f t="shared" si="4"/>
        <v>4.0794761739130436</v>
      </c>
      <c r="K7" s="135">
        <f t="shared" si="5"/>
        <v>67.991269565217394</v>
      </c>
      <c r="L7" s="23"/>
      <c r="M7" s="68" t="s">
        <v>26</v>
      </c>
      <c r="N7" s="164">
        <v>426</v>
      </c>
      <c r="O7" s="20">
        <f t="shared" si="7"/>
        <v>4.2599999999999998E-7</v>
      </c>
      <c r="P7" s="20">
        <v>246</v>
      </c>
      <c r="Q7" s="20">
        <f t="shared" si="8"/>
        <v>2.8016325757525929E-12</v>
      </c>
      <c r="R7" s="20">
        <f t="shared" si="9"/>
        <v>2801.6325757525929</v>
      </c>
      <c r="S7" s="20">
        <f t="shared" si="10"/>
        <v>2.8016325757525928</v>
      </c>
      <c r="T7" s="20">
        <f t="shared" si="11"/>
        <v>35.693474178403761</v>
      </c>
      <c r="U7" s="58">
        <f t="shared" si="12"/>
        <v>4.2832169014084513</v>
      </c>
      <c r="V7" s="26">
        <f t="shared" si="13"/>
        <v>71.386948356807522</v>
      </c>
    </row>
    <row r="8" spans="1:22">
      <c r="A8" s="79"/>
      <c r="B8" s="152" t="s">
        <v>29</v>
      </c>
      <c r="C8" s="23">
        <v>592</v>
      </c>
      <c r="D8" s="20">
        <f t="shared" si="0"/>
        <v>5.9200000000000001E-7</v>
      </c>
      <c r="E8" s="20">
        <v>253</v>
      </c>
      <c r="F8" s="20">
        <f t="shared" si="6"/>
        <v>3.7856522755606982E-12</v>
      </c>
      <c r="G8" s="20">
        <f t="shared" si="1"/>
        <v>3785.6522755606984</v>
      </c>
      <c r="H8" s="20">
        <f t="shared" si="2"/>
        <v>3.7856522755606985</v>
      </c>
      <c r="I8" s="18">
        <f t="shared" si="3"/>
        <v>26.415527027027029</v>
      </c>
      <c r="J8" s="158">
        <f t="shared" si="4"/>
        <v>3.1698632432432432</v>
      </c>
      <c r="K8" s="135">
        <f t="shared" si="5"/>
        <v>52.831054054054057</v>
      </c>
      <c r="L8" s="23"/>
      <c r="M8" s="68" t="s">
        <v>30</v>
      </c>
      <c r="N8" s="164">
        <v>812</v>
      </c>
      <c r="O8" s="20">
        <f t="shared" si="7"/>
        <v>8.1200000000000002E-7</v>
      </c>
      <c r="P8" s="20">
        <v>246</v>
      </c>
      <c r="Q8" s="20">
        <f t="shared" si="8"/>
        <v>5.3402010598852251E-12</v>
      </c>
      <c r="R8" s="20">
        <f t="shared" si="9"/>
        <v>5340.2010598852248</v>
      </c>
      <c r="S8" s="20">
        <f t="shared" si="10"/>
        <v>5.3402010598852252</v>
      </c>
      <c r="T8" s="20">
        <f t="shared" si="11"/>
        <v>18.725886699507388</v>
      </c>
      <c r="U8" s="58">
        <f t="shared" si="12"/>
        <v>2.2471064039408866</v>
      </c>
      <c r="V8" s="26">
        <f t="shared" si="13"/>
        <v>37.451773399014776</v>
      </c>
    </row>
    <row r="9" spans="1:22">
      <c r="A9" s="79"/>
      <c r="B9" s="152" t="s">
        <v>33</v>
      </c>
      <c r="C9" s="23">
        <v>1460</v>
      </c>
      <c r="D9" s="20">
        <f t="shared" si="0"/>
        <v>1.46E-6</v>
      </c>
      <c r="E9" s="20">
        <v>253</v>
      </c>
      <c r="F9" s="20">
        <f t="shared" si="6"/>
        <v>9.3362370309436143E-12</v>
      </c>
      <c r="G9" s="20">
        <f t="shared" si="1"/>
        <v>9336.2370309436137</v>
      </c>
      <c r="H9" s="20">
        <f t="shared" si="2"/>
        <v>9.3362370309436145</v>
      </c>
      <c r="I9" s="18">
        <f t="shared" si="3"/>
        <v>10.710953424657534</v>
      </c>
      <c r="J9" s="158">
        <f t="shared" si="4"/>
        <v>1.2853144109589041</v>
      </c>
      <c r="K9" s="135">
        <f t="shared" si="5"/>
        <v>21.421906849315068</v>
      </c>
      <c r="L9" s="23"/>
      <c r="M9" s="68" t="s">
        <v>34</v>
      </c>
      <c r="N9" s="18">
        <v>146</v>
      </c>
      <c r="O9" s="20">
        <f t="shared" si="7"/>
        <v>1.4600000000000001E-7</v>
      </c>
      <c r="P9" s="20">
        <v>246</v>
      </c>
      <c r="Q9" s="20">
        <f t="shared" si="8"/>
        <v>9.6018393441286068E-13</v>
      </c>
      <c r="R9" s="20">
        <f t="shared" si="9"/>
        <v>960.18393441286071</v>
      </c>
      <c r="S9" s="20">
        <f t="shared" si="10"/>
        <v>0.96018393441286076</v>
      </c>
      <c r="T9" s="20">
        <f t="shared" si="11"/>
        <v>104.14671232876711</v>
      </c>
      <c r="U9" s="58">
        <f t="shared" si="12"/>
        <v>12.497605479452053</v>
      </c>
      <c r="V9" s="26">
        <f t="shared" si="13"/>
        <v>208.29342465753422</v>
      </c>
    </row>
    <row r="10" spans="1:22">
      <c r="A10" s="23"/>
      <c r="B10" s="151" t="s">
        <v>37</v>
      </c>
      <c r="C10" s="23">
        <v>496</v>
      </c>
      <c r="D10" s="20">
        <f t="shared" si="0"/>
        <v>4.9599999999999999E-7</v>
      </c>
      <c r="E10" s="20">
        <v>253</v>
      </c>
      <c r="F10" s="20">
        <f t="shared" si="6"/>
        <v>3.1717627173616662E-12</v>
      </c>
      <c r="G10" s="20">
        <f t="shared" si="1"/>
        <v>3171.7627173616661</v>
      </c>
      <c r="H10" s="20">
        <f t="shared" si="2"/>
        <v>3.1717627173616663</v>
      </c>
      <c r="I10" s="18">
        <f t="shared" si="3"/>
        <v>31.528209677419355</v>
      </c>
      <c r="J10" s="158">
        <f t="shared" si="4"/>
        <v>3.7833851612903229</v>
      </c>
      <c r="K10" s="135">
        <f t="shared" si="5"/>
        <v>63.05641935483871</v>
      </c>
      <c r="L10" s="23"/>
      <c r="M10" s="61" t="s">
        <v>338</v>
      </c>
      <c r="N10" s="18">
        <v>110</v>
      </c>
      <c r="O10" s="20">
        <f t="shared" si="7"/>
        <v>1.1000000000000001E-7</v>
      </c>
      <c r="P10" s="20">
        <v>246</v>
      </c>
      <c r="Q10" s="20">
        <f t="shared" si="8"/>
        <v>7.23426251954895E-13</v>
      </c>
      <c r="R10" s="20">
        <f t="shared" si="9"/>
        <v>723.42625195489495</v>
      </c>
      <c r="S10" s="20">
        <f t="shared" si="10"/>
        <v>0.72342625195489496</v>
      </c>
      <c r="T10" s="20">
        <f t="shared" si="11"/>
        <v>138.23109090909091</v>
      </c>
      <c r="U10" s="58">
        <f t="shared" si="12"/>
        <v>16.587730909090912</v>
      </c>
      <c r="V10" s="26">
        <f t="shared" si="13"/>
        <v>276.46218181818182</v>
      </c>
    </row>
    <row r="11" spans="1:22">
      <c r="A11" s="23"/>
      <c r="B11" s="151" t="s">
        <v>41</v>
      </c>
      <c r="C11" s="23">
        <v>688</v>
      </c>
      <c r="D11" s="20">
        <f t="shared" si="0"/>
        <v>6.8800000000000002E-7</v>
      </c>
      <c r="E11" s="20">
        <v>253</v>
      </c>
      <c r="F11" s="20">
        <f t="shared" si="6"/>
        <v>4.3995418337597307E-12</v>
      </c>
      <c r="G11" s="20">
        <f t="shared" si="1"/>
        <v>4399.5418337597303</v>
      </c>
      <c r="H11" s="20">
        <f t="shared" si="2"/>
        <v>4.3995418337597298</v>
      </c>
      <c r="I11" s="18">
        <f t="shared" si="3"/>
        <v>22.729639534883727</v>
      </c>
      <c r="J11" s="158">
        <f t="shared" si="4"/>
        <v>2.7275567441860469</v>
      </c>
      <c r="K11" s="135">
        <f t="shared" si="5"/>
        <v>45.459279069767454</v>
      </c>
      <c r="L11" s="23"/>
      <c r="M11" s="61" t="s">
        <v>42</v>
      </c>
      <c r="N11" s="18">
        <v>126</v>
      </c>
      <c r="O11" s="20">
        <f t="shared" si="7"/>
        <v>1.2599999999999999E-7</v>
      </c>
      <c r="P11" s="20">
        <v>246</v>
      </c>
      <c r="Q11" s="20">
        <f t="shared" si="8"/>
        <v>8.2865188860287964E-13</v>
      </c>
      <c r="R11" s="20">
        <f t="shared" si="9"/>
        <v>828.65188860287958</v>
      </c>
      <c r="S11" s="20">
        <f t="shared" si="10"/>
        <v>0.82865188860287953</v>
      </c>
      <c r="T11" s="20">
        <f t="shared" si="11"/>
        <v>120.67793650793654</v>
      </c>
      <c r="U11" s="58">
        <f t="shared" si="12"/>
        <v>14.481352380952385</v>
      </c>
      <c r="V11" s="26">
        <f t="shared" si="13"/>
        <v>241.35587301587307</v>
      </c>
    </row>
    <row r="12" spans="1:22">
      <c r="A12" s="79"/>
      <c r="B12" s="152" t="s">
        <v>45</v>
      </c>
      <c r="C12" s="23">
        <v>312</v>
      </c>
      <c r="D12" s="20">
        <f t="shared" si="0"/>
        <v>3.1199999999999999E-7</v>
      </c>
      <c r="E12" s="20">
        <v>253</v>
      </c>
      <c r="F12" s="20">
        <f t="shared" si="6"/>
        <v>1.9951410641468545E-12</v>
      </c>
      <c r="G12" s="20">
        <f t="shared" si="1"/>
        <v>1995.1410641468544</v>
      </c>
      <c r="H12" s="20">
        <f t="shared" si="2"/>
        <v>1.9951410641468543</v>
      </c>
      <c r="I12" s="18">
        <f t="shared" si="3"/>
        <v>50.121769230769239</v>
      </c>
      <c r="J12" s="158">
        <f t="shared" si="4"/>
        <v>6.0146123076923086</v>
      </c>
      <c r="K12" s="135">
        <f t="shared" si="5"/>
        <v>100.24353846153848</v>
      </c>
      <c r="L12" s="23"/>
      <c r="M12" s="61" t="s">
        <v>46</v>
      </c>
      <c r="N12" s="18">
        <v>420</v>
      </c>
      <c r="O12" s="20">
        <f t="shared" si="7"/>
        <v>4.2E-7</v>
      </c>
      <c r="P12" s="20">
        <v>246</v>
      </c>
      <c r="Q12" s="20">
        <f t="shared" si="8"/>
        <v>2.7621729620095989E-12</v>
      </c>
      <c r="R12" s="20">
        <f t="shared" si="9"/>
        <v>2762.1729620095989</v>
      </c>
      <c r="S12" s="20">
        <f t="shared" si="10"/>
        <v>2.7621729620095987</v>
      </c>
      <c r="T12" s="20">
        <f t="shared" si="11"/>
        <v>36.203380952380961</v>
      </c>
      <c r="U12" s="58">
        <f t="shared" si="12"/>
        <v>4.3444057142857151</v>
      </c>
      <c r="V12" s="26">
        <f t="shared" si="13"/>
        <v>72.406761904761922</v>
      </c>
    </row>
    <row r="13" spans="1:22">
      <c r="A13" s="79"/>
      <c r="B13" s="152" t="s">
        <v>49</v>
      </c>
      <c r="C13" s="23">
        <v>202</v>
      </c>
      <c r="D13" s="20">
        <f t="shared" si="0"/>
        <v>2.0200000000000001E-7</v>
      </c>
      <c r="E13" s="20">
        <v>253</v>
      </c>
      <c r="F13" s="20">
        <f t="shared" si="6"/>
        <v>1.2917259453771302E-12</v>
      </c>
      <c r="G13" s="20">
        <f t="shared" si="1"/>
        <v>1291.7259453771301</v>
      </c>
      <c r="H13" s="20">
        <f t="shared" si="2"/>
        <v>1.2917259453771301</v>
      </c>
      <c r="I13" s="18">
        <f t="shared" si="3"/>
        <v>77.415801980198026</v>
      </c>
      <c r="J13" s="158">
        <f t="shared" si="4"/>
        <v>9.289896237623763</v>
      </c>
      <c r="K13" s="135">
        <f t="shared" si="5"/>
        <v>154.83160396039605</v>
      </c>
      <c r="L13" s="23"/>
      <c r="M13" s="61" t="s">
        <v>50</v>
      </c>
      <c r="N13" s="18">
        <v>126</v>
      </c>
      <c r="O13" s="20">
        <f t="shared" si="7"/>
        <v>1.2599999999999999E-7</v>
      </c>
      <c r="P13" s="20">
        <v>246</v>
      </c>
      <c r="Q13" s="20">
        <f t="shared" si="8"/>
        <v>8.2865188860287964E-13</v>
      </c>
      <c r="R13" s="20">
        <f t="shared" si="9"/>
        <v>828.65188860287958</v>
      </c>
      <c r="S13" s="20">
        <f t="shared" si="10"/>
        <v>0.82865188860287953</v>
      </c>
      <c r="T13" s="20">
        <f t="shared" si="11"/>
        <v>120.67793650793654</v>
      </c>
      <c r="U13" s="58">
        <f t="shared" si="12"/>
        <v>14.481352380952385</v>
      </c>
      <c r="V13" s="26">
        <f t="shared" si="13"/>
        <v>241.35587301587307</v>
      </c>
    </row>
    <row r="14" spans="1:22">
      <c r="A14" s="79"/>
      <c r="B14" s="152" t="s">
        <v>53</v>
      </c>
      <c r="C14" s="23">
        <v>152</v>
      </c>
      <c r="D14" s="20">
        <f t="shared" si="0"/>
        <v>1.5200000000000001E-7</v>
      </c>
      <c r="E14" s="20">
        <v>253</v>
      </c>
      <c r="F14" s="20">
        <f t="shared" si="6"/>
        <v>9.7199180048180101E-13</v>
      </c>
      <c r="G14" s="20">
        <f t="shared" si="1"/>
        <v>971.99180048180096</v>
      </c>
      <c r="H14" s="20">
        <f t="shared" si="2"/>
        <v>0.971991800481801</v>
      </c>
      <c r="I14" s="18">
        <f t="shared" si="3"/>
        <v>102.88152631578947</v>
      </c>
      <c r="J14" s="158">
        <f t="shared" si="4"/>
        <v>12.345783157894736</v>
      </c>
      <c r="K14" s="135">
        <f t="shared" si="5"/>
        <v>205.76305263157894</v>
      </c>
      <c r="L14" s="23"/>
      <c r="M14" s="61" t="s">
        <v>54</v>
      </c>
      <c r="N14" s="70" t="s">
        <v>339</v>
      </c>
      <c r="O14" s="20"/>
      <c r="P14" s="20"/>
      <c r="Q14" s="20"/>
      <c r="R14" s="20"/>
      <c r="S14" s="20"/>
      <c r="T14" s="20"/>
      <c r="U14" s="58"/>
      <c r="V14" s="26"/>
    </row>
    <row r="15" spans="1:22">
      <c r="A15" s="79"/>
      <c r="B15" s="152" t="s">
        <v>57</v>
      </c>
      <c r="C15" s="23">
        <v>602</v>
      </c>
      <c r="D15" s="20">
        <f t="shared" si="0"/>
        <v>6.0200000000000002E-7</v>
      </c>
      <c r="E15" s="20">
        <v>253</v>
      </c>
      <c r="F15" s="20">
        <f t="shared" si="6"/>
        <v>3.8495991045397639E-12</v>
      </c>
      <c r="G15" s="20">
        <f t="shared" si="1"/>
        <v>3849.5991045397641</v>
      </c>
      <c r="H15" s="20">
        <f t="shared" si="2"/>
        <v>3.8495991045397639</v>
      </c>
      <c r="I15" s="18">
        <f t="shared" si="3"/>
        <v>25.976730897009968</v>
      </c>
      <c r="J15" s="158">
        <f t="shared" si="4"/>
        <v>3.1172077076411964</v>
      </c>
      <c r="K15" s="135">
        <f t="shared" si="5"/>
        <v>51.953461794019937</v>
      </c>
      <c r="L15" s="23"/>
      <c r="M15" s="61" t="s">
        <v>58</v>
      </c>
      <c r="N15" s="18">
        <v>220</v>
      </c>
      <c r="O15" s="20">
        <f t="shared" si="7"/>
        <v>2.2000000000000001E-7</v>
      </c>
      <c r="P15" s="20">
        <v>246</v>
      </c>
      <c r="Q15" s="20">
        <f t="shared" si="8"/>
        <v>1.44685250390979E-12</v>
      </c>
      <c r="R15" s="20">
        <f t="shared" si="9"/>
        <v>1446.8525039097899</v>
      </c>
      <c r="S15" s="20">
        <f t="shared" si="10"/>
        <v>1.4468525039097899</v>
      </c>
      <c r="T15" s="20">
        <f t="shared" si="11"/>
        <v>69.115545454545455</v>
      </c>
      <c r="U15" s="58">
        <f t="shared" si="12"/>
        <v>8.2938654545454558</v>
      </c>
      <c r="V15" s="26">
        <f t="shared" si="13"/>
        <v>138.23109090909091</v>
      </c>
    </row>
    <row r="16" spans="1:22">
      <c r="A16" s="79"/>
      <c r="B16" s="152" t="s">
        <v>61</v>
      </c>
      <c r="C16" s="23">
        <v>368</v>
      </c>
      <c r="D16" s="20">
        <f t="shared" si="0"/>
        <v>3.6800000000000001E-7</v>
      </c>
      <c r="E16" s="20">
        <v>253</v>
      </c>
      <c r="F16" s="20">
        <f t="shared" si="6"/>
        <v>2.3532433064296233E-12</v>
      </c>
      <c r="G16" s="20">
        <f t="shared" si="1"/>
        <v>2353.2433064296233</v>
      </c>
      <c r="H16" s="20">
        <f t="shared" si="2"/>
        <v>2.3532433064296234</v>
      </c>
      <c r="I16" s="18">
        <f t="shared" si="3"/>
        <v>42.494543478260873</v>
      </c>
      <c r="J16" s="158">
        <f t="shared" si="4"/>
        <v>5.0993452173913045</v>
      </c>
      <c r="K16" s="135">
        <f t="shared" si="5"/>
        <v>84.989086956521746</v>
      </c>
      <c r="L16" s="23"/>
      <c r="M16" s="61" t="s">
        <v>62</v>
      </c>
      <c r="N16" s="18">
        <v>458</v>
      </c>
      <c r="O16" s="20">
        <f t="shared" si="7"/>
        <v>4.58E-7</v>
      </c>
      <c r="P16" s="20">
        <v>246</v>
      </c>
      <c r="Q16" s="20">
        <f t="shared" si="8"/>
        <v>3.0120838490485626E-12</v>
      </c>
      <c r="R16" s="20">
        <f t="shared" si="9"/>
        <v>3012.0838490485626</v>
      </c>
      <c r="S16" s="20">
        <f t="shared" si="10"/>
        <v>3.0120838490485626</v>
      </c>
      <c r="T16" s="20">
        <f t="shared" si="11"/>
        <v>33.199606986899568</v>
      </c>
      <c r="U16" s="58">
        <f t="shared" si="12"/>
        <v>3.9839528384279479</v>
      </c>
      <c r="V16" s="26">
        <f t="shared" si="13"/>
        <v>66.399213973799135</v>
      </c>
    </row>
    <row r="17" spans="1:22">
      <c r="A17" s="23"/>
      <c r="B17" s="151" t="s">
        <v>65</v>
      </c>
      <c r="C17" s="23">
        <v>934</v>
      </c>
      <c r="D17" s="20">
        <f t="shared" si="0"/>
        <v>9.3399999999999997E-7</v>
      </c>
      <c r="E17" s="20">
        <v>253</v>
      </c>
      <c r="F17" s="20">
        <f t="shared" si="6"/>
        <v>5.9726338266447501E-12</v>
      </c>
      <c r="G17" s="20">
        <f t="shared" si="1"/>
        <v>5972.6338266447501</v>
      </c>
      <c r="H17" s="20">
        <f t="shared" si="2"/>
        <v>5.9726338266447501</v>
      </c>
      <c r="I17" s="18">
        <f t="shared" si="3"/>
        <v>16.74303211991435</v>
      </c>
      <c r="J17" s="158">
        <f t="shared" si="4"/>
        <v>2.0091638543897217</v>
      </c>
      <c r="K17" s="135">
        <f t="shared" si="5"/>
        <v>33.4860642398287</v>
      </c>
      <c r="L17" s="23"/>
      <c r="M17" s="68" t="s">
        <v>66</v>
      </c>
      <c r="N17" s="18">
        <v>920</v>
      </c>
      <c r="O17" s="20">
        <f t="shared" si="7"/>
        <v>9.1999999999999998E-7</v>
      </c>
      <c r="P17" s="20">
        <v>246</v>
      </c>
      <c r="Q17" s="20">
        <f t="shared" si="8"/>
        <v>6.0504741072591215E-12</v>
      </c>
      <c r="R17" s="20">
        <f t="shared" si="9"/>
        <v>6050.4741072591214</v>
      </c>
      <c r="S17" s="20">
        <f t="shared" si="10"/>
        <v>6.050474107259121</v>
      </c>
      <c r="T17" s="20">
        <f t="shared" si="11"/>
        <v>16.527630434782612</v>
      </c>
      <c r="U17" s="58">
        <f t="shared" si="12"/>
        <v>1.9833156521739135</v>
      </c>
      <c r="V17" s="26">
        <f t="shared" si="13"/>
        <v>33.055260869565224</v>
      </c>
    </row>
    <row r="18" spans="1:22">
      <c r="A18" s="23"/>
      <c r="B18" s="151" t="s">
        <v>69</v>
      </c>
      <c r="C18" s="23">
        <v>330</v>
      </c>
      <c r="D18" s="20">
        <f t="shared" si="0"/>
        <v>3.3000000000000002E-7</v>
      </c>
      <c r="E18" s="20">
        <v>253</v>
      </c>
      <c r="F18" s="20">
        <f t="shared" si="6"/>
        <v>2.1102453563091731E-12</v>
      </c>
      <c r="G18" s="20">
        <f t="shared" si="1"/>
        <v>2110.2453563091731</v>
      </c>
      <c r="H18" s="20">
        <f t="shared" si="2"/>
        <v>2.1102453563091732</v>
      </c>
      <c r="I18" s="18">
        <f t="shared" si="3"/>
        <v>47.387854545454545</v>
      </c>
      <c r="J18" s="158">
        <f t="shared" si="4"/>
        <v>5.6865425454545457</v>
      </c>
      <c r="K18" s="135">
        <f t="shared" si="5"/>
        <v>94.775709090909089</v>
      </c>
      <c r="L18" s="23"/>
      <c r="M18" s="68" t="s">
        <v>70</v>
      </c>
      <c r="N18" s="70" t="s">
        <v>184</v>
      </c>
      <c r="O18" s="20"/>
      <c r="P18" s="20">
        <v>246</v>
      </c>
      <c r="Q18" s="20"/>
      <c r="R18" s="20"/>
      <c r="S18" s="20"/>
      <c r="T18" s="20"/>
      <c r="U18" s="58"/>
      <c r="V18" s="26"/>
    </row>
    <row r="19" spans="1:22">
      <c r="A19" s="23"/>
      <c r="B19" s="151" t="s">
        <v>73</v>
      </c>
      <c r="C19" s="23">
        <v>568</v>
      </c>
      <c r="D19" s="20">
        <f t="shared" si="0"/>
        <v>5.68E-7</v>
      </c>
      <c r="E19" s="20">
        <v>253</v>
      </c>
      <c r="F19" s="20">
        <f t="shared" si="6"/>
        <v>3.6321798860109403E-12</v>
      </c>
      <c r="G19" s="20">
        <f t="shared" si="1"/>
        <v>3632.1798860109402</v>
      </c>
      <c r="H19" s="20">
        <f t="shared" si="2"/>
        <v>3.63217988601094</v>
      </c>
      <c r="I19" s="18">
        <f t="shared" si="3"/>
        <v>27.531676056338032</v>
      </c>
      <c r="J19" s="158">
        <f t="shared" si="4"/>
        <v>3.3038011267605638</v>
      </c>
      <c r="K19" s="135">
        <f t="shared" si="5"/>
        <v>55.063352112676064</v>
      </c>
      <c r="L19" s="23"/>
      <c r="M19" s="68" t="s">
        <v>74</v>
      </c>
      <c r="N19" s="18">
        <v>1720</v>
      </c>
      <c r="O19" s="20">
        <f t="shared" si="7"/>
        <v>1.72E-6</v>
      </c>
      <c r="P19" s="20">
        <v>246</v>
      </c>
      <c r="Q19" s="20">
        <f t="shared" si="8"/>
        <v>1.1311755939658359E-11</v>
      </c>
      <c r="R19" s="20">
        <f t="shared" si="9"/>
        <v>11311.755939658358</v>
      </c>
      <c r="S19" s="20">
        <f t="shared" si="10"/>
        <v>11.311755939658358</v>
      </c>
      <c r="T19" s="20">
        <f t="shared" si="11"/>
        <v>8.8403604651162802</v>
      </c>
      <c r="U19" s="58">
        <f t="shared" si="12"/>
        <v>1.0608432558139536</v>
      </c>
      <c r="V19" s="26">
        <f t="shared" si="13"/>
        <v>17.68072093023256</v>
      </c>
    </row>
    <row r="20" spans="1:22">
      <c r="A20" s="79"/>
      <c r="B20" s="152" t="s">
        <v>77</v>
      </c>
      <c r="C20" s="23">
        <v>748</v>
      </c>
      <c r="D20" s="20">
        <f t="shared" si="0"/>
        <v>7.4799999999999997E-7</v>
      </c>
      <c r="E20" s="20">
        <v>253</v>
      </c>
      <c r="F20" s="20">
        <f t="shared" si="6"/>
        <v>4.7832228076341253E-12</v>
      </c>
      <c r="G20" s="20">
        <f t="shared" si="1"/>
        <v>4783.2228076341253</v>
      </c>
      <c r="H20" s="20">
        <f t="shared" si="2"/>
        <v>4.7832228076341252</v>
      </c>
      <c r="I20" s="18">
        <f t="shared" si="3"/>
        <v>20.906406417112301</v>
      </c>
      <c r="J20" s="158">
        <f t="shared" si="4"/>
        <v>2.5087687700534764</v>
      </c>
      <c r="K20" s="135">
        <f t="shared" si="5"/>
        <v>41.812812834224601</v>
      </c>
      <c r="L20" s="23"/>
      <c r="M20" s="68" t="s">
        <v>78</v>
      </c>
      <c r="N20" s="18">
        <v>818</v>
      </c>
      <c r="O20" s="20">
        <f t="shared" si="7"/>
        <v>8.1800000000000005E-7</v>
      </c>
      <c r="P20" s="20">
        <v>246</v>
      </c>
      <c r="Q20" s="20">
        <f t="shared" si="8"/>
        <v>5.3796606736282192E-12</v>
      </c>
      <c r="R20" s="20">
        <f t="shared" si="9"/>
        <v>5379.6606736282192</v>
      </c>
      <c r="S20" s="20">
        <f t="shared" si="10"/>
        <v>5.3796606736282193</v>
      </c>
      <c r="T20" s="20">
        <f t="shared" si="11"/>
        <v>18.588533007334963</v>
      </c>
      <c r="U20" s="58">
        <f t="shared" si="12"/>
        <v>2.2306239608801954</v>
      </c>
      <c r="V20" s="26">
        <f t="shared" si="13"/>
        <v>37.177066014669926</v>
      </c>
    </row>
    <row r="21" spans="1:22">
      <c r="A21" s="79"/>
      <c r="B21" s="152" t="s">
        <v>81</v>
      </c>
      <c r="C21" s="23">
        <v>388</v>
      </c>
      <c r="D21" s="20">
        <f t="shared" si="0"/>
        <v>3.8799999999999998E-7</v>
      </c>
      <c r="E21" s="20">
        <v>253</v>
      </c>
      <c r="F21" s="20">
        <f t="shared" si="6"/>
        <v>2.4811369643877549E-12</v>
      </c>
      <c r="G21" s="20">
        <f t="shared" si="1"/>
        <v>2481.1369643877551</v>
      </c>
      <c r="H21" s="20">
        <f t="shared" si="2"/>
        <v>2.4811369643877552</v>
      </c>
      <c r="I21" s="18">
        <f t="shared" si="3"/>
        <v>40.304103092783507</v>
      </c>
      <c r="J21" s="158">
        <f t="shared" si="4"/>
        <v>4.8364923711340202</v>
      </c>
      <c r="K21" s="135">
        <f t="shared" si="5"/>
        <v>80.608206185567013</v>
      </c>
      <c r="L21" s="23"/>
      <c r="M21" s="68" t="s">
        <v>82</v>
      </c>
      <c r="N21" s="70" t="s">
        <v>184</v>
      </c>
      <c r="O21" s="20"/>
      <c r="P21" s="20"/>
      <c r="Q21" s="20"/>
      <c r="R21" s="20"/>
      <c r="S21" s="20"/>
      <c r="T21" s="20"/>
      <c r="U21" s="58"/>
      <c r="V21" s="26"/>
    </row>
    <row r="22" spans="1:22">
      <c r="A22" s="23"/>
      <c r="B22" s="151" t="s">
        <v>86</v>
      </c>
      <c r="C22" s="23">
        <v>340</v>
      </c>
      <c r="D22" s="20">
        <f t="shared" si="0"/>
        <v>3.3999999999999997E-7</v>
      </c>
      <c r="E22" s="20">
        <v>253</v>
      </c>
      <c r="F22" s="20">
        <f t="shared" si="6"/>
        <v>2.1741921852882387E-12</v>
      </c>
      <c r="G22" s="20">
        <f t="shared" si="1"/>
        <v>2174.1921852882388</v>
      </c>
      <c r="H22" s="20">
        <f t="shared" si="2"/>
        <v>2.1741921852882387</v>
      </c>
      <c r="I22" s="18">
        <f t="shared" si="3"/>
        <v>45.994094117647066</v>
      </c>
      <c r="J22" s="158">
        <f t="shared" si="4"/>
        <v>5.5192912941176484</v>
      </c>
      <c r="K22" s="135">
        <f t="shared" si="5"/>
        <v>91.988188235294132</v>
      </c>
      <c r="L22" s="23"/>
      <c r="M22" s="61" t="s">
        <v>83</v>
      </c>
      <c r="N22" s="18">
        <v>360</v>
      </c>
      <c r="O22" s="20">
        <f t="shared" si="7"/>
        <v>3.5999999999999999E-7</v>
      </c>
      <c r="P22" s="20">
        <v>246</v>
      </c>
      <c r="Q22" s="20">
        <f t="shared" si="8"/>
        <v>2.3675768245796562E-12</v>
      </c>
      <c r="R22" s="20">
        <f t="shared" si="9"/>
        <v>2367.5768245796562</v>
      </c>
      <c r="S22" s="20">
        <f t="shared" si="10"/>
        <v>2.3675768245796562</v>
      </c>
      <c r="T22" s="20">
        <f t="shared" si="11"/>
        <v>42.237277777777784</v>
      </c>
      <c r="U22" s="161">
        <f t="shared" si="12"/>
        <v>5.0684733333333334</v>
      </c>
      <c r="V22" s="26">
        <f t="shared" si="13"/>
        <v>84.474555555555568</v>
      </c>
    </row>
    <row r="23" spans="1:22">
      <c r="A23" s="23"/>
      <c r="B23" s="151" t="s">
        <v>90</v>
      </c>
      <c r="C23" s="23">
        <v>236</v>
      </c>
      <c r="D23" s="20">
        <f t="shared" si="0"/>
        <v>2.36E-7</v>
      </c>
      <c r="E23" s="20">
        <v>253</v>
      </c>
      <c r="F23" s="20">
        <f t="shared" si="6"/>
        <v>1.5091451639059539E-12</v>
      </c>
      <c r="G23" s="20">
        <f t="shared" si="1"/>
        <v>1509.145163905954</v>
      </c>
      <c r="H23" s="20">
        <f t="shared" si="2"/>
        <v>1.5091451639059539</v>
      </c>
      <c r="I23" s="18">
        <f t="shared" si="3"/>
        <v>66.262677966101705</v>
      </c>
      <c r="J23" s="158">
        <f t="shared" si="4"/>
        <v>7.9515213559322051</v>
      </c>
      <c r="K23" s="135">
        <f t="shared" si="5"/>
        <v>132.52535593220341</v>
      </c>
      <c r="L23" s="23"/>
      <c r="M23" s="61" t="s">
        <v>87</v>
      </c>
      <c r="N23" s="18">
        <v>360</v>
      </c>
      <c r="O23" s="20">
        <f t="shared" si="7"/>
        <v>3.5999999999999999E-7</v>
      </c>
      <c r="P23" s="20">
        <v>246</v>
      </c>
      <c r="Q23" s="20">
        <f t="shared" si="8"/>
        <v>2.3675768245796562E-12</v>
      </c>
      <c r="R23" s="20">
        <f t="shared" si="9"/>
        <v>2367.5768245796562</v>
      </c>
      <c r="S23" s="20">
        <f t="shared" si="10"/>
        <v>2.3675768245796562</v>
      </c>
      <c r="T23" s="20">
        <f t="shared" si="11"/>
        <v>42.237277777777784</v>
      </c>
      <c r="U23" s="161">
        <f t="shared" si="12"/>
        <v>5.0684733333333334</v>
      </c>
      <c r="V23" s="26">
        <f t="shared" si="13"/>
        <v>84.474555555555568</v>
      </c>
    </row>
    <row r="24" spans="1:22">
      <c r="A24" s="23"/>
      <c r="B24" s="152" t="s">
        <v>95</v>
      </c>
      <c r="C24" s="153" t="s">
        <v>184</v>
      </c>
      <c r="D24" s="20"/>
      <c r="E24" s="20"/>
      <c r="F24" s="20"/>
      <c r="G24" s="20"/>
      <c r="H24" s="20"/>
      <c r="I24" s="20"/>
      <c r="J24" s="158"/>
      <c r="K24" s="135"/>
      <c r="L24" s="23"/>
      <c r="M24" s="61" t="s">
        <v>340</v>
      </c>
      <c r="N24" s="18">
        <v>320</v>
      </c>
      <c r="O24" s="20">
        <f t="shared" si="7"/>
        <v>3.2000000000000001E-7</v>
      </c>
      <c r="P24" s="20">
        <v>246</v>
      </c>
      <c r="Q24" s="20">
        <f t="shared" si="8"/>
        <v>2.1045127329596943E-12</v>
      </c>
      <c r="R24" s="20">
        <f t="shared" si="9"/>
        <v>2104.5127329596944</v>
      </c>
      <c r="S24" s="20">
        <f t="shared" si="10"/>
        <v>2.1045127329596944</v>
      </c>
      <c r="T24" s="20">
        <f t="shared" si="11"/>
        <v>47.516937500000004</v>
      </c>
      <c r="U24" s="161">
        <f t="shared" si="12"/>
        <v>5.7020325000000005</v>
      </c>
      <c r="V24" s="26">
        <f t="shared" si="13"/>
        <v>95.033875000000009</v>
      </c>
    </row>
    <row r="25" spans="1:22">
      <c r="A25" s="23"/>
      <c r="B25" s="152" t="s">
        <v>99</v>
      </c>
      <c r="C25" s="23">
        <v>352</v>
      </c>
      <c r="D25" s="20">
        <f t="shared" ref="D25:D40" si="14">C25/1000000000</f>
        <v>3.5199999999999998E-7</v>
      </c>
      <c r="E25" s="20">
        <v>253</v>
      </c>
      <c r="F25" s="20">
        <f t="shared" ref="F25:F40" si="15">D25/((E25*617.96)+36.04)</f>
        <v>2.2509283800631179E-12</v>
      </c>
      <c r="G25" s="20">
        <f t="shared" ref="G25:G40" si="16">F25*1000000000000000</f>
        <v>2250.9283800631179</v>
      </c>
      <c r="H25" s="20">
        <f t="shared" ref="H25:H40" si="17">G25/1000</f>
        <v>2.2509283800631179</v>
      </c>
      <c r="I25" s="18">
        <f t="shared" ref="I25:I40" si="18">100/H25</f>
        <v>44.426113636363638</v>
      </c>
      <c r="J25" s="158">
        <f t="shared" ref="J25:J40" si="19">12/H25</f>
        <v>5.3311336363636368</v>
      </c>
      <c r="K25" s="135">
        <f t="shared" ref="K25:K40" si="20">200/H25</f>
        <v>88.852227272727276</v>
      </c>
      <c r="L25" s="23"/>
      <c r="M25" s="61" t="s">
        <v>341</v>
      </c>
      <c r="N25" s="70" t="s">
        <v>339</v>
      </c>
      <c r="O25" s="20"/>
      <c r="P25" s="20"/>
      <c r="Q25" s="20"/>
      <c r="R25" s="20"/>
      <c r="S25" s="20"/>
      <c r="T25" s="20"/>
      <c r="U25" s="58"/>
      <c r="V25" s="26"/>
    </row>
    <row r="26" spans="1:22">
      <c r="A26" s="79"/>
      <c r="B26" s="152" t="s">
        <v>103</v>
      </c>
      <c r="C26" s="23">
        <v>1520</v>
      </c>
      <c r="D26" s="20">
        <f t="shared" si="14"/>
        <v>1.5200000000000001E-6</v>
      </c>
      <c r="E26" s="20">
        <v>253</v>
      </c>
      <c r="F26" s="20">
        <f t="shared" si="15"/>
        <v>9.7199180048180097E-12</v>
      </c>
      <c r="G26" s="20">
        <f t="shared" si="16"/>
        <v>9719.9180048180096</v>
      </c>
      <c r="H26" s="20">
        <f t="shared" si="17"/>
        <v>9.7199180048180089</v>
      </c>
      <c r="I26" s="18">
        <f t="shared" si="18"/>
        <v>10.288152631578948</v>
      </c>
      <c r="J26" s="158">
        <f t="shared" si="19"/>
        <v>1.2345783157894739</v>
      </c>
      <c r="K26" s="135">
        <f t="shared" si="20"/>
        <v>20.576305263157895</v>
      </c>
      <c r="L26" s="23"/>
      <c r="M26" s="61" t="s">
        <v>96</v>
      </c>
      <c r="N26" s="18">
        <v>360</v>
      </c>
      <c r="O26" s="20">
        <f t="shared" si="7"/>
        <v>3.5999999999999999E-7</v>
      </c>
      <c r="P26" s="20">
        <v>246</v>
      </c>
      <c r="Q26" s="20">
        <f t="shared" si="8"/>
        <v>2.3675768245796562E-12</v>
      </c>
      <c r="R26" s="20">
        <f t="shared" si="9"/>
        <v>2367.5768245796562</v>
      </c>
      <c r="S26" s="20">
        <f t="shared" si="10"/>
        <v>2.3675768245796562</v>
      </c>
      <c r="T26" s="20">
        <f t="shared" si="11"/>
        <v>42.237277777777784</v>
      </c>
      <c r="U26" s="58">
        <f t="shared" si="12"/>
        <v>5.0684733333333334</v>
      </c>
      <c r="V26" s="26">
        <f t="shared" si="13"/>
        <v>84.474555555555568</v>
      </c>
    </row>
    <row r="27" spans="1:22">
      <c r="A27" s="79"/>
      <c r="B27" s="152" t="s">
        <v>107</v>
      </c>
      <c r="C27" s="23">
        <v>608</v>
      </c>
      <c r="D27" s="20">
        <f t="shared" si="14"/>
        <v>6.0800000000000004E-7</v>
      </c>
      <c r="E27" s="20">
        <v>253</v>
      </c>
      <c r="F27" s="20">
        <f t="shared" si="15"/>
        <v>3.887967201927204E-12</v>
      </c>
      <c r="G27" s="20">
        <f t="shared" si="16"/>
        <v>3887.9672019272039</v>
      </c>
      <c r="H27" s="20">
        <f t="shared" si="17"/>
        <v>3.887967201927204</v>
      </c>
      <c r="I27" s="18">
        <f t="shared" si="18"/>
        <v>25.720381578947368</v>
      </c>
      <c r="J27" s="158">
        <f t="shared" si="19"/>
        <v>3.0864457894736841</v>
      </c>
      <c r="K27" s="135">
        <f t="shared" si="20"/>
        <v>51.440763157894736</v>
      </c>
      <c r="L27" s="23"/>
      <c r="M27" s="61" t="s">
        <v>100</v>
      </c>
      <c r="N27" s="18">
        <v>440</v>
      </c>
      <c r="O27" s="20">
        <f t="shared" si="7"/>
        <v>4.4000000000000002E-7</v>
      </c>
      <c r="P27" s="20">
        <v>246</v>
      </c>
      <c r="Q27" s="20">
        <f t="shared" si="8"/>
        <v>2.89370500781958E-12</v>
      </c>
      <c r="R27" s="20">
        <f t="shared" si="9"/>
        <v>2893.7050078195798</v>
      </c>
      <c r="S27" s="20">
        <f t="shared" si="10"/>
        <v>2.8937050078195798</v>
      </c>
      <c r="T27" s="20">
        <f t="shared" si="11"/>
        <v>34.557772727272727</v>
      </c>
      <c r="U27" s="58">
        <f t="shared" si="12"/>
        <v>4.1469327272727279</v>
      </c>
      <c r="V27" s="26">
        <f t="shared" si="13"/>
        <v>69.115545454545455</v>
      </c>
    </row>
    <row r="28" spans="1:22">
      <c r="A28" s="79"/>
      <c r="B28" s="152" t="s">
        <v>111</v>
      </c>
      <c r="C28" s="23">
        <v>1320</v>
      </c>
      <c r="D28" s="20">
        <f t="shared" si="14"/>
        <v>1.3200000000000001E-6</v>
      </c>
      <c r="E28" s="20">
        <v>253</v>
      </c>
      <c r="F28" s="20">
        <f t="shared" si="15"/>
        <v>8.4409814252366923E-12</v>
      </c>
      <c r="G28" s="20">
        <f t="shared" si="16"/>
        <v>8440.9814252366923</v>
      </c>
      <c r="H28" s="20">
        <f t="shared" si="17"/>
        <v>8.4409814252366928</v>
      </c>
      <c r="I28" s="18">
        <f t="shared" si="18"/>
        <v>11.846963636363636</v>
      </c>
      <c r="J28" s="158">
        <f t="shared" si="19"/>
        <v>1.4216356363636364</v>
      </c>
      <c r="K28" s="135">
        <f t="shared" si="20"/>
        <v>23.693927272727272</v>
      </c>
      <c r="L28" s="23"/>
      <c r="M28" s="61" t="s">
        <v>104</v>
      </c>
      <c r="N28" s="18">
        <v>380</v>
      </c>
      <c r="O28" s="20">
        <f t="shared" si="7"/>
        <v>3.8000000000000001E-7</v>
      </c>
      <c r="P28" s="20">
        <v>246</v>
      </c>
      <c r="Q28" s="20">
        <f t="shared" si="8"/>
        <v>2.4991088703896374E-12</v>
      </c>
      <c r="R28" s="20">
        <f t="shared" si="9"/>
        <v>2499.1088703896376</v>
      </c>
      <c r="S28" s="20">
        <f t="shared" si="10"/>
        <v>2.4991088703896374</v>
      </c>
      <c r="T28" s="20">
        <f t="shared" si="11"/>
        <v>40.014263157894739</v>
      </c>
      <c r="U28" s="58">
        <f t="shared" si="12"/>
        <v>4.8017115789473683</v>
      </c>
      <c r="V28" s="26">
        <f t="shared" si="13"/>
        <v>80.028526315789478</v>
      </c>
    </row>
    <row r="29" spans="1:22">
      <c r="A29" s="79"/>
      <c r="B29" s="152" t="s">
        <v>115</v>
      </c>
      <c r="C29" s="23">
        <v>3240</v>
      </c>
      <c r="D29" s="20">
        <f t="shared" si="14"/>
        <v>3.2399999999999999E-6</v>
      </c>
      <c r="E29" s="20">
        <v>253</v>
      </c>
      <c r="F29" s="20">
        <f t="shared" si="15"/>
        <v>2.0718772589217335E-11</v>
      </c>
      <c r="G29" s="20">
        <f t="shared" si="16"/>
        <v>20718.772589217337</v>
      </c>
      <c r="H29" s="20">
        <f t="shared" si="17"/>
        <v>20.718772589217338</v>
      </c>
      <c r="I29" s="18">
        <f t="shared" si="18"/>
        <v>4.8265407407407404</v>
      </c>
      <c r="J29" s="158">
        <f t="shared" si="19"/>
        <v>0.57918488888888886</v>
      </c>
      <c r="K29" s="135">
        <f t="shared" si="20"/>
        <v>9.6530814814814807</v>
      </c>
      <c r="L29" s="23"/>
      <c r="M29" s="61" t="s">
        <v>108</v>
      </c>
      <c r="N29" s="18">
        <v>1310</v>
      </c>
      <c r="O29" s="20">
        <f t="shared" si="7"/>
        <v>1.31E-6</v>
      </c>
      <c r="P29" s="20">
        <v>246</v>
      </c>
      <c r="Q29" s="20">
        <f t="shared" si="8"/>
        <v>8.6153490005537492E-12</v>
      </c>
      <c r="R29" s="20">
        <f t="shared" si="9"/>
        <v>8615.3490005537496</v>
      </c>
      <c r="S29" s="20">
        <f t="shared" si="10"/>
        <v>8.6153490005537492</v>
      </c>
      <c r="T29" s="20">
        <f t="shared" si="11"/>
        <v>11.607190839694658</v>
      </c>
      <c r="U29" s="58">
        <f t="shared" si="12"/>
        <v>1.3928629007633588</v>
      </c>
      <c r="V29" s="26">
        <f t="shared" si="13"/>
        <v>23.214381679389316</v>
      </c>
    </row>
    <row r="30" spans="1:22">
      <c r="A30" s="79"/>
      <c r="B30" s="152" t="s">
        <v>119</v>
      </c>
      <c r="C30" s="23">
        <v>422</v>
      </c>
      <c r="D30" s="20">
        <f t="shared" si="14"/>
        <v>4.2199999999999999E-7</v>
      </c>
      <c r="E30" s="20">
        <v>253</v>
      </c>
      <c r="F30" s="20">
        <f t="shared" si="15"/>
        <v>2.6985561829165789E-12</v>
      </c>
      <c r="G30" s="20">
        <f t="shared" si="16"/>
        <v>2698.556182916579</v>
      </c>
      <c r="H30" s="20">
        <f t="shared" si="17"/>
        <v>2.6985561829165792</v>
      </c>
      <c r="I30" s="18">
        <f t="shared" si="18"/>
        <v>37.056853080568722</v>
      </c>
      <c r="J30" s="158">
        <f t="shared" si="19"/>
        <v>4.4468223696682463</v>
      </c>
      <c r="K30" s="135">
        <f t="shared" si="20"/>
        <v>74.113706161137443</v>
      </c>
      <c r="L30" s="23"/>
      <c r="M30" s="61" t="s">
        <v>112</v>
      </c>
      <c r="N30" s="18">
        <v>196</v>
      </c>
      <c r="O30" s="20">
        <f t="shared" si="7"/>
        <v>1.9600000000000001E-7</v>
      </c>
      <c r="P30" s="20">
        <v>246</v>
      </c>
      <c r="Q30" s="20">
        <f t="shared" si="8"/>
        <v>1.2890140489378129E-12</v>
      </c>
      <c r="R30" s="20">
        <f t="shared" si="9"/>
        <v>1289.014048937813</v>
      </c>
      <c r="S30" s="20">
        <f t="shared" si="10"/>
        <v>1.289014048937813</v>
      </c>
      <c r="T30" s="20">
        <f t="shared" si="11"/>
        <v>77.578673469387752</v>
      </c>
      <c r="U30" s="58">
        <f t="shared" si="12"/>
        <v>9.3094408163265303</v>
      </c>
      <c r="V30" s="26">
        <f t="shared" si="13"/>
        <v>155.1573469387755</v>
      </c>
    </row>
    <row r="31" spans="1:22">
      <c r="A31" s="79"/>
      <c r="B31" s="152" t="s">
        <v>123</v>
      </c>
      <c r="C31" s="23">
        <v>186</v>
      </c>
      <c r="D31" s="20">
        <f t="shared" si="14"/>
        <v>1.86E-7</v>
      </c>
      <c r="E31" s="20">
        <v>253</v>
      </c>
      <c r="F31" s="20">
        <f t="shared" si="15"/>
        <v>1.1894110190106248E-12</v>
      </c>
      <c r="G31" s="20">
        <f t="shared" si="16"/>
        <v>1189.4110190106248</v>
      </c>
      <c r="H31" s="20">
        <f t="shared" si="17"/>
        <v>1.1894110190106248</v>
      </c>
      <c r="I31" s="18">
        <f t="shared" si="18"/>
        <v>84.075225806451613</v>
      </c>
      <c r="J31" s="158">
        <f t="shared" si="19"/>
        <v>10.089027096774194</v>
      </c>
      <c r="K31" s="135">
        <f t="shared" si="20"/>
        <v>168.15045161290323</v>
      </c>
      <c r="L31" s="23"/>
      <c r="M31" s="61" t="s">
        <v>116</v>
      </c>
      <c r="N31" s="18">
        <v>680</v>
      </c>
      <c r="O31" s="20">
        <f t="shared" si="7"/>
        <v>6.7999999999999995E-7</v>
      </c>
      <c r="P31" s="20">
        <v>246</v>
      </c>
      <c r="Q31" s="20">
        <f t="shared" si="8"/>
        <v>4.4720895575393501E-12</v>
      </c>
      <c r="R31" s="20">
        <f t="shared" si="9"/>
        <v>4472.0895575393497</v>
      </c>
      <c r="S31" s="20">
        <f t="shared" si="10"/>
        <v>4.4720895575393493</v>
      </c>
      <c r="T31" s="20">
        <f t="shared" si="11"/>
        <v>22.360911764705889</v>
      </c>
      <c r="U31" s="58">
        <f t="shared" si="12"/>
        <v>2.6833094117647067</v>
      </c>
      <c r="V31" s="26">
        <f t="shared" si="13"/>
        <v>44.721823529411779</v>
      </c>
    </row>
    <row r="32" spans="1:22">
      <c r="A32" s="79"/>
      <c r="B32" s="152" t="s">
        <v>127</v>
      </c>
      <c r="C32" s="23">
        <v>272</v>
      </c>
      <c r="D32" s="20">
        <f t="shared" si="14"/>
        <v>2.72E-7</v>
      </c>
      <c r="E32" s="20">
        <v>253</v>
      </c>
      <c r="F32" s="20">
        <f t="shared" si="15"/>
        <v>1.7393537482305912E-12</v>
      </c>
      <c r="G32" s="20">
        <f t="shared" si="16"/>
        <v>1739.3537482305912</v>
      </c>
      <c r="H32" s="20">
        <f t="shared" si="17"/>
        <v>1.7393537482305912</v>
      </c>
      <c r="I32" s="18">
        <f t="shared" si="18"/>
        <v>57.492617647058822</v>
      </c>
      <c r="J32" s="158">
        <f t="shared" si="19"/>
        <v>6.8991141176470592</v>
      </c>
      <c r="K32" s="135">
        <f t="shared" si="20"/>
        <v>114.98523529411764</v>
      </c>
      <c r="L32" s="23"/>
      <c r="M32" s="61" t="s">
        <v>120</v>
      </c>
      <c r="N32" s="70" t="s">
        <v>184</v>
      </c>
      <c r="O32" s="20"/>
      <c r="P32" s="20">
        <v>246</v>
      </c>
      <c r="Q32" s="20"/>
      <c r="R32" s="20"/>
      <c r="S32" s="20"/>
      <c r="T32" s="20"/>
      <c r="U32" s="58"/>
      <c r="V32" s="26"/>
    </row>
    <row r="33" spans="1:22">
      <c r="A33" s="79"/>
      <c r="B33" s="152" t="s">
        <v>131</v>
      </c>
      <c r="C33" s="23">
        <v>832</v>
      </c>
      <c r="D33" s="20">
        <f t="shared" si="14"/>
        <v>8.3200000000000004E-7</v>
      </c>
      <c r="E33" s="20">
        <v>253</v>
      </c>
      <c r="F33" s="20">
        <f t="shared" si="15"/>
        <v>5.320376171058279E-12</v>
      </c>
      <c r="G33" s="20">
        <f t="shared" si="16"/>
        <v>5320.3761710582794</v>
      </c>
      <c r="H33" s="20">
        <f t="shared" si="17"/>
        <v>5.3203761710582791</v>
      </c>
      <c r="I33" s="18">
        <f t="shared" si="18"/>
        <v>18.79566346153846</v>
      </c>
      <c r="J33" s="158">
        <f t="shared" si="19"/>
        <v>2.2554796153846155</v>
      </c>
      <c r="K33" s="135">
        <f t="shared" si="20"/>
        <v>37.59132692307692</v>
      </c>
      <c r="L33" s="23"/>
      <c r="M33" s="61" t="s">
        <v>124</v>
      </c>
      <c r="N33" s="18">
        <v>1080</v>
      </c>
      <c r="O33" s="20">
        <f t="shared" si="7"/>
        <v>1.08E-6</v>
      </c>
      <c r="P33" s="20">
        <v>246</v>
      </c>
      <c r="Q33" s="20">
        <f t="shared" si="8"/>
        <v>7.1027304737389691E-12</v>
      </c>
      <c r="R33" s="20">
        <f t="shared" si="9"/>
        <v>7102.7304737389686</v>
      </c>
      <c r="S33" s="20">
        <f t="shared" si="10"/>
        <v>7.1027304737389683</v>
      </c>
      <c r="T33" s="20">
        <f t="shared" si="11"/>
        <v>14.079092592592595</v>
      </c>
      <c r="U33" s="58">
        <f t="shared" si="12"/>
        <v>1.6894911111111113</v>
      </c>
      <c r="V33" s="26">
        <f t="shared" si="13"/>
        <v>28.158185185185189</v>
      </c>
    </row>
    <row r="34" spans="1:22">
      <c r="A34" s="79"/>
      <c r="B34" s="152" t="s">
        <v>135</v>
      </c>
      <c r="C34" s="23">
        <v>376</v>
      </c>
      <c r="D34" s="20">
        <f t="shared" si="14"/>
        <v>3.7599999999999998E-7</v>
      </c>
      <c r="E34" s="20">
        <v>253</v>
      </c>
      <c r="F34" s="20">
        <f t="shared" si="15"/>
        <v>2.4044007696128758E-12</v>
      </c>
      <c r="G34" s="20">
        <f t="shared" si="16"/>
        <v>2404.4007696128756</v>
      </c>
      <c r="H34" s="20">
        <f t="shared" si="17"/>
        <v>2.4044007696128755</v>
      </c>
      <c r="I34" s="18">
        <f t="shared" si="18"/>
        <v>41.590404255319157</v>
      </c>
      <c r="J34" s="158">
        <f t="shared" si="19"/>
        <v>4.9908485106382994</v>
      </c>
      <c r="K34" s="135">
        <f t="shared" si="20"/>
        <v>83.180808510638315</v>
      </c>
      <c r="L34" s="23"/>
      <c r="M34" s="61" t="s">
        <v>128</v>
      </c>
      <c r="N34" s="18">
        <v>882</v>
      </c>
      <c r="O34" s="20">
        <f t="shared" si="7"/>
        <v>8.8199999999999998E-7</v>
      </c>
      <c r="P34" s="20">
        <v>246</v>
      </c>
      <c r="Q34" s="20">
        <f t="shared" si="8"/>
        <v>5.8005632202201578E-12</v>
      </c>
      <c r="R34" s="20">
        <f t="shared" si="9"/>
        <v>5800.5632202201577</v>
      </c>
      <c r="S34" s="20">
        <f t="shared" si="10"/>
        <v>5.800563220220158</v>
      </c>
      <c r="T34" s="20">
        <f t="shared" si="11"/>
        <v>17.239705215419502</v>
      </c>
      <c r="U34" s="58">
        <f t="shared" si="12"/>
        <v>2.0687646258503403</v>
      </c>
      <c r="V34" s="26">
        <f t="shared" si="13"/>
        <v>34.479410430839003</v>
      </c>
    </row>
    <row r="35" spans="1:22">
      <c r="A35" s="79"/>
      <c r="B35" s="152" t="s">
        <v>138</v>
      </c>
      <c r="C35" s="23">
        <v>390</v>
      </c>
      <c r="D35" s="20">
        <f t="shared" si="14"/>
        <v>3.9000000000000002E-7</v>
      </c>
      <c r="E35" s="20">
        <v>253</v>
      </c>
      <c r="F35" s="20">
        <f t="shared" si="15"/>
        <v>2.4939263301835685E-12</v>
      </c>
      <c r="G35" s="20">
        <f t="shared" si="16"/>
        <v>2493.9263301835686</v>
      </c>
      <c r="H35" s="20">
        <f t="shared" si="17"/>
        <v>2.4939263301835686</v>
      </c>
      <c r="I35" s="18">
        <f t="shared" si="18"/>
        <v>40.097415384615381</v>
      </c>
      <c r="J35" s="158">
        <f t="shared" si="19"/>
        <v>4.811689846153846</v>
      </c>
      <c r="K35" s="135">
        <f t="shared" si="20"/>
        <v>80.194830769230762</v>
      </c>
      <c r="L35" s="23"/>
      <c r="M35" s="61" t="s">
        <v>132</v>
      </c>
      <c r="N35" s="18">
        <v>146</v>
      </c>
      <c r="O35" s="20">
        <f t="shared" si="7"/>
        <v>1.4600000000000001E-7</v>
      </c>
      <c r="P35" s="20">
        <v>246</v>
      </c>
      <c r="Q35" s="20">
        <f t="shared" si="8"/>
        <v>9.6018393441286068E-13</v>
      </c>
      <c r="R35" s="20">
        <f t="shared" si="9"/>
        <v>960.18393441286071</v>
      </c>
      <c r="S35" s="20">
        <f t="shared" si="10"/>
        <v>0.96018393441286076</v>
      </c>
      <c r="T35" s="20">
        <f t="shared" si="11"/>
        <v>104.14671232876711</v>
      </c>
      <c r="U35" s="58">
        <f t="shared" si="12"/>
        <v>12.497605479452053</v>
      </c>
      <c r="V35" s="26">
        <f t="shared" si="13"/>
        <v>208.29342465753422</v>
      </c>
    </row>
    <row r="36" spans="1:22">
      <c r="A36" s="79"/>
      <c r="B36" s="152" t="s">
        <v>141</v>
      </c>
      <c r="C36" s="23">
        <v>200</v>
      </c>
      <c r="D36" s="20">
        <f t="shared" si="14"/>
        <v>1.9999999999999999E-7</v>
      </c>
      <c r="E36" s="20">
        <v>253</v>
      </c>
      <c r="F36" s="20">
        <f t="shared" si="15"/>
        <v>1.2789365795813168E-12</v>
      </c>
      <c r="G36" s="20">
        <f t="shared" si="16"/>
        <v>1278.9365795813169</v>
      </c>
      <c r="H36" s="20">
        <f t="shared" si="17"/>
        <v>1.2789365795813168</v>
      </c>
      <c r="I36" s="18">
        <f t="shared" si="18"/>
        <v>78.189960000000013</v>
      </c>
      <c r="J36" s="158">
        <f t="shared" si="19"/>
        <v>9.3827952000000021</v>
      </c>
      <c r="K36" s="135">
        <f t="shared" si="20"/>
        <v>156.37992000000003</v>
      </c>
      <c r="L36" s="23"/>
      <c r="M36" s="61" t="s">
        <v>136</v>
      </c>
      <c r="N36" s="18">
        <v>340</v>
      </c>
      <c r="O36" s="20">
        <f t="shared" si="7"/>
        <v>3.3999999999999997E-7</v>
      </c>
      <c r="P36" s="20">
        <v>246</v>
      </c>
      <c r="Q36" s="20">
        <f t="shared" si="8"/>
        <v>2.2360447787696751E-12</v>
      </c>
      <c r="R36" s="20">
        <f t="shared" si="9"/>
        <v>2236.0447787696748</v>
      </c>
      <c r="S36" s="20">
        <f t="shared" si="10"/>
        <v>2.2360447787696747</v>
      </c>
      <c r="T36" s="20">
        <f t="shared" si="11"/>
        <v>44.721823529411779</v>
      </c>
      <c r="U36" s="58">
        <f t="shared" si="12"/>
        <v>5.3666188235294134</v>
      </c>
      <c r="V36" s="26">
        <f t="shared" si="13"/>
        <v>89.443647058823558</v>
      </c>
    </row>
    <row r="37" spans="1:22">
      <c r="A37" s="79"/>
      <c r="B37" s="152" t="s">
        <v>145</v>
      </c>
      <c r="C37" s="23">
        <v>178</v>
      </c>
      <c r="D37" s="20">
        <f t="shared" si="14"/>
        <v>1.7800000000000001E-7</v>
      </c>
      <c r="E37" s="20">
        <v>253</v>
      </c>
      <c r="F37" s="20">
        <f t="shared" si="15"/>
        <v>1.1382535558273721E-12</v>
      </c>
      <c r="G37" s="20">
        <f t="shared" si="16"/>
        <v>1138.2535558273721</v>
      </c>
      <c r="H37" s="20">
        <f t="shared" si="17"/>
        <v>1.1382535558273721</v>
      </c>
      <c r="I37" s="18">
        <f t="shared" si="18"/>
        <v>87.853887640449443</v>
      </c>
      <c r="J37" s="158">
        <f t="shared" si="19"/>
        <v>10.542466516853933</v>
      </c>
      <c r="K37" s="135">
        <f t="shared" si="20"/>
        <v>175.70777528089889</v>
      </c>
      <c r="L37" s="23"/>
      <c r="M37" s="61" t="s">
        <v>342</v>
      </c>
      <c r="N37" s="18">
        <v>340</v>
      </c>
      <c r="O37" s="20">
        <f t="shared" si="7"/>
        <v>3.3999999999999997E-7</v>
      </c>
      <c r="P37" s="20">
        <v>246</v>
      </c>
      <c r="Q37" s="20">
        <f t="shared" si="8"/>
        <v>2.2360447787696751E-12</v>
      </c>
      <c r="R37" s="20">
        <f t="shared" si="9"/>
        <v>2236.0447787696748</v>
      </c>
      <c r="S37" s="20">
        <f t="shared" si="10"/>
        <v>2.2360447787696747</v>
      </c>
      <c r="T37" s="20">
        <f t="shared" si="11"/>
        <v>44.721823529411779</v>
      </c>
      <c r="U37" s="58">
        <f t="shared" si="12"/>
        <v>5.3666188235294134</v>
      </c>
      <c r="V37" s="26">
        <f t="shared" si="13"/>
        <v>89.443647058823558</v>
      </c>
    </row>
    <row r="38" spans="1:22">
      <c r="A38" s="79"/>
      <c r="B38" s="152" t="s">
        <v>149</v>
      </c>
      <c r="C38" s="23">
        <v>606</v>
      </c>
      <c r="D38" s="20">
        <f t="shared" si="14"/>
        <v>6.06E-7</v>
      </c>
      <c r="E38" s="20">
        <v>253</v>
      </c>
      <c r="F38" s="20">
        <f t="shared" si="15"/>
        <v>3.8751778361313901E-12</v>
      </c>
      <c r="G38" s="20">
        <f t="shared" si="16"/>
        <v>3875.17783613139</v>
      </c>
      <c r="H38" s="20">
        <f t="shared" si="17"/>
        <v>3.8751778361313898</v>
      </c>
      <c r="I38" s="18">
        <f t="shared" si="18"/>
        <v>25.805267326732679</v>
      </c>
      <c r="J38" s="158">
        <f t="shared" si="19"/>
        <v>3.0966320792079216</v>
      </c>
      <c r="K38" s="135">
        <f t="shared" si="20"/>
        <v>51.610534653465358</v>
      </c>
      <c r="L38" s="23"/>
      <c r="M38" s="61" t="s">
        <v>142</v>
      </c>
      <c r="N38" s="18">
        <v>118</v>
      </c>
      <c r="O38" s="20">
        <f t="shared" si="7"/>
        <v>1.18E-7</v>
      </c>
      <c r="P38" s="20">
        <v>246</v>
      </c>
      <c r="Q38" s="20">
        <f t="shared" si="8"/>
        <v>7.7603907027888732E-13</v>
      </c>
      <c r="R38" s="20">
        <f t="shared" si="9"/>
        <v>776.03907027888727</v>
      </c>
      <c r="S38" s="20">
        <f t="shared" si="10"/>
        <v>0.7760390702788873</v>
      </c>
      <c r="T38" s="20">
        <f t="shared" si="11"/>
        <v>128.85949152542375</v>
      </c>
      <c r="U38" s="58">
        <f t="shared" si="12"/>
        <v>15.463138983050849</v>
      </c>
      <c r="V38" s="26">
        <f t="shared" si="13"/>
        <v>257.7189830508475</v>
      </c>
    </row>
    <row r="39" spans="1:22">
      <c r="A39" s="79"/>
      <c r="B39" s="152" t="s">
        <v>153</v>
      </c>
      <c r="C39" s="23">
        <v>650</v>
      </c>
      <c r="D39" s="20">
        <f t="shared" si="14"/>
        <v>6.5000000000000002E-7</v>
      </c>
      <c r="E39" s="20">
        <v>253</v>
      </c>
      <c r="F39" s="20">
        <f t="shared" si="15"/>
        <v>4.1565438836392805E-12</v>
      </c>
      <c r="G39" s="20">
        <f t="shared" si="16"/>
        <v>4156.5438836392805</v>
      </c>
      <c r="H39" s="20">
        <f t="shared" si="17"/>
        <v>4.1565438836392801</v>
      </c>
      <c r="I39" s="18">
        <f t="shared" si="18"/>
        <v>24.058449230769234</v>
      </c>
      <c r="J39" s="158">
        <f t="shared" si="19"/>
        <v>2.887013907692308</v>
      </c>
      <c r="K39" s="135">
        <f t="shared" si="20"/>
        <v>48.116898461538469</v>
      </c>
      <c r="L39" s="23"/>
      <c r="M39" s="61" t="s">
        <v>146</v>
      </c>
      <c r="N39" s="18">
        <v>380</v>
      </c>
      <c r="O39" s="20">
        <f t="shared" si="7"/>
        <v>3.8000000000000001E-7</v>
      </c>
      <c r="P39" s="20">
        <v>246</v>
      </c>
      <c r="Q39" s="20">
        <f t="shared" si="8"/>
        <v>2.4991088703896374E-12</v>
      </c>
      <c r="R39" s="20">
        <f t="shared" si="9"/>
        <v>2499.1088703896376</v>
      </c>
      <c r="S39" s="20">
        <f t="shared" si="10"/>
        <v>2.4991088703896374</v>
      </c>
      <c r="T39" s="20">
        <f t="shared" si="11"/>
        <v>40.014263157894739</v>
      </c>
      <c r="U39" s="58">
        <f t="shared" si="12"/>
        <v>4.8017115789473683</v>
      </c>
      <c r="V39" s="26">
        <f t="shared" si="13"/>
        <v>80.028526315789478</v>
      </c>
    </row>
    <row r="40" spans="1:22" ht="17" thickBot="1">
      <c r="A40" s="79"/>
      <c r="B40" s="154" t="s">
        <v>157</v>
      </c>
      <c r="C40" s="155">
        <v>230</v>
      </c>
      <c r="D40" s="137">
        <f t="shared" si="14"/>
        <v>2.2999999999999999E-7</v>
      </c>
      <c r="E40" s="137">
        <v>253</v>
      </c>
      <c r="F40" s="137">
        <f t="shared" si="15"/>
        <v>1.4707770665185145E-12</v>
      </c>
      <c r="G40" s="137">
        <f t="shared" si="16"/>
        <v>1470.7770665185146</v>
      </c>
      <c r="H40" s="137">
        <f t="shared" si="17"/>
        <v>1.4707770665185147</v>
      </c>
      <c r="I40" s="137">
        <f t="shared" si="18"/>
        <v>67.991269565217394</v>
      </c>
      <c r="J40" s="159">
        <f t="shared" si="19"/>
        <v>8.1589523478260872</v>
      </c>
      <c r="K40" s="138">
        <f t="shared" si="20"/>
        <v>135.98253913043479</v>
      </c>
      <c r="L40" s="23"/>
      <c r="M40" s="61" t="s">
        <v>150</v>
      </c>
      <c r="N40" s="70" t="s">
        <v>339</v>
      </c>
      <c r="O40" s="20"/>
      <c r="P40" s="20"/>
      <c r="Q40" s="20"/>
      <c r="R40" s="20"/>
      <c r="S40" s="20"/>
      <c r="T40" s="20"/>
      <c r="U40" s="58"/>
      <c r="V40" s="26"/>
    </row>
    <row r="41" spans="1:22" ht="17" thickBot="1">
      <c r="A41" s="79"/>
      <c r="B41" s="79"/>
      <c r="C41" s="23"/>
      <c r="D41" s="20"/>
      <c r="E41" s="20"/>
      <c r="F41" s="20"/>
      <c r="G41" s="20"/>
      <c r="H41" s="20"/>
      <c r="I41" s="20"/>
      <c r="J41" s="58"/>
      <c r="K41" s="20"/>
      <c r="L41" s="23"/>
      <c r="M41" s="61" t="s">
        <v>154</v>
      </c>
      <c r="N41" s="70" t="s">
        <v>339</v>
      </c>
      <c r="O41" s="20"/>
      <c r="P41" s="20"/>
      <c r="Q41" s="20"/>
      <c r="R41" s="20"/>
      <c r="S41" s="20"/>
      <c r="T41" s="20"/>
      <c r="U41" s="58"/>
      <c r="V41" s="26"/>
    </row>
    <row r="42" spans="1:22" ht="17" thickBot="1">
      <c r="A42" s="79"/>
      <c r="B42" s="139"/>
      <c r="C42" s="140" t="s">
        <v>337</v>
      </c>
      <c r="D42" s="35" t="s">
        <v>175</v>
      </c>
      <c r="E42" s="35"/>
      <c r="F42" s="35" t="s">
        <v>176</v>
      </c>
      <c r="G42" s="35" t="s">
        <v>177</v>
      </c>
      <c r="H42" s="35" t="s">
        <v>169</v>
      </c>
      <c r="I42" s="35" t="s">
        <v>170</v>
      </c>
      <c r="J42" s="35" t="s">
        <v>178</v>
      </c>
      <c r="K42" s="36" t="s">
        <v>171</v>
      </c>
      <c r="L42" s="23"/>
      <c r="M42" s="46" t="s">
        <v>158</v>
      </c>
      <c r="N42" s="73">
        <v>154</v>
      </c>
      <c r="O42" s="48">
        <f t="shared" si="7"/>
        <v>1.54E-7</v>
      </c>
      <c r="P42" s="20">
        <v>246</v>
      </c>
      <c r="Q42" s="48">
        <f t="shared" si="8"/>
        <v>1.0127967527368529E-12</v>
      </c>
      <c r="R42" s="48">
        <f t="shared" si="9"/>
        <v>1012.7967527368529</v>
      </c>
      <c r="S42" s="48">
        <f t="shared" si="10"/>
        <v>1.0127967527368529</v>
      </c>
      <c r="T42" s="48">
        <f t="shared" si="11"/>
        <v>98.736493506493517</v>
      </c>
      <c r="U42" s="120">
        <f>12/S42</f>
        <v>11.848379220779222</v>
      </c>
      <c r="V42" s="49">
        <f t="shared" si="13"/>
        <v>197.47298701298703</v>
      </c>
    </row>
    <row r="43" spans="1:22" ht="17" thickBot="1">
      <c r="A43" s="79"/>
      <c r="B43" s="141"/>
      <c r="C43" s="128"/>
      <c r="D43" s="129"/>
      <c r="E43" s="129"/>
      <c r="F43" s="129"/>
      <c r="G43" s="129"/>
      <c r="H43" s="129"/>
      <c r="I43" s="129"/>
      <c r="J43" s="129"/>
      <c r="K43" s="83"/>
      <c r="L43" s="23"/>
      <c r="M43" s="81"/>
      <c r="N43" s="80"/>
      <c r="O43" s="20"/>
      <c r="P43" s="20"/>
      <c r="Q43" s="20"/>
      <c r="R43" s="20"/>
      <c r="S43" s="20"/>
      <c r="T43" s="20"/>
      <c r="U43" s="20"/>
      <c r="V43" s="20"/>
    </row>
    <row r="44" spans="1:22" ht="17" thickBot="1">
      <c r="A44" s="79"/>
      <c r="B44" s="141" t="s">
        <v>8</v>
      </c>
      <c r="C44" s="64" t="s">
        <v>179</v>
      </c>
      <c r="D44" s="82" t="s">
        <v>180</v>
      </c>
      <c r="E44" s="82" t="s">
        <v>166</v>
      </c>
      <c r="F44" s="82" t="s">
        <v>181</v>
      </c>
      <c r="G44" s="82" t="s">
        <v>182</v>
      </c>
      <c r="H44" s="82" t="s">
        <v>183</v>
      </c>
      <c r="I44" s="82" t="s">
        <v>183</v>
      </c>
      <c r="J44" s="82" t="s">
        <v>183</v>
      </c>
      <c r="K44" s="132" t="s">
        <v>183</v>
      </c>
      <c r="L44" s="23"/>
      <c r="M44" s="78"/>
      <c r="N44" s="64" t="s">
        <v>337</v>
      </c>
      <c r="O44" s="35" t="s">
        <v>175</v>
      </c>
      <c r="P44" s="35"/>
      <c r="Q44" s="35" t="s">
        <v>176</v>
      </c>
      <c r="R44" s="35" t="s">
        <v>177</v>
      </c>
      <c r="S44" s="35" t="s">
        <v>169</v>
      </c>
      <c r="T44" s="35" t="s">
        <v>170</v>
      </c>
      <c r="U44" s="35" t="s">
        <v>178</v>
      </c>
      <c r="V44" s="36" t="s">
        <v>171</v>
      </c>
    </row>
    <row r="45" spans="1:22" ht="17" thickBot="1">
      <c r="A45" s="23"/>
      <c r="B45" s="147" t="s">
        <v>17</v>
      </c>
      <c r="C45" s="133">
        <v>994</v>
      </c>
      <c r="D45" s="145">
        <f>C45/1000000000</f>
        <v>9.9399999999999993E-7</v>
      </c>
      <c r="E45" s="145">
        <v>253</v>
      </c>
      <c r="F45" s="145">
        <f>D45/((E45*617.96)+36.04)</f>
        <v>6.3563148005191446E-12</v>
      </c>
      <c r="G45" s="145">
        <f>F45*1000000000000000</f>
        <v>6356.3148005191442</v>
      </c>
      <c r="H45" s="145">
        <f>G45/1000</f>
        <v>6.3563148005191445</v>
      </c>
      <c r="I45" s="145">
        <f>100/H45</f>
        <v>15.732386317907448</v>
      </c>
      <c r="J45" s="160">
        <f>12/H45</f>
        <v>1.8878863581488938</v>
      </c>
      <c r="K45" s="146">
        <f>200/H45</f>
        <v>31.464772635814896</v>
      </c>
      <c r="L45" s="23"/>
      <c r="M45" s="65" t="s">
        <v>8</v>
      </c>
      <c r="N45" s="66" t="s">
        <v>179</v>
      </c>
      <c r="O45" s="38" t="s">
        <v>180</v>
      </c>
      <c r="P45" s="38" t="s">
        <v>166</v>
      </c>
      <c r="Q45" s="38" t="s">
        <v>181</v>
      </c>
      <c r="R45" s="38" t="s">
        <v>182</v>
      </c>
      <c r="S45" s="38" t="s">
        <v>183</v>
      </c>
      <c r="T45" s="38" t="s">
        <v>183</v>
      </c>
      <c r="U45" s="38" t="s">
        <v>183</v>
      </c>
      <c r="V45" s="39" t="s">
        <v>183</v>
      </c>
    </row>
    <row r="46" spans="1:22">
      <c r="A46" s="23"/>
      <c r="B46" s="148" t="s">
        <v>343</v>
      </c>
      <c r="C46" s="134">
        <v>4380</v>
      </c>
      <c r="D46" s="20">
        <f>C46/1000000000</f>
        <v>4.3800000000000004E-6</v>
      </c>
      <c r="E46" s="20">
        <v>253</v>
      </c>
      <c r="F46" s="20">
        <f>D46/((E46*617.96)+36.04)</f>
        <v>2.8008711092830846E-11</v>
      </c>
      <c r="G46" s="20">
        <f>F46*1000000000000000</f>
        <v>28008.711092830847</v>
      </c>
      <c r="H46" s="20">
        <f>G46/1000</f>
        <v>28.008711092830847</v>
      </c>
      <c r="I46" s="20">
        <f>100/H46</f>
        <v>3.5703178082191775</v>
      </c>
      <c r="J46" s="161">
        <f>12/H46</f>
        <v>0.42843813698630134</v>
      </c>
      <c r="K46" s="135">
        <f>200/H46</f>
        <v>7.1406356164383551</v>
      </c>
      <c r="L46" s="23"/>
      <c r="M46" s="68" t="s">
        <v>18</v>
      </c>
      <c r="N46" s="18">
        <v>322</v>
      </c>
      <c r="O46" s="20">
        <f t="shared" ref="O46:O50" si="21">N46/1000000000</f>
        <v>3.22E-7</v>
      </c>
      <c r="P46" s="20">
        <v>246</v>
      </c>
      <c r="Q46" s="20">
        <f t="shared" ref="Q46:Q50" si="22">O46/((P46*617.96)+36.04)</f>
        <v>2.1176659375406925E-12</v>
      </c>
      <c r="R46" s="20">
        <f t="shared" ref="R46:R50" si="23">Q46*1000000000000000</f>
        <v>2117.6659375406925</v>
      </c>
      <c r="S46" s="20">
        <f t="shared" ref="S46:S50" si="24">R46/1000</f>
        <v>2.1176659375406923</v>
      </c>
      <c r="T46" s="20">
        <f t="shared" ref="T46:T50" si="25">100/S46</f>
        <v>47.221801242236033</v>
      </c>
      <c r="U46" s="58">
        <f>12/S46</f>
        <v>5.6666161490683242</v>
      </c>
      <c r="V46" s="26">
        <f t="shared" ref="V46:V50" si="26">200/S46</f>
        <v>94.443602484472066</v>
      </c>
    </row>
    <row r="47" spans="1:22">
      <c r="A47" s="23"/>
      <c r="B47" s="148" t="s">
        <v>344</v>
      </c>
      <c r="C47" s="156" t="s">
        <v>184</v>
      </c>
      <c r="D47" s="20"/>
      <c r="E47" s="20"/>
      <c r="F47" s="20"/>
      <c r="G47" s="20"/>
      <c r="H47" s="20"/>
      <c r="I47" s="20"/>
      <c r="J47" s="158"/>
      <c r="K47" s="135"/>
      <c r="L47" s="23"/>
      <c r="M47" s="68" t="s">
        <v>22</v>
      </c>
      <c r="N47" s="18">
        <v>548</v>
      </c>
      <c r="O47" s="20">
        <f t="shared" si="21"/>
        <v>5.4799999999999998E-7</v>
      </c>
      <c r="P47" s="20">
        <v>246</v>
      </c>
      <c r="Q47" s="20">
        <f t="shared" si="22"/>
        <v>3.6039780551934767E-12</v>
      </c>
      <c r="R47" s="20">
        <f t="shared" si="23"/>
        <v>3603.9780551934768</v>
      </c>
      <c r="S47" s="20">
        <f t="shared" si="24"/>
        <v>3.603978055193477</v>
      </c>
      <c r="T47" s="20">
        <f t="shared" si="25"/>
        <v>27.747116788321168</v>
      </c>
      <c r="U47" s="58">
        <f t="shared" ref="U47:U81" si="27">12/S47</f>
        <v>3.3296540145985403</v>
      </c>
      <c r="V47" s="26">
        <f t="shared" si="26"/>
        <v>55.494233576642337</v>
      </c>
    </row>
    <row r="48" spans="1:22">
      <c r="A48" s="23"/>
      <c r="B48" s="148" t="s">
        <v>25</v>
      </c>
      <c r="C48" s="134">
        <v>5240</v>
      </c>
      <c r="D48" s="20">
        <f t="shared" ref="D48:D59" si="28">C48/1000000000</f>
        <v>5.2399999999999998E-6</v>
      </c>
      <c r="E48" s="20">
        <v>253</v>
      </c>
      <c r="F48" s="20">
        <f t="shared" ref="F48:F59" si="29">D48/((E48*617.96)+36.04)</f>
        <v>3.3508138385030507E-11</v>
      </c>
      <c r="G48" s="20">
        <f t="shared" ref="G48:G59" si="30">F48*1000000000000000</f>
        <v>33508.138385030506</v>
      </c>
      <c r="H48" s="20">
        <f t="shared" ref="H48:H59" si="31">G48/1000</f>
        <v>33.508138385030506</v>
      </c>
      <c r="I48" s="20">
        <f t="shared" ref="I48:I59" si="32">100/H48</f>
        <v>2.9843496183206106</v>
      </c>
      <c r="J48" s="158">
        <f t="shared" ref="J48:J59" si="33">12/H48</f>
        <v>0.35812195419847331</v>
      </c>
      <c r="K48" s="135">
        <f t="shared" ref="K48:K59" si="34">200/H48</f>
        <v>5.9686992366412213</v>
      </c>
      <c r="L48" s="23"/>
      <c r="M48" s="68" t="s">
        <v>26</v>
      </c>
      <c r="N48" s="18">
        <v>464</v>
      </c>
      <c r="O48" s="20">
        <f t="shared" si="21"/>
        <v>4.6400000000000003E-7</v>
      </c>
      <c r="P48" s="20">
        <v>246</v>
      </c>
      <c r="Q48" s="20">
        <f t="shared" si="22"/>
        <v>3.0515434627915571E-12</v>
      </c>
      <c r="R48" s="20">
        <f t="shared" si="23"/>
        <v>3051.543462791557</v>
      </c>
      <c r="S48" s="20">
        <f t="shared" si="24"/>
        <v>3.0515434627915572</v>
      </c>
      <c r="T48" s="20">
        <f t="shared" si="25"/>
        <v>32.77030172413793</v>
      </c>
      <c r="U48" s="58">
        <f t="shared" si="27"/>
        <v>3.9324362068965519</v>
      </c>
      <c r="V48" s="26">
        <f t="shared" si="26"/>
        <v>65.54060344827586</v>
      </c>
    </row>
    <row r="49" spans="1:22">
      <c r="A49" s="23"/>
      <c r="B49" s="149" t="s">
        <v>29</v>
      </c>
      <c r="C49" s="134">
        <v>7100</v>
      </c>
      <c r="D49" s="20">
        <f t="shared" si="28"/>
        <v>7.0999999999999998E-6</v>
      </c>
      <c r="E49" s="20">
        <v>253</v>
      </c>
      <c r="F49" s="20">
        <f t="shared" si="29"/>
        <v>4.5402248575136753E-11</v>
      </c>
      <c r="G49" s="20">
        <f t="shared" si="30"/>
        <v>45402.248575136749</v>
      </c>
      <c r="H49" s="20">
        <f t="shared" si="31"/>
        <v>45.402248575136753</v>
      </c>
      <c r="I49" s="20">
        <f t="shared" si="32"/>
        <v>2.2025340845070422</v>
      </c>
      <c r="J49" s="158">
        <f t="shared" si="33"/>
        <v>0.2643040901408451</v>
      </c>
      <c r="K49" s="135">
        <f t="shared" si="34"/>
        <v>4.4050681690140845</v>
      </c>
      <c r="L49" s="23"/>
      <c r="M49" s="68" t="s">
        <v>30</v>
      </c>
      <c r="N49" s="18">
        <v>132</v>
      </c>
      <c r="O49" s="20">
        <f t="shared" si="21"/>
        <v>1.3199999999999999E-7</v>
      </c>
      <c r="P49" s="20">
        <v>246</v>
      </c>
      <c r="Q49" s="20">
        <f t="shared" si="22"/>
        <v>8.681115023458739E-13</v>
      </c>
      <c r="R49" s="20">
        <f t="shared" si="23"/>
        <v>868.11150234587387</v>
      </c>
      <c r="S49" s="20">
        <f t="shared" si="24"/>
        <v>0.86811150234587386</v>
      </c>
      <c r="T49" s="20">
        <f t="shared" si="25"/>
        <v>115.19257575757578</v>
      </c>
      <c r="U49" s="58">
        <f t="shared" si="27"/>
        <v>13.823109090909094</v>
      </c>
      <c r="V49" s="26">
        <f t="shared" si="26"/>
        <v>230.38515151515156</v>
      </c>
    </row>
    <row r="50" spans="1:22">
      <c r="A50" s="79"/>
      <c r="B50" s="149" t="s">
        <v>33</v>
      </c>
      <c r="C50" s="134">
        <v>9480</v>
      </c>
      <c r="D50" s="20">
        <f t="shared" si="28"/>
        <v>9.4800000000000007E-6</v>
      </c>
      <c r="E50" s="20">
        <v>253</v>
      </c>
      <c r="F50" s="20">
        <f t="shared" si="29"/>
        <v>6.0621593872154424E-11</v>
      </c>
      <c r="G50" s="20">
        <f t="shared" si="30"/>
        <v>60621.593872154423</v>
      </c>
      <c r="H50" s="20">
        <f t="shared" si="31"/>
        <v>60.621593872154421</v>
      </c>
      <c r="I50" s="20">
        <f t="shared" si="32"/>
        <v>1.6495772151898738</v>
      </c>
      <c r="J50" s="158">
        <f t="shared" si="33"/>
        <v>0.19794926582278485</v>
      </c>
      <c r="K50" s="135">
        <f t="shared" si="34"/>
        <v>3.2991544303797475</v>
      </c>
      <c r="L50" s="23"/>
      <c r="M50" s="68" t="s">
        <v>34</v>
      </c>
      <c r="N50" s="18">
        <v>286</v>
      </c>
      <c r="O50" s="20">
        <f t="shared" si="21"/>
        <v>2.8599999999999999E-7</v>
      </c>
      <c r="P50" s="20">
        <v>246</v>
      </c>
      <c r="Q50" s="20">
        <f t="shared" si="22"/>
        <v>1.8809082550827269E-12</v>
      </c>
      <c r="R50" s="20">
        <f t="shared" si="23"/>
        <v>1880.908255082727</v>
      </c>
      <c r="S50" s="20">
        <f t="shared" si="24"/>
        <v>1.880908255082727</v>
      </c>
      <c r="T50" s="20">
        <f t="shared" si="25"/>
        <v>53.165804195804199</v>
      </c>
      <c r="U50" s="58">
        <f t="shared" si="27"/>
        <v>6.3798965034965036</v>
      </c>
      <c r="V50" s="26">
        <f t="shared" si="26"/>
        <v>106.3316083916084</v>
      </c>
    </row>
    <row r="51" spans="1:22">
      <c r="A51" s="79"/>
      <c r="B51" s="148" t="s">
        <v>37</v>
      </c>
      <c r="C51" s="134">
        <v>6720</v>
      </c>
      <c r="D51" s="20">
        <f t="shared" si="28"/>
        <v>6.72E-6</v>
      </c>
      <c r="E51" s="20">
        <v>253</v>
      </c>
      <c r="F51" s="20">
        <f t="shared" si="29"/>
        <v>4.2972269073932252E-11</v>
      </c>
      <c r="G51" s="20">
        <f t="shared" si="30"/>
        <v>42972.26907393225</v>
      </c>
      <c r="H51" s="20">
        <f t="shared" si="31"/>
        <v>42.972269073932253</v>
      </c>
      <c r="I51" s="20">
        <f t="shared" si="32"/>
        <v>2.3270821428571429</v>
      </c>
      <c r="J51" s="158">
        <f t="shared" si="33"/>
        <v>0.27924985714285716</v>
      </c>
      <c r="K51" s="135">
        <f t="shared" si="34"/>
        <v>4.6541642857142858</v>
      </c>
      <c r="L51" s="23"/>
      <c r="M51" s="61" t="s">
        <v>38</v>
      </c>
      <c r="N51" s="70" t="s">
        <v>339</v>
      </c>
      <c r="O51" s="20"/>
      <c r="P51" s="20"/>
      <c r="Q51" s="20"/>
      <c r="R51" s="20"/>
      <c r="S51" s="20"/>
      <c r="T51" s="20"/>
      <c r="U51" s="58"/>
      <c r="V51" s="26"/>
    </row>
    <row r="52" spans="1:22">
      <c r="A52" s="23"/>
      <c r="B52" s="148" t="s">
        <v>41</v>
      </c>
      <c r="C52" s="134">
        <v>878</v>
      </c>
      <c r="D52" s="20">
        <f t="shared" si="28"/>
        <v>8.78E-7</v>
      </c>
      <c r="E52" s="20">
        <v>253</v>
      </c>
      <c r="F52" s="20">
        <f t="shared" si="29"/>
        <v>5.6145315843619817E-12</v>
      </c>
      <c r="G52" s="20">
        <f t="shared" si="30"/>
        <v>5614.5315843619819</v>
      </c>
      <c r="H52" s="20">
        <f t="shared" si="31"/>
        <v>5.6145315843619823</v>
      </c>
      <c r="I52" s="20">
        <f t="shared" si="32"/>
        <v>17.810924829157173</v>
      </c>
      <c r="J52" s="158">
        <f t="shared" si="33"/>
        <v>2.137310979498861</v>
      </c>
      <c r="K52" s="135">
        <f t="shared" si="34"/>
        <v>35.621849658314346</v>
      </c>
      <c r="L52" s="23"/>
      <c r="M52" s="61" t="s">
        <v>42</v>
      </c>
      <c r="N52" s="18">
        <v>220</v>
      </c>
      <c r="O52" s="20">
        <f t="shared" ref="O52:O81" si="35">N52/1000000000</f>
        <v>2.2000000000000001E-7</v>
      </c>
      <c r="P52" s="20">
        <v>246</v>
      </c>
      <c r="Q52" s="20">
        <f t="shared" ref="Q52:Q81" si="36">O52/((P52*617.96)+36.04)</f>
        <v>1.44685250390979E-12</v>
      </c>
      <c r="R52" s="20">
        <f t="shared" ref="R52:R81" si="37">Q52*1000000000000000</f>
        <v>1446.8525039097899</v>
      </c>
      <c r="S52" s="20">
        <f t="shared" ref="S52:S81" si="38">R52/1000</f>
        <v>1.4468525039097899</v>
      </c>
      <c r="T52" s="20">
        <f t="shared" ref="T52:T81" si="39">100/S52</f>
        <v>69.115545454545455</v>
      </c>
      <c r="U52" s="58">
        <f t="shared" si="27"/>
        <v>8.2938654545454558</v>
      </c>
      <c r="V52" s="26">
        <f t="shared" ref="V52:V81" si="40">200/S52</f>
        <v>138.23109090909091</v>
      </c>
    </row>
    <row r="53" spans="1:22">
      <c r="A53" s="23"/>
      <c r="B53" s="149" t="s">
        <v>45</v>
      </c>
      <c r="C53" s="134">
        <v>1590</v>
      </c>
      <c r="D53" s="20">
        <f t="shared" si="28"/>
        <v>1.59E-6</v>
      </c>
      <c r="E53" s="20">
        <v>253</v>
      </c>
      <c r="F53" s="20">
        <f t="shared" si="29"/>
        <v>1.0167545807671471E-11</v>
      </c>
      <c r="G53" s="20">
        <f t="shared" si="30"/>
        <v>10167.545807671471</v>
      </c>
      <c r="H53" s="20">
        <f t="shared" si="31"/>
        <v>10.167545807671472</v>
      </c>
      <c r="I53" s="20">
        <f t="shared" si="32"/>
        <v>9.8352150943396222</v>
      </c>
      <c r="J53" s="158">
        <f t="shared" si="33"/>
        <v>1.1802258113207547</v>
      </c>
      <c r="K53" s="135">
        <f t="shared" si="34"/>
        <v>19.670430188679244</v>
      </c>
      <c r="L53" s="23"/>
      <c r="M53" s="61" t="s">
        <v>46</v>
      </c>
      <c r="N53" s="70" t="s">
        <v>339</v>
      </c>
      <c r="O53" s="20"/>
      <c r="P53" s="20"/>
      <c r="Q53" s="20"/>
      <c r="R53" s="20"/>
      <c r="S53" s="20"/>
      <c r="T53" s="20"/>
      <c r="U53" s="58"/>
      <c r="V53" s="26"/>
    </row>
    <row r="54" spans="1:22">
      <c r="A54" s="79"/>
      <c r="B54" s="149" t="s">
        <v>49</v>
      </c>
      <c r="C54" s="134">
        <v>4960</v>
      </c>
      <c r="D54" s="20">
        <f t="shared" si="28"/>
        <v>4.9599999999999999E-6</v>
      </c>
      <c r="E54" s="20">
        <v>253</v>
      </c>
      <c r="F54" s="20">
        <f t="shared" si="29"/>
        <v>3.1717627173616662E-11</v>
      </c>
      <c r="G54" s="20">
        <f t="shared" si="30"/>
        <v>31717.627173616664</v>
      </c>
      <c r="H54" s="20">
        <f t="shared" si="31"/>
        <v>31.717627173616663</v>
      </c>
      <c r="I54" s="20">
        <f t="shared" si="32"/>
        <v>3.1528209677419357</v>
      </c>
      <c r="J54" s="158">
        <f t="shared" si="33"/>
        <v>0.3783385161290323</v>
      </c>
      <c r="K54" s="135">
        <f t="shared" si="34"/>
        <v>6.3056419354838713</v>
      </c>
      <c r="L54" s="23"/>
      <c r="M54" s="61" t="s">
        <v>50</v>
      </c>
      <c r="N54" s="18">
        <v>360</v>
      </c>
      <c r="O54" s="20">
        <f t="shared" si="35"/>
        <v>3.5999999999999999E-7</v>
      </c>
      <c r="P54" s="20">
        <v>246</v>
      </c>
      <c r="Q54" s="20">
        <f t="shared" si="36"/>
        <v>2.3675768245796562E-12</v>
      </c>
      <c r="R54" s="20">
        <f t="shared" si="37"/>
        <v>2367.5768245796562</v>
      </c>
      <c r="S54" s="20">
        <f t="shared" si="38"/>
        <v>2.3675768245796562</v>
      </c>
      <c r="T54" s="20">
        <f t="shared" si="39"/>
        <v>42.237277777777784</v>
      </c>
      <c r="U54" s="58">
        <f t="shared" si="27"/>
        <v>5.0684733333333334</v>
      </c>
      <c r="V54" s="26">
        <f t="shared" si="40"/>
        <v>84.474555555555568</v>
      </c>
    </row>
    <row r="55" spans="1:22">
      <c r="A55" s="79"/>
      <c r="B55" s="149" t="s">
        <v>53</v>
      </c>
      <c r="C55" s="134">
        <v>2740</v>
      </c>
      <c r="D55" s="20">
        <f t="shared" si="28"/>
        <v>2.74E-6</v>
      </c>
      <c r="E55" s="20">
        <v>253</v>
      </c>
      <c r="F55" s="20">
        <f t="shared" si="29"/>
        <v>1.7521431140264044E-11</v>
      </c>
      <c r="G55" s="20">
        <f t="shared" si="30"/>
        <v>17521.431140264045</v>
      </c>
      <c r="H55" s="20">
        <f t="shared" si="31"/>
        <v>17.521431140264045</v>
      </c>
      <c r="I55" s="20">
        <f t="shared" si="32"/>
        <v>5.7072963503649632</v>
      </c>
      <c r="J55" s="158">
        <f t="shared" si="33"/>
        <v>0.68487556204379552</v>
      </c>
      <c r="K55" s="135">
        <f t="shared" si="34"/>
        <v>11.414592700729926</v>
      </c>
      <c r="L55" s="23"/>
      <c r="M55" s="61" t="s">
        <v>54</v>
      </c>
      <c r="N55" s="18">
        <v>100</v>
      </c>
      <c r="O55" s="20">
        <f t="shared" si="35"/>
        <v>9.9999999999999995E-8</v>
      </c>
      <c r="P55" s="20">
        <v>246</v>
      </c>
      <c r="Q55" s="20">
        <f t="shared" si="36"/>
        <v>6.5766022904990453E-13</v>
      </c>
      <c r="R55" s="20">
        <f t="shared" si="37"/>
        <v>657.6602290499045</v>
      </c>
      <c r="S55" s="20">
        <f t="shared" si="38"/>
        <v>0.65766022904990451</v>
      </c>
      <c r="T55" s="20">
        <f t="shared" si="39"/>
        <v>152.05420000000001</v>
      </c>
      <c r="U55" s="58">
        <f t="shared" si="27"/>
        <v>18.246504000000002</v>
      </c>
      <c r="V55" s="26">
        <f t="shared" si="40"/>
        <v>304.10840000000002</v>
      </c>
    </row>
    <row r="56" spans="1:22">
      <c r="A56" s="79"/>
      <c r="B56" s="149" t="s">
        <v>345</v>
      </c>
      <c r="C56" s="134">
        <v>1390</v>
      </c>
      <c r="D56" s="20">
        <f t="shared" si="28"/>
        <v>1.39E-6</v>
      </c>
      <c r="E56" s="20">
        <v>253</v>
      </c>
      <c r="F56" s="20">
        <f t="shared" si="29"/>
        <v>8.8886092280901533E-12</v>
      </c>
      <c r="G56" s="20">
        <f t="shared" si="30"/>
        <v>8888.6092280901539</v>
      </c>
      <c r="H56" s="20">
        <f t="shared" si="31"/>
        <v>8.8886092280901536</v>
      </c>
      <c r="I56" s="20">
        <f t="shared" si="32"/>
        <v>11.250353956834532</v>
      </c>
      <c r="J56" s="161">
        <f t="shared" si="33"/>
        <v>1.3500424748201438</v>
      </c>
      <c r="K56" s="135">
        <f t="shared" si="34"/>
        <v>22.500707913669064</v>
      </c>
      <c r="L56" s="23"/>
      <c r="M56" s="61" t="s">
        <v>58</v>
      </c>
      <c r="N56" s="18">
        <v>640</v>
      </c>
      <c r="O56" s="20">
        <f t="shared" si="35"/>
        <v>6.4000000000000001E-7</v>
      </c>
      <c r="P56" s="20">
        <v>246</v>
      </c>
      <c r="Q56" s="20">
        <f t="shared" si="36"/>
        <v>4.2090254659193886E-12</v>
      </c>
      <c r="R56" s="20">
        <f t="shared" si="37"/>
        <v>4209.0254659193888</v>
      </c>
      <c r="S56" s="20">
        <f t="shared" si="38"/>
        <v>4.2090254659193889</v>
      </c>
      <c r="T56" s="20">
        <f t="shared" si="39"/>
        <v>23.758468750000002</v>
      </c>
      <c r="U56" s="58">
        <f t="shared" si="27"/>
        <v>2.8510162500000003</v>
      </c>
      <c r="V56" s="26">
        <f t="shared" si="40"/>
        <v>47.516937500000004</v>
      </c>
    </row>
    <row r="57" spans="1:22">
      <c r="A57" s="79"/>
      <c r="B57" s="149" t="s">
        <v>346</v>
      </c>
      <c r="C57" s="134">
        <v>3140</v>
      </c>
      <c r="D57" s="20">
        <f t="shared" si="28"/>
        <v>3.14E-6</v>
      </c>
      <c r="E57" s="20">
        <v>253</v>
      </c>
      <c r="F57" s="20">
        <f t="shared" si="29"/>
        <v>2.0079304299426676E-11</v>
      </c>
      <c r="G57" s="20">
        <f t="shared" si="30"/>
        <v>20079.304299426676</v>
      </c>
      <c r="H57" s="20">
        <f t="shared" si="31"/>
        <v>20.079304299426678</v>
      </c>
      <c r="I57" s="20">
        <f t="shared" si="32"/>
        <v>4.9802522292993636</v>
      </c>
      <c r="J57" s="161">
        <f t="shared" si="33"/>
        <v>0.59763026751592363</v>
      </c>
      <c r="K57" s="135">
        <f t="shared" si="34"/>
        <v>9.9605044585987272</v>
      </c>
      <c r="L57" s="23"/>
      <c r="M57" s="61" t="s">
        <v>62</v>
      </c>
      <c r="N57" s="18">
        <v>382</v>
      </c>
      <c r="O57" s="20">
        <f t="shared" si="35"/>
        <v>3.8200000000000001E-7</v>
      </c>
      <c r="P57" s="20">
        <v>246</v>
      </c>
      <c r="Q57" s="20">
        <f t="shared" si="36"/>
        <v>2.5122620749706355E-12</v>
      </c>
      <c r="R57" s="20">
        <f t="shared" si="37"/>
        <v>2512.2620749706357</v>
      </c>
      <c r="S57" s="20">
        <f t="shared" si="38"/>
        <v>2.5122620749706357</v>
      </c>
      <c r="T57" s="20">
        <f t="shared" si="39"/>
        <v>39.804764397905757</v>
      </c>
      <c r="U57" s="58">
        <f>12/S57</f>
        <v>4.7765717277486903</v>
      </c>
      <c r="V57" s="26">
        <f t="shared" si="40"/>
        <v>79.609528795811514</v>
      </c>
    </row>
    <row r="58" spans="1:22">
      <c r="A58" s="23"/>
      <c r="B58" s="149" t="s">
        <v>61</v>
      </c>
      <c r="C58" s="134">
        <v>1220</v>
      </c>
      <c r="D58" s="20">
        <f t="shared" si="28"/>
        <v>1.22E-6</v>
      </c>
      <c r="E58" s="20">
        <v>253</v>
      </c>
      <c r="F58" s="20">
        <f t="shared" si="29"/>
        <v>7.8015131354460327E-12</v>
      </c>
      <c r="G58" s="20">
        <f t="shared" si="30"/>
        <v>7801.5131354460327</v>
      </c>
      <c r="H58" s="20">
        <f t="shared" si="31"/>
        <v>7.801513135446033</v>
      </c>
      <c r="I58" s="20">
        <f t="shared" si="32"/>
        <v>12.818026229508199</v>
      </c>
      <c r="J58" s="158">
        <f t="shared" si="33"/>
        <v>1.5381631475409838</v>
      </c>
      <c r="K58" s="135">
        <f t="shared" si="34"/>
        <v>25.636052459016398</v>
      </c>
      <c r="L58" s="23"/>
      <c r="M58" s="68" t="s">
        <v>66</v>
      </c>
      <c r="N58" s="18">
        <v>272</v>
      </c>
      <c r="O58" s="20">
        <f t="shared" si="35"/>
        <v>2.72E-7</v>
      </c>
      <c r="P58" s="20">
        <v>246</v>
      </c>
      <c r="Q58" s="20">
        <f t="shared" si="36"/>
        <v>1.7888358230157402E-12</v>
      </c>
      <c r="R58" s="20">
        <f t="shared" si="37"/>
        <v>1788.8358230157403</v>
      </c>
      <c r="S58" s="20">
        <f t="shared" si="38"/>
        <v>1.7888358230157402</v>
      </c>
      <c r="T58" s="20">
        <f t="shared" si="39"/>
        <v>55.902279411764717</v>
      </c>
      <c r="U58" s="58">
        <f t="shared" si="27"/>
        <v>6.7082735294117652</v>
      </c>
      <c r="V58" s="26">
        <f t="shared" si="40"/>
        <v>111.80455882352943</v>
      </c>
    </row>
    <row r="59" spans="1:22">
      <c r="A59" s="23"/>
      <c r="B59" s="148" t="s">
        <v>347</v>
      </c>
      <c r="C59" s="134">
        <v>2160</v>
      </c>
      <c r="D59" s="20">
        <f t="shared" si="28"/>
        <v>2.1600000000000001E-6</v>
      </c>
      <c r="E59" s="20">
        <v>253</v>
      </c>
      <c r="F59" s="20">
        <f t="shared" si="29"/>
        <v>1.3812515059478225E-11</v>
      </c>
      <c r="G59" s="20">
        <f t="shared" si="30"/>
        <v>13812.515059478224</v>
      </c>
      <c r="H59" s="20">
        <f t="shared" si="31"/>
        <v>13.812515059478224</v>
      </c>
      <c r="I59" s="20">
        <f t="shared" si="32"/>
        <v>7.239811111111111</v>
      </c>
      <c r="J59" s="161">
        <f t="shared" si="33"/>
        <v>0.86877733333333329</v>
      </c>
      <c r="K59" s="135">
        <f t="shared" si="34"/>
        <v>14.479622222222222</v>
      </c>
      <c r="L59" s="23"/>
      <c r="M59" s="68" t="s">
        <v>70</v>
      </c>
      <c r="N59" s="18">
        <v>362</v>
      </c>
      <c r="O59" s="20">
        <f t="shared" si="35"/>
        <v>3.6199999999999999E-7</v>
      </c>
      <c r="P59" s="20">
        <v>246</v>
      </c>
      <c r="Q59" s="20">
        <f t="shared" si="36"/>
        <v>2.3807300291606544E-12</v>
      </c>
      <c r="R59" s="20">
        <f t="shared" si="37"/>
        <v>2380.7300291606543</v>
      </c>
      <c r="S59" s="20">
        <f t="shared" si="38"/>
        <v>2.3807300291606541</v>
      </c>
      <c r="T59" s="20">
        <f t="shared" si="39"/>
        <v>42.003922651933706</v>
      </c>
      <c r="U59" s="58">
        <f t="shared" si="27"/>
        <v>5.0404707182320454</v>
      </c>
      <c r="V59" s="26">
        <f t="shared" si="40"/>
        <v>84.007845303867413</v>
      </c>
    </row>
    <row r="60" spans="1:22">
      <c r="A60" s="23"/>
      <c r="B60" s="148" t="s">
        <v>348</v>
      </c>
      <c r="C60" s="156" t="s">
        <v>184</v>
      </c>
      <c r="D60" s="20"/>
      <c r="E60" s="20"/>
      <c r="F60" s="20"/>
      <c r="G60" s="20"/>
      <c r="H60" s="20"/>
      <c r="I60" s="20"/>
      <c r="J60" s="158"/>
      <c r="K60" s="135"/>
      <c r="L60" s="23"/>
      <c r="M60" s="68" t="s">
        <v>74</v>
      </c>
      <c r="N60" s="18">
        <v>636</v>
      </c>
      <c r="O60" s="20">
        <f t="shared" si="35"/>
        <v>6.3600000000000003E-7</v>
      </c>
      <c r="P60" s="20">
        <v>246</v>
      </c>
      <c r="Q60" s="20">
        <f t="shared" si="36"/>
        <v>4.1827190567573931E-12</v>
      </c>
      <c r="R60" s="20">
        <f t="shared" si="37"/>
        <v>4182.7190567573934</v>
      </c>
      <c r="S60" s="20">
        <f t="shared" si="38"/>
        <v>4.1827190567573931</v>
      </c>
      <c r="T60" s="20">
        <f t="shared" si="39"/>
        <v>23.907893081761006</v>
      </c>
      <c r="U60" s="58">
        <f t="shared" si="27"/>
        <v>2.8689471698113209</v>
      </c>
      <c r="V60" s="26">
        <f t="shared" si="40"/>
        <v>47.815786163522013</v>
      </c>
    </row>
    <row r="61" spans="1:22">
      <c r="A61" s="79"/>
      <c r="B61" s="148" t="s">
        <v>69</v>
      </c>
      <c r="C61" s="134">
        <v>2100</v>
      </c>
      <c r="D61" s="20">
        <f t="shared" ref="D61:D86" si="41">C61/1000000000</f>
        <v>2.0999999999999998E-6</v>
      </c>
      <c r="E61" s="20">
        <v>253</v>
      </c>
      <c r="F61" s="20">
        <f t="shared" ref="F61:F86" si="42">D61/((E61*617.96)+36.04)</f>
        <v>1.3428834085603828E-11</v>
      </c>
      <c r="G61" s="20">
        <f t="shared" ref="G61:G86" si="43">F61*1000000000000000</f>
        <v>13428.834085603827</v>
      </c>
      <c r="H61" s="20">
        <f t="shared" ref="H61:H86" si="44">G61/1000</f>
        <v>13.428834085603826</v>
      </c>
      <c r="I61" s="20">
        <f t="shared" ref="I61:I86" si="45">100/H61</f>
        <v>7.4466628571428588</v>
      </c>
      <c r="J61" s="158">
        <f t="shared" ref="J61:J86" si="46">12/H61</f>
        <v>0.89359954285714305</v>
      </c>
      <c r="K61" s="135">
        <f t="shared" ref="K61:K86" si="47">200/H61</f>
        <v>14.893325714285718</v>
      </c>
      <c r="L61" s="23"/>
      <c r="M61" s="68" t="s">
        <v>78</v>
      </c>
      <c r="N61" s="18">
        <v>716</v>
      </c>
      <c r="O61" s="20">
        <f t="shared" si="35"/>
        <v>7.1600000000000001E-7</v>
      </c>
      <c r="P61" s="20">
        <v>246</v>
      </c>
      <c r="Q61" s="20">
        <f t="shared" si="36"/>
        <v>4.7088472399973161E-12</v>
      </c>
      <c r="R61" s="20">
        <f t="shared" si="37"/>
        <v>4708.8472399973161</v>
      </c>
      <c r="S61" s="20">
        <f t="shared" si="38"/>
        <v>4.7088472399973158</v>
      </c>
      <c r="T61" s="20">
        <f t="shared" si="39"/>
        <v>21.236620111731849</v>
      </c>
      <c r="U61" s="58">
        <f t="shared" si="27"/>
        <v>2.5483944134078218</v>
      </c>
      <c r="V61" s="26">
        <f t="shared" si="40"/>
        <v>42.473240223463698</v>
      </c>
    </row>
    <row r="62" spans="1:22">
      <c r="A62" s="79"/>
      <c r="B62" s="148" t="s">
        <v>73</v>
      </c>
      <c r="C62" s="134">
        <v>6960</v>
      </c>
      <c r="D62" s="20">
        <f t="shared" si="41"/>
        <v>6.9600000000000003E-6</v>
      </c>
      <c r="E62" s="20">
        <v>253</v>
      </c>
      <c r="F62" s="20">
        <f t="shared" si="42"/>
        <v>4.4506992969429834E-11</v>
      </c>
      <c r="G62" s="20">
        <f t="shared" si="43"/>
        <v>44506.992969429833</v>
      </c>
      <c r="H62" s="20">
        <f t="shared" si="44"/>
        <v>44.506992969429831</v>
      </c>
      <c r="I62" s="20">
        <f t="shared" si="45"/>
        <v>2.246837931034483</v>
      </c>
      <c r="J62" s="158">
        <f t="shared" si="46"/>
        <v>0.26962055172413796</v>
      </c>
      <c r="K62" s="135">
        <f t="shared" si="47"/>
        <v>4.4936758620689661</v>
      </c>
      <c r="L62" s="23"/>
      <c r="M62" s="68" t="s">
        <v>82</v>
      </c>
      <c r="N62" s="71" t="s">
        <v>184</v>
      </c>
      <c r="O62" s="20"/>
      <c r="P62" s="20"/>
      <c r="Q62" s="20"/>
      <c r="R62" s="20"/>
      <c r="S62" s="20"/>
      <c r="T62" s="20"/>
      <c r="U62" s="58"/>
      <c r="V62" s="26"/>
    </row>
    <row r="63" spans="1:22">
      <c r="A63" s="23"/>
      <c r="B63" s="149" t="s">
        <v>77</v>
      </c>
      <c r="C63" s="134">
        <v>6840</v>
      </c>
      <c r="D63" s="20">
        <f t="shared" si="41"/>
        <v>6.8399999999999997E-6</v>
      </c>
      <c r="E63" s="20">
        <v>253</v>
      </c>
      <c r="F63" s="20">
        <f t="shared" si="42"/>
        <v>4.373963102168104E-11</v>
      </c>
      <c r="G63" s="20">
        <f t="shared" si="43"/>
        <v>43739.631021681038</v>
      </c>
      <c r="H63" s="20">
        <f t="shared" si="44"/>
        <v>43.739631021681035</v>
      </c>
      <c r="I63" s="20">
        <f t="shared" si="45"/>
        <v>2.2862561403508779</v>
      </c>
      <c r="J63" s="158">
        <f t="shared" si="46"/>
        <v>0.27435073684210531</v>
      </c>
      <c r="K63" s="135">
        <f t="shared" si="47"/>
        <v>4.5725122807017557</v>
      </c>
      <c r="L63" s="23"/>
      <c r="M63" s="61" t="s">
        <v>159</v>
      </c>
      <c r="N63" s="18">
        <v>1150</v>
      </c>
      <c r="O63" s="20">
        <f t="shared" si="35"/>
        <v>1.15E-6</v>
      </c>
      <c r="P63" s="20">
        <v>246</v>
      </c>
      <c r="Q63" s="20">
        <f t="shared" si="36"/>
        <v>7.5630926340739017E-12</v>
      </c>
      <c r="R63" s="20">
        <f t="shared" si="37"/>
        <v>7563.0926340739015</v>
      </c>
      <c r="S63" s="20">
        <f t="shared" si="38"/>
        <v>7.563092634073902</v>
      </c>
      <c r="T63" s="20">
        <f t="shared" si="39"/>
        <v>13.222104347826088</v>
      </c>
      <c r="U63" s="58">
        <f t="shared" si="27"/>
        <v>1.5866525217391305</v>
      </c>
      <c r="V63" s="26">
        <f t="shared" si="40"/>
        <v>26.444208695652176</v>
      </c>
    </row>
    <row r="64" spans="1:22">
      <c r="A64" s="23"/>
      <c r="B64" s="149" t="s">
        <v>81</v>
      </c>
      <c r="C64" s="134">
        <v>16700</v>
      </c>
      <c r="D64" s="20">
        <f t="shared" si="41"/>
        <v>1.6699999999999999E-5</v>
      </c>
      <c r="E64" s="20">
        <v>253</v>
      </c>
      <c r="F64" s="20">
        <f t="shared" si="42"/>
        <v>1.0679120439503996E-10</v>
      </c>
      <c r="G64" s="20">
        <f t="shared" si="43"/>
        <v>106791.20439503997</v>
      </c>
      <c r="H64" s="20">
        <f t="shared" si="44"/>
        <v>106.79120439503997</v>
      </c>
      <c r="I64" s="20">
        <f t="shared" si="45"/>
        <v>0.93640670658682645</v>
      </c>
      <c r="J64" s="158">
        <f t="shared" si="46"/>
        <v>0.11236880479041916</v>
      </c>
      <c r="K64" s="135">
        <f t="shared" si="47"/>
        <v>1.8728134131736529</v>
      </c>
      <c r="L64" s="23"/>
      <c r="M64" s="61" t="s">
        <v>160</v>
      </c>
      <c r="N64" s="18">
        <v>200</v>
      </c>
      <c r="O64" s="20">
        <f t="shared" si="35"/>
        <v>1.9999999999999999E-7</v>
      </c>
      <c r="P64" s="20">
        <v>246</v>
      </c>
      <c r="Q64" s="20">
        <f t="shared" si="36"/>
        <v>1.3153204580998091E-12</v>
      </c>
      <c r="R64" s="20">
        <f t="shared" si="37"/>
        <v>1315.320458099809</v>
      </c>
      <c r="S64" s="20">
        <f t="shared" si="38"/>
        <v>1.315320458099809</v>
      </c>
      <c r="T64" s="20">
        <f t="shared" si="39"/>
        <v>76.027100000000004</v>
      </c>
      <c r="U64" s="58">
        <f t="shared" si="27"/>
        <v>9.1232520000000008</v>
      </c>
      <c r="V64" s="26">
        <f t="shared" si="40"/>
        <v>152.05420000000001</v>
      </c>
    </row>
    <row r="65" spans="1:22">
      <c r="A65" s="79"/>
      <c r="B65" s="148" t="s">
        <v>86</v>
      </c>
      <c r="C65" s="134">
        <v>16900</v>
      </c>
      <c r="D65" s="20">
        <f t="shared" si="41"/>
        <v>1.6900000000000001E-5</v>
      </c>
      <c r="E65" s="20">
        <v>253</v>
      </c>
      <c r="F65" s="20">
        <f t="shared" si="42"/>
        <v>1.0807014097462129E-10</v>
      </c>
      <c r="G65" s="20">
        <f t="shared" si="43"/>
        <v>108070.14097462129</v>
      </c>
      <c r="H65" s="20">
        <f t="shared" si="44"/>
        <v>108.07014097462128</v>
      </c>
      <c r="I65" s="20">
        <f t="shared" si="45"/>
        <v>0.92532497041420125</v>
      </c>
      <c r="J65" s="158">
        <f t="shared" si="46"/>
        <v>0.11103899644970415</v>
      </c>
      <c r="K65" s="135">
        <f t="shared" si="47"/>
        <v>1.8506499408284025</v>
      </c>
      <c r="L65" s="23"/>
      <c r="M65" s="61" t="s">
        <v>96</v>
      </c>
      <c r="N65" s="18">
        <v>320</v>
      </c>
      <c r="O65" s="20">
        <f t="shared" si="35"/>
        <v>3.2000000000000001E-7</v>
      </c>
      <c r="P65" s="20">
        <v>246</v>
      </c>
      <c r="Q65" s="20">
        <f t="shared" si="36"/>
        <v>2.1045127329596943E-12</v>
      </c>
      <c r="R65" s="20">
        <f t="shared" si="37"/>
        <v>2104.5127329596944</v>
      </c>
      <c r="S65" s="20">
        <f t="shared" si="38"/>
        <v>2.1045127329596944</v>
      </c>
      <c r="T65" s="20">
        <f t="shared" si="39"/>
        <v>47.516937500000004</v>
      </c>
      <c r="U65" s="58">
        <f t="shared" si="27"/>
        <v>5.7020325000000005</v>
      </c>
      <c r="V65" s="26">
        <f t="shared" si="40"/>
        <v>95.033875000000009</v>
      </c>
    </row>
    <row r="66" spans="1:22">
      <c r="A66" s="79"/>
      <c r="B66" s="148" t="s">
        <v>90</v>
      </c>
      <c r="C66" s="134">
        <v>3580</v>
      </c>
      <c r="D66" s="20">
        <f t="shared" si="41"/>
        <v>3.58E-6</v>
      </c>
      <c r="E66" s="20">
        <v>253</v>
      </c>
      <c r="F66" s="20">
        <f t="shared" si="42"/>
        <v>2.2892964774505573E-11</v>
      </c>
      <c r="G66" s="20">
        <f t="shared" si="43"/>
        <v>22892.964774505574</v>
      </c>
      <c r="H66" s="20">
        <f t="shared" si="44"/>
        <v>22.892964774505575</v>
      </c>
      <c r="I66" s="20">
        <f t="shared" si="45"/>
        <v>4.3681541899441338</v>
      </c>
      <c r="J66" s="158">
        <f t="shared" si="46"/>
        <v>0.52417850279329614</v>
      </c>
      <c r="K66" s="135">
        <f t="shared" si="47"/>
        <v>8.7363083798882677</v>
      </c>
      <c r="L66" s="23"/>
      <c r="M66" s="61" t="s">
        <v>100</v>
      </c>
      <c r="N66" s="18">
        <v>220</v>
      </c>
      <c r="O66" s="20">
        <f t="shared" si="35"/>
        <v>2.2000000000000001E-7</v>
      </c>
      <c r="P66" s="20">
        <v>246</v>
      </c>
      <c r="Q66" s="20">
        <f t="shared" si="36"/>
        <v>1.44685250390979E-12</v>
      </c>
      <c r="R66" s="20">
        <f t="shared" si="37"/>
        <v>1446.8525039097899</v>
      </c>
      <c r="S66" s="20">
        <f t="shared" si="38"/>
        <v>1.4468525039097899</v>
      </c>
      <c r="T66" s="20">
        <f t="shared" si="39"/>
        <v>69.115545454545455</v>
      </c>
      <c r="U66" s="58">
        <f t="shared" si="27"/>
        <v>8.2938654545454558</v>
      </c>
      <c r="V66" s="26">
        <f t="shared" si="40"/>
        <v>138.23109090909091</v>
      </c>
    </row>
    <row r="67" spans="1:22">
      <c r="A67" s="79"/>
      <c r="B67" s="149" t="s">
        <v>95</v>
      </c>
      <c r="C67" s="134">
        <v>1850</v>
      </c>
      <c r="D67" s="20">
        <f t="shared" si="41"/>
        <v>1.8500000000000001E-6</v>
      </c>
      <c r="E67" s="20">
        <v>253</v>
      </c>
      <c r="F67" s="20">
        <f t="shared" si="42"/>
        <v>1.1830163361127182E-11</v>
      </c>
      <c r="G67" s="20">
        <f t="shared" si="43"/>
        <v>11830.163361127183</v>
      </c>
      <c r="H67" s="20">
        <f t="shared" si="44"/>
        <v>11.830163361127182</v>
      </c>
      <c r="I67" s="20">
        <f t="shared" si="45"/>
        <v>8.4529686486486497</v>
      </c>
      <c r="J67" s="158">
        <f t="shared" si="46"/>
        <v>1.0143562378378379</v>
      </c>
      <c r="K67" s="135">
        <f t="shared" si="47"/>
        <v>16.905937297297299</v>
      </c>
      <c r="L67" s="23"/>
      <c r="M67" s="61" t="s">
        <v>104</v>
      </c>
      <c r="N67" s="18">
        <v>300</v>
      </c>
      <c r="O67" s="20">
        <f t="shared" si="35"/>
        <v>2.9999999999999999E-7</v>
      </c>
      <c r="P67" s="20">
        <v>246</v>
      </c>
      <c r="Q67" s="20">
        <f t="shared" si="36"/>
        <v>1.9729806871497136E-12</v>
      </c>
      <c r="R67" s="20">
        <f t="shared" si="37"/>
        <v>1972.9806871497135</v>
      </c>
      <c r="S67" s="20">
        <f t="shared" si="38"/>
        <v>1.9729806871497135</v>
      </c>
      <c r="T67" s="20">
        <f t="shared" si="39"/>
        <v>50.684733333333341</v>
      </c>
      <c r="U67" s="58">
        <f t="shared" si="27"/>
        <v>6.0821680000000002</v>
      </c>
      <c r="V67" s="26">
        <f t="shared" si="40"/>
        <v>101.36946666666668</v>
      </c>
    </row>
    <row r="68" spans="1:22">
      <c r="A68" s="23"/>
      <c r="B68" s="149" t="s">
        <v>349</v>
      </c>
      <c r="C68" s="134">
        <v>2360</v>
      </c>
      <c r="D68" s="20">
        <f t="shared" si="41"/>
        <v>2.3599999999999999E-6</v>
      </c>
      <c r="E68" s="20">
        <v>253</v>
      </c>
      <c r="F68" s="20">
        <f t="shared" si="42"/>
        <v>1.509145163905954E-11</v>
      </c>
      <c r="G68" s="20">
        <f t="shared" si="43"/>
        <v>15091.45163905954</v>
      </c>
      <c r="H68" s="20">
        <f t="shared" si="44"/>
        <v>15.091451639059541</v>
      </c>
      <c r="I68" s="20">
        <f t="shared" si="45"/>
        <v>6.6262677966101702</v>
      </c>
      <c r="J68" s="161">
        <f t="shared" si="46"/>
        <v>0.7951521355932204</v>
      </c>
      <c r="K68" s="135">
        <f t="shared" si="47"/>
        <v>13.25253559322034</v>
      </c>
      <c r="L68" s="23"/>
      <c r="M68" s="61" t="s">
        <v>108</v>
      </c>
      <c r="N68" s="18">
        <v>280</v>
      </c>
      <c r="O68" s="20">
        <f t="shared" si="35"/>
        <v>2.8000000000000002E-7</v>
      </c>
      <c r="P68" s="20">
        <v>246</v>
      </c>
      <c r="Q68" s="20">
        <f t="shared" si="36"/>
        <v>1.8414486413397328E-12</v>
      </c>
      <c r="R68" s="20">
        <f t="shared" si="37"/>
        <v>1841.4486413397328</v>
      </c>
      <c r="S68" s="20">
        <f t="shared" si="38"/>
        <v>1.8414486413397329</v>
      </c>
      <c r="T68" s="20">
        <f t="shared" si="39"/>
        <v>54.305071428571431</v>
      </c>
      <c r="U68" s="58">
        <f t="shared" si="27"/>
        <v>6.5166085714285709</v>
      </c>
      <c r="V68" s="26">
        <f t="shared" si="40"/>
        <v>108.61014285714286</v>
      </c>
    </row>
    <row r="69" spans="1:22">
      <c r="A69" s="23"/>
      <c r="B69" s="149" t="s">
        <v>350</v>
      </c>
      <c r="C69" s="134">
        <v>524</v>
      </c>
      <c r="D69" s="20">
        <f t="shared" si="41"/>
        <v>5.2399999999999998E-7</v>
      </c>
      <c r="E69" s="20">
        <v>253</v>
      </c>
      <c r="F69" s="20">
        <f t="shared" si="42"/>
        <v>3.3508138385030503E-12</v>
      </c>
      <c r="G69" s="20">
        <f t="shared" si="43"/>
        <v>3350.8138385030502</v>
      </c>
      <c r="H69" s="20">
        <f t="shared" si="44"/>
        <v>3.3508138385030501</v>
      </c>
      <c r="I69" s="20">
        <f t="shared" si="45"/>
        <v>29.843496183206113</v>
      </c>
      <c r="J69" s="161">
        <f t="shared" si="46"/>
        <v>3.5812195419847335</v>
      </c>
      <c r="K69" s="135">
        <f t="shared" si="47"/>
        <v>59.686992366412227</v>
      </c>
      <c r="L69" s="23"/>
      <c r="M69" s="61" t="s">
        <v>112</v>
      </c>
      <c r="N69" s="18">
        <v>118</v>
      </c>
      <c r="O69" s="20">
        <f t="shared" si="35"/>
        <v>1.18E-7</v>
      </c>
      <c r="P69" s="20">
        <v>246</v>
      </c>
      <c r="Q69" s="20">
        <f t="shared" si="36"/>
        <v>7.7603907027888732E-13</v>
      </c>
      <c r="R69" s="20">
        <f t="shared" si="37"/>
        <v>776.03907027888727</v>
      </c>
      <c r="S69" s="20">
        <f t="shared" si="38"/>
        <v>0.7760390702788873</v>
      </c>
      <c r="T69" s="20">
        <f t="shared" si="39"/>
        <v>128.85949152542375</v>
      </c>
      <c r="U69" s="58">
        <f t="shared" si="27"/>
        <v>15.463138983050849</v>
      </c>
      <c r="V69" s="26">
        <f t="shared" si="40"/>
        <v>257.7189830508475</v>
      </c>
    </row>
    <row r="70" spans="1:22">
      <c r="A70" s="23"/>
      <c r="B70" s="149" t="s">
        <v>103</v>
      </c>
      <c r="C70" s="134">
        <v>9460</v>
      </c>
      <c r="D70" s="20">
        <f t="shared" si="41"/>
        <v>9.4599999999999992E-6</v>
      </c>
      <c r="E70" s="20">
        <v>253</v>
      </c>
      <c r="F70" s="20">
        <f t="shared" si="42"/>
        <v>6.0493700214196293E-11</v>
      </c>
      <c r="G70" s="20">
        <f t="shared" si="43"/>
        <v>60493.700214196295</v>
      </c>
      <c r="H70" s="20">
        <f t="shared" si="44"/>
        <v>60.493700214196295</v>
      </c>
      <c r="I70" s="20">
        <f t="shared" si="45"/>
        <v>1.6530646934460889</v>
      </c>
      <c r="J70" s="158">
        <f t="shared" si="46"/>
        <v>0.19836776321353067</v>
      </c>
      <c r="K70" s="135">
        <f t="shared" si="47"/>
        <v>3.3061293868921777</v>
      </c>
      <c r="L70" s="23"/>
      <c r="M70" s="61" t="s">
        <v>116</v>
      </c>
      <c r="N70" s="18">
        <v>446</v>
      </c>
      <c r="O70" s="20">
        <f t="shared" si="35"/>
        <v>4.46E-7</v>
      </c>
      <c r="P70" s="20">
        <v>246</v>
      </c>
      <c r="Q70" s="20">
        <f t="shared" si="36"/>
        <v>2.9331646215625741E-12</v>
      </c>
      <c r="R70" s="20">
        <f t="shared" si="37"/>
        <v>2933.1646215625742</v>
      </c>
      <c r="S70" s="20">
        <f t="shared" si="38"/>
        <v>2.9331646215625744</v>
      </c>
      <c r="T70" s="20">
        <f t="shared" si="39"/>
        <v>34.092869955156949</v>
      </c>
      <c r="U70" s="58">
        <f t="shared" si="27"/>
        <v>4.0911443946188344</v>
      </c>
      <c r="V70" s="26">
        <f t="shared" si="40"/>
        <v>68.185739910313899</v>
      </c>
    </row>
    <row r="71" spans="1:22">
      <c r="A71" s="23"/>
      <c r="B71" s="149" t="s">
        <v>107</v>
      </c>
      <c r="C71" s="134">
        <v>3400</v>
      </c>
      <c r="D71" s="20">
        <f t="shared" si="41"/>
        <v>3.4000000000000001E-6</v>
      </c>
      <c r="E71" s="20">
        <v>253</v>
      </c>
      <c r="F71" s="20">
        <f t="shared" si="42"/>
        <v>2.1741921852882389E-11</v>
      </c>
      <c r="G71" s="20">
        <f t="shared" si="43"/>
        <v>21741.921852882388</v>
      </c>
      <c r="H71" s="20">
        <f t="shared" si="44"/>
        <v>21.741921852882388</v>
      </c>
      <c r="I71" s="20">
        <f t="shared" si="45"/>
        <v>4.5994094117647064</v>
      </c>
      <c r="J71" s="158">
        <f t="shared" si="46"/>
        <v>0.55192912941176475</v>
      </c>
      <c r="K71" s="135">
        <f t="shared" si="47"/>
        <v>9.1988188235294128</v>
      </c>
      <c r="L71" s="23"/>
      <c r="M71" s="61" t="s">
        <v>120</v>
      </c>
      <c r="N71" s="18">
        <v>396</v>
      </c>
      <c r="O71" s="20">
        <f t="shared" si="35"/>
        <v>3.96E-7</v>
      </c>
      <c r="P71" s="20">
        <v>246</v>
      </c>
      <c r="Q71" s="20">
        <f t="shared" si="36"/>
        <v>2.6043345070376218E-12</v>
      </c>
      <c r="R71" s="20">
        <f t="shared" si="37"/>
        <v>2604.3345070376217</v>
      </c>
      <c r="S71" s="20">
        <f t="shared" si="38"/>
        <v>2.6043345070376218</v>
      </c>
      <c r="T71" s="20">
        <f t="shared" si="39"/>
        <v>38.397525252525256</v>
      </c>
      <c r="U71" s="58">
        <f>12/S71</f>
        <v>4.6077030303030311</v>
      </c>
      <c r="V71" s="26">
        <f t="shared" si="40"/>
        <v>76.795050505050511</v>
      </c>
    </row>
    <row r="72" spans="1:22">
      <c r="A72" s="23"/>
      <c r="B72" s="149" t="s">
        <v>111</v>
      </c>
      <c r="C72" s="134">
        <v>5980</v>
      </c>
      <c r="D72" s="20">
        <f t="shared" si="41"/>
        <v>5.9800000000000003E-6</v>
      </c>
      <c r="E72" s="20">
        <v>253</v>
      </c>
      <c r="F72" s="20">
        <f t="shared" si="42"/>
        <v>3.8240203729481383E-11</v>
      </c>
      <c r="G72" s="20">
        <f t="shared" si="43"/>
        <v>38240.203729481385</v>
      </c>
      <c r="H72" s="20">
        <f t="shared" si="44"/>
        <v>38.240203729481387</v>
      </c>
      <c r="I72" s="20">
        <f t="shared" si="45"/>
        <v>2.6150488294314376</v>
      </c>
      <c r="J72" s="158">
        <f t="shared" si="46"/>
        <v>0.31380585953177254</v>
      </c>
      <c r="K72" s="135">
        <f t="shared" si="47"/>
        <v>5.2300976588628751</v>
      </c>
      <c r="L72" s="23"/>
      <c r="M72" s="61" t="s">
        <v>124</v>
      </c>
      <c r="N72" s="18">
        <v>482</v>
      </c>
      <c r="O72" s="20">
        <f t="shared" si="35"/>
        <v>4.82E-7</v>
      </c>
      <c r="P72" s="20">
        <v>246</v>
      </c>
      <c r="Q72" s="20">
        <f t="shared" si="36"/>
        <v>3.1699223040205396E-12</v>
      </c>
      <c r="R72" s="20">
        <f t="shared" si="37"/>
        <v>3169.9223040205397</v>
      </c>
      <c r="S72" s="20">
        <f t="shared" si="38"/>
        <v>3.1699223040205395</v>
      </c>
      <c r="T72" s="20">
        <f t="shared" si="39"/>
        <v>31.546514522821582</v>
      </c>
      <c r="U72" s="58">
        <f t="shared" si="27"/>
        <v>3.7855817427385898</v>
      </c>
      <c r="V72" s="26">
        <f t="shared" si="40"/>
        <v>63.093029045643163</v>
      </c>
    </row>
    <row r="73" spans="1:22">
      <c r="A73" s="23"/>
      <c r="B73" s="149" t="s">
        <v>115</v>
      </c>
      <c r="C73" s="134">
        <v>7000</v>
      </c>
      <c r="D73" s="20">
        <f t="shared" si="41"/>
        <v>6.9999999999999999E-6</v>
      </c>
      <c r="E73" s="20">
        <v>253</v>
      </c>
      <c r="F73" s="20">
        <f t="shared" si="42"/>
        <v>4.4762780285346096E-11</v>
      </c>
      <c r="G73" s="20">
        <f t="shared" si="43"/>
        <v>44762.780285346096</v>
      </c>
      <c r="H73" s="20">
        <f t="shared" si="44"/>
        <v>44.762780285346096</v>
      </c>
      <c r="I73" s="20">
        <f t="shared" si="45"/>
        <v>2.2339988571428573</v>
      </c>
      <c r="J73" s="158">
        <f t="shared" si="46"/>
        <v>0.26807986285714286</v>
      </c>
      <c r="K73" s="135">
        <f t="shared" si="47"/>
        <v>4.4679977142857146</v>
      </c>
      <c r="L73" s="23"/>
      <c r="M73" s="61" t="s">
        <v>128</v>
      </c>
      <c r="N73" s="72">
        <v>798</v>
      </c>
      <c r="O73" s="20">
        <f t="shared" si="35"/>
        <v>7.9800000000000003E-7</v>
      </c>
      <c r="P73" s="20">
        <v>246</v>
      </c>
      <c r="Q73" s="20">
        <f t="shared" si="36"/>
        <v>5.2481286278182385E-12</v>
      </c>
      <c r="R73" s="20">
        <f t="shared" si="37"/>
        <v>5248.1286278182388</v>
      </c>
      <c r="S73" s="20">
        <f t="shared" si="38"/>
        <v>5.2481286278182386</v>
      </c>
      <c r="T73" s="20">
        <f t="shared" si="39"/>
        <v>19.054411027568921</v>
      </c>
      <c r="U73" s="58">
        <f t="shared" si="27"/>
        <v>2.2865293233082706</v>
      </c>
      <c r="V73" s="26">
        <f t="shared" si="40"/>
        <v>38.108822055137843</v>
      </c>
    </row>
    <row r="74" spans="1:22">
      <c r="A74" s="23"/>
      <c r="B74" s="149" t="s">
        <v>351</v>
      </c>
      <c r="C74" s="134">
        <v>3960</v>
      </c>
      <c r="D74" s="20">
        <f t="shared" si="41"/>
        <v>3.9600000000000002E-6</v>
      </c>
      <c r="E74" s="20">
        <v>253</v>
      </c>
      <c r="F74" s="20">
        <f t="shared" si="42"/>
        <v>2.5322944275710077E-11</v>
      </c>
      <c r="G74" s="20">
        <f t="shared" si="43"/>
        <v>25322.944275710077</v>
      </c>
      <c r="H74" s="20">
        <f t="shared" si="44"/>
        <v>25.322944275710078</v>
      </c>
      <c r="I74" s="20">
        <f t="shared" si="45"/>
        <v>3.9489878787878787</v>
      </c>
      <c r="J74" s="161">
        <f t="shared" si="46"/>
        <v>0.47387854545454544</v>
      </c>
      <c r="K74" s="135">
        <f t="shared" si="47"/>
        <v>7.8979757575757574</v>
      </c>
      <c r="L74" s="23"/>
      <c r="M74" s="61" t="s">
        <v>132</v>
      </c>
      <c r="N74" s="18">
        <v>142</v>
      </c>
      <c r="O74" s="20">
        <f t="shared" si="35"/>
        <v>1.42E-7</v>
      </c>
      <c r="P74" s="20">
        <v>246</v>
      </c>
      <c r="Q74" s="20">
        <f t="shared" si="36"/>
        <v>9.3387752525086437E-13</v>
      </c>
      <c r="R74" s="20">
        <f t="shared" si="37"/>
        <v>933.87752525086432</v>
      </c>
      <c r="S74" s="20">
        <f t="shared" si="38"/>
        <v>0.93387752525086432</v>
      </c>
      <c r="T74" s="20">
        <f t="shared" si="39"/>
        <v>107.08042253521128</v>
      </c>
      <c r="U74" s="58">
        <f t="shared" si="27"/>
        <v>12.849650704225354</v>
      </c>
      <c r="V74" s="26">
        <f t="shared" si="40"/>
        <v>214.16084507042257</v>
      </c>
    </row>
    <row r="75" spans="1:22">
      <c r="A75" s="23"/>
      <c r="B75" s="149" t="s">
        <v>352</v>
      </c>
      <c r="C75" s="134">
        <v>698</v>
      </c>
      <c r="D75" s="20">
        <f t="shared" si="41"/>
        <v>6.9800000000000003E-7</v>
      </c>
      <c r="E75" s="20">
        <v>253</v>
      </c>
      <c r="F75" s="20">
        <f t="shared" si="42"/>
        <v>4.4634886627387963E-12</v>
      </c>
      <c r="G75" s="20">
        <f t="shared" si="43"/>
        <v>4463.4886627387959</v>
      </c>
      <c r="H75" s="20">
        <f t="shared" si="44"/>
        <v>4.4634886627387962</v>
      </c>
      <c r="I75" s="20">
        <f t="shared" si="45"/>
        <v>22.404000000000003</v>
      </c>
      <c r="J75" s="161">
        <f t="shared" si="46"/>
        <v>2.6884800000000002</v>
      </c>
      <c r="K75" s="135">
        <f t="shared" si="47"/>
        <v>44.808000000000007</v>
      </c>
      <c r="L75" s="23"/>
      <c r="M75" s="61" t="s">
        <v>136</v>
      </c>
      <c r="N75" s="18">
        <v>780</v>
      </c>
      <c r="O75" s="20">
        <f t="shared" si="35"/>
        <v>7.8000000000000005E-7</v>
      </c>
      <c r="P75" s="20">
        <v>246</v>
      </c>
      <c r="Q75" s="20">
        <f t="shared" si="36"/>
        <v>5.1297497865892555E-12</v>
      </c>
      <c r="R75" s="20">
        <f t="shared" si="37"/>
        <v>5129.7497865892556</v>
      </c>
      <c r="S75" s="20">
        <f t="shared" si="38"/>
        <v>5.1297497865892554</v>
      </c>
      <c r="T75" s="20">
        <f t="shared" si="39"/>
        <v>19.494128205128206</v>
      </c>
      <c r="U75" s="58">
        <f t="shared" si="27"/>
        <v>2.3392953846153848</v>
      </c>
      <c r="V75" s="26">
        <f t="shared" si="40"/>
        <v>38.988256410256412</v>
      </c>
    </row>
    <row r="76" spans="1:22">
      <c r="A76" s="23"/>
      <c r="B76" s="149" t="s">
        <v>123</v>
      </c>
      <c r="C76" s="134">
        <v>2160</v>
      </c>
      <c r="D76" s="20">
        <f t="shared" si="41"/>
        <v>2.1600000000000001E-6</v>
      </c>
      <c r="E76" s="20">
        <v>253</v>
      </c>
      <c r="F76" s="20">
        <f t="shared" si="42"/>
        <v>1.3812515059478225E-11</v>
      </c>
      <c r="G76" s="20">
        <f t="shared" si="43"/>
        <v>13812.515059478224</v>
      </c>
      <c r="H76" s="20">
        <f t="shared" si="44"/>
        <v>13.812515059478224</v>
      </c>
      <c r="I76" s="20">
        <f t="shared" si="45"/>
        <v>7.239811111111111</v>
      </c>
      <c r="J76" s="158">
        <f t="shared" si="46"/>
        <v>0.86877733333333329</v>
      </c>
      <c r="K76" s="135">
        <f t="shared" si="47"/>
        <v>14.479622222222222</v>
      </c>
      <c r="L76" s="23"/>
      <c r="M76" s="61" t="s">
        <v>42</v>
      </c>
      <c r="N76" s="18">
        <v>1520</v>
      </c>
      <c r="O76" s="20">
        <f t="shared" si="35"/>
        <v>1.5200000000000001E-6</v>
      </c>
      <c r="P76" s="20">
        <v>246</v>
      </c>
      <c r="Q76" s="20">
        <f t="shared" si="36"/>
        <v>9.9964354815585495E-12</v>
      </c>
      <c r="R76" s="20">
        <f t="shared" si="37"/>
        <v>9996.4354815585502</v>
      </c>
      <c r="S76" s="20">
        <f t="shared" si="38"/>
        <v>9.9964354815585494</v>
      </c>
      <c r="T76" s="20">
        <f t="shared" si="39"/>
        <v>10.003565789473685</v>
      </c>
      <c r="U76" s="58">
        <f t="shared" si="27"/>
        <v>1.2004278947368421</v>
      </c>
      <c r="V76" s="26">
        <f t="shared" si="40"/>
        <v>20.007131578947369</v>
      </c>
    </row>
    <row r="77" spans="1:22">
      <c r="A77" s="23"/>
      <c r="B77" s="149" t="s">
        <v>127</v>
      </c>
      <c r="C77" s="134">
        <v>878</v>
      </c>
      <c r="D77" s="20">
        <f t="shared" si="41"/>
        <v>8.78E-7</v>
      </c>
      <c r="E77" s="20">
        <v>253</v>
      </c>
      <c r="F77" s="20">
        <f t="shared" si="42"/>
        <v>5.6145315843619817E-12</v>
      </c>
      <c r="G77" s="20">
        <f t="shared" si="43"/>
        <v>5614.5315843619819</v>
      </c>
      <c r="H77" s="20">
        <f t="shared" si="44"/>
        <v>5.6145315843619823</v>
      </c>
      <c r="I77" s="20">
        <f t="shared" si="45"/>
        <v>17.810924829157173</v>
      </c>
      <c r="J77" s="158">
        <f t="shared" si="46"/>
        <v>2.137310979498861</v>
      </c>
      <c r="K77" s="135">
        <f t="shared" si="47"/>
        <v>35.621849658314346</v>
      </c>
      <c r="L77" s="23"/>
      <c r="M77" s="61" t="s">
        <v>142</v>
      </c>
      <c r="N77" s="18">
        <v>406</v>
      </c>
      <c r="O77" s="20">
        <f t="shared" si="35"/>
        <v>4.0600000000000001E-7</v>
      </c>
      <c r="P77" s="20">
        <v>246</v>
      </c>
      <c r="Q77" s="20">
        <f t="shared" si="36"/>
        <v>2.6701005299426126E-12</v>
      </c>
      <c r="R77" s="20">
        <f t="shared" si="37"/>
        <v>2670.1005299426124</v>
      </c>
      <c r="S77" s="20">
        <f t="shared" si="38"/>
        <v>2.6701005299426126</v>
      </c>
      <c r="T77" s="20">
        <f t="shared" si="39"/>
        <v>37.451773399014776</v>
      </c>
      <c r="U77" s="58">
        <f t="shared" si="27"/>
        <v>4.4942128078817731</v>
      </c>
      <c r="V77" s="26">
        <f t="shared" si="40"/>
        <v>74.903546798029552</v>
      </c>
    </row>
    <row r="78" spans="1:22">
      <c r="A78" s="23"/>
      <c r="B78" s="149" t="s">
        <v>131</v>
      </c>
      <c r="C78" s="134">
        <v>2520</v>
      </c>
      <c r="D78" s="20">
        <f t="shared" si="41"/>
        <v>2.52E-6</v>
      </c>
      <c r="E78" s="20">
        <v>253</v>
      </c>
      <c r="F78" s="20">
        <f t="shared" si="42"/>
        <v>1.6114600902724594E-11</v>
      </c>
      <c r="G78" s="20">
        <f t="shared" si="43"/>
        <v>16114.600902724595</v>
      </c>
      <c r="H78" s="20">
        <f t="shared" si="44"/>
        <v>16.114600902724593</v>
      </c>
      <c r="I78" s="20">
        <f t="shared" si="45"/>
        <v>6.2055523809523816</v>
      </c>
      <c r="J78" s="158">
        <f t="shared" si="46"/>
        <v>0.74466628571428584</v>
      </c>
      <c r="K78" s="135">
        <f t="shared" si="47"/>
        <v>12.411104761904763</v>
      </c>
      <c r="L78" s="23"/>
      <c r="M78" s="61" t="s">
        <v>146</v>
      </c>
      <c r="N78" s="18">
        <v>110</v>
      </c>
      <c r="O78" s="20">
        <f t="shared" si="35"/>
        <v>1.1000000000000001E-7</v>
      </c>
      <c r="P78" s="20">
        <v>246</v>
      </c>
      <c r="Q78" s="20">
        <f t="shared" si="36"/>
        <v>7.23426251954895E-13</v>
      </c>
      <c r="R78" s="20">
        <f t="shared" si="37"/>
        <v>723.42625195489495</v>
      </c>
      <c r="S78" s="20">
        <f t="shared" si="38"/>
        <v>0.72342625195489496</v>
      </c>
      <c r="T78" s="20">
        <f t="shared" si="39"/>
        <v>138.23109090909091</v>
      </c>
      <c r="U78" s="58">
        <f t="shared" si="27"/>
        <v>16.587730909090912</v>
      </c>
      <c r="V78" s="26">
        <f t="shared" si="40"/>
        <v>276.46218181818182</v>
      </c>
    </row>
    <row r="79" spans="1:22">
      <c r="A79" s="23"/>
      <c r="B79" s="149" t="s">
        <v>135</v>
      </c>
      <c r="C79" s="134">
        <v>3620</v>
      </c>
      <c r="D79" s="20">
        <f t="shared" si="41"/>
        <v>3.6200000000000001E-6</v>
      </c>
      <c r="E79" s="20">
        <v>253</v>
      </c>
      <c r="F79" s="20">
        <f t="shared" si="42"/>
        <v>2.3148752090421839E-11</v>
      </c>
      <c r="G79" s="20">
        <f t="shared" si="43"/>
        <v>23148.75209042184</v>
      </c>
      <c r="H79" s="20">
        <f t="shared" si="44"/>
        <v>23.148752090421841</v>
      </c>
      <c r="I79" s="20">
        <f t="shared" si="45"/>
        <v>4.319887292817679</v>
      </c>
      <c r="J79" s="158">
        <f t="shared" si="46"/>
        <v>0.51838647513812153</v>
      </c>
      <c r="K79" s="135">
        <f t="shared" si="47"/>
        <v>8.6397745856353581</v>
      </c>
      <c r="L79" s="23"/>
      <c r="M79" s="61" t="s">
        <v>150</v>
      </c>
      <c r="N79" s="18">
        <v>360</v>
      </c>
      <c r="O79" s="20">
        <f t="shared" si="35"/>
        <v>3.5999999999999999E-7</v>
      </c>
      <c r="P79" s="20">
        <v>246</v>
      </c>
      <c r="Q79" s="20">
        <f t="shared" si="36"/>
        <v>2.3675768245796562E-12</v>
      </c>
      <c r="R79" s="20">
        <f t="shared" si="37"/>
        <v>2367.5768245796562</v>
      </c>
      <c r="S79" s="20">
        <f t="shared" si="38"/>
        <v>2.3675768245796562</v>
      </c>
      <c r="T79" s="20">
        <f t="shared" si="39"/>
        <v>42.237277777777784</v>
      </c>
      <c r="U79" s="58">
        <f t="shared" si="27"/>
        <v>5.0684733333333334</v>
      </c>
      <c r="V79" s="26">
        <f t="shared" si="40"/>
        <v>84.474555555555568</v>
      </c>
    </row>
    <row r="80" spans="1:22">
      <c r="A80" s="23"/>
      <c r="B80" s="149" t="s">
        <v>138</v>
      </c>
      <c r="C80" s="134">
        <v>4540</v>
      </c>
      <c r="D80" s="20">
        <f t="shared" si="41"/>
        <v>4.5399999999999997E-6</v>
      </c>
      <c r="E80" s="20">
        <v>253</v>
      </c>
      <c r="F80" s="20">
        <f t="shared" si="42"/>
        <v>2.9031860356495893E-11</v>
      </c>
      <c r="G80" s="20">
        <f t="shared" si="43"/>
        <v>29031.860356495894</v>
      </c>
      <c r="H80" s="20">
        <f t="shared" si="44"/>
        <v>29.031860356495894</v>
      </c>
      <c r="I80" s="20">
        <f t="shared" si="45"/>
        <v>3.4444916299559476</v>
      </c>
      <c r="J80" s="158">
        <f t="shared" si="46"/>
        <v>0.41333899559471371</v>
      </c>
      <c r="K80" s="135">
        <f t="shared" si="47"/>
        <v>6.8889832599118952</v>
      </c>
      <c r="L80" s="144"/>
      <c r="M80" s="75" t="s">
        <v>154</v>
      </c>
      <c r="N80" s="20">
        <v>134</v>
      </c>
      <c r="O80" s="20">
        <f t="shared" si="35"/>
        <v>1.3400000000000001E-7</v>
      </c>
      <c r="P80" s="20">
        <v>246</v>
      </c>
      <c r="Q80" s="20">
        <f t="shared" si="36"/>
        <v>8.8126470692687215E-13</v>
      </c>
      <c r="R80" s="20">
        <f t="shared" si="37"/>
        <v>881.26470692687212</v>
      </c>
      <c r="S80" s="20">
        <f t="shared" si="38"/>
        <v>0.88126470692687209</v>
      </c>
      <c r="T80" s="20">
        <f t="shared" si="39"/>
        <v>113.47328358208956</v>
      </c>
      <c r="U80" s="58">
        <f t="shared" si="27"/>
        <v>13.616794029850746</v>
      </c>
      <c r="V80" s="26">
        <f t="shared" si="40"/>
        <v>226.94656716417913</v>
      </c>
    </row>
    <row r="81" spans="1:22" ht="17" thickBot="1">
      <c r="A81" s="23"/>
      <c r="B81" s="149" t="s">
        <v>141</v>
      </c>
      <c r="C81" s="134">
        <v>3140</v>
      </c>
      <c r="D81" s="20">
        <f t="shared" si="41"/>
        <v>3.14E-6</v>
      </c>
      <c r="E81" s="20">
        <v>253</v>
      </c>
      <c r="F81" s="20">
        <f t="shared" si="42"/>
        <v>2.0079304299426676E-11</v>
      </c>
      <c r="G81" s="20">
        <f t="shared" si="43"/>
        <v>20079.304299426676</v>
      </c>
      <c r="H81" s="20">
        <f t="shared" si="44"/>
        <v>20.079304299426678</v>
      </c>
      <c r="I81" s="20">
        <f t="shared" si="45"/>
        <v>4.9802522292993636</v>
      </c>
      <c r="J81" s="158">
        <f t="shared" si="46"/>
        <v>0.59763026751592363</v>
      </c>
      <c r="K81" s="135">
        <f t="shared" si="47"/>
        <v>9.9605044585987272</v>
      </c>
      <c r="L81" s="144"/>
      <c r="M81" s="46" t="s">
        <v>158</v>
      </c>
      <c r="N81" s="73">
        <v>976</v>
      </c>
      <c r="O81" s="48">
        <f t="shared" si="35"/>
        <v>9.7600000000000006E-7</v>
      </c>
      <c r="P81" s="48">
        <v>246</v>
      </c>
      <c r="Q81" s="48">
        <f t="shared" si="36"/>
        <v>6.4187638355270682E-12</v>
      </c>
      <c r="R81" s="48">
        <f t="shared" si="37"/>
        <v>6418.7638355270683</v>
      </c>
      <c r="S81" s="48">
        <f t="shared" si="38"/>
        <v>6.4187638355270682</v>
      </c>
      <c r="T81" s="48">
        <f t="shared" si="39"/>
        <v>15.579323770491804</v>
      </c>
      <c r="U81" s="120">
        <f t="shared" si="27"/>
        <v>1.8695188524590165</v>
      </c>
      <c r="V81" s="49">
        <f t="shared" si="40"/>
        <v>31.158647540983608</v>
      </c>
    </row>
    <row r="82" spans="1:22">
      <c r="A82" s="23"/>
      <c r="B82" s="149" t="s">
        <v>145</v>
      </c>
      <c r="C82" s="134">
        <v>5320</v>
      </c>
      <c r="D82" s="20">
        <f t="shared" si="41"/>
        <v>5.3199999999999999E-6</v>
      </c>
      <c r="E82" s="20">
        <v>253</v>
      </c>
      <c r="F82" s="20">
        <f t="shared" si="42"/>
        <v>3.4019713016863032E-11</v>
      </c>
      <c r="G82" s="20">
        <f t="shared" si="43"/>
        <v>34019.713016863032</v>
      </c>
      <c r="H82" s="20">
        <f t="shared" si="44"/>
        <v>34.01971301686303</v>
      </c>
      <c r="I82" s="20">
        <f t="shared" si="45"/>
        <v>2.9394721804511281</v>
      </c>
      <c r="J82" s="158">
        <f t="shared" si="46"/>
        <v>0.35273666165413536</v>
      </c>
      <c r="K82" s="135">
        <f t="shared" si="47"/>
        <v>5.8789443609022562</v>
      </c>
      <c r="L82" s="23"/>
    </row>
    <row r="83" spans="1:22">
      <c r="A83" s="23"/>
      <c r="B83" s="149" t="s">
        <v>149</v>
      </c>
      <c r="C83" s="134">
        <v>2280</v>
      </c>
      <c r="D83" s="20">
        <f t="shared" si="41"/>
        <v>2.2800000000000002E-6</v>
      </c>
      <c r="E83" s="20">
        <v>253</v>
      </c>
      <c r="F83" s="20">
        <f t="shared" si="42"/>
        <v>1.4579877007227015E-11</v>
      </c>
      <c r="G83" s="20">
        <f t="shared" si="43"/>
        <v>14579.877007227014</v>
      </c>
      <c r="H83" s="20">
        <f t="shared" si="44"/>
        <v>14.579877007227015</v>
      </c>
      <c r="I83" s="20">
        <f t="shared" si="45"/>
        <v>6.8587684210526314</v>
      </c>
      <c r="J83" s="158">
        <f t="shared" si="46"/>
        <v>0.82305221052631572</v>
      </c>
      <c r="K83" s="135">
        <f t="shared" si="47"/>
        <v>13.717536842105263</v>
      </c>
      <c r="L83" s="23"/>
      <c r="N83" s="18"/>
    </row>
    <row r="84" spans="1:22">
      <c r="A84" s="23"/>
      <c r="B84" s="149" t="s">
        <v>153</v>
      </c>
      <c r="C84" s="134">
        <v>3860</v>
      </c>
      <c r="D84" s="20">
        <f t="shared" si="41"/>
        <v>3.8600000000000003E-6</v>
      </c>
      <c r="E84" s="20">
        <v>253</v>
      </c>
      <c r="F84" s="20">
        <f t="shared" si="42"/>
        <v>2.468347598591942E-11</v>
      </c>
      <c r="G84" s="20">
        <f t="shared" si="43"/>
        <v>24683.47598591942</v>
      </c>
      <c r="H84" s="20">
        <f t="shared" si="44"/>
        <v>24.683475985919419</v>
      </c>
      <c r="I84" s="20">
        <f t="shared" si="45"/>
        <v>4.051293264248705</v>
      </c>
      <c r="J84" s="158">
        <f t="shared" si="46"/>
        <v>0.48615519170984456</v>
      </c>
      <c r="K84" s="135">
        <f t="shared" si="47"/>
        <v>8.1025865284974099</v>
      </c>
      <c r="L84" s="23"/>
      <c r="N84" s="18"/>
    </row>
    <row r="85" spans="1:22">
      <c r="A85" s="23"/>
      <c r="B85" s="149" t="s">
        <v>353</v>
      </c>
      <c r="C85" s="134">
        <v>3220</v>
      </c>
      <c r="D85" s="20">
        <f t="shared" si="41"/>
        <v>3.2200000000000001E-6</v>
      </c>
      <c r="E85" s="20">
        <v>253</v>
      </c>
      <c r="F85" s="20">
        <f t="shared" si="42"/>
        <v>2.0590878931259204E-11</v>
      </c>
      <c r="G85" s="20">
        <f t="shared" si="43"/>
        <v>20590.878931259205</v>
      </c>
      <c r="H85" s="20">
        <f t="shared" si="44"/>
        <v>20.590878931259205</v>
      </c>
      <c r="I85" s="20">
        <f t="shared" si="45"/>
        <v>4.8565192546583855</v>
      </c>
      <c r="J85" s="161">
        <f t="shared" si="46"/>
        <v>0.5827823105590062</v>
      </c>
      <c r="K85" s="135">
        <f t="shared" si="47"/>
        <v>9.713038509316771</v>
      </c>
      <c r="L85" s="23"/>
      <c r="N85" s="18"/>
    </row>
    <row r="86" spans="1:22" ht="17" thickBot="1">
      <c r="A86" s="23"/>
      <c r="B86" s="150" t="s">
        <v>354</v>
      </c>
      <c r="C86" s="136">
        <v>20000</v>
      </c>
      <c r="D86" s="137">
        <f t="shared" si="41"/>
        <v>2.0000000000000002E-5</v>
      </c>
      <c r="E86" s="137">
        <v>253</v>
      </c>
      <c r="F86" s="137">
        <f t="shared" si="42"/>
        <v>1.278936579581317E-10</v>
      </c>
      <c r="G86" s="137">
        <f t="shared" si="43"/>
        <v>127893.65795813171</v>
      </c>
      <c r="H86" s="137">
        <f t="shared" si="44"/>
        <v>127.89365795813171</v>
      </c>
      <c r="I86" s="137">
        <f t="shared" si="45"/>
        <v>0.78189960000000003</v>
      </c>
      <c r="J86" s="163">
        <f t="shared" si="46"/>
        <v>9.3827951999999992E-2</v>
      </c>
      <c r="K86" s="138">
        <f t="shared" si="47"/>
        <v>1.5637992000000001</v>
      </c>
      <c r="L86" s="23"/>
      <c r="N86" s="18"/>
    </row>
    <row r="87" spans="1:22">
      <c r="B87" s="79"/>
      <c r="C87" s="23"/>
      <c r="D87" s="20"/>
      <c r="E87" s="20"/>
      <c r="F87" s="20"/>
      <c r="G87" s="20"/>
      <c r="H87" s="20"/>
      <c r="I87" s="20"/>
      <c r="J87" s="58"/>
      <c r="K87" s="20"/>
      <c r="L87" s="23"/>
      <c r="N87" s="18"/>
    </row>
    <row r="88" spans="1:22">
      <c r="B88" s="79"/>
      <c r="C88" s="23"/>
      <c r="D88" s="20"/>
      <c r="E88" s="20"/>
      <c r="F88" s="20"/>
      <c r="G88" s="20"/>
      <c r="H88" s="20"/>
      <c r="I88" s="20"/>
      <c r="J88" s="58"/>
      <c r="K88" s="20"/>
      <c r="L88" s="23"/>
      <c r="N88" s="18"/>
    </row>
    <row r="89" spans="1:22">
      <c r="B89" s="79"/>
      <c r="C89" s="23"/>
      <c r="D89" s="20"/>
      <c r="E89" s="20"/>
      <c r="F89" s="20"/>
      <c r="G89" s="20"/>
      <c r="H89" s="20"/>
      <c r="I89" s="20"/>
      <c r="J89" s="58"/>
      <c r="K89" s="20"/>
      <c r="L89" s="23"/>
      <c r="N89" s="18"/>
    </row>
    <row r="90" spans="1:22">
      <c r="B90" s="79"/>
      <c r="C90" s="23"/>
      <c r="D90" s="20"/>
      <c r="E90" s="20"/>
      <c r="F90" s="20"/>
      <c r="G90" s="20"/>
      <c r="H90" s="20"/>
      <c r="I90" s="20"/>
      <c r="J90" s="58"/>
      <c r="K90" s="20"/>
      <c r="L90" s="23"/>
      <c r="N90" s="18"/>
    </row>
    <row r="91" spans="1:22">
      <c r="B91" s="79"/>
      <c r="C91" s="23"/>
      <c r="D91" s="20"/>
      <c r="E91" s="20"/>
      <c r="F91" s="20"/>
      <c r="G91" s="20"/>
      <c r="H91" s="20"/>
      <c r="I91" s="20"/>
      <c r="J91" s="58"/>
      <c r="K91" s="20"/>
      <c r="L91" s="23"/>
      <c r="N91" s="18"/>
    </row>
    <row r="92" spans="1:22">
      <c r="B92" s="79"/>
      <c r="C92" s="23"/>
      <c r="D92" s="20"/>
      <c r="E92" s="20"/>
      <c r="F92" s="20"/>
      <c r="G92" s="20"/>
      <c r="H92" s="20"/>
      <c r="I92" s="20"/>
      <c r="J92" s="58"/>
      <c r="K92" s="20"/>
      <c r="L92" s="23"/>
      <c r="N92" s="18"/>
    </row>
    <row r="93" spans="1:22">
      <c r="B93" s="79"/>
      <c r="C93" s="23"/>
      <c r="D93" s="20"/>
      <c r="E93" s="20"/>
      <c r="F93" s="20"/>
      <c r="G93" s="20"/>
      <c r="H93" s="20"/>
      <c r="I93" s="20"/>
      <c r="J93" s="58"/>
      <c r="K93" s="20"/>
      <c r="L93" s="23"/>
      <c r="N93" s="18"/>
    </row>
    <row r="94" spans="1:22">
      <c r="C94" s="23"/>
      <c r="D94" s="23"/>
      <c r="E94" s="23"/>
      <c r="F94" s="23"/>
      <c r="G94" s="23"/>
      <c r="H94" s="20"/>
      <c r="I94" s="23"/>
      <c r="J94" s="23"/>
      <c r="K94" s="23"/>
      <c r="N94" s="18"/>
    </row>
    <row r="95" spans="1:22">
      <c r="H95" s="18"/>
      <c r="N95" s="18"/>
    </row>
    <row r="96" spans="1:22">
      <c r="H96" s="18"/>
      <c r="N96" s="18"/>
    </row>
    <row r="97" spans="8:14">
      <c r="H97" s="18"/>
      <c r="N97" s="18"/>
    </row>
    <row r="98" spans="8:14">
      <c r="H98" s="18"/>
      <c r="N98" s="18"/>
    </row>
    <row r="99" spans="8:14">
      <c r="H99" s="18"/>
      <c r="N99" s="18"/>
    </row>
    <row r="100" spans="8:14">
      <c r="H100" s="18"/>
      <c r="N100" s="18"/>
    </row>
    <row r="101" spans="8:14">
      <c r="H101" s="18"/>
      <c r="N101" s="18"/>
    </row>
    <row r="102" spans="8:14">
      <c r="H102" s="18"/>
      <c r="N102" s="18"/>
    </row>
    <row r="103" spans="8:14">
      <c r="H103" s="18"/>
      <c r="N103" s="18"/>
    </row>
    <row r="104" spans="8:14">
      <c r="H104" s="18"/>
      <c r="N104" s="18"/>
    </row>
    <row r="105" spans="8:14">
      <c r="H105" s="18"/>
      <c r="N105" s="18"/>
    </row>
    <row r="106" spans="8:14">
      <c r="H106" s="18"/>
      <c r="N106" s="18"/>
    </row>
    <row r="107" spans="8:14">
      <c r="H107" s="18"/>
      <c r="N107" s="18"/>
    </row>
    <row r="108" spans="8:14">
      <c r="H108" s="18"/>
      <c r="N108" s="18"/>
    </row>
    <row r="109" spans="8:14">
      <c r="H109" s="18"/>
      <c r="N109" s="18"/>
    </row>
    <row r="110" spans="8:14">
      <c r="H110" s="18"/>
      <c r="N110" s="18"/>
    </row>
    <row r="111" spans="8:14">
      <c r="H111" s="18"/>
      <c r="N111" s="18"/>
    </row>
    <row r="112" spans="8:14">
      <c r="H112" s="18"/>
      <c r="N112" s="18"/>
    </row>
    <row r="113" spans="8:14">
      <c r="H113" s="18"/>
      <c r="N113" s="18"/>
    </row>
    <row r="114" spans="8:14">
      <c r="H114" s="18"/>
      <c r="N114" s="18"/>
    </row>
    <row r="115" spans="8:14">
      <c r="H115" s="18"/>
      <c r="N115" s="18"/>
    </row>
    <row r="116" spans="8:14">
      <c r="H116" s="18"/>
      <c r="N116" s="18"/>
    </row>
    <row r="117" spans="8:14">
      <c r="H117" s="18"/>
      <c r="N117" s="18"/>
    </row>
    <row r="118" spans="8:14">
      <c r="H118" s="18"/>
      <c r="N118" s="18"/>
    </row>
    <row r="119" spans="8:14">
      <c r="H119" s="18"/>
      <c r="N119" s="18"/>
    </row>
    <row r="120" spans="8:14">
      <c r="H120" s="18"/>
      <c r="N120" s="18"/>
    </row>
    <row r="121" spans="8:14">
      <c r="H121" s="18"/>
      <c r="N121" s="18"/>
    </row>
    <row r="122" spans="8:14">
      <c r="H122" s="18"/>
      <c r="N122" s="18"/>
    </row>
    <row r="123" spans="8:14">
      <c r="H123" s="18"/>
      <c r="N123" s="18"/>
    </row>
    <row r="124" spans="8:14">
      <c r="H124" s="18"/>
      <c r="N124" s="18"/>
    </row>
    <row r="125" spans="8:14">
      <c r="H125" s="18"/>
      <c r="N125" s="18"/>
    </row>
    <row r="126" spans="8:14">
      <c r="H126" s="18"/>
      <c r="N126" s="18"/>
    </row>
    <row r="127" spans="8:14">
      <c r="H127" s="18"/>
      <c r="N127" s="18"/>
    </row>
    <row r="128" spans="8:14">
      <c r="H128" s="18"/>
      <c r="N128" s="18"/>
    </row>
    <row r="129" spans="8:14">
      <c r="H129" s="18"/>
      <c r="N129" s="18"/>
    </row>
    <row r="130" spans="8:14">
      <c r="H130" s="18"/>
      <c r="N130" s="18"/>
    </row>
    <row r="131" spans="8:14">
      <c r="H131" s="18"/>
      <c r="N131" s="18"/>
    </row>
    <row r="132" spans="8:14">
      <c r="H132" s="18"/>
      <c r="N132" s="18"/>
    </row>
    <row r="133" spans="8:14">
      <c r="H133" s="18"/>
      <c r="N133" s="18"/>
    </row>
    <row r="134" spans="8:14">
      <c r="H134" s="18"/>
      <c r="N134" s="18"/>
    </row>
    <row r="135" spans="8:14">
      <c r="H135" s="18"/>
      <c r="N135" s="18"/>
    </row>
    <row r="136" spans="8:14">
      <c r="H136" s="18"/>
      <c r="N136" s="18"/>
    </row>
    <row r="137" spans="8:14">
      <c r="H137" s="18"/>
      <c r="N137" s="18"/>
    </row>
    <row r="138" spans="8:14">
      <c r="H138" s="18"/>
      <c r="N138" s="18"/>
    </row>
    <row r="139" spans="8:14">
      <c r="H139" s="18"/>
      <c r="N139" s="18"/>
    </row>
    <row r="140" spans="8:14">
      <c r="H140" s="18"/>
      <c r="N140" s="18"/>
    </row>
    <row r="141" spans="8:14">
      <c r="H141" s="18"/>
      <c r="N141" s="18"/>
    </row>
    <row r="142" spans="8:14">
      <c r="H142" s="18"/>
      <c r="N142" s="18"/>
    </row>
    <row r="143" spans="8:14">
      <c r="H143" s="18"/>
      <c r="N143" s="18"/>
    </row>
    <row r="144" spans="8:14">
      <c r="N144" s="18"/>
    </row>
    <row r="416" spans="2:11">
      <c r="B416" s="5"/>
      <c r="C416" s="5"/>
      <c r="D416" s="5"/>
      <c r="E416" s="5"/>
      <c r="G416" s="5"/>
      <c r="H416" s="5"/>
      <c r="I416" s="5"/>
      <c r="J416" s="5"/>
      <c r="K416" s="5"/>
    </row>
    <row r="417" spans="2:14">
      <c r="B417" s="5"/>
      <c r="C417" s="5"/>
      <c r="D417" s="5"/>
      <c r="E417" s="5"/>
      <c r="G417" s="5"/>
      <c r="H417" s="5"/>
      <c r="I417" s="5"/>
      <c r="J417" s="5"/>
      <c r="K417" s="5"/>
      <c r="M417" s="5"/>
      <c r="N417" s="5"/>
    </row>
    <row r="418" spans="2:14">
      <c r="B418" s="5"/>
      <c r="C418" s="5"/>
      <c r="D418" s="5"/>
      <c r="E418" s="5"/>
      <c r="G418" s="5"/>
      <c r="H418" s="5"/>
      <c r="I418" s="5"/>
      <c r="J418" s="5"/>
      <c r="K418" s="5"/>
      <c r="M418" s="5"/>
      <c r="N418" s="5"/>
    </row>
    <row r="419" spans="2:14">
      <c r="B419" s="5"/>
      <c r="C419" s="5"/>
      <c r="D419" s="5"/>
      <c r="E419" s="5"/>
      <c r="G419" s="5"/>
      <c r="H419" s="5"/>
      <c r="I419" s="5"/>
      <c r="J419" s="5"/>
      <c r="K419" s="5"/>
      <c r="M419" s="5"/>
      <c r="N419" s="5"/>
    </row>
    <row r="420" spans="2:14">
      <c r="B420" s="5"/>
      <c r="C420" s="5"/>
      <c r="D420" s="5"/>
      <c r="E420" s="5"/>
      <c r="G420" s="5"/>
      <c r="H420" s="5"/>
      <c r="I420" s="5"/>
      <c r="J420" s="5"/>
      <c r="K420" s="5"/>
      <c r="M420" s="5"/>
      <c r="N420" s="5"/>
    </row>
    <row r="421" spans="2:14">
      <c r="B421" s="5"/>
      <c r="C421" s="5"/>
      <c r="D421" s="5"/>
      <c r="E421" s="5"/>
      <c r="G421" s="5"/>
      <c r="H421" s="5"/>
      <c r="I421" s="5"/>
      <c r="J421" s="5"/>
      <c r="K421" s="5"/>
      <c r="M421" s="5"/>
      <c r="N421" s="5"/>
    </row>
    <row r="422" spans="2:14">
      <c r="B422" s="5"/>
      <c r="C422" s="5"/>
      <c r="D422" s="5"/>
      <c r="E422" s="5"/>
      <c r="G422" s="5"/>
      <c r="H422" s="5"/>
      <c r="I422" s="5"/>
      <c r="J422" s="5"/>
      <c r="K422" s="5"/>
      <c r="M422" s="5"/>
      <c r="N422" s="5"/>
    </row>
    <row r="423" spans="2:14">
      <c r="B423" s="5"/>
      <c r="C423" s="5"/>
      <c r="D423" s="5"/>
      <c r="E423" s="5"/>
      <c r="G423" s="5"/>
      <c r="H423" s="5"/>
      <c r="I423" s="5"/>
      <c r="J423" s="5"/>
      <c r="K423" s="5"/>
      <c r="M423" s="5"/>
      <c r="N423" s="5"/>
    </row>
    <row r="424" spans="2:14">
      <c r="B424" s="5"/>
      <c r="C424" s="5"/>
      <c r="D424" s="5"/>
      <c r="E424" s="5"/>
      <c r="G424" s="5"/>
      <c r="H424" s="5"/>
      <c r="I424" s="5"/>
      <c r="J424" s="5"/>
      <c r="K424" s="5"/>
      <c r="M424" s="5"/>
      <c r="N424" s="5"/>
    </row>
    <row r="425" spans="2:14">
      <c r="B425" s="5"/>
      <c r="C425" s="5"/>
      <c r="D425" s="5"/>
      <c r="E425" s="5"/>
      <c r="G425" s="5"/>
      <c r="H425" s="5"/>
      <c r="I425" s="5"/>
      <c r="J425" s="5"/>
      <c r="K425" s="5"/>
      <c r="M425" s="5"/>
      <c r="N425" s="5"/>
    </row>
    <row r="426" spans="2:14">
      <c r="B426" s="5"/>
      <c r="C426" s="5"/>
      <c r="D426" s="5"/>
      <c r="E426" s="5"/>
      <c r="G426" s="5"/>
      <c r="H426" s="5"/>
      <c r="I426" s="5"/>
      <c r="J426" s="5"/>
      <c r="K426" s="5"/>
      <c r="M426" s="5"/>
      <c r="N426" s="5"/>
    </row>
    <row r="427" spans="2:14">
      <c r="B427" s="5"/>
      <c r="C427" s="5"/>
      <c r="D427" s="5"/>
      <c r="E427" s="5"/>
      <c r="G427" s="5"/>
      <c r="H427" s="5"/>
      <c r="I427" s="5"/>
      <c r="J427" s="5"/>
      <c r="K427" s="5"/>
      <c r="M427" s="5"/>
      <c r="N427" s="5"/>
    </row>
    <row r="428" spans="2:14">
      <c r="B428" s="5"/>
      <c r="C428" s="5"/>
      <c r="D428" s="5"/>
      <c r="E428" s="5"/>
      <c r="G428" s="5"/>
      <c r="H428" s="5"/>
      <c r="I428" s="5"/>
      <c r="J428" s="5"/>
      <c r="K428" s="5"/>
      <c r="M428" s="5"/>
      <c r="N428" s="5"/>
    </row>
    <row r="429" spans="2:14">
      <c r="B429" s="5"/>
      <c r="C429" s="5"/>
      <c r="D429" s="5"/>
      <c r="E429" s="5"/>
      <c r="G429" s="5"/>
      <c r="H429" s="5"/>
      <c r="I429" s="5"/>
      <c r="J429" s="5"/>
      <c r="K429" s="5"/>
      <c r="M429" s="5"/>
      <c r="N429" s="5"/>
    </row>
    <row r="430" spans="2:14">
      <c r="B430" s="5"/>
      <c r="C430" s="5"/>
      <c r="D430" s="5"/>
      <c r="E430" s="5"/>
      <c r="G430" s="5"/>
      <c r="H430" s="5"/>
      <c r="I430" s="5"/>
      <c r="J430" s="5"/>
      <c r="K430" s="5"/>
      <c r="M430" s="5"/>
      <c r="N430" s="5"/>
    </row>
    <row r="431" spans="2:14">
      <c r="B431" s="5"/>
      <c r="C431" s="5"/>
      <c r="D431" s="5"/>
      <c r="E431" s="5"/>
      <c r="G431" s="5"/>
      <c r="H431" s="5"/>
      <c r="I431" s="5"/>
      <c r="J431" s="5"/>
      <c r="K431" s="5"/>
      <c r="M431" s="5"/>
      <c r="N431" s="5"/>
    </row>
    <row r="432" spans="2:14">
      <c r="B432" s="5"/>
      <c r="C432" s="5"/>
      <c r="D432" s="5"/>
      <c r="E432" s="5"/>
      <c r="G432" s="5"/>
      <c r="H432" s="5"/>
      <c r="I432" s="5"/>
      <c r="J432" s="5"/>
      <c r="K432" s="5"/>
      <c r="M432" s="5"/>
      <c r="N432" s="5"/>
    </row>
    <row r="433" spans="2:14">
      <c r="B433" s="5"/>
      <c r="C433" s="5"/>
      <c r="D433" s="5"/>
      <c r="E433" s="5"/>
      <c r="G433" s="5"/>
      <c r="H433" s="5"/>
      <c r="I433" s="5"/>
      <c r="J433" s="5"/>
      <c r="K433" s="5"/>
      <c r="M433" s="5"/>
      <c r="N433" s="5"/>
    </row>
    <row r="434" spans="2:14">
      <c r="B434" s="5"/>
      <c r="C434" s="5"/>
      <c r="D434" s="5"/>
      <c r="E434" s="5"/>
      <c r="G434" s="5"/>
      <c r="H434" s="5"/>
      <c r="I434" s="5"/>
      <c r="J434" s="5"/>
      <c r="K434" s="5"/>
      <c r="M434" s="5"/>
      <c r="N434" s="5"/>
    </row>
    <row r="435" spans="2:14">
      <c r="B435" s="5"/>
      <c r="C435" s="5"/>
      <c r="D435" s="5"/>
      <c r="E435" s="5"/>
      <c r="G435" s="5"/>
      <c r="H435" s="5"/>
      <c r="I435" s="5"/>
      <c r="J435" s="5"/>
      <c r="K435" s="5"/>
      <c r="M435" s="5"/>
      <c r="N435" s="5"/>
    </row>
    <row r="436" spans="2:14">
      <c r="B436" s="5"/>
      <c r="C436" s="5"/>
      <c r="D436" s="5"/>
      <c r="E436" s="5"/>
      <c r="G436" s="5"/>
      <c r="H436" s="5"/>
      <c r="I436" s="5"/>
      <c r="J436" s="5"/>
      <c r="K436" s="5"/>
      <c r="M436" s="5"/>
      <c r="N436" s="5"/>
    </row>
    <row r="437" spans="2:14">
      <c r="B437" s="5"/>
      <c r="C437" s="5"/>
      <c r="D437" s="5"/>
      <c r="E437" s="5"/>
      <c r="G437" s="5"/>
      <c r="H437" s="5"/>
      <c r="I437" s="5"/>
      <c r="J437" s="5"/>
      <c r="K437" s="5"/>
      <c r="M437" s="5"/>
      <c r="N437" s="5"/>
    </row>
    <row r="438" spans="2:14">
      <c r="B438" s="5"/>
      <c r="C438" s="5"/>
      <c r="D438" s="5"/>
      <c r="E438" s="5"/>
      <c r="G438" s="5"/>
      <c r="H438" s="5"/>
      <c r="I438" s="5"/>
      <c r="J438" s="5"/>
      <c r="K438" s="5"/>
      <c r="M438" s="5"/>
      <c r="N438" s="5"/>
    </row>
    <row r="439" spans="2:14">
      <c r="B439" s="5"/>
      <c r="C439" s="5"/>
      <c r="D439" s="5"/>
      <c r="E439" s="5"/>
      <c r="G439" s="5"/>
      <c r="H439" s="5"/>
      <c r="I439" s="5"/>
      <c r="J439" s="5"/>
      <c r="K439" s="5"/>
      <c r="M439" s="5"/>
      <c r="N439" s="5"/>
    </row>
    <row r="440" spans="2:14">
      <c r="B440" s="5"/>
      <c r="C440" s="5"/>
      <c r="D440" s="5"/>
      <c r="E440" s="5"/>
      <c r="G440" s="5"/>
      <c r="H440" s="5"/>
      <c r="I440" s="5"/>
      <c r="J440" s="5"/>
      <c r="K440" s="5"/>
      <c r="M440" s="5"/>
      <c r="N440" s="5"/>
    </row>
    <row r="441" spans="2:14">
      <c r="B441" s="5"/>
      <c r="C441" s="5"/>
      <c r="D441" s="5"/>
      <c r="E441" s="5"/>
      <c r="G441" s="5"/>
      <c r="H441" s="5"/>
      <c r="I441" s="5"/>
      <c r="J441" s="5"/>
      <c r="K441" s="5"/>
      <c r="M441" s="5"/>
      <c r="N441" s="5"/>
    </row>
    <row r="442" spans="2:14">
      <c r="B442" s="5"/>
      <c r="C442" s="5"/>
      <c r="D442" s="5"/>
      <c r="E442" s="5"/>
      <c r="G442" s="5"/>
      <c r="H442" s="5"/>
      <c r="I442" s="5"/>
      <c r="J442" s="5"/>
      <c r="K442" s="5"/>
      <c r="M442" s="5"/>
      <c r="N442" s="5"/>
    </row>
    <row r="443" spans="2:14">
      <c r="B443" s="5"/>
      <c r="C443" s="5"/>
      <c r="D443" s="5"/>
      <c r="E443" s="5"/>
      <c r="G443" s="5"/>
      <c r="H443" s="5"/>
      <c r="I443" s="5"/>
      <c r="J443" s="5"/>
      <c r="K443" s="5"/>
      <c r="M443" s="5"/>
      <c r="N443" s="5"/>
    </row>
    <row r="444" spans="2:14">
      <c r="B444" s="5"/>
      <c r="C444" s="5"/>
      <c r="D444" s="5"/>
      <c r="E444" s="5"/>
      <c r="G444" s="5"/>
      <c r="H444" s="5"/>
      <c r="I444" s="5"/>
      <c r="J444" s="5"/>
      <c r="K444" s="5"/>
      <c r="M444" s="5"/>
      <c r="N444" s="5"/>
    </row>
    <row r="445" spans="2:14">
      <c r="B445" s="5"/>
      <c r="C445" s="5"/>
      <c r="D445" s="5"/>
      <c r="E445" s="5"/>
      <c r="G445" s="5"/>
      <c r="H445" s="5"/>
      <c r="I445" s="5"/>
      <c r="J445" s="5"/>
      <c r="K445" s="5"/>
      <c r="M445" s="5"/>
      <c r="N445" s="5"/>
    </row>
    <row r="446" spans="2:14">
      <c r="B446" s="5"/>
      <c r="C446" s="5"/>
      <c r="D446" s="5"/>
      <c r="E446" s="5"/>
      <c r="G446" s="5"/>
      <c r="H446" s="5"/>
      <c r="I446" s="5"/>
      <c r="J446" s="5"/>
      <c r="K446" s="5"/>
      <c r="M446" s="5"/>
      <c r="N446" s="5"/>
    </row>
    <row r="447" spans="2:14">
      <c r="B447" s="5"/>
      <c r="C447" s="5"/>
      <c r="D447" s="5"/>
      <c r="E447" s="5"/>
      <c r="G447" s="5"/>
      <c r="H447" s="5"/>
      <c r="I447" s="5"/>
      <c r="J447" s="5"/>
      <c r="K447" s="5"/>
      <c r="M447" s="5"/>
      <c r="N447" s="5"/>
    </row>
    <row r="448" spans="2:14">
      <c r="B448" s="5"/>
      <c r="C448" s="5"/>
      <c r="D448" s="5"/>
      <c r="E448" s="5"/>
      <c r="G448" s="5"/>
      <c r="H448" s="5"/>
      <c r="I448" s="5"/>
      <c r="J448" s="5"/>
      <c r="K448" s="5"/>
      <c r="M448" s="5"/>
      <c r="N448" s="5"/>
    </row>
    <row r="449" spans="2:14">
      <c r="B449" s="5"/>
      <c r="C449" s="5"/>
      <c r="D449" s="5"/>
      <c r="E449" s="5"/>
      <c r="G449" s="5"/>
      <c r="H449" s="5"/>
      <c r="I449" s="5"/>
      <c r="J449" s="5"/>
      <c r="K449" s="5"/>
      <c r="M449" s="5"/>
      <c r="N449" s="5"/>
    </row>
    <row r="450" spans="2:14">
      <c r="B450" s="5"/>
      <c r="C450" s="5"/>
      <c r="D450" s="5"/>
      <c r="E450" s="5"/>
      <c r="G450" s="5"/>
      <c r="H450" s="5"/>
      <c r="I450" s="5"/>
      <c r="J450" s="5"/>
      <c r="K450" s="5"/>
      <c r="M450" s="5"/>
      <c r="N450" s="5"/>
    </row>
    <row r="451" spans="2:14">
      <c r="B451" s="5"/>
      <c r="C451" s="5"/>
      <c r="D451" s="5"/>
      <c r="E451" s="5"/>
      <c r="G451" s="5"/>
      <c r="H451" s="5"/>
      <c r="I451" s="5"/>
      <c r="J451" s="5"/>
      <c r="K451" s="5"/>
      <c r="M451" s="5"/>
      <c r="N451" s="5"/>
    </row>
    <row r="452" spans="2:14">
      <c r="B452" s="5"/>
      <c r="C452" s="5"/>
      <c r="D452" s="5"/>
      <c r="E452" s="5"/>
      <c r="G452" s="5"/>
      <c r="H452" s="5"/>
      <c r="I452" s="5"/>
      <c r="J452" s="5"/>
      <c r="K452" s="5"/>
      <c r="M452" s="5"/>
      <c r="N452" s="5"/>
    </row>
    <row r="453" spans="2:14">
      <c r="B453" s="5"/>
      <c r="C453" s="5"/>
      <c r="D453" s="5"/>
      <c r="E453" s="5"/>
      <c r="G453" s="5"/>
      <c r="H453" s="5"/>
      <c r="I453" s="5"/>
      <c r="J453" s="5"/>
      <c r="K453" s="5"/>
      <c r="M453" s="5"/>
      <c r="N453" s="5"/>
    </row>
    <row r="454" spans="2:14">
      <c r="B454" s="5"/>
      <c r="C454" s="5"/>
      <c r="D454" s="5"/>
      <c r="E454" s="5"/>
      <c r="G454" s="5"/>
      <c r="H454" s="5"/>
      <c r="I454" s="5"/>
      <c r="J454" s="5"/>
      <c r="K454" s="5"/>
      <c r="M454" s="5"/>
      <c r="N454" s="5"/>
    </row>
    <row r="455" spans="2:14">
      <c r="B455" s="5"/>
      <c r="C455" s="5"/>
      <c r="D455" s="5"/>
      <c r="E455" s="5"/>
      <c r="G455" s="5"/>
      <c r="H455" s="5"/>
      <c r="I455" s="5"/>
      <c r="J455" s="5"/>
      <c r="K455" s="5"/>
      <c r="M455" s="5"/>
      <c r="N455" s="5"/>
    </row>
    <row r="456" spans="2:14">
      <c r="B456" s="5"/>
      <c r="C456" s="5"/>
      <c r="D456" s="5"/>
      <c r="E456" s="5"/>
      <c r="G456" s="5"/>
      <c r="H456" s="5"/>
      <c r="I456" s="5"/>
      <c r="J456" s="5"/>
      <c r="K456" s="5"/>
      <c r="M456" s="5"/>
      <c r="N456" s="5"/>
    </row>
    <row r="457" spans="2:14">
      <c r="B457" s="5"/>
      <c r="C457" s="5"/>
      <c r="D457" s="5"/>
      <c r="E457" s="5"/>
      <c r="G457" s="5"/>
      <c r="H457" s="5"/>
      <c r="I457" s="5"/>
      <c r="J457" s="5"/>
      <c r="K457" s="5"/>
      <c r="M457" s="5"/>
      <c r="N457" s="5"/>
    </row>
    <row r="458" spans="2:14">
      <c r="B458" s="5"/>
      <c r="C458" s="5"/>
      <c r="D458" s="5"/>
      <c r="E458" s="5"/>
      <c r="G458" s="5"/>
      <c r="H458" s="5"/>
      <c r="I458" s="5"/>
      <c r="J458" s="5"/>
      <c r="K458" s="5"/>
      <c r="M458" s="5"/>
      <c r="N458" s="5"/>
    </row>
    <row r="459" spans="2:14">
      <c r="B459" s="5"/>
      <c r="C459" s="5"/>
      <c r="D459" s="5"/>
      <c r="E459" s="5"/>
      <c r="G459" s="5"/>
      <c r="H459" s="5"/>
      <c r="I459" s="5"/>
      <c r="J459" s="5"/>
      <c r="K459" s="5"/>
      <c r="M459" s="5"/>
      <c r="N459" s="5"/>
    </row>
    <row r="460" spans="2:14">
      <c r="B460" s="5"/>
      <c r="C460" s="5"/>
      <c r="D460" s="5"/>
      <c r="E460" s="5"/>
      <c r="G460" s="5"/>
      <c r="H460" s="5"/>
      <c r="I460" s="5"/>
      <c r="J460" s="5"/>
      <c r="K460" s="5"/>
      <c r="M460" s="5"/>
      <c r="N460" s="5"/>
    </row>
    <row r="461" spans="2:14">
      <c r="B461" s="5"/>
      <c r="C461" s="5"/>
      <c r="D461" s="5"/>
      <c r="E461" s="5"/>
      <c r="G461" s="5"/>
      <c r="H461" s="5"/>
      <c r="I461" s="5"/>
      <c r="J461" s="5"/>
      <c r="K461" s="5"/>
      <c r="M461" s="5"/>
      <c r="N461" s="5"/>
    </row>
    <row r="462" spans="2:14">
      <c r="B462" s="5"/>
      <c r="C462" s="5"/>
      <c r="D462" s="5"/>
      <c r="E462" s="5"/>
      <c r="G462" s="5"/>
      <c r="H462" s="5"/>
      <c r="I462" s="5"/>
      <c r="J462" s="5"/>
      <c r="K462" s="5"/>
      <c r="M462" s="5"/>
      <c r="N462" s="5"/>
    </row>
    <row r="463" spans="2:14">
      <c r="B463" s="5"/>
      <c r="C463" s="5"/>
      <c r="D463" s="5"/>
      <c r="E463" s="5"/>
      <c r="G463" s="5"/>
      <c r="H463" s="5"/>
      <c r="I463" s="5"/>
      <c r="J463" s="5"/>
      <c r="K463" s="5"/>
      <c r="M463" s="5"/>
      <c r="N463" s="5"/>
    </row>
    <row r="464" spans="2:14">
      <c r="B464" s="5"/>
      <c r="C464" s="5"/>
      <c r="D464" s="5"/>
      <c r="E464" s="5"/>
      <c r="G464" s="5"/>
      <c r="H464" s="5"/>
      <c r="I464" s="5"/>
      <c r="J464" s="5"/>
      <c r="K464" s="5"/>
      <c r="M464" s="5"/>
      <c r="N464" s="5"/>
    </row>
    <row r="465" spans="2:14">
      <c r="B465" s="5"/>
      <c r="C465" s="5"/>
      <c r="D465" s="5"/>
      <c r="E465" s="5"/>
      <c r="G465" s="5"/>
      <c r="H465" s="5"/>
      <c r="I465" s="5"/>
      <c r="J465" s="5"/>
      <c r="K465" s="5"/>
      <c r="M465" s="5"/>
      <c r="N465" s="5"/>
    </row>
    <row r="466" spans="2:14">
      <c r="B466" s="5"/>
      <c r="C466" s="5"/>
      <c r="D466" s="5"/>
      <c r="E466" s="5"/>
      <c r="G466" s="5"/>
      <c r="H466" s="5"/>
      <c r="I466" s="5"/>
      <c r="J466" s="5"/>
      <c r="K466" s="5"/>
      <c r="M466" s="5"/>
      <c r="N466" s="5"/>
    </row>
    <row r="467" spans="2:14">
      <c r="B467" s="5"/>
      <c r="C467" s="5"/>
      <c r="D467" s="5"/>
      <c r="E467" s="5"/>
      <c r="G467" s="5"/>
      <c r="H467" s="5"/>
      <c r="I467" s="5"/>
      <c r="J467" s="5"/>
      <c r="K467" s="5"/>
      <c r="M467" s="5"/>
      <c r="N467" s="5"/>
    </row>
    <row r="468" spans="2:14">
      <c r="B468" s="5"/>
      <c r="C468" s="5"/>
      <c r="D468" s="5"/>
      <c r="E468" s="5"/>
      <c r="G468" s="5"/>
      <c r="H468" s="5"/>
      <c r="I468" s="5"/>
      <c r="J468" s="5"/>
      <c r="K468" s="5"/>
      <c r="M468" s="5"/>
      <c r="N468" s="5"/>
    </row>
    <row r="469" spans="2:14">
      <c r="B469" s="5"/>
      <c r="C469" s="5"/>
      <c r="D469" s="5"/>
      <c r="E469" s="5"/>
      <c r="G469" s="5"/>
      <c r="H469" s="5"/>
      <c r="I469" s="5"/>
      <c r="J469" s="5"/>
      <c r="K469" s="5"/>
      <c r="M469" s="5"/>
      <c r="N469" s="5"/>
    </row>
    <row r="470" spans="2:14">
      <c r="B470" s="5"/>
      <c r="C470" s="5"/>
      <c r="D470" s="5"/>
      <c r="E470" s="5"/>
      <c r="G470" s="5"/>
      <c r="H470" s="5"/>
      <c r="I470" s="5"/>
      <c r="J470" s="5"/>
      <c r="K470" s="5"/>
      <c r="M470" s="5"/>
      <c r="N470" s="5"/>
    </row>
    <row r="471" spans="2:14">
      <c r="B471" s="5"/>
      <c r="C471" s="5"/>
      <c r="D471" s="5"/>
      <c r="E471" s="5"/>
      <c r="G471" s="5"/>
      <c r="H471" s="5"/>
      <c r="I471" s="5"/>
      <c r="J471" s="5"/>
      <c r="K471" s="5"/>
      <c r="M471" s="5"/>
      <c r="N471" s="5"/>
    </row>
    <row r="472" spans="2:14">
      <c r="B472" s="5"/>
      <c r="C472" s="5"/>
      <c r="D472" s="5"/>
      <c r="E472" s="5"/>
      <c r="G472" s="5"/>
      <c r="H472" s="5"/>
      <c r="I472" s="5"/>
      <c r="J472" s="5"/>
      <c r="K472" s="5"/>
      <c r="M472" s="5"/>
      <c r="N472" s="5"/>
    </row>
    <row r="473" spans="2:14">
      <c r="B473" s="5"/>
      <c r="C473" s="5"/>
      <c r="D473" s="5"/>
      <c r="E473" s="5"/>
      <c r="G473" s="5"/>
      <c r="H473" s="5"/>
      <c r="I473" s="5"/>
      <c r="J473" s="5"/>
      <c r="K473" s="5"/>
      <c r="M473" s="5"/>
      <c r="N473" s="5"/>
    </row>
    <row r="474" spans="2:14">
      <c r="B474" s="5"/>
      <c r="C474" s="5"/>
      <c r="D474" s="5"/>
      <c r="E474" s="5"/>
      <c r="G474" s="5"/>
      <c r="H474" s="5"/>
      <c r="I474" s="5"/>
      <c r="J474" s="5"/>
      <c r="K474" s="5"/>
      <c r="M474" s="5"/>
      <c r="N474" s="5"/>
    </row>
    <row r="475" spans="2:14">
      <c r="B475" s="5"/>
      <c r="C475" s="5"/>
      <c r="D475" s="5"/>
      <c r="E475" s="5"/>
      <c r="G475" s="5"/>
      <c r="H475" s="5"/>
      <c r="I475" s="5"/>
      <c r="J475" s="5"/>
      <c r="K475" s="5"/>
      <c r="M475" s="5"/>
      <c r="N475" s="5"/>
    </row>
    <row r="476" spans="2:14">
      <c r="B476" s="5"/>
      <c r="C476" s="5"/>
      <c r="D476" s="5"/>
      <c r="E476" s="5"/>
      <c r="G476" s="5"/>
      <c r="H476" s="5"/>
      <c r="I476" s="5"/>
      <c r="J476" s="5"/>
      <c r="K476" s="5"/>
      <c r="M476" s="5"/>
      <c r="N476" s="5"/>
    </row>
    <row r="477" spans="2:14">
      <c r="B477" s="5"/>
      <c r="C477" s="5"/>
      <c r="D477" s="5"/>
      <c r="E477" s="5"/>
      <c r="G477" s="5"/>
      <c r="H477" s="5"/>
      <c r="I477" s="5"/>
      <c r="J477" s="5"/>
      <c r="K477" s="5"/>
      <c r="M477" s="5"/>
      <c r="N477" s="5"/>
    </row>
    <row r="478" spans="2:14">
      <c r="B478" s="5"/>
      <c r="C478" s="5"/>
      <c r="D478" s="5"/>
      <c r="E478" s="5"/>
      <c r="G478" s="5"/>
      <c r="H478" s="5"/>
      <c r="I478" s="5"/>
      <c r="J478" s="5"/>
      <c r="K478" s="5"/>
      <c r="M478" s="5"/>
      <c r="N478" s="5"/>
    </row>
    <row r="479" spans="2:14">
      <c r="B479" s="5"/>
      <c r="C479" s="5"/>
      <c r="D479" s="5"/>
      <c r="E479" s="5"/>
      <c r="G479" s="5"/>
      <c r="H479" s="5"/>
      <c r="I479" s="5"/>
      <c r="J479" s="5"/>
      <c r="K479" s="5"/>
      <c r="M479" s="5"/>
      <c r="N479" s="5"/>
    </row>
    <row r="480" spans="2:14">
      <c r="B480" s="5"/>
      <c r="C480" s="5"/>
      <c r="D480" s="5"/>
      <c r="E480" s="5"/>
      <c r="G480" s="5"/>
      <c r="H480" s="5"/>
      <c r="I480" s="5"/>
      <c r="J480" s="5"/>
      <c r="K480" s="5"/>
      <c r="M480" s="5"/>
      <c r="N480" s="5"/>
    </row>
    <row r="481" spans="2:14">
      <c r="B481" s="5"/>
      <c r="C481" s="5"/>
      <c r="D481" s="5"/>
      <c r="E481" s="5"/>
      <c r="G481" s="5"/>
      <c r="H481" s="5"/>
      <c r="I481" s="5"/>
      <c r="J481" s="5"/>
      <c r="K481" s="5"/>
      <c r="M481" s="5"/>
      <c r="N481" s="5"/>
    </row>
    <row r="482" spans="2:14">
      <c r="B482" s="5"/>
      <c r="C482" s="5"/>
      <c r="D482" s="5"/>
      <c r="E482" s="5"/>
      <c r="G482" s="5"/>
      <c r="H482" s="5"/>
      <c r="I482" s="5"/>
      <c r="J482" s="5"/>
      <c r="K482" s="5"/>
      <c r="M482" s="5"/>
      <c r="N482" s="5"/>
    </row>
    <row r="483" spans="2:14">
      <c r="B483" s="5"/>
      <c r="C483" s="5"/>
      <c r="D483" s="5"/>
      <c r="E483" s="5"/>
      <c r="G483" s="5"/>
      <c r="H483" s="5"/>
      <c r="I483" s="5"/>
      <c r="J483" s="5"/>
      <c r="K483" s="5"/>
      <c r="M483" s="5"/>
      <c r="N483" s="5"/>
    </row>
    <row r="484" spans="2:14">
      <c r="B484" s="5"/>
      <c r="C484" s="5"/>
      <c r="D484" s="5"/>
      <c r="E484" s="5"/>
      <c r="G484" s="5"/>
      <c r="H484" s="5"/>
      <c r="I484" s="5"/>
      <c r="J484" s="5"/>
      <c r="K484" s="5"/>
      <c r="M484" s="5"/>
      <c r="N484" s="5"/>
    </row>
    <row r="485" spans="2:14">
      <c r="B485" s="5"/>
      <c r="C485" s="5"/>
      <c r="D485" s="5"/>
      <c r="E485" s="5"/>
      <c r="G485" s="5"/>
      <c r="H485" s="5"/>
      <c r="I485" s="5"/>
      <c r="J485" s="5"/>
      <c r="K485" s="5"/>
      <c r="M485" s="5"/>
      <c r="N485" s="5"/>
    </row>
    <row r="486" spans="2:14">
      <c r="B486" s="5"/>
      <c r="C486" s="5"/>
      <c r="D486" s="5"/>
      <c r="E486" s="5"/>
      <c r="G486" s="5"/>
      <c r="H486" s="5"/>
      <c r="I486" s="5"/>
      <c r="J486" s="5"/>
      <c r="K486" s="5"/>
      <c r="M486" s="5"/>
      <c r="N486" s="5"/>
    </row>
    <row r="487" spans="2:14">
      <c r="B487" s="5"/>
      <c r="C487" s="5"/>
      <c r="D487" s="5"/>
      <c r="E487" s="5"/>
      <c r="G487" s="5"/>
      <c r="H487" s="5"/>
      <c r="I487" s="5"/>
      <c r="J487" s="5"/>
      <c r="K487" s="5"/>
      <c r="M487" s="5"/>
      <c r="N487" s="5"/>
    </row>
    <row r="488" spans="2:14">
      <c r="B488" s="5"/>
      <c r="C488" s="5"/>
      <c r="D488" s="5"/>
      <c r="E488" s="5"/>
      <c r="G488" s="5"/>
      <c r="H488" s="5"/>
      <c r="I488" s="5"/>
      <c r="J488" s="5"/>
      <c r="K488" s="5"/>
      <c r="M488" s="5"/>
      <c r="N488" s="5"/>
    </row>
    <row r="489" spans="2:14">
      <c r="B489" s="5"/>
      <c r="C489" s="5"/>
      <c r="D489" s="5"/>
      <c r="E489" s="5"/>
      <c r="G489" s="5"/>
      <c r="H489" s="5"/>
      <c r="I489" s="5"/>
      <c r="J489" s="5"/>
      <c r="K489" s="5"/>
      <c r="M489" s="5"/>
      <c r="N489" s="5"/>
    </row>
    <row r="490" spans="2:14">
      <c r="B490" s="5"/>
      <c r="C490" s="5"/>
      <c r="D490" s="5"/>
      <c r="E490" s="5"/>
      <c r="G490" s="5"/>
      <c r="H490" s="5"/>
      <c r="I490" s="5"/>
      <c r="J490" s="5"/>
      <c r="K490" s="5"/>
      <c r="M490" s="5"/>
      <c r="N490" s="5"/>
    </row>
    <row r="491" spans="2:14">
      <c r="B491" s="5"/>
      <c r="C491" s="5"/>
      <c r="D491" s="5"/>
      <c r="E491" s="5"/>
      <c r="G491" s="5"/>
      <c r="H491" s="5"/>
      <c r="I491" s="5"/>
      <c r="J491" s="5"/>
      <c r="K491" s="5"/>
      <c r="M491" s="5"/>
      <c r="N491" s="5"/>
    </row>
    <row r="492" spans="2:14">
      <c r="B492" s="5"/>
      <c r="C492" s="5"/>
      <c r="D492" s="5"/>
      <c r="E492" s="5"/>
      <c r="G492" s="5"/>
      <c r="H492" s="5"/>
      <c r="I492" s="5"/>
      <c r="J492" s="5"/>
      <c r="K492" s="5"/>
      <c r="M492" s="5"/>
      <c r="N492" s="5"/>
    </row>
    <row r="493" spans="2:14">
      <c r="B493" s="5"/>
      <c r="C493" s="5"/>
      <c r="D493" s="5"/>
      <c r="E493" s="5"/>
      <c r="G493" s="5"/>
      <c r="H493" s="5"/>
      <c r="I493" s="5"/>
      <c r="J493" s="5"/>
      <c r="K493" s="5"/>
      <c r="M493" s="5"/>
      <c r="N493" s="5"/>
    </row>
    <row r="494" spans="2:14">
      <c r="B494" s="5"/>
      <c r="C494" s="5"/>
      <c r="D494" s="5"/>
      <c r="E494" s="5"/>
      <c r="G494" s="5"/>
      <c r="H494" s="5"/>
      <c r="I494" s="5"/>
      <c r="J494" s="5"/>
      <c r="K494" s="5"/>
      <c r="M494" s="5"/>
      <c r="N494" s="5"/>
    </row>
    <row r="495" spans="2:14">
      <c r="B495" s="5"/>
      <c r="C495" s="5"/>
      <c r="D495" s="5"/>
      <c r="E495" s="5"/>
      <c r="G495" s="5"/>
      <c r="H495" s="5"/>
      <c r="I495" s="5"/>
      <c r="J495" s="5"/>
      <c r="K495" s="5"/>
      <c r="M495" s="5"/>
      <c r="N495" s="5"/>
    </row>
    <row r="496" spans="2:14">
      <c r="B496" s="5"/>
      <c r="C496" s="5"/>
      <c r="D496" s="5"/>
      <c r="E496" s="5"/>
      <c r="G496" s="5"/>
      <c r="H496" s="5"/>
      <c r="I496" s="5"/>
      <c r="J496" s="5"/>
      <c r="K496" s="5"/>
      <c r="M496" s="5"/>
      <c r="N496" s="5"/>
    </row>
    <row r="497" spans="2:14">
      <c r="B497" s="5"/>
      <c r="C497" s="5"/>
      <c r="D497" s="5"/>
      <c r="E497" s="5"/>
      <c r="G497" s="5"/>
      <c r="H497" s="5"/>
      <c r="I497" s="5"/>
      <c r="J497" s="5"/>
      <c r="K497" s="5"/>
      <c r="M497" s="5"/>
      <c r="N497" s="5"/>
    </row>
    <row r="498" spans="2:14">
      <c r="B498" s="5"/>
      <c r="C498" s="5"/>
      <c r="D498" s="5"/>
      <c r="E498" s="5"/>
      <c r="G498" s="5"/>
      <c r="H498" s="5"/>
      <c r="I498" s="5"/>
      <c r="J498" s="5"/>
      <c r="K498" s="5"/>
      <c r="M498" s="5"/>
      <c r="N498" s="5"/>
    </row>
    <row r="499" spans="2:14">
      <c r="B499" s="5"/>
      <c r="C499" s="5"/>
      <c r="D499" s="5"/>
      <c r="E499" s="5"/>
      <c r="G499" s="5"/>
      <c r="H499" s="5"/>
      <c r="I499" s="5"/>
      <c r="J499" s="5"/>
      <c r="K499" s="5"/>
      <c r="M499" s="5"/>
      <c r="N499" s="5"/>
    </row>
    <row r="500" spans="2:14">
      <c r="B500" s="5"/>
      <c r="C500" s="5"/>
      <c r="D500" s="5"/>
      <c r="E500" s="5"/>
      <c r="G500" s="5"/>
      <c r="H500" s="5"/>
      <c r="I500" s="5"/>
      <c r="J500" s="5"/>
      <c r="K500" s="5"/>
      <c r="M500" s="5"/>
      <c r="N500" s="5"/>
    </row>
    <row r="501" spans="2:14">
      <c r="B501" s="5"/>
      <c r="C501" s="5"/>
      <c r="D501" s="5"/>
      <c r="E501" s="5"/>
      <c r="G501" s="5"/>
      <c r="H501" s="5"/>
      <c r="I501" s="5"/>
      <c r="J501" s="5"/>
      <c r="K501" s="5"/>
      <c r="M501" s="5"/>
      <c r="N501" s="5"/>
    </row>
    <row r="502" spans="2:14">
      <c r="B502" s="5"/>
      <c r="C502" s="5"/>
      <c r="D502" s="5"/>
      <c r="E502" s="5"/>
      <c r="G502" s="5"/>
      <c r="H502" s="5"/>
      <c r="I502" s="5"/>
      <c r="J502" s="5"/>
      <c r="K502" s="5"/>
      <c r="M502" s="5"/>
      <c r="N502" s="5"/>
    </row>
    <row r="503" spans="2:14">
      <c r="B503" s="5"/>
      <c r="C503" s="5"/>
      <c r="D503" s="5"/>
      <c r="E503" s="5"/>
      <c r="G503" s="5"/>
      <c r="H503" s="5"/>
      <c r="I503" s="5"/>
      <c r="J503" s="5"/>
      <c r="K503" s="5"/>
      <c r="M503" s="5"/>
      <c r="N503" s="5"/>
    </row>
    <row r="504" spans="2:14">
      <c r="B504" s="5"/>
      <c r="C504" s="5"/>
      <c r="D504" s="5"/>
      <c r="E504" s="5"/>
      <c r="G504" s="5"/>
      <c r="H504" s="5"/>
      <c r="I504" s="5"/>
      <c r="J504" s="5"/>
      <c r="K504" s="5"/>
      <c r="M504" s="5"/>
      <c r="N504" s="5"/>
    </row>
    <row r="505" spans="2:14">
      <c r="B505" s="5"/>
      <c r="C505" s="5"/>
      <c r="D505" s="5"/>
      <c r="E505" s="5"/>
      <c r="G505" s="5"/>
      <c r="H505" s="5"/>
      <c r="I505" s="5"/>
      <c r="J505" s="5"/>
      <c r="K505" s="5"/>
      <c r="M505" s="5"/>
      <c r="N505" s="5"/>
    </row>
    <row r="506" spans="2:14">
      <c r="B506" s="5"/>
      <c r="C506" s="5"/>
      <c r="D506" s="5"/>
      <c r="E506" s="5"/>
      <c r="G506" s="5"/>
      <c r="H506" s="5"/>
      <c r="I506" s="5"/>
      <c r="J506" s="5"/>
      <c r="K506" s="5"/>
      <c r="M506" s="5"/>
      <c r="N506" s="5"/>
    </row>
    <row r="507" spans="2:14">
      <c r="B507" s="5"/>
      <c r="C507" s="5"/>
      <c r="D507" s="5"/>
      <c r="E507" s="5"/>
      <c r="G507" s="5"/>
      <c r="H507" s="5"/>
      <c r="I507" s="5"/>
      <c r="J507" s="5"/>
      <c r="K507" s="5"/>
      <c r="M507" s="5"/>
      <c r="N507" s="5"/>
    </row>
    <row r="508" spans="2:14">
      <c r="B508" s="5"/>
      <c r="C508" s="5"/>
      <c r="D508" s="5"/>
      <c r="E508" s="5"/>
      <c r="G508" s="5"/>
      <c r="H508" s="5"/>
      <c r="I508" s="5"/>
      <c r="J508" s="5"/>
      <c r="K508" s="5"/>
      <c r="M508" s="5"/>
      <c r="N508" s="5"/>
    </row>
    <row r="509" spans="2:14">
      <c r="B509" s="5"/>
      <c r="C509" s="5"/>
      <c r="D509" s="5"/>
      <c r="E509" s="5"/>
      <c r="G509" s="5"/>
      <c r="H509" s="5"/>
      <c r="I509" s="5"/>
      <c r="J509" s="5"/>
      <c r="K509" s="5"/>
      <c r="M509" s="5"/>
      <c r="N509" s="5"/>
    </row>
    <row r="510" spans="2:14">
      <c r="B510" s="5"/>
      <c r="C510" s="5"/>
      <c r="D510" s="5"/>
      <c r="E510" s="5"/>
      <c r="G510" s="5"/>
      <c r="H510" s="5"/>
      <c r="I510" s="5"/>
      <c r="J510" s="5"/>
      <c r="K510" s="5"/>
      <c r="M510" s="5"/>
      <c r="N510" s="5"/>
    </row>
    <row r="511" spans="2:14">
      <c r="B511" s="5"/>
      <c r="C511" s="5"/>
      <c r="D511" s="5"/>
      <c r="E511" s="5"/>
      <c r="G511" s="5"/>
      <c r="H511" s="5"/>
      <c r="I511" s="5"/>
      <c r="J511" s="5"/>
      <c r="K511" s="5"/>
      <c r="M511" s="5"/>
      <c r="N511" s="5"/>
    </row>
    <row r="512" spans="2:14">
      <c r="B512" s="5"/>
      <c r="C512" s="5"/>
      <c r="D512" s="5"/>
      <c r="E512" s="5"/>
      <c r="G512" s="5"/>
      <c r="H512" s="5"/>
      <c r="I512" s="5"/>
      <c r="J512" s="5"/>
      <c r="K512" s="5"/>
      <c r="M512" s="5"/>
      <c r="N512" s="5"/>
    </row>
    <row r="513" spans="2:14">
      <c r="B513" s="5"/>
      <c r="C513" s="5"/>
      <c r="D513" s="5"/>
      <c r="E513" s="5"/>
      <c r="G513" s="5"/>
      <c r="H513" s="5"/>
      <c r="I513" s="5"/>
      <c r="J513" s="5"/>
      <c r="K513" s="5"/>
      <c r="M513" s="5"/>
      <c r="N513" s="5"/>
    </row>
    <row r="514" spans="2:14">
      <c r="B514" s="5"/>
      <c r="C514" s="5"/>
      <c r="D514" s="5"/>
      <c r="E514" s="5"/>
      <c r="G514" s="5"/>
      <c r="H514" s="5"/>
      <c r="I514" s="5"/>
      <c r="J514" s="5"/>
      <c r="K514" s="5"/>
      <c r="M514" s="5"/>
      <c r="N514" s="5"/>
    </row>
    <row r="515" spans="2:14">
      <c r="B515" s="5"/>
      <c r="C515" s="5"/>
      <c r="D515" s="5"/>
      <c r="E515" s="5"/>
      <c r="G515" s="5"/>
      <c r="H515" s="5"/>
      <c r="I515" s="5"/>
      <c r="J515" s="5"/>
      <c r="K515" s="5"/>
      <c r="M515" s="5"/>
      <c r="N515" s="5"/>
    </row>
    <row r="516" spans="2:14">
      <c r="B516" s="5"/>
      <c r="C516" s="5"/>
      <c r="D516" s="5"/>
      <c r="E516" s="5"/>
      <c r="G516" s="5"/>
      <c r="H516" s="5"/>
      <c r="I516" s="5"/>
      <c r="J516" s="5"/>
      <c r="K516" s="5"/>
      <c r="M516" s="5"/>
      <c r="N516" s="5"/>
    </row>
    <row r="517" spans="2:14">
      <c r="B517" s="5"/>
      <c r="C517" s="5"/>
      <c r="D517" s="5"/>
      <c r="E517" s="5"/>
      <c r="G517" s="5"/>
      <c r="H517" s="5"/>
      <c r="I517" s="5"/>
      <c r="J517" s="5"/>
      <c r="K517" s="5"/>
      <c r="M517" s="5"/>
      <c r="N517" s="5"/>
    </row>
    <row r="518" spans="2:14">
      <c r="B518" s="5"/>
      <c r="C518" s="5"/>
      <c r="D518" s="5"/>
      <c r="E518" s="5"/>
      <c r="G518" s="5"/>
      <c r="H518" s="5"/>
      <c r="I518" s="5"/>
      <c r="J518" s="5"/>
      <c r="K518" s="5"/>
      <c r="M518" s="5"/>
      <c r="N518" s="5"/>
    </row>
    <row r="519" spans="2:14">
      <c r="B519" s="5"/>
      <c r="C519" s="5"/>
      <c r="D519" s="5"/>
      <c r="E519" s="5"/>
      <c r="G519" s="5"/>
      <c r="H519" s="5"/>
      <c r="I519" s="5"/>
      <c r="J519" s="5"/>
      <c r="K519" s="5"/>
      <c r="M519" s="5"/>
      <c r="N519" s="5"/>
    </row>
    <row r="520" spans="2:14">
      <c r="B520" s="5"/>
      <c r="C520" s="5"/>
      <c r="D520" s="5"/>
      <c r="E520" s="5"/>
      <c r="G520" s="5"/>
      <c r="H520" s="5"/>
      <c r="I520" s="5"/>
      <c r="J520" s="5"/>
      <c r="K520" s="5"/>
      <c r="M520" s="5"/>
      <c r="N520" s="5"/>
    </row>
    <row r="521" spans="2:14">
      <c r="B521" s="5"/>
      <c r="C521" s="5"/>
      <c r="D521" s="5"/>
      <c r="E521" s="5"/>
      <c r="G521" s="5"/>
      <c r="H521" s="5"/>
      <c r="I521" s="5"/>
      <c r="J521" s="5"/>
      <c r="K521" s="5"/>
      <c r="M521" s="5"/>
      <c r="N521" s="5"/>
    </row>
    <row r="522" spans="2:14">
      <c r="B522" s="5"/>
      <c r="C522" s="5"/>
      <c r="D522" s="5"/>
      <c r="E522" s="5"/>
      <c r="G522" s="5"/>
      <c r="H522" s="5"/>
      <c r="I522" s="5"/>
      <c r="J522" s="5"/>
      <c r="K522" s="5"/>
      <c r="M522" s="5"/>
      <c r="N522" s="5"/>
    </row>
    <row r="523" spans="2:14">
      <c r="B523" s="5"/>
      <c r="C523" s="5"/>
      <c r="D523" s="5"/>
      <c r="E523" s="5"/>
      <c r="G523" s="5"/>
      <c r="H523" s="5"/>
      <c r="I523" s="5"/>
      <c r="J523" s="5"/>
      <c r="K523" s="5"/>
      <c r="M523" s="5"/>
      <c r="N523" s="5"/>
    </row>
    <row r="524" spans="2:14">
      <c r="B524" s="5"/>
      <c r="C524" s="5"/>
      <c r="D524" s="5"/>
      <c r="E524" s="5"/>
      <c r="G524" s="5"/>
      <c r="H524" s="5"/>
      <c r="I524" s="5"/>
      <c r="J524" s="5"/>
      <c r="K524" s="5"/>
      <c r="M524" s="5"/>
      <c r="N524" s="5"/>
    </row>
    <row r="525" spans="2:14">
      <c r="B525" s="5"/>
      <c r="C525" s="5"/>
      <c r="D525" s="5"/>
      <c r="E525" s="5"/>
      <c r="G525" s="5"/>
      <c r="H525" s="5"/>
      <c r="I525" s="5"/>
      <c r="J525" s="5"/>
      <c r="K525" s="5"/>
      <c r="M525" s="5"/>
      <c r="N525" s="5"/>
    </row>
    <row r="526" spans="2:14">
      <c r="B526" s="5"/>
      <c r="C526" s="5"/>
      <c r="D526" s="5"/>
      <c r="E526" s="5"/>
      <c r="G526" s="5"/>
      <c r="H526" s="5"/>
      <c r="I526" s="5"/>
      <c r="J526" s="5"/>
      <c r="K526" s="5"/>
      <c r="M526" s="5"/>
      <c r="N526" s="5"/>
    </row>
    <row r="527" spans="2:14">
      <c r="B527" s="5"/>
      <c r="C527" s="5"/>
      <c r="D527" s="5"/>
      <c r="E527" s="5"/>
      <c r="G527" s="5"/>
      <c r="H527" s="5"/>
      <c r="I527" s="5"/>
      <c r="J527" s="5"/>
      <c r="K527" s="5"/>
      <c r="M527" s="5"/>
      <c r="N527" s="5"/>
    </row>
    <row r="528" spans="2:14">
      <c r="B528" s="5"/>
      <c r="C528" s="5"/>
      <c r="D528" s="5"/>
      <c r="E528" s="5"/>
      <c r="G528" s="5"/>
      <c r="H528" s="5"/>
      <c r="I528" s="5"/>
      <c r="J528" s="5"/>
      <c r="K528" s="5"/>
      <c r="M528" s="5"/>
      <c r="N528" s="5"/>
    </row>
    <row r="529" spans="2:14">
      <c r="B529" s="5"/>
      <c r="C529" s="5"/>
      <c r="D529" s="5"/>
      <c r="E529" s="5"/>
      <c r="G529" s="5"/>
      <c r="H529" s="5"/>
      <c r="I529" s="5"/>
      <c r="J529" s="5"/>
      <c r="K529" s="5"/>
      <c r="M529" s="5"/>
      <c r="N529" s="5"/>
    </row>
    <row r="530" spans="2:14">
      <c r="B530" s="5"/>
      <c r="C530" s="5"/>
      <c r="D530" s="5"/>
      <c r="E530" s="5"/>
      <c r="G530" s="5"/>
      <c r="H530" s="5"/>
      <c r="I530" s="5"/>
      <c r="J530" s="5"/>
      <c r="K530" s="5"/>
      <c r="M530" s="5"/>
      <c r="N530" s="5"/>
    </row>
    <row r="531" spans="2:14">
      <c r="B531" s="5"/>
      <c r="C531" s="5"/>
      <c r="D531" s="5"/>
      <c r="E531" s="5"/>
      <c r="G531" s="5"/>
      <c r="H531" s="5"/>
      <c r="I531" s="5"/>
      <c r="J531" s="5"/>
      <c r="K531" s="5"/>
      <c r="M531" s="5"/>
      <c r="N531" s="5"/>
    </row>
    <row r="532" spans="2:14">
      <c r="B532" s="5"/>
      <c r="C532" s="5"/>
      <c r="D532" s="5"/>
      <c r="E532" s="5"/>
      <c r="G532" s="5"/>
      <c r="H532" s="5"/>
      <c r="I532" s="5"/>
      <c r="J532" s="5"/>
      <c r="K532" s="5"/>
      <c r="M532" s="5"/>
      <c r="N532" s="5"/>
    </row>
    <row r="533" spans="2:14">
      <c r="B533" s="5"/>
      <c r="C533" s="5"/>
      <c r="D533" s="5"/>
      <c r="E533" s="5"/>
      <c r="G533" s="5"/>
      <c r="H533" s="5"/>
      <c r="I533" s="5"/>
      <c r="J533" s="5"/>
      <c r="K533" s="5"/>
      <c r="M533" s="5"/>
      <c r="N533" s="5"/>
    </row>
    <row r="534" spans="2:14">
      <c r="B534" s="5"/>
      <c r="C534" s="5"/>
      <c r="D534" s="5"/>
      <c r="E534" s="5"/>
      <c r="G534" s="5"/>
      <c r="H534" s="5"/>
      <c r="I534" s="5"/>
      <c r="J534" s="5"/>
      <c r="K534" s="5"/>
      <c r="M534" s="5"/>
      <c r="N534" s="5"/>
    </row>
    <row r="535" spans="2:14">
      <c r="B535" s="5"/>
      <c r="C535" s="5"/>
      <c r="D535" s="5"/>
      <c r="E535" s="5"/>
      <c r="G535" s="5"/>
      <c r="H535" s="5"/>
      <c r="I535" s="5"/>
      <c r="J535" s="5"/>
      <c r="K535" s="5"/>
      <c r="M535" s="5"/>
      <c r="N535" s="5"/>
    </row>
    <row r="536" spans="2:14">
      <c r="B536" s="5"/>
      <c r="C536" s="5"/>
      <c r="D536" s="5"/>
      <c r="E536" s="5"/>
      <c r="G536" s="5"/>
      <c r="H536" s="5"/>
      <c r="I536" s="5"/>
      <c r="J536" s="5"/>
      <c r="K536" s="5"/>
      <c r="M536" s="5"/>
      <c r="N536" s="5"/>
    </row>
    <row r="537" spans="2:14">
      <c r="B537" s="5"/>
      <c r="C537" s="5"/>
      <c r="D537" s="5"/>
      <c r="E537" s="5"/>
      <c r="G537" s="5"/>
      <c r="H537" s="5"/>
      <c r="I537" s="5"/>
      <c r="J537" s="5"/>
      <c r="K537" s="5"/>
      <c r="M537" s="5"/>
      <c r="N537" s="5"/>
    </row>
    <row r="538" spans="2:14">
      <c r="B538" s="5"/>
      <c r="C538" s="5"/>
      <c r="D538" s="5"/>
      <c r="E538" s="5"/>
      <c r="G538" s="5"/>
      <c r="H538" s="5"/>
      <c r="I538" s="5"/>
      <c r="J538" s="5"/>
      <c r="K538" s="5"/>
      <c r="M538" s="5"/>
      <c r="N538" s="5"/>
    </row>
    <row r="539" spans="2:14">
      <c r="B539" s="5"/>
      <c r="C539" s="5"/>
      <c r="D539" s="5"/>
      <c r="E539" s="5"/>
      <c r="G539" s="5"/>
      <c r="H539" s="5"/>
      <c r="I539" s="5"/>
      <c r="J539" s="5"/>
      <c r="K539" s="5"/>
      <c r="M539" s="5"/>
      <c r="N539" s="5"/>
    </row>
    <row r="540" spans="2:14">
      <c r="B540" s="5"/>
      <c r="C540" s="5"/>
      <c r="D540" s="5"/>
      <c r="E540" s="5"/>
      <c r="G540" s="5"/>
      <c r="H540" s="5"/>
      <c r="I540" s="5"/>
      <c r="J540" s="5"/>
      <c r="K540" s="5"/>
      <c r="M540" s="5"/>
      <c r="N540" s="5"/>
    </row>
    <row r="541" spans="2:14">
      <c r="B541" s="5"/>
      <c r="C541" s="5"/>
      <c r="D541" s="5"/>
      <c r="E541" s="5"/>
      <c r="G541" s="5"/>
      <c r="H541" s="5"/>
      <c r="I541" s="5"/>
      <c r="J541" s="5"/>
      <c r="K541" s="5"/>
      <c r="M541" s="5"/>
      <c r="N541" s="5"/>
    </row>
    <row r="542" spans="2:14">
      <c r="B542" s="5"/>
      <c r="C542" s="5"/>
      <c r="D542" s="5"/>
      <c r="E542" s="5"/>
      <c r="G542" s="5"/>
      <c r="H542" s="5"/>
      <c r="I542" s="5"/>
      <c r="J542" s="5"/>
      <c r="K542" s="5"/>
      <c r="M542" s="5"/>
      <c r="N542" s="5"/>
    </row>
    <row r="543" spans="2:14">
      <c r="B543" s="5"/>
      <c r="C543" s="5"/>
      <c r="D543" s="5"/>
      <c r="E543" s="5"/>
      <c r="G543" s="5"/>
      <c r="H543" s="5"/>
      <c r="I543" s="5"/>
      <c r="J543" s="5"/>
      <c r="K543" s="5"/>
      <c r="M543" s="5"/>
      <c r="N543" s="5"/>
    </row>
    <row r="544" spans="2:14">
      <c r="B544" s="5"/>
      <c r="C544" s="5"/>
      <c r="D544" s="5"/>
      <c r="E544" s="5"/>
      <c r="G544" s="5"/>
      <c r="H544" s="5"/>
      <c r="I544" s="5"/>
      <c r="J544" s="5"/>
      <c r="K544" s="5"/>
      <c r="M544" s="5"/>
      <c r="N544" s="5"/>
    </row>
    <row r="545" spans="2:14">
      <c r="B545" s="5"/>
      <c r="C545" s="5"/>
      <c r="D545" s="5"/>
      <c r="E545" s="5"/>
      <c r="G545" s="5"/>
      <c r="H545" s="5"/>
      <c r="I545" s="5"/>
      <c r="J545" s="5"/>
      <c r="K545" s="5"/>
      <c r="M545" s="5"/>
      <c r="N545" s="5"/>
    </row>
    <row r="546" spans="2:14">
      <c r="B546" s="5"/>
      <c r="C546" s="5"/>
      <c r="D546" s="5"/>
      <c r="E546" s="5"/>
      <c r="G546" s="5"/>
      <c r="H546" s="5"/>
      <c r="I546" s="5"/>
      <c r="J546" s="5"/>
      <c r="K546" s="5"/>
      <c r="M546" s="5"/>
      <c r="N546" s="5"/>
    </row>
    <row r="547" spans="2:14">
      <c r="B547" s="5"/>
      <c r="C547" s="5"/>
      <c r="D547" s="5"/>
      <c r="E547" s="5"/>
      <c r="G547" s="5"/>
      <c r="H547" s="5"/>
      <c r="I547" s="5"/>
      <c r="J547" s="5"/>
      <c r="K547" s="5"/>
      <c r="M547" s="5"/>
      <c r="N547" s="5"/>
    </row>
    <row r="548" spans="2:14">
      <c r="B548" s="5"/>
      <c r="C548" s="5"/>
      <c r="D548" s="5"/>
      <c r="E548" s="5"/>
      <c r="G548" s="5"/>
      <c r="H548" s="5"/>
      <c r="I548" s="5"/>
      <c r="J548" s="5"/>
      <c r="K548" s="5"/>
      <c r="M548" s="5"/>
      <c r="N548" s="5"/>
    </row>
    <row r="549" spans="2:14">
      <c r="B549" s="5"/>
      <c r="C549" s="5"/>
      <c r="D549" s="5"/>
      <c r="E549" s="5"/>
      <c r="G549" s="5"/>
      <c r="H549" s="5"/>
      <c r="I549" s="5"/>
      <c r="J549" s="5"/>
      <c r="K549" s="5"/>
      <c r="M549" s="5"/>
      <c r="N549" s="5"/>
    </row>
    <row r="550" spans="2:14">
      <c r="B550" s="5"/>
      <c r="C550" s="5"/>
      <c r="D550" s="5"/>
      <c r="E550" s="5"/>
      <c r="G550" s="5"/>
      <c r="H550" s="5"/>
      <c r="I550" s="5"/>
      <c r="J550" s="5"/>
      <c r="K550" s="5"/>
      <c r="M550" s="5"/>
      <c r="N550" s="5"/>
    </row>
    <row r="551" spans="2:14">
      <c r="B551" s="5"/>
      <c r="C551" s="5"/>
      <c r="D551" s="5"/>
      <c r="E551" s="5"/>
      <c r="G551" s="5"/>
      <c r="H551" s="5"/>
      <c r="I551" s="5"/>
      <c r="J551" s="5"/>
      <c r="K551" s="5"/>
      <c r="M551" s="5"/>
      <c r="N551" s="5"/>
    </row>
    <row r="552" spans="2:14">
      <c r="B552" s="5"/>
      <c r="C552" s="5"/>
      <c r="D552" s="5"/>
      <c r="E552" s="5"/>
      <c r="G552" s="5"/>
      <c r="H552" s="5"/>
      <c r="I552" s="5"/>
      <c r="J552" s="5"/>
      <c r="K552" s="5"/>
      <c r="M552" s="5"/>
      <c r="N552" s="5"/>
    </row>
    <row r="553" spans="2:14">
      <c r="B553" s="5"/>
      <c r="C553" s="5"/>
      <c r="D553" s="5"/>
      <c r="E553" s="5"/>
      <c r="G553" s="5"/>
      <c r="H553" s="5"/>
      <c r="I553" s="5"/>
      <c r="J553" s="5"/>
      <c r="K553" s="5"/>
      <c r="M553" s="5"/>
      <c r="N553" s="5"/>
    </row>
    <row r="554" spans="2:14">
      <c r="B554" s="5"/>
      <c r="C554" s="5"/>
      <c r="D554" s="5"/>
      <c r="E554" s="5"/>
      <c r="G554" s="5"/>
      <c r="H554" s="5"/>
      <c r="I554" s="5"/>
      <c r="J554" s="5"/>
      <c r="K554" s="5"/>
      <c r="M554" s="5"/>
      <c r="N554" s="5"/>
    </row>
    <row r="555" spans="2:14">
      <c r="B555" s="5"/>
      <c r="C555" s="5"/>
      <c r="D555" s="5"/>
      <c r="E555" s="5"/>
      <c r="G555" s="5"/>
      <c r="H555" s="5"/>
      <c r="I555" s="5"/>
      <c r="J555" s="5"/>
      <c r="K555" s="5"/>
      <c r="M555" s="5"/>
      <c r="N555" s="5"/>
    </row>
    <row r="556" spans="2:14">
      <c r="B556" s="5"/>
      <c r="C556" s="5"/>
      <c r="D556" s="5"/>
      <c r="E556" s="5"/>
      <c r="G556" s="5"/>
      <c r="H556" s="5"/>
      <c r="I556" s="5"/>
      <c r="J556" s="5"/>
      <c r="K556" s="5"/>
      <c r="M556" s="5"/>
      <c r="N556" s="5"/>
    </row>
    <row r="557" spans="2:14">
      <c r="B557" s="5"/>
      <c r="C557" s="5"/>
      <c r="D557" s="5"/>
      <c r="E557" s="5"/>
      <c r="G557" s="5"/>
      <c r="H557" s="5"/>
      <c r="I557" s="5"/>
      <c r="J557" s="5"/>
      <c r="K557" s="5"/>
      <c r="M557" s="5"/>
      <c r="N557" s="5"/>
    </row>
    <row r="558" spans="2:14">
      <c r="B558" s="5"/>
      <c r="C558" s="5"/>
      <c r="D558" s="5"/>
      <c r="E558" s="5"/>
      <c r="G558" s="5"/>
      <c r="H558" s="5"/>
      <c r="I558" s="5"/>
      <c r="J558" s="5"/>
      <c r="K558" s="5"/>
      <c r="M558" s="5"/>
      <c r="N558" s="5"/>
    </row>
    <row r="559" spans="2:14">
      <c r="B559" s="5"/>
      <c r="C559" s="5"/>
      <c r="D559" s="5"/>
      <c r="E559" s="5"/>
      <c r="G559" s="5"/>
      <c r="H559" s="5"/>
      <c r="I559" s="5"/>
      <c r="J559" s="5"/>
      <c r="K559" s="5"/>
      <c r="M559" s="5"/>
      <c r="N559" s="5"/>
    </row>
    <row r="560" spans="2:14">
      <c r="B560" s="5"/>
      <c r="C560" s="5"/>
      <c r="D560" s="5"/>
      <c r="E560" s="5"/>
      <c r="G560" s="5"/>
      <c r="H560" s="5"/>
      <c r="I560" s="5"/>
      <c r="J560" s="5"/>
      <c r="K560" s="5"/>
      <c r="M560" s="5"/>
      <c r="N560" s="5"/>
    </row>
    <row r="561" spans="2:14">
      <c r="B561" s="5"/>
      <c r="C561" s="5"/>
      <c r="D561" s="5"/>
      <c r="E561" s="5"/>
      <c r="G561" s="5"/>
      <c r="H561" s="5"/>
      <c r="I561" s="5"/>
      <c r="J561" s="5"/>
      <c r="K561" s="5"/>
      <c r="M561" s="5"/>
      <c r="N561" s="5"/>
    </row>
    <row r="562" spans="2:14">
      <c r="B562" s="5"/>
      <c r="C562" s="5"/>
      <c r="D562" s="5"/>
      <c r="E562" s="5"/>
      <c r="G562" s="5"/>
      <c r="H562" s="5"/>
      <c r="I562" s="5"/>
      <c r="J562" s="5"/>
      <c r="K562" s="5"/>
      <c r="M562" s="5"/>
      <c r="N562" s="5"/>
    </row>
    <row r="563" spans="2:14">
      <c r="B563" s="5"/>
      <c r="C563" s="5"/>
      <c r="D563" s="5"/>
      <c r="E563" s="5"/>
      <c r="G563" s="5"/>
      <c r="H563" s="5"/>
      <c r="I563" s="5"/>
      <c r="J563" s="5"/>
      <c r="K563" s="5"/>
      <c r="M563" s="5"/>
      <c r="N563" s="5"/>
    </row>
    <row r="564" spans="2:14">
      <c r="B564" s="5"/>
      <c r="C564" s="5"/>
      <c r="D564" s="5"/>
      <c r="E564" s="5"/>
      <c r="G564" s="5"/>
      <c r="H564" s="5"/>
      <c r="I564" s="5"/>
      <c r="J564" s="5"/>
      <c r="K564" s="5"/>
      <c r="M564" s="5"/>
      <c r="N564" s="5"/>
    </row>
    <row r="565" spans="2:14">
      <c r="B565" s="5"/>
      <c r="C565" s="5"/>
      <c r="D565" s="5"/>
      <c r="E565" s="5"/>
      <c r="G565" s="5"/>
      <c r="H565" s="5"/>
      <c r="I565" s="5"/>
      <c r="J565" s="5"/>
      <c r="K565" s="5"/>
      <c r="M565" s="5"/>
      <c r="N565" s="5"/>
    </row>
    <row r="566" spans="2:14">
      <c r="B566" s="5"/>
      <c r="C566" s="5"/>
      <c r="D566" s="5"/>
      <c r="E566" s="5"/>
      <c r="G566" s="5"/>
      <c r="H566" s="5"/>
      <c r="I566" s="5"/>
      <c r="J566" s="5"/>
      <c r="K566" s="5"/>
      <c r="M566" s="5"/>
      <c r="N566" s="5"/>
    </row>
    <row r="567" spans="2:14">
      <c r="B567" s="5"/>
      <c r="C567" s="5"/>
      <c r="D567" s="5"/>
      <c r="E567" s="5"/>
      <c r="G567" s="5"/>
      <c r="H567" s="5"/>
      <c r="I567" s="5"/>
      <c r="J567" s="5"/>
      <c r="K567" s="5"/>
      <c r="M567" s="5"/>
      <c r="N567" s="5"/>
    </row>
    <row r="568" spans="2:14">
      <c r="B568" s="5"/>
      <c r="C568" s="5"/>
      <c r="D568" s="5"/>
      <c r="E568" s="5"/>
      <c r="G568" s="5"/>
      <c r="H568" s="5"/>
      <c r="I568" s="5"/>
      <c r="J568" s="5"/>
      <c r="K568" s="5"/>
      <c r="M568" s="5"/>
      <c r="N568" s="5"/>
    </row>
    <row r="569" spans="2:14">
      <c r="B569" s="5"/>
      <c r="C569" s="5"/>
      <c r="D569" s="5"/>
      <c r="E569" s="5"/>
      <c r="G569" s="5"/>
      <c r="H569" s="5"/>
      <c r="I569" s="5"/>
      <c r="J569" s="5"/>
      <c r="K569" s="5"/>
      <c r="M569" s="5"/>
      <c r="N569" s="5"/>
    </row>
    <row r="570" spans="2:14">
      <c r="B570" s="5"/>
      <c r="C570" s="5"/>
      <c r="D570" s="5"/>
      <c r="E570" s="5"/>
      <c r="G570" s="5"/>
      <c r="H570" s="5"/>
      <c r="I570" s="5"/>
      <c r="J570" s="5"/>
      <c r="K570" s="5"/>
      <c r="M570" s="5"/>
      <c r="N570" s="5"/>
    </row>
    <row r="571" spans="2:14">
      <c r="B571" s="5"/>
      <c r="C571" s="5"/>
      <c r="D571" s="5"/>
      <c r="E571" s="5"/>
      <c r="G571" s="5"/>
      <c r="H571" s="5"/>
      <c r="I571" s="5"/>
      <c r="J571" s="5"/>
      <c r="K571" s="5"/>
      <c r="M571" s="5"/>
      <c r="N571" s="5"/>
    </row>
    <row r="572" spans="2:14">
      <c r="B572" s="5"/>
      <c r="C572" s="5"/>
      <c r="D572" s="5"/>
      <c r="E572" s="5"/>
      <c r="G572" s="5"/>
      <c r="H572" s="5"/>
      <c r="I572" s="5"/>
      <c r="J572" s="5"/>
      <c r="K572" s="5"/>
      <c r="M572" s="5"/>
      <c r="N572" s="5"/>
    </row>
    <row r="573" spans="2:14">
      <c r="B573" s="5"/>
      <c r="C573" s="5"/>
      <c r="D573" s="5"/>
      <c r="E573" s="5"/>
      <c r="G573" s="5"/>
      <c r="H573" s="5"/>
      <c r="I573" s="5"/>
      <c r="J573" s="5"/>
      <c r="K573" s="5"/>
      <c r="M573" s="5"/>
      <c r="N573" s="5"/>
    </row>
    <row r="574" spans="2:14">
      <c r="B574" s="5"/>
      <c r="C574" s="5"/>
      <c r="D574" s="5"/>
      <c r="E574" s="5"/>
      <c r="G574" s="5"/>
      <c r="H574" s="5"/>
      <c r="I574" s="5"/>
      <c r="J574" s="5"/>
      <c r="K574" s="5"/>
      <c r="M574" s="5"/>
      <c r="N574" s="5"/>
    </row>
    <row r="575" spans="2:14">
      <c r="B575" s="5"/>
      <c r="C575" s="5"/>
      <c r="D575" s="5"/>
      <c r="E575" s="5"/>
      <c r="G575" s="5"/>
      <c r="H575" s="5"/>
      <c r="I575" s="5"/>
      <c r="J575" s="5"/>
      <c r="K575" s="5"/>
      <c r="M575" s="5"/>
      <c r="N575" s="5"/>
    </row>
    <row r="576" spans="2:14">
      <c r="B576" s="5"/>
      <c r="C576" s="5"/>
      <c r="D576" s="5"/>
      <c r="E576" s="5"/>
      <c r="G576" s="5"/>
      <c r="H576" s="5"/>
      <c r="I576" s="5"/>
      <c r="J576" s="5"/>
      <c r="K576" s="5"/>
      <c r="M576" s="5"/>
      <c r="N576" s="5"/>
    </row>
    <row r="577" spans="2:14">
      <c r="B577" s="5"/>
      <c r="C577" s="5"/>
      <c r="D577" s="5"/>
      <c r="E577" s="5"/>
      <c r="G577" s="5"/>
      <c r="H577" s="5"/>
      <c r="I577" s="5"/>
      <c r="J577" s="5"/>
      <c r="K577" s="5"/>
      <c r="M577" s="5"/>
      <c r="N577" s="5"/>
    </row>
    <row r="578" spans="2:14">
      <c r="B578" s="5"/>
      <c r="C578" s="5"/>
      <c r="D578" s="5"/>
      <c r="E578" s="5"/>
      <c r="G578" s="5"/>
      <c r="H578" s="5"/>
      <c r="I578" s="5"/>
      <c r="J578" s="5"/>
      <c r="K578" s="5"/>
      <c r="M578" s="5"/>
      <c r="N578" s="5"/>
    </row>
    <row r="579" spans="2:14">
      <c r="B579" s="5"/>
      <c r="C579" s="5"/>
      <c r="D579" s="5"/>
      <c r="E579" s="5"/>
      <c r="G579" s="5"/>
      <c r="H579" s="5"/>
      <c r="I579" s="5"/>
      <c r="J579" s="5"/>
      <c r="K579" s="5"/>
      <c r="M579" s="5"/>
      <c r="N579" s="5"/>
    </row>
    <row r="580" spans="2:14">
      <c r="B580" s="5"/>
      <c r="C580" s="5"/>
      <c r="D580" s="5"/>
      <c r="E580" s="5"/>
      <c r="G580" s="5"/>
      <c r="H580" s="5"/>
      <c r="I580" s="5"/>
      <c r="J580" s="5"/>
      <c r="K580" s="5"/>
      <c r="M580" s="5"/>
      <c r="N580" s="5"/>
    </row>
    <row r="581" spans="2:14">
      <c r="B581" s="5"/>
      <c r="C581" s="5"/>
      <c r="D581" s="5"/>
      <c r="E581" s="5"/>
      <c r="G581" s="5"/>
      <c r="H581" s="5"/>
      <c r="I581" s="5"/>
      <c r="J581" s="5"/>
      <c r="K581" s="5"/>
      <c r="M581" s="5"/>
      <c r="N581" s="5"/>
    </row>
    <row r="582" spans="2:14">
      <c r="B582" s="5"/>
      <c r="C582" s="5"/>
      <c r="D582" s="5"/>
      <c r="E582" s="5"/>
      <c r="G582" s="5"/>
      <c r="H582" s="5"/>
      <c r="I582" s="5"/>
      <c r="J582" s="5"/>
      <c r="K582" s="5"/>
      <c r="M582" s="5"/>
      <c r="N582" s="5"/>
    </row>
    <row r="583" spans="2:14">
      <c r="B583" s="5"/>
      <c r="C583" s="5"/>
      <c r="D583" s="5"/>
      <c r="E583" s="5"/>
      <c r="G583" s="5"/>
      <c r="H583" s="5"/>
      <c r="I583" s="5"/>
      <c r="J583" s="5"/>
      <c r="K583" s="5"/>
      <c r="M583" s="5"/>
      <c r="N583" s="5"/>
    </row>
    <row r="584" spans="2:14">
      <c r="B584" s="5"/>
      <c r="C584" s="5"/>
      <c r="D584" s="5"/>
      <c r="E584" s="5"/>
      <c r="G584" s="5"/>
      <c r="H584" s="5"/>
      <c r="I584" s="5"/>
      <c r="J584" s="5"/>
      <c r="K584" s="5"/>
      <c r="M584" s="5"/>
      <c r="N584" s="5"/>
    </row>
    <row r="585" spans="2:14">
      <c r="B585" s="5"/>
      <c r="C585" s="5"/>
      <c r="D585" s="5"/>
      <c r="E585" s="5"/>
      <c r="G585" s="5"/>
      <c r="H585" s="5"/>
      <c r="I585" s="5"/>
      <c r="J585" s="5"/>
      <c r="K585" s="5"/>
      <c r="M585" s="5"/>
      <c r="N585" s="5"/>
    </row>
    <row r="586" spans="2:14">
      <c r="B586" s="5"/>
      <c r="C586" s="5"/>
      <c r="D586" s="5"/>
      <c r="E586" s="5"/>
      <c r="G586" s="5"/>
      <c r="H586" s="5"/>
      <c r="I586" s="5"/>
      <c r="J586" s="5"/>
      <c r="K586" s="5"/>
      <c r="M586" s="5"/>
      <c r="N586" s="5"/>
    </row>
    <row r="587" spans="2:14">
      <c r="B587" s="5"/>
      <c r="C587" s="5"/>
      <c r="D587" s="5"/>
      <c r="E587" s="5"/>
      <c r="G587" s="5"/>
      <c r="H587" s="5"/>
      <c r="I587" s="5"/>
      <c r="J587" s="5"/>
      <c r="K587" s="5"/>
      <c r="M587" s="5"/>
      <c r="N587" s="5"/>
    </row>
    <row r="588" spans="2:14">
      <c r="B588" s="5"/>
      <c r="C588" s="5"/>
      <c r="D588" s="5"/>
      <c r="E588" s="5"/>
      <c r="G588" s="5"/>
      <c r="H588" s="5"/>
      <c r="I588" s="5"/>
      <c r="J588" s="5"/>
      <c r="K588" s="5"/>
      <c r="M588" s="5"/>
      <c r="N588" s="5"/>
    </row>
    <row r="589" spans="2:14">
      <c r="B589" s="5"/>
      <c r="C589" s="5"/>
      <c r="D589" s="5"/>
      <c r="E589" s="5"/>
      <c r="G589" s="5"/>
      <c r="H589" s="5"/>
      <c r="I589" s="5"/>
      <c r="J589" s="5"/>
      <c r="K589" s="5"/>
      <c r="M589" s="5"/>
      <c r="N589" s="5"/>
    </row>
    <row r="590" spans="2:14">
      <c r="B590" s="5"/>
      <c r="C590" s="5"/>
      <c r="D590" s="5"/>
      <c r="E590" s="5"/>
      <c r="G590" s="5"/>
      <c r="H590" s="5"/>
      <c r="I590" s="5"/>
      <c r="J590" s="5"/>
      <c r="K590" s="5"/>
      <c r="M590" s="5"/>
      <c r="N590" s="5"/>
    </row>
    <row r="591" spans="2:14">
      <c r="B591" s="5"/>
      <c r="C591" s="5"/>
      <c r="D591" s="5"/>
      <c r="E591" s="5"/>
      <c r="G591" s="5"/>
      <c r="H591" s="5"/>
      <c r="I591" s="5"/>
      <c r="J591" s="5"/>
      <c r="K591" s="5"/>
      <c r="M591" s="5"/>
      <c r="N591" s="5"/>
    </row>
    <row r="592" spans="2:14">
      <c r="B592" s="5"/>
      <c r="C592" s="5"/>
      <c r="D592" s="5"/>
      <c r="E592" s="5"/>
      <c r="G592" s="5"/>
      <c r="H592" s="5"/>
      <c r="I592" s="5"/>
      <c r="J592" s="5"/>
      <c r="K592" s="5"/>
      <c r="M592" s="5"/>
      <c r="N592" s="5"/>
    </row>
    <row r="593" spans="2:14">
      <c r="B593" s="5"/>
      <c r="C593" s="5"/>
      <c r="D593" s="5"/>
      <c r="E593" s="5"/>
      <c r="G593" s="5"/>
      <c r="H593" s="5"/>
      <c r="I593" s="5"/>
      <c r="J593" s="5"/>
      <c r="K593" s="5"/>
      <c r="M593" s="5"/>
      <c r="N593" s="5"/>
    </row>
    <row r="594" spans="2:14">
      <c r="B594" s="5"/>
      <c r="C594" s="5"/>
      <c r="D594" s="5"/>
      <c r="E594" s="5"/>
      <c r="G594" s="5"/>
      <c r="H594" s="5"/>
      <c r="I594" s="5"/>
      <c r="J594" s="5"/>
      <c r="K594" s="5"/>
      <c r="M594" s="5"/>
      <c r="N594" s="5"/>
    </row>
    <row r="595" spans="2:14">
      <c r="B595" s="5"/>
      <c r="C595" s="5"/>
      <c r="D595" s="5"/>
      <c r="E595" s="5"/>
      <c r="G595" s="5"/>
      <c r="H595" s="5"/>
      <c r="I595" s="5"/>
      <c r="J595" s="5"/>
      <c r="K595" s="5"/>
      <c r="M595" s="5"/>
      <c r="N595" s="5"/>
    </row>
    <row r="596" spans="2:14">
      <c r="B596" s="5"/>
      <c r="C596" s="5"/>
      <c r="D596" s="5"/>
      <c r="E596" s="5"/>
      <c r="G596" s="5"/>
      <c r="H596" s="5"/>
      <c r="I596" s="5"/>
      <c r="J596" s="5"/>
      <c r="K596" s="5"/>
      <c r="M596" s="5"/>
      <c r="N596" s="5"/>
    </row>
    <row r="597" spans="2:14">
      <c r="B597" s="5"/>
      <c r="C597" s="5"/>
      <c r="D597" s="5"/>
      <c r="E597" s="5"/>
      <c r="G597" s="5"/>
      <c r="H597" s="5"/>
      <c r="I597" s="5"/>
      <c r="J597" s="5"/>
      <c r="K597" s="5"/>
      <c r="M597" s="5"/>
      <c r="N597" s="5"/>
    </row>
    <row r="598" spans="2:14">
      <c r="B598" s="5"/>
      <c r="C598" s="5"/>
      <c r="D598" s="5"/>
      <c r="E598" s="5"/>
      <c r="G598" s="5"/>
      <c r="H598" s="5"/>
      <c r="I598" s="5"/>
      <c r="J598" s="5"/>
      <c r="K598" s="5"/>
      <c r="M598" s="5"/>
      <c r="N598" s="5"/>
    </row>
    <row r="599" spans="2:14">
      <c r="B599" s="5"/>
      <c r="C599" s="5"/>
      <c r="D599" s="5"/>
      <c r="E599" s="5"/>
      <c r="G599" s="5"/>
      <c r="H599" s="5"/>
      <c r="I599" s="5"/>
      <c r="J599" s="5"/>
      <c r="K599" s="5"/>
      <c r="M599" s="5"/>
      <c r="N599" s="5"/>
    </row>
    <row r="600" spans="2:14">
      <c r="B600" s="5"/>
      <c r="C600" s="5"/>
      <c r="D600" s="5"/>
      <c r="E600" s="5"/>
      <c r="G600" s="5"/>
      <c r="H600" s="5"/>
      <c r="I600" s="5"/>
      <c r="J600" s="5"/>
      <c r="K600" s="5"/>
      <c r="M600" s="5"/>
      <c r="N600" s="5"/>
    </row>
    <row r="601" spans="2:14">
      <c r="B601" s="5"/>
      <c r="C601" s="5"/>
      <c r="D601" s="5"/>
      <c r="E601" s="5"/>
      <c r="G601" s="5"/>
      <c r="H601" s="5"/>
      <c r="I601" s="5"/>
      <c r="J601" s="5"/>
      <c r="K601" s="5"/>
      <c r="M601" s="5"/>
      <c r="N601" s="5"/>
    </row>
    <row r="602" spans="2:14">
      <c r="B602" s="5"/>
      <c r="C602" s="5"/>
      <c r="D602" s="5"/>
      <c r="E602" s="5"/>
      <c r="G602" s="5"/>
      <c r="H602" s="5"/>
      <c r="I602" s="5"/>
      <c r="J602" s="5"/>
      <c r="K602" s="5"/>
      <c r="M602" s="5"/>
      <c r="N602" s="5"/>
    </row>
    <row r="603" spans="2:14">
      <c r="B603" s="5"/>
      <c r="C603" s="5"/>
      <c r="D603" s="5"/>
      <c r="E603" s="5"/>
      <c r="G603" s="5"/>
      <c r="H603" s="5"/>
      <c r="I603" s="5"/>
      <c r="J603" s="5"/>
      <c r="K603" s="5"/>
      <c r="M603" s="5"/>
      <c r="N603" s="5"/>
    </row>
    <row r="604" spans="2:14">
      <c r="B604" s="5"/>
      <c r="C604" s="5"/>
      <c r="D604" s="5"/>
      <c r="E604" s="5"/>
      <c r="G604" s="5"/>
      <c r="H604" s="5"/>
      <c r="I604" s="5"/>
      <c r="J604" s="5"/>
      <c r="K604" s="5"/>
      <c r="M604" s="5"/>
      <c r="N604" s="5"/>
    </row>
    <row r="605" spans="2:14">
      <c r="B605" s="5"/>
      <c r="C605" s="5"/>
      <c r="D605" s="5"/>
      <c r="E605" s="5"/>
      <c r="G605" s="5"/>
      <c r="H605" s="5"/>
      <c r="I605" s="5"/>
      <c r="J605" s="5"/>
      <c r="K605" s="5"/>
      <c r="M605" s="5"/>
      <c r="N605" s="5"/>
    </row>
    <row r="606" spans="2:14">
      <c r="B606" s="5"/>
      <c r="C606" s="5"/>
      <c r="D606" s="5"/>
      <c r="E606" s="5"/>
      <c r="G606" s="5"/>
      <c r="H606" s="5"/>
      <c r="I606" s="5"/>
      <c r="J606" s="5"/>
      <c r="K606" s="5"/>
      <c r="M606" s="5"/>
      <c r="N606" s="5"/>
    </row>
    <row r="607" spans="2:14">
      <c r="B607" s="5"/>
      <c r="C607" s="5"/>
      <c r="D607" s="5"/>
      <c r="E607" s="5"/>
      <c r="G607" s="5"/>
      <c r="H607" s="5"/>
      <c r="I607" s="5"/>
      <c r="J607" s="5"/>
      <c r="K607" s="5"/>
      <c r="M607" s="5"/>
      <c r="N607" s="5"/>
    </row>
    <row r="608" spans="2:14">
      <c r="B608" s="5"/>
      <c r="C608" s="5"/>
      <c r="D608" s="5"/>
      <c r="E608" s="5"/>
      <c r="G608" s="5"/>
      <c r="H608" s="5"/>
      <c r="I608" s="5"/>
      <c r="J608" s="5"/>
      <c r="K608" s="5"/>
      <c r="M608" s="5"/>
      <c r="N608" s="5"/>
    </row>
    <row r="609" spans="2:14">
      <c r="B609" s="5"/>
      <c r="C609" s="5"/>
      <c r="D609" s="5"/>
      <c r="E609" s="5"/>
      <c r="G609" s="5"/>
      <c r="H609" s="5"/>
      <c r="I609" s="5"/>
      <c r="J609" s="5"/>
      <c r="K609" s="5"/>
      <c r="M609" s="5"/>
      <c r="N609" s="5"/>
    </row>
    <row r="610" spans="2:14">
      <c r="B610" s="5"/>
      <c r="C610" s="5"/>
      <c r="D610" s="5"/>
      <c r="E610" s="5"/>
      <c r="G610" s="5"/>
      <c r="H610" s="5"/>
      <c r="I610" s="5"/>
      <c r="J610" s="5"/>
      <c r="K610" s="5"/>
      <c r="M610" s="5"/>
      <c r="N610" s="5"/>
    </row>
    <row r="611" spans="2:14">
      <c r="B611" s="5"/>
      <c r="C611" s="5"/>
      <c r="D611" s="5"/>
      <c r="E611" s="5"/>
      <c r="G611" s="5"/>
      <c r="H611" s="5"/>
      <c r="I611" s="5"/>
      <c r="J611" s="5"/>
      <c r="K611" s="5"/>
      <c r="M611" s="5"/>
      <c r="N611" s="5"/>
    </row>
    <row r="612" spans="2:14">
      <c r="B612" s="5"/>
      <c r="C612" s="5"/>
      <c r="D612" s="5"/>
      <c r="E612" s="5"/>
      <c r="G612" s="5"/>
      <c r="H612" s="5"/>
      <c r="I612" s="5"/>
      <c r="J612" s="5"/>
      <c r="K612" s="5"/>
      <c r="M612" s="5"/>
      <c r="N612" s="5"/>
    </row>
    <row r="613" spans="2:14">
      <c r="B613" s="5"/>
      <c r="C613" s="5"/>
      <c r="D613" s="5"/>
      <c r="E613" s="5"/>
      <c r="G613" s="5"/>
      <c r="H613" s="5"/>
      <c r="I613" s="5"/>
      <c r="J613" s="5"/>
      <c r="K613" s="5"/>
      <c r="M613" s="5"/>
      <c r="N613" s="5"/>
    </row>
    <row r="614" spans="2:14">
      <c r="B614" s="5"/>
      <c r="C614" s="5"/>
      <c r="D614" s="5"/>
      <c r="E614" s="5"/>
      <c r="G614" s="5"/>
      <c r="H614" s="5"/>
      <c r="I614" s="5"/>
      <c r="J614" s="5"/>
      <c r="K614" s="5"/>
      <c r="M614" s="5"/>
      <c r="N614" s="5"/>
    </row>
    <row r="615" spans="2:14">
      <c r="B615" s="5"/>
      <c r="C615" s="5"/>
      <c r="D615" s="5"/>
      <c r="E615" s="5"/>
      <c r="G615" s="5"/>
      <c r="H615" s="5"/>
      <c r="I615" s="5"/>
      <c r="J615" s="5"/>
      <c r="K615" s="5"/>
      <c r="M615" s="5"/>
      <c r="N615" s="5"/>
    </row>
    <row r="616" spans="2:14">
      <c r="B616" s="5"/>
      <c r="C616" s="5"/>
      <c r="D616" s="5"/>
      <c r="E616" s="5"/>
      <c r="G616" s="5"/>
      <c r="H616" s="5"/>
      <c r="I616" s="5"/>
      <c r="J616" s="5"/>
      <c r="K616" s="5"/>
      <c r="M616" s="5"/>
      <c r="N616" s="5"/>
    </row>
    <row r="617" spans="2:14">
      <c r="B617" s="5"/>
      <c r="C617" s="5"/>
      <c r="D617" s="5"/>
      <c r="E617" s="5"/>
      <c r="G617" s="5"/>
      <c r="H617" s="5"/>
      <c r="I617" s="5"/>
      <c r="J617" s="5"/>
      <c r="K617" s="5"/>
      <c r="M617" s="5"/>
      <c r="N617" s="5"/>
    </row>
    <row r="618" spans="2:14">
      <c r="B618" s="5"/>
      <c r="C618" s="5"/>
      <c r="D618" s="5"/>
      <c r="E618" s="5"/>
      <c r="G618" s="5"/>
      <c r="H618" s="5"/>
      <c r="I618" s="5"/>
      <c r="J618" s="5"/>
      <c r="K618" s="5"/>
      <c r="M618" s="5"/>
      <c r="N618" s="5"/>
    </row>
    <row r="619" spans="2:14">
      <c r="B619" s="5"/>
      <c r="C619" s="5"/>
      <c r="D619" s="5"/>
      <c r="E619" s="5"/>
      <c r="G619" s="5"/>
      <c r="H619" s="5"/>
      <c r="I619" s="5"/>
      <c r="J619" s="5"/>
      <c r="K619" s="5"/>
      <c r="M619" s="5"/>
      <c r="N619" s="5"/>
    </row>
    <row r="620" spans="2:14">
      <c r="B620" s="5"/>
      <c r="C620" s="5"/>
      <c r="D620" s="5"/>
      <c r="E620" s="5"/>
      <c r="G620" s="5"/>
      <c r="H620" s="5"/>
      <c r="I620" s="5"/>
      <c r="J620" s="5"/>
      <c r="K620" s="5"/>
      <c r="M620" s="5"/>
      <c r="N620" s="5"/>
    </row>
    <row r="621" spans="2:14">
      <c r="B621" s="5"/>
      <c r="C621" s="5"/>
      <c r="D621" s="5"/>
      <c r="E621" s="5"/>
      <c r="G621" s="5"/>
      <c r="H621" s="5"/>
      <c r="I621" s="5"/>
      <c r="J621" s="5"/>
      <c r="K621" s="5"/>
      <c r="M621" s="5"/>
      <c r="N621" s="5"/>
    </row>
    <row r="622" spans="2:14">
      <c r="B622" s="5"/>
      <c r="C622" s="5"/>
      <c r="D622" s="5"/>
      <c r="E622" s="5"/>
      <c r="G622" s="5"/>
      <c r="H622" s="5"/>
      <c r="I622" s="5"/>
      <c r="J622" s="5"/>
      <c r="K622" s="5"/>
      <c r="M622" s="5"/>
      <c r="N622" s="5"/>
    </row>
    <row r="623" spans="2:14">
      <c r="B623" s="5"/>
      <c r="C623" s="5"/>
      <c r="D623" s="5"/>
      <c r="E623" s="5"/>
      <c r="G623" s="5"/>
      <c r="H623" s="5"/>
      <c r="I623" s="5"/>
      <c r="J623" s="5"/>
      <c r="K623" s="5"/>
      <c r="M623" s="5"/>
      <c r="N623" s="5"/>
    </row>
    <row r="624" spans="2:14">
      <c r="B624" s="5"/>
      <c r="C624" s="5"/>
      <c r="D624" s="5"/>
      <c r="E624" s="5"/>
      <c r="G624" s="5"/>
      <c r="H624" s="5"/>
      <c r="I624" s="5"/>
      <c r="J624" s="5"/>
      <c r="K624" s="5"/>
      <c r="M624" s="5"/>
      <c r="N624" s="5"/>
    </row>
    <row r="625" spans="2:14">
      <c r="B625" s="5"/>
      <c r="C625" s="5"/>
      <c r="D625" s="5"/>
      <c r="E625" s="5"/>
      <c r="G625" s="5"/>
      <c r="H625" s="5"/>
      <c r="I625" s="5"/>
      <c r="J625" s="5"/>
      <c r="K625" s="5"/>
      <c r="M625" s="5"/>
      <c r="N625" s="5"/>
    </row>
    <row r="626" spans="2:14">
      <c r="B626" s="5"/>
      <c r="C626" s="5"/>
      <c r="D626" s="5"/>
      <c r="E626" s="5"/>
      <c r="G626" s="5"/>
      <c r="H626" s="5"/>
      <c r="I626" s="5"/>
      <c r="J626" s="5"/>
      <c r="K626" s="5"/>
      <c r="M626" s="5"/>
      <c r="N626" s="5"/>
    </row>
    <row r="627" spans="2:14">
      <c r="B627" s="5"/>
      <c r="C627" s="5"/>
      <c r="D627" s="5"/>
      <c r="E627" s="5"/>
      <c r="G627" s="5"/>
      <c r="H627" s="5"/>
      <c r="I627" s="5"/>
      <c r="J627" s="5"/>
      <c r="K627" s="5"/>
      <c r="M627" s="5"/>
      <c r="N627" s="5"/>
    </row>
    <row r="628" spans="2:14">
      <c r="B628" s="5"/>
      <c r="C628" s="5"/>
      <c r="D628" s="5"/>
      <c r="E628" s="5"/>
      <c r="G628" s="5"/>
      <c r="H628" s="5"/>
      <c r="I628" s="5"/>
      <c r="J628" s="5"/>
      <c r="K628" s="5"/>
      <c r="M628" s="5"/>
      <c r="N628" s="5"/>
    </row>
    <row r="629" spans="2:14">
      <c r="B629" s="5"/>
      <c r="C629" s="5"/>
      <c r="D629" s="5"/>
      <c r="E629" s="5"/>
      <c r="G629" s="5"/>
      <c r="H629" s="5"/>
      <c r="I629" s="5"/>
      <c r="J629" s="5"/>
      <c r="K629" s="5"/>
      <c r="M629" s="5"/>
      <c r="N629" s="5"/>
    </row>
    <row r="630" spans="2:14">
      <c r="B630" s="5"/>
      <c r="C630" s="5"/>
      <c r="D630" s="5"/>
      <c r="E630" s="5"/>
      <c r="G630" s="5"/>
      <c r="H630" s="5"/>
      <c r="I630" s="5"/>
      <c r="J630" s="5"/>
      <c r="K630" s="5"/>
      <c r="M630" s="5"/>
      <c r="N630" s="5"/>
    </row>
    <row r="631" spans="2:14">
      <c r="B631" s="5"/>
      <c r="C631" s="5"/>
      <c r="D631" s="5"/>
      <c r="E631" s="5"/>
      <c r="G631" s="5"/>
      <c r="H631" s="5"/>
      <c r="I631" s="5"/>
      <c r="J631" s="5"/>
      <c r="K631" s="5"/>
      <c r="M631" s="5"/>
      <c r="N631" s="5"/>
    </row>
    <row r="632" spans="2:14">
      <c r="B632" s="5"/>
      <c r="C632" s="5"/>
      <c r="D632" s="5"/>
      <c r="E632" s="5"/>
      <c r="G632" s="5"/>
      <c r="H632" s="5"/>
      <c r="I632" s="5"/>
      <c r="J632" s="5"/>
      <c r="K632" s="5"/>
      <c r="M632" s="5"/>
      <c r="N632" s="5"/>
    </row>
    <row r="633" spans="2:14">
      <c r="B633" s="5"/>
      <c r="C633" s="5"/>
      <c r="D633" s="5"/>
      <c r="E633" s="5"/>
      <c r="G633" s="5"/>
      <c r="H633" s="5"/>
      <c r="I633" s="5"/>
      <c r="J633" s="5"/>
      <c r="K633" s="5"/>
      <c r="M633" s="5"/>
      <c r="N633" s="5"/>
    </row>
    <row r="634" spans="2:14">
      <c r="B634" s="5"/>
      <c r="C634" s="5"/>
      <c r="D634" s="5"/>
      <c r="E634" s="5"/>
      <c r="G634" s="5"/>
      <c r="H634" s="5"/>
      <c r="I634" s="5"/>
      <c r="J634" s="5"/>
      <c r="K634" s="5"/>
      <c r="M634" s="5"/>
      <c r="N634" s="5"/>
    </row>
    <row r="635" spans="2:14">
      <c r="B635" s="5"/>
      <c r="C635" s="5"/>
      <c r="D635" s="5"/>
      <c r="E635" s="5"/>
      <c r="G635" s="5"/>
      <c r="H635" s="5"/>
      <c r="I635" s="5"/>
      <c r="J635" s="5"/>
      <c r="K635" s="5"/>
      <c r="M635" s="5"/>
      <c r="N635" s="5"/>
    </row>
    <row r="636" spans="2:14">
      <c r="B636" s="5"/>
      <c r="C636" s="5"/>
      <c r="D636" s="5"/>
      <c r="E636" s="5"/>
      <c r="G636" s="5"/>
      <c r="H636" s="5"/>
      <c r="I636" s="5"/>
      <c r="J636" s="5"/>
      <c r="K636" s="5"/>
      <c r="M636" s="5"/>
      <c r="N636" s="5"/>
    </row>
    <row r="637" spans="2:14">
      <c r="B637" s="5"/>
      <c r="C637" s="5"/>
      <c r="D637" s="5"/>
      <c r="E637" s="5"/>
      <c r="G637" s="5"/>
      <c r="H637" s="5"/>
      <c r="I637" s="5"/>
      <c r="J637" s="5"/>
      <c r="K637" s="5"/>
      <c r="M637" s="5"/>
      <c r="N637" s="5"/>
    </row>
    <row r="638" spans="2:14">
      <c r="B638" s="5"/>
      <c r="C638" s="5"/>
      <c r="D638" s="5"/>
      <c r="E638" s="5"/>
      <c r="G638" s="5"/>
      <c r="H638" s="5"/>
      <c r="I638" s="5"/>
      <c r="J638" s="5"/>
      <c r="K638" s="5"/>
      <c r="M638" s="5"/>
      <c r="N638" s="5"/>
    </row>
    <row r="639" spans="2:14">
      <c r="B639" s="5"/>
      <c r="C639" s="5"/>
      <c r="D639" s="5"/>
      <c r="E639" s="5"/>
      <c r="G639" s="5"/>
      <c r="H639" s="5"/>
      <c r="I639" s="5"/>
      <c r="J639" s="5"/>
      <c r="K639" s="5"/>
      <c r="M639" s="5"/>
      <c r="N639" s="5"/>
    </row>
    <row r="640" spans="2:14">
      <c r="B640" s="5"/>
      <c r="C640" s="5"/>
      <c r="D640" s="5"/>
      <c r="E640" s="5"/>
      <c r="G640" s="5"/>
      <c r="H640" s="5"/>
      <c r="I640" s="5"/>
      <c r="J640" s="5"/>
      <c r="K640" s="5"/>
      <c r="M640" s="5"/>
      <c r="N640" s="5"/>
    </row>
    <row r="641" spans="2:14">
      <c r="B641" s="5"/>
      <c r="C641" s="5"/>
      <c r="D641" s="5"/>
      <c r="E641" s="5"/>
      <c r="G641" s="5"/>
      <c r="H641" s="5"/>
      <c r="I641" s="5"/>
      <c r="J641" s="5"/>
      <c r="K641" s="5"/>
      <c r="M641" s="5"/>
      <c r="N641" s="5"/>
    </row>
    <row r="642" spans="2:14">
      <c r="B642" s="5"/>
      <c r="C642" s="5"/>
      <c r="D642" s="5"/>
      <c r="E642" s="5"/>
      <c r="G642" s="5"/>
      <c r="H642" s="5"/>
      <c r="I642" s="5"/>
      <c r="J642" s="5"/>
      <c r="K642" s="5"/>
      <c r="M642" s="5"/>
      <c r="N642" s="5"/>
    </row>
    <row r="643" spans="2:14">
      <c r="B643" s="5"/>
      <c r="C643" s="5"/>
      <c r="D643" s="5"/>
      <c r="E643" s="5"/>
      <c r="G643" s="5"/>
      <c r="H643" s="5"/>
      <c r="I643" s="5"/>
      <c r="J643" s="5"/>
      <c r="K643" s="5"/>
      <c r="M643" s="5"/>
      <c r="N643" s="5"/>
    </row>
    <row r="644" spans="2:14">
      <c r="B644" s="5"/>
      <c r="C644" s="5"/>
      <c r="D644" s="5"/>
      <c r="E644" s="5"/>
      <c r="G644" s="5"/>
      <c r="H644" s="5"/>
      <c r="I644" s="5"/>
      <c r="J644" s="5"/>
      <c r="K644" s="5"/>
      <c r="M644" s="5"/>
      <c r="N644" s="5"/>
    </row>
    <row r="645" spans="2:14">
      <c r="B645" s="5"/>
      <c r="C645" s="5"/>
      <c r="D645" s="5"/>
      <c r="E645" s="5"/>
      <c r="G645" s="5"/>
      <c r="H645" s="5"/>
      <c r="I645" s="5"/>
      <c r="J645" s="5"/>
      <c r="K645" s="5"/>
      <c r="M645" s="5"/>
      <c r="N645" s="5"/>
    </row>
    <row r="646" spans="2:14">
      <c r="B646" s="5"/>
      <c r="C646" s="5"/>
      <c r="D646" s="5"/>
      <c r="E646" s="5"/>
      <c r="G646" s="5"/>
      <c r="H646" s="5"/>
      <c r="I646" s="5"/>
      <c r="J646" s="5"/>
      <c r="K646" s="5"/>
      <c r="M646" s="5"/>
      <c r="N646" s="5"/>
    </row>
    <row r="647" spans="2:14">
      <c r="B647" s="5"/>
      <c r="C647" s="5"/>
      <c r="D647" s="5"/>
      <c r="E647" s="5"/>
      <c r="G647" s="5"/>
      <c r="H647" s="5"/>
      <c r="I647" s="5"/>
      <c r="J647" s="5"/>
      <c r="K647" s="5"/>
      <c r="M647" s="5"/>
      <c r="N647" s="5"/>
    </row>
    <row r="648" spans="2:14">
      <c r="B648" s="5"/>
      <c r="C648" s="5"/>
      <c r="D648" s="5"/>
      <c r="E648" s="5"/>
      <c r="G648" s="5"/>
      <c r="H648" s="5"/>
      <c r="I648" s="5"/>
      <c r="J648" s="5"/>
      <c r="K648" s="5"/>
      <c r="M648" s="5"/>
      <c r="N648" s="5"/>
    </row>
    <row r="649" spans="2:14">
      <c r="B649" s="5"/>
      <c r="C649" s="5"/>
      <c r="D649" s="5"/>
      <c r="E649" s="5"/>
      <c r="G649" s="5"/>
      <c r="H649" s="5"/>
      <c r="I649" s="5"/>
      <c r="J649" s="5"/>
      <c r="K649" s="5"/>
      <c r="M649" s="5"/>
      <c r="N649" s="5"/>
    </row>
    <row r="650" spans="2:14">
      <c r="B650" s="5"/>
      <c r="C650" s="5"/>
      <c r="D650" s="5"/>
      <c r="E650" s="5"/>
      <c r="G650" s="5"/>
      <c r="H650" s="5"/>
      <c r="I650" s="5"/>
      <c r="J650" s="5"/>
      <c r="K650" s="5"/>
      <c r="M650" s="5"/>
      <c r="N650" s="5"/>
    </row>
    <row r="651" spans="2:14">
      <c r="B651" s="5"/>
      <c r="C651" s="5"/>
      <c r="D651" s="5"/>
      <c r="E651" s="5"/>
      <c r="G651" s="5"/>
      <c r="H651" s="5"/>
      <c r="I651" s="5"/>
      <c r="J651" s="5"/>
      <c r="K651" s="5"/>
      <c r="M651" s="5"/>
      <c r="N651" s="5"/>
    </row>
    <row r="652" spans="2:14">
      <c r="B652" s="5"/>
      <c r="C652" s="5"/>
      <c r="D652" s="5"/>
      <c r="E652" s="5"/>
      <c r="G652" s="5"/>
      <c r="H652" s="5"/>
      <c r="I652" s="5"/>
      <c r="J652" s="5"/>
      <c r="K652" s="5"/>
      <c r="M652" s="5"/>
      <c r="N652" s="5"/>
    </row>
    <row r="653" spans="2:14">
      <c r="B653" s="5"/>
      <c r="C653" s="5"/>
      <c r="D653" s="5"/>
      <c r="E653" s="5"/>
      <c r="G653" s="5"/>
      <c r="H653" s="5"/>
      <c r="I653" s="5"/>
      <c r="J653" s="5"/>
      <c r="K653" s="5"/>
      <c r="M653" s="5"/>
      <c r="N653" s="5"/>
    </row>
    <row r="654" spans="2:14">
      <c r="B654" s="5"/>
      <c r="C654" s="5"/>
      <c r="D654" s="5"/>
      <c r="E654" s="5"/>
      <c r="G654" s="5"/>
      <c r="H654" s="5"/>
      <c r="I654" s="5"/>
      <c r="J654" s="5"/>
      <c r="K654" s="5"/>
      <c r="M654" s="5"/>
      <c r="N654" s="5"/>
    </row>
    <row r="655" spans="2:14">
      <c r="B655" s="5"/>
      <c r="C655" s="5"/>
      <c r="D655" s="5"/>
      <c r="E655" s="5"/>
      <c r="G655" s="5"/>
      <c r="H655" s="5"/>
      <c r="I655" s="5"/>
      <c r="J655" s="5"/>
      <c r="K655" s="5"/>
      <c r="M655" s="5"/>
      <c r="N655" s="5"/>
    </row>
    <row r="656" spans="2:14">
      <c r="B656" s="5"/>
      <c r="C656" s="5"/>
      <c r="D656" s="5"/>
      <c r="E656" s="5"/>
      <c r="G656" s="5"/>
      <c r="H656" s="5"/>
      <c r="I656" s="5"/>
      <c r="J656" s="5"/>
      <c r="K656" s="5"/>
      <c r="M656" s="5"/>
      <c r="N656" s="5"/>
    </row>
    <row r="657" spans="2:14">
      <c r="B657" s="5"/>
      <c r="C657" s="5"/>
      <c r="D657" s="5"/>
      <c r="E657" s="5"/>
      <c r="G657" s="5"/>
      <c r="H657" s="5"/>
      <c r="I657" s="5"/>
      <c r="J657" s="5"/>
      <c r="K657" s="5"/>
      <c r="M657" s="5"/>
      <c r="N657" s="5"/>
    </row>
    <row r="658" spans="2:14">
      <c r="B658" s="5"/>
      <c r="C658" s="5"/>
      <c r="D658" s="5"/>
      <c r="E658" s="5"/>
      <c r="G658" s="5"/>
      <c r="H658" s="5"/>
      <c r="I658" s="5"/>
      <c r="J658" s="5"/>
      <c r="K658" s="5"/>
      <c r="M658" s="5"/>
      <c r="N658" s="5"/>
    </row>
    <row r="659" spans="2:14">
      <c r="B659" s="5"/>
      <c r="C659" s="5"/>
      <c r="D659" s="5"/>
      <c r="E659" s="5"/>
      <c r="G659" s="5"/>
      <c r="H659" s="5"/>
      <c r="I659" s="5"/>
      <c r="J659" s="5"/>
      <c r="K659" s="5"/>
      <c r="M659" s="5"/>
      <c r="N659" s="5"/>
    </row>
    <row r="660" spans="2:14">
      <c r="B660" s="5"/>
      <c r="C660" s="5"/>
      <c r="D660" s="5"/>
      <c r="E660" s="5"/>
      <c r="G660" s="5"/>
      <c r="H660" s="5"/>
      <c r="I660" s="5"/>
      <c r="J660" s="5"/>
      <c r="K660" s="5"/>
      <c r="M660" s="5"/>
      <c r="N660" s="5"/>
    </row>
    <row r="661" spans="2:14">
      <c r="B661" s="5"/>
      <c r="C661" s="5"/>
      <c r="D661" s="5"/>
      <c r="E661" s="5"/>
      <c r="G661" s="5"/>
      <c r="H661" s="5"/>
      <c r="I661" s="5"/>
      <c r="J661" s="5"/>
      <c r="K661" s="5"/>
      <c r="M661" s="5"/>
      <c r="N661" s="5"/>
    </row>
    <row r="662" spans="2:14">
      <c r="B662" s="5"/>
      <c r="C662" s="5"/>
      <c r="D662" s="5"/>
      <c r="E662" s="5"/>
      <c r="G662" s="5"/>
      <c r="H662" s="5"/>
      <c r="I662" s="5"/>
      <c r="J662" s="5"/>
      <c r="K662" s="5"/>
      <c r="M662" s="5"/>
      <c r="N662" s="5"/>
    </row>
    <row r="663" spans="2:14">
      <c r="B663" s="5"/>
      <c r="C663" s="5"/>
      <c r="D663" s="5"/>
      <c r="E663" s="5"/>
      <c r="G663" s="5"/>
      <c r="H663" s="5"/>
      <c r="I663" s="5"/>
      <c r="J663" s="5"/>
      <c r="K663" s="5"/>
      <c r="M663" s="5"/>
      <c r="N663" s="5"/>
    </row>
    <row r="664" spans="2:14">
      <c r="B664" s="5"/>
      <c r="C664" s="5"/>
      <c r="D664" s="5"/>
      <c r="E664" s="5"/>
      <c r="G664" s="5"/>
      <c r="H664" s="5"/>
      <c r="I664" s="5"/>
      <c r="J664" s="5"/>
      <c r="K664" s="5"/>
      <c r="M664" s="5"/>
      <c r="N664" s="5"/>
    </row>
    <row r="665" spans="2:14">
      <c r="B665" s="5"/>
      <c r="C665" s="5"/>
      <c r="D665" s="5"/>
      <c r="E665" s="5"/>
      <c r="G665" s="5"/>
      <c r="H665" s="5"/>
      <c r="I665" s="5"/>
      <c r="J665" s="5"/>
      <c r="K665" s="5"/>
      <c r="M665" s="5"/>
      <c r="N665" s="5"/>
    </row>
    <row r="666" spans="2:14">
      <c r="B666" s="5"/>
      <c r="C666" s="5"/>
      <c r="D666" s="5"/>
      <c r="E666" s="5"/>
      <c r="G666" s="5"/>
      <c r="H666" s="5"/>
      <c r="I666" s="5"/>
      <c r="J666" s="5"/>
      <c r="K666" s="5"/>
      <c r="M666" s="5"/>
      <c r="N666" s="5"/>
    </row>
    <row r="667" spans="2:14">
      <c r="B667" s="5"/>
      <c r="C667" s="5"/>
      <c r="D667" s="5"/>
      <c r="E667" s="5"/>
      <c r="G667" s="5"/>
      <c r="H667" s="5"/>
      <c r="I667" s="5"/>
      <c r="J667" s="5"/>
      <c r="K667" s="5"/>
      <c r="M667" s="5"/>
      <c r="N667" s="5"/>
    </row>
    <row r="668" spans="2:14">
      <c r="B668" s="5"/>
      <c r="C668" s="5"/>
      <c r="D668" s="5"/>
      <c r="E668" s="5"/>
      <c r="G668" s="5"/>
      <c r="H668" s="5"/>
      <c r="I668" s="5"/>
      <c r="J668" s="5"/>
      <c r="K668" s="5"/>
      <c r="M668" s="5"/>
      <c r="N668" s="5"/>
    </row>
    <row r="669" spans="2:14">
      <c r="B669" s="5"/>
      <c r="C669" s="5"/>
      <c r="D669" s="5"/>
      <c r="E669" s="5"/>
      <c r="G669" s="5"/>
      <c r="H669" s="5"/>
      <c r="I669" s="5"/>
      <c r="J669" s="5"/>
      <c r="K669" s="5"/>
      <c r="M669" s="5"/>
      <c r="N669" s="5"/>
    </row>
    <row r="670" spans="2:14">
      <c r="B670" s="5"/>
      <c r="C670" s="5"/>
      <c r="D670" s="5"/>
      <c r="E670" s="5"/>
      <c r="G670" s="5"/>
      <c r="H670" s="5"/>
      <c r="I670" s="5"/>
      <c r="J670" s="5"/>
      <c r="K670" s="5"/>
      <c r="M670" s="5"/>
      <c r="N670" s="5"/>
    </row>
    <row r="671" spans="2:14">
      <c r="B671" s="5"/>
      <c r="C671" s="5"/>
      <c r="D671" s="5"/>
      <c r="E671" s="5"/>
      <c r="G671" s="5"/>
      <c r="H671" s="5"/>
      <c r="I671" s="5"/>
      <c r="J671" s="5"/>
      <c r="K671" s="5"/>
      <c r="M671" s="5"/>
      <c r="N671" s="5"/>
    </row>
    <row r="672" spans="2:14">
      <c r="B672" s="5"/>
      <c r="C672" s="5"/>
      <c r="D672" s="5"/>
      <c r="E672" s="5"/>
      <c r="G672" s="5"/>
      <c r="H672" s="5"/>
      <c r="I672" s="5"/>
      <c r="J672" s="5"/>
      <c r="K672" s="5"/>
      <c r="M672" s="5"/>
      <c r="N672" s="5"/>
    </row>
    <row r="673" spans="2:14">
      <c r="B673" s="5"/>
      <c r="C673" s="5"/>
      <c r="D673" s="5"/>
      <c r="E673" s="5"/>
      <c r="G673" s="5"/>
      <c r="H673" s="5"/>
      <c r="I673" s="5"/>
      <c r="J673" s="5"/>
      <c r="K673" s="5"/>
      <c r="M673" s="5"/>
      <c r="N673" s="5"/>
    </row>
    <row r="674" spans="2:14">
      <c r="B674" s="5"/>
      <c r="C674" s="5"/>
      <c r="D674" s="5"/>
      <c r="E674" s="5"/>
      <c r="G674" s="5"/>
      <c r="H674" s="5"/>
      <c r="I674" s="5"/>
      <c r="J674" s="5"/>
      <c r="K674" s="5"/>
      <c r="M674" s="5"/>
      <c r="N674" s="5"/>
    </row>
    <row r="675" spans="2:14">
      <c r="B675" s="5"/>
      <c r="C675" s="5"/>
      <c r="D675" s="5"/>
      <c r="E675" s="5"/>
      <c r="G675" s="5"/>
      <c r="H675" s="5"/>
      <c r="I675" s="5"/>
      <c r="J675" s="5"/>
      <c r="K675" s="5"/>
      <c r="M675" s="5"/>
      <c r="N675" s="5"/>
    </row>
    <row r="676" spans="2:14">
      <c r="B676" s="5"/>
      <c r="C676" s="5"/>
      <c r="D676" s="5"/>
      <c r="E676" s="5"/>
      <c r="G676" s="5"/>
      <c r="H676" s="5"/>
      <c r="I676" s="5"/>
      <c r="J676" s="5"/>
      <c r="K676" s="5"/>
      <c r="M676" s="5"/>
      <c r="N676" s="5"/>
    </row>
    <row r="677" spans="2:14">
      <c r="B677" s="5"/>
      <c r="C677" s="5"/>
      <c r="D677" s="5"/>
      <c r="E677" s="5"/>
      <c r="G677" s="5"/>
      <c r="H677" s="5"/>
      <c r="I677" s="5"/>
      <c r="J677" s="5"/>
      <c r="K677" s="5"/>
      <c r="M677" s="5"/>
      <c r="N677" s="5"/>
    </row>
    <row r="678" spans="2:14">
      <c r="B678" s="5"/>
      <c r="C678" s="5"/>
      <c r="D678" s="5"/>
      <c r="E678" s="5"/>
      <c r="G678" s="5"/>
      <c r="H678" s="5"/>
      <c r="I678" s="5"/>
      <c r="J678" s="5"/>
      <c r="K678" s="5"/>
      <c r="M678" s="5"/>
      <c r="N678" s="5"/>
    </row>
    <row r="679" spans="2:14">
      <c r="B679" s="5"/>
      <c r="C679" s="5"/>
      <c r="D679" s="5"/>
      <c r="E679" s="5"/>
      <c r="G679" s="5"/>
      <c r="H679" s="5"/>
      <c r="I679" s="5"/>
      <c r="J679" s="5"/>
      <c r="K679" s="5"/>
      <c r="M679" s="5"/>
      <c r="N679" s="5"/>
    </row>
    <row r="680" spans="2:14">
      <c r="B680" s="5"/>
      <c r="C680" s="5"/>
      <c r="D680" s="5"/>
      <c r="E680" s="5"/>
      <c r="G680" s="5"/>
      <c r="H680" s="5"/>
      <c r="I680" s="5"/>
      <c r="J680" s="5"/>
      <c r="K680" s="5"/>
      <c r="M680" s="5"/>
      <c r="N680" s="5"/>
    </row>
    <row r="681" spans="2:14">
      <c r="B681" s="5"/>
      <c r="C681" s="5"/>
      <c r="D681" s="5"/>
      <c r="E681" s="5"/>
      <c r="G681" s="5"/>
      <c r="H681" s="5"/>
      <c r="I681" s="5"/>
      <c r="J681" s="5"/>
      <c r="K681" s="5"/>
      <c r="M681" s="5"/>
      <c r="N681" s="5"/>
    </row>
    <row r="682" spans="2:14">
      <c r="B682" s="5"/>
      <c r="C682" s="5"/>
      <c r="D682" s="5"/>
      <c r="E682" s="5"/>
      <c r="G682" s="5"/>
      <c r="H682" s="5"/>
      <c r="I682" s="5"/>
      <c r="J682" s="5"/>
      <c r="K682" s="5"/>
      <c r="M682" s="5"/>
      <c r="N682" s="5"/>
    </row>
    <row r="683" spans="2:14">
      <c r="B683" s="5"/>
      <c r="C683" s="5"/>
      <c r="D683" s="5"/>
      <c r="E683" s="5"/>
      <c r="G683" s="5"/>
      <c r="H683" s="5"/>
      <c r="I683" s="5"/>
      <c r="J683" s="5"/>
      <c r="K683" s="5"/>
      <c r="M683" s="5"/>
      <c r="N683" s="5"/>
    </row>
    <row r="684" spans="2:14">
      <c r="B684" s="5"/>
      <c r="C684" s="5"/>
      <c r="D684" s="5"/>
      <c r="E684" s="5"/>
      <c r="G684" s="5"/>
      <c r="H684" s="5"/>
      <c r="I684" s="5"/>
      <c r="J684" s="5"/>
      <c r="K684" s="5"/>
      <c r="M684" s="5"/>
      <c r="N684" s="5"/>
    </row>
    <row r="685" spans="2:14">
      <c r="B685" s="5"/>
      <c r="C685" s="5"/>
      <c r="D685" s="5"/>
      <c r="E685" s="5"/>
      <c r="G685" s="5"/>
      <c r="H685" s="5"/>
      <c r="I685" s="5"/>
      <c r="J685" s="5"/>
      <c r="K685" s="5"/>
      <c r="M685" s="5"/>
      <c r="N685" s="5"/>
    </row>
    <row r="686" spans="2:14">
      <c r="B686" s="5"/>
      <c r="C686" s="5"/>
      <c r="D686" s="5"/>
      <c r="E686" s="5"/>
      <c r="G686" s="5"/>
      <c r="H686" s="5"/>
      <c r="I686" s="5"/>
      <c r="J686" s="5"/>
      <c r="K686" s="5"/>
      <c r="M686" s="5"/>
      <c r="N686" s="5"/>
    </row>
    <row r="687" spans="2:14">
      <c r="B687" s="5"/>
      <c r="C687" s="5"/>
      <c r="D687" s="5"/>
      <c r="E687" s="5"/>
      <c r="G687" s="5"/>
      <c r="H687" s="5"/>
      <c r="I687" s="5"/>
      <c r="J687" s="5"/>
      <c r="K687" s="5"/>
      <c r="M687" s="5"/>
      <c r="N687" s="5"/>
    </row>
    <row r="688" spans="2:14">
      <c r="B688" s="5"/>
      <c r="C688" s="5"/>
      <c r="D688" s="5"/>
      <c r="E688" s="5"/>
      <c r="G688" s="5"/>
      <c r="H688" s="5"/>
      <c r="I688" s="5"/>
      <c r="J688" s="5"/>
      <c r="K688" s="5"/>
      <c r="M688" s="5"/>
      <c r="N688" s="5"/>
    </row>
    <row r="689" spans="2:14">
      <c r="B689" s="5"/>
      <c r="C689" s="5"/>
      <c r="D689" s="5"/>
      <c r="E689" s="5"/>
      <c r="G689" s="5"/>
      <c r="H689" s="5"/>
      <c r="I689" s="5"/>
      <c r="J689" s="5"/>
      <c r="K689" s="5"/>
      <c r="M689" s="5"/>
      <c r="N689" s="5"/>
    </row>
    <row r="690" spans="2:14">
      <c r="B690" s="5"/>
      <c r="C690" s="5"/>
      <c r="D690" s="5"/>
      <c r="E690" s="5"/>
      <c r="G690" s="5"/>
      <c r="H690" s="5"/>
      <c r="I690" s="5"/>
      <c r="J690" s="5"/>
      <c r="K690" s="5"/>
      <c r="M690" s="5"/>
      <c r="N690" s="5"/>
    </row>
    <row r="691" spans="2:14">
      <c r="B691" s="5"/>
      <c r="C691" s="5"/>
      <c r="D691" s="5"/>
      <c r="E691" s="5"/>
      <c r="G691" s="5"/>
      <c r="H691" s="5"/>
      <c r="I691" s="5"/>
      <c r="J691" s="5"/>
      <c r="K691" s="5"/>
      <c r="M691" s="5"/>
      <c r="N691" s="5"/>
    </row>
    <row r="692" spans="2:14">
      <c r="B692" s="5"/>
      <c r="C692" s="5"/>
      <c r="D692" s="5"/>
      <c r="E692" s="5"/>
      <c r="G692" s="5"/>
      <c r="H692" s="5"/>
      <c r="I692" s="5"/>
      <c r="J692" s="5"/>
      <c r="K692" s="5"/>
      <c r="M692" s="5"/>
      <c r="N692" s="5"/>
    </row>
    <row r="693" spans="2:14">
      <c r="B693" s="5"/>
      <c r="C693" s="5"/>
      <c r="D693" s="5"/>
      <c r="E693" s="5"/>
      <c r="G693" s="5"/>
      <c r="H693" s="5"/>
      <c r="I693" s="5"/>
      <c r="J693" s="5"/>
      <c r="K693" s="5"/>
      <c r="M693" s="5"/>
      <c r="N693" s="5"/>
    </row>
    <row r="694" spans="2:14">
      <c r="B694" s="5"/>
      <c r="C694" s="5"/>
      <c r="D694" s="5"/>
      <c r="E694" s="5"/>
      <c r="G694" s="5"/>
      <c r="H694" s="5"/>
      <c r="I694" s="5"/>
      <c r="J694" s="5"/>
      <c r="K694" s="5"/>
      <c r="M694" s="5"/>
      <c r="N694" s="5"/>
    </row>
    <row r="695" spans="2:14">
      <c r="B695" s="5"/>
      <c r="C695" s="5"/>
      <c r="D695" s="5"/>
      <c r="E695" s="5"/>
      <c r="G695" s="5"/>
      <c r="H695" s="5"/>
      <c r="I695" s="5"/>
      <c r="J695" s="5"/>
      <c r="K695" s="5"/>
      <c r="M695" s="5"/>
      <c r="N695" s="5"/>
    </row>
    <row r="696" spans="2:14">
      <c r="B696" s="5"/>
      <c r="C696" s="5"/>
      <c r="D696" s="5"/>
      <c r="E696" s="5"/>
      <c r="G696" s="5"/>
      <c r="H696" s="5"/>
      <c r="I696" s="5"/>
      <c r="J696" s="5"/>
      <c r="K696" s="5"/>
      <c r="M696" s="5"/>
      <c r="N696" s="5"/>
    </row>
    <row r="697" spans="2:14">
      <c r="B697" s="5"/>
      <c r="C697" s="5"/>
      <c r="D697" s="5"/>
      <c r="E697" s="5"/>
      <c r="G697" s="5"/>
      <c r="H697" s="5"/>
      <c r="I697" s="5"/>
      <c r="J697" s="5"/>
      <c r="K697" s="5"/>
      <c r="M697" s="5"/>
      <c r="N697" s="5"/>
    </row>
    <row r="698" spans="2:14">
      <c r="B698" s="5"/>
      <c r="C698" s="5"/>
      <c r="D698" s="5"/>
      <c r="E698" s="5"/>
      <c r="G698" s="5"/>
      <c r="H698" s="5"/>
      <c r="I698" s="5"/>
      <c r="J698" s="5"/>
      <c r="K698" s="5"/>
      <c r="M698" s="5"/>
      <c r="N698" s="5"/>
    </row>
    <row r="699" spans="2:14">
      <c r="B699" s="5"/>
      <c r="C699" s="5"/>
      <c r="D699" s="5"/>
      <c r="E699" s="5"/>
      <c r="G699" s="5"/>
      <c r="H699" s="5"/>
      <c r="I699" s="5"/>
      <c r="J699" s="5"/>
      <c r="K699" s="5"/>
      <c r="M699" s="5"/>
      <c r="N699" s="5"/>
    </row>
    <row r="700" spans="2:14">
      <c r="B700" s="5"/>
      <c r="C700" s="5"/>
      <c r="D700" s="5"/>
      <c r="E700" s="5"/>
      <c r="G700" s="5"/>
      <c r="H700" s="5"/>
      <c r="I700" s="5"/>
      <c r="J700" s="5"/>
      <c r="K700" s="5"/>
      <c r="M700" s="5"/>
      <c r="N700" s="5"/>
    </row>
    <row r="701" spans="2:14">
      <c r="B701" s="5"/>
      <c r="C701" s="5"/>
      <c r="D701" s="5"/>
      <c r="E701" s="5"/>
      <c r="G701" s="5"/>
      <c r="H701" s="5"/>
      <c r="I701" s="5"/>
      <c r="J701" s="5"/>
      <c r="K701" s="5"/>
      <c r="M701" s="5"/>
      <c r="N701" s="5"/>
    </row>
    <row r="702" spans="2:14">
      <c r="B702" s="5"/>
      <c r="C702" s="5"/>
      <c r="D702" s="5"/>
      <c r="E702" s="5"/>
      <c r="G702" s="5"/>
      <c r="H702" s="5"/>
      <c r="I702" s="5"/>
      <c r="J702" s="5"/>
      <c r="K702" s="5"/>
      <c r="M702" s="5"/>
      <c r="N702" s="5"/>
    </row>
    <row r="703" spans="2:14">
      <c r="B703" s="5"/>
      <c r="C703" s="5"/>
      <c r="D703" s="5"/>
      <c r="E703" s="5"/>
      <c r="G703" s="5"/>
      <c r="H703" s="5"/>
      <c r="I703" s="5"/>
      <c r="J703" s="5"/>
      <c r="K703" s="5"/>
      <c r="M703" s="5"/>
      <c r="N703" s="5"/>
    </row>
    <row r="704" spans="2:14">
      <c r="B704" s="5"/>
      <c r="C704" s="5"/>
      <c r="D704" s="5"/>
      <c r="E704" s="5"/>
      <c r="G704" s="5"/>
      <c r="H704" s="5"/>
      <c r="I704" s="5"/>
      <c r="J704" s="5"/>
      <c r="K704" s="5"/>
      <c r="M704" s="5"/>
      <c r="N704" s="5"/>
    </row>
    <row r="705" spans="2:14">
      <c r="B705" s="5"/>
      <c r="C705" s="5"/>
      <c r="D705" s="5"/>
      <c r="E705" s="5"/>
      <c r="G705" s="5"/>
      <c r="H705" s="5"/>
      <c r="I705" s="5"/>
      <c r="J705" s="5"/>
      <c r="K705" s="5"/>
      <c r="M705" s="5"/>
      <c r="N705" s="5"/>
    </row>
    <row r="706" spans="2:14">
      <c r="B706" s="5"/>
      <c r="C706" s="5"/>
      <c r="D706" s="5"/>
      <c r="E706" s="5"/>
      <c r="G706" s="5"/>
      <c r="H706" s="5"/>
      <c r="I706" s="5"/>
      <c r="J706" s="5"/>
      <c r="K706" s="5"/>
      <c r="M706" s="5"/>
      <c r="N706" s="5"/>
    </row>
    <row r="707" spans="2:14">
      <c r="B707" s="5"/>
      <c r="C707" s="5"/>
      <c r="D707" s="5"/>
      <c r="E707" s="5"/>
      <c r="G707" s="5"/>
      <c r="H707" s="5"/>
      <c r="I707" s="5"/>
      <c r="J707" s="5"/>
      <c r="K707" s="5"/>
      <c r="M707" s="5"/>
      <c r="N707" s="5"/>
    </row>
    <row r="708" spans="2:14">
      <c r="B708" s="5"/>
      <c r="C708" s="5"/>
      <c r="D708" s="5"/>
      <c r="E708" s="5"/>
      <c r="G708" s="5"/>
      <c r="H708" s="5"/>
      <c r="I708" s="5"/>
      <c r="J708" s="5"/>
      <c r="K708" s="5"/>
      <c r="M708" s="5"/>
      <c r="N708" s="5"/>
    </row>
    <row r="709" spans="2:14">
      <c r="B709" s="5"/>
      <c r="C709" s="5"/>
      <c r="D709" s="5"/>
      <c r="E709" s="5"/>
      <c r="G709" s="5"/>
      <c r="H709" s="5"/>
      <c r="I709" s="5"/>
      <c r="J709" s="5"/>
      <c r="K709" s="5"/>
      <c r="M709" s="5"/>
      <c r="N709" s="5"/>
    </row>
    <row r="710" spans="2:14">
      <c r="B710" s="5"/>
      <c r="C710" s="5"/>
      <c r="D710" s="5"/>
      <c r="E710" s="5"/>
      <c r="G710" s="5"/>
      <c r="H710" s="5"/>
      <c r="I710" s="5"/>
      <c r="J710" s="5"/>
      <c r="K710" s="5"/>
      <c r="M710" s="5"/>
      <c r="N710" s="5"/>
    </row>
    <row r="711" spans="2:14">
      <c r="B711" s="5"/>
      <c r="C711" s="5"/>
      <c r="D711" s="5"/>
      <c r="E711" s="5"/>
      <c r="G711" s="5"/>
      <c r="H711" s="5"/>
      <c r="I711" s="5"/>
      <c r="J711" s="5"/>
      <c r="K711" s="5"/>
      <c r="M711" s="5"/>
      <c r="N711" s="5"/>
    </row>
    <row r="712" spans="2:14">
      <c r="B712" s="5"/>
      <c r="C712" s="5"/>
      <c r="D712" s="5"/>
      <c r="E712" s="5"/>
      <c r="G712" s="5"/>
      <c r="H712" s="5"/>
      <c r="I712" s="5"/>
      <c r="J712" s="5"/>
      <c r="K712" s="5"/>
      <c r="M712" s="5"/>
      <c r="N712" s="5"/>
    </row>
    <row r="713" spans="2:14">
      <c r="B713" s="5"/>
      <c r="C713" s="5"/>
      <c r="D713" s="5"/>
      <c r="E713" s="5"/>
      <c r="G713" s="5"/>
      <c r="H713" s="5"/>
      <c r="I713" s="5"/>
      <c r="J713" s="5"/>
      <c r="K713" s="5"/>
      <c r="M713" s="5"/>
      <c r="N713" s="5"/>
    </row>
    <row r="714" spans="2:14">
      <c r="B714" s="5"/>
      <c r="C714" s="5"/>
      <c r="D714" s="5"/>
      <c r="E714" s="5"/>
      <c r="G714" s="5"/>
      <c r="H714" s="5"/>
      <c r="I714" s="5"/>
      <c r="J714" s="5"/>
      <c r="K714" s="5"/>
      <c r="M714" s="5"/>
      <c r="N714" s="5"/>
    </row>
    <row r="715" spans="2:14">
      <c r="B715" s="5"/>
      <c r="C715" s="5"/>
      <c r="D715" s="5"/>
      <c r="E715" s="5"/>
      <c r="G715" s="5"/>
      <c r="H715" s="5"/>
      <c r="I715" s="5"/>
      <c r="J715" s="5"/>
      <c r="K715" s="5"/>
      <c r="M715" s="5"/>
      <c r="N715" s="5"/>
    </row>
    <row r="716" spans="2:14">
      <c r="B716" s="5"/>
      <c r="C716" s="5"/>
      <c r="D716" s="5"/>
      <c r="E716" s="5"/>
      <c r="G716" s="5"/>
      <c r="H716" s="5"/>
      <c r="I716" s="5"/>
      <c r="J716" s="5"/>
      <c r="K716" s="5"/>
      <c r="M716" s="5"/>
      <c r="N716" s="5"/>
    </row>
    <row r="717" spans="2:14">
      <c r="B717" s="5"/>
      <c r="C717" s="5"/>
      <c r="D717" s="5"/>
      <c r="E717" s="5"/>
      <c r="G717" s="5"/>
      <c r="H717" s="5"/>
      <c r="I717" s="5"/>
      <c r="J717" s="5"/>
      <c r="K717" s="5"/>
      <c r="M717" s="5"/>
      <c r="N717" s="5"/>
    </row>
    <row r="718" spans="2:14">
      <c r="B718" s="5"/>
      <c r="C718" s="5"/>
      <c r="D718" s="5"/>
      <c r="E718" s="5"/>
      <c r="G718" s="5"/>
      <c r="H718" s="5"/>
      <c r="I718" s="5"/>
      <c r="J718" s="5"/>
      <c r="K718" s="5"/>
      <c r="M718" s="5"/>
      <c r="N718" s="5"/>
    </row>
    <row r="719" spans="2:14">
      <c r="B719" s="5"/>
      <c r="C719" s="5"/>
      <c r="D719" s="5"/>
      <c r="E719" s="5"/>
      <c r="G719" s="5"/>
      <c r="H719" s="5"/>
      <c r="I719" s="5"/>
      <c r="J719" s="5"/>
      <c r="K719" s="5"/>
      <c r="M719" s="5"/>
      <c r="N719" s="5"/>
    </row>
    <row r="720" spans="2:14">
      <c r="B720" s="5"/>
      <c r="C720" s="5"/>
      <c r="D720" s="5"/>
      <c r="E720" s="5"/>
      <c r="G720" s="5"/>
      <c r="H720" s="5"/>
      <c r="I720" s="5"/>
      <c r="J720" s="5"/>
      <c r="K720" s="5"/>
      <c r="M720" s="5"/>
      <c r="N720" s="5"/>
    </row>
    <row r="721" spans="2:14">
      <c r="B721" s="5"/>
      <c r="C721" s="5"/>
      <c r="D721" s="5"/>
      <c r="E721" s="5"/>
      <c r="G721" s="5"/>
      <c r="H721" s="5"/>
      <c r="I721" s="5"/>
      <c r="J721" s="5"/>
      <c r="K721" s="5"/>
      <c r="M721" s="5"/>
      <c r="N721" s="5"/>
    </row>
    <row r="722" spans="2:14">
      <c r="B722" s="5"/>
      <c r="C722" s="5"/>
      <c r="D722" s="5"/>
      <c r="E722" s="5"/>
      <c r="G722" s="5"/>
      <c r="H722" s="5"/>
      <c r="I722" s="5"/>
      <c r="J722" s="5"/>
      <c r="K722" s="5"/>
      <c r="M722" s="5"/>
      <c r="N722" s="5"/>
    </row>
    <row r="723" spans="2:14">
      <c r="B723" s="5"/>
      <c r="C723" s="5"/>
      <c r="D723" s="5"/>
      <c r="E723" s="5"/>
      <c r="G723" s="5"/>
      <c r="H723" s="5"/>
      <c r="I723" s="5"/>
      <c r="J723" s="5"/>
      <c r="K723" s="5"/>
      <c r="M723" s="5"/>
      <c r="N723" s="5"/>
    </row>
    <row r="724" spans="2:14">
      <c r="B724" s="5"/>
      <c r="C724" s="5"/>
      <c r="D724" s="5"/>
      <c r="E724" s="5"/>
      <c r="G724" s="5"/>
      <c r="H724" s="5"/>
      <c r="I724" s="5"/>
      <c r="J724" s="5"/>
      <c r="K724" s="5"/>
      <c r="M724" s="5"/>
      <c r="N724" s="5"/>
    </row>
    <row r="725" spans="2:14">
      <c r="B725" s="5"/>
      <c r="C725" s="5"/>
      <c r="D725" s="5"/>
      <c r="E725" s="5"/>
      <c r="G725" s="5"/>
      <c r="H725" s="5"/>
      <c r="I725" s="5"/>
      <c r="J725" s="5"/>
      <c r="K725" s="5"/>
      <c r="M725" s="5"/>
      <c r="N725" s="5"/>
    </row>
    <row r="726" spans="2:14">
      <c r="B726" s="5"/>
      <c r="C726" s="5"/>
      <c r="D726" s="5"/>
      <c r="E726" s="5"/>
      <c r="G726" s="5"/>
      <c r="H726" s="5"/>
      <c r="I726" s="5"/>
      <c r="J726" s="5"/>
      <c r="K726" s="5"/>
      <c r="M726" s="5"/>
      <c r="N726" s="5"/>
    </row>
    <row r="727" spans="2:14">
      <c r="B727" s="5"/>
      <c r="C727" s="5"/>
      <c r="D727" s="5"/>
      <c r="E727" s="5"/>
      <c r="G727" s="5"/>
      <c r="H727" s="5"/>
      <c r="I727" s="5"/>
      <c r="J727" s="5"/>
      <c r="K727" s="5"/>
      <c r="M727" s="5"/>
      <c r="N727" s="5"/>
    </row>
    <row r="728" spans="2:14">
      <c r="B728" s="5"/>
      <c r="C728" s="5"/>
      <c r="D728" s="5"/>
      <c r="E728" s="5"/>
      <c r="G728" s="5"/>
      <c r="H728" s="5"/>
      <c r="I728" s="5"/>
      <c r="J728" s="5"/>
      <c r="K728" s="5"/>
      <c r="M728" s="5"/>
      <c r="N728" s="5"/>
    </row>
    <row r="729" spans="2:14">
      <c r="B729" s="5"/>
      <c r="C729" s="5"/>
      <c r="D729" s="5"/>
      <c r="E729" s="5"/>
      <c r="G729" s="5"/>
      <c r="H729" s="5"/>
      <c r="I729" s="5"/>
      <c r="J729" s="5"/>
      <c r="K729" s="5"/>
      <c r="M729" s="5"/>
      <c r="N729" s="5"/>
    </row>
    <row r="730" spans="2:14">
      <c r="B730" s="5"/>
      <c r="C730" s="5"/>
      <c r="D730" s="5"/>
      <c r="E730" s="5"/>
      <c r="G730" s="5"/>
      <c r="H730" s="5"/>
      <c r="I730" s="5"/>
      <c r="J730" s="5"/>
      <c r="K730" s="5"/>
      <c r="M730" s="5"/>
      <c r="N730" s="5"/>
    </row>
    <row r="731" spans="2:14">
      <c r="B731" s="5"/>
      <c r="C731" s="5"/>
      <c r="D731" s="5"/>
      <c r="E731" s="5"/>
      <c r="G731" s="5"/>
      <c r="H731" s="5"/>
      <c r="I731" s="5"/>
      <c r="J731" s="5"/>
      <c r="K731" s="5"/>
      <c r="M731" s="5"/>
      <c r="N731" s="5"/>
    </row>
    <row r="732" spans="2:14">
      <c r="B732" s="5"/>
      <c r="C732" s="5"/>
      <c r="D732" s="5"/>
      <c r="E732" s="5"/>
      <c r="G732" s="5"/>
      <c r="H732" s="5"/>
      <c r="I732" s="5"/>
      <c r="J732" s="5"/>
      <c r="K732" s="5"/>
      <c r="M732" s="5"/>
      <c r="N732" s="5"/>
    </row>
    <row r="733" spans="2:14">
      <c r="B733" s="5"/>
      <c r="C733" s="5"/>
      <c r="D733" s="5"/>
      <c r="E733" s="5"/>
      <c r="G733" s="5"/>
      <c r="H733" s="5"/>
      <c r="I733" s="5"/>
      <c r="J733" s="5"/>
      <c r="K733" s="5"/>
      <c r="M733" s="5"/>
      <c r="N733" s="5"/>
    </row>
    <row r="734" spans="2:14">
      <c r="B734" s="5"/>
      <c r="C734" s="5"/>
      <c r="D734" s="5"/>
      <c r="E734" s="5"/>
      <c r="G734" s="5"/>
      <c r="H734" s="5"/>
      <c r="I734" s="5"/>
      <c r="J734" s="5"/>
      <c r="K734" s="5"/>
      <c r="M734" s="5"/>
      <c r="N734" s="5"/>
    </row>
    <row r="735" spans="2:14">
      <c r="B735" s="5"/>
      <c r="C735" s="5"/>
      <c r="D735" s="5"/>
      <c r="E735" s="5"/>
      <c r="G735" s="5"/>
      <c r="H735" s="5"/>
      <c r="I735" s="5"/>
      <c r="J735" s="5"/>
      <c r="K735" s="5"/>
      <c r="M735" s="5"/>
      <c r="N735" s="5"/>
    </row>
    <row r="736" spans="2:14">
      <c r="B736" s="5"/>
      <c r="C736" s="5"/>
      <c r="D736" s="5"/>
      <c r="E736" s="5"/>
      <c r="G736" s="5"/>
      <c r="H736" s="5"/>
      <c r="I736" s="5"/>
      <c r="J736" s="5"/>
      <c r="K736" s="5"/>
      <c r="M736" s="5"/>
      <c r="N736" s="5"/>
    </row>
    <row r="737" spans="2:14">
      <c r="B737" s="5"/>
      <c r="C737" s="5"/>
      <c r="D737" s="5"/>
      <c r="E737" s="5"/>
      <c r="G737" s="5"/>
      <c r="H737" s="5"/>
      <c r="I737" s="5"/>
      <c r="J737" s="5"/>
      <c r="K737" s="5"/>
      <c r="M737" s="5"/>
      <c r="N737" s="5"/>
    </row>
    <row r="738" spans="2:14">
      <c r="B738" s="5"/>
      <c r="C738" s="5"/>
      <c r="D738" s="5"/>
      <c r="E738" s="5"/>
      <c r="G738" s="5"/>
      <c r="H738" s="5"/>
      <c r="I738" s="5"/>
      <c r="J738" s="5"/>
      <c r="K738" s="5"/>
      <c r="M738" s="5"/>
      <c r="N738" s="5"/>
    </row>
    <row r="739" spans="2:14">
      <c r="B739" s="5"/>
      <c r="C739" s="5"/>
      <c r="D739" s="5"/>
      <c r="E739" s="5"/>
      <c r="G739" s="5"/>
      <c r="H739" s="5"/>
      <c r="I739" s="5"/>
      <c r="J739" s="5"/>
      <c r="K739" s="5"/>
      <c r="M739" s="5"/>
      <c r="N739" s="5"/>
    </row>
    <row r="740" spans="2:14">
      <c r="B740" s="5"/>
      <c r="C740" s="5"/>
      <c r="D740" s="5"/>
      <c r="E740" s="5"/>
      <c r="G740" s="5"/>
      <c r="H740" s="5"/>
      <c r="I740" s="5"/>
      <c r="J740" s="5"/>
      <c r="K740" s="5"/>
      <c r="M740" s="5"/>
      <c r="N740" s="5"/>
    </row>
    <row r="741" spans="2:14">
      <c r="B741" s="5"/>
      <c r="C741" s="5"/>
      <c r="D741" s="5"/>
      <c r="E741" s="5"/>
      <c r="G741" s="5"/>
      <c r="H741" s="5"/>
      <c r="I741" s="5"/>
      <c r="J741" s="5"/>
      <c r="K741" s="5"/>
      <c r="M741" s="5"/>
      <c r="N741" s="5"/>
    </row>
    <row r="742" spans="2:14">
      <c r="B742" s="5"/>
      <c r="C742" s="5"/>
      <c r="D742" s="5"/>
      <c r="E742" s="5"/>
      <c r="G742" s="5"/>
      <c r="H742" s="5"/>
      <c r="I742" s="5"/>
      <c r="J742" s="5"/>
      <c r="K742" s="5"/>
      <c r="M742" s="5"/>
      <c r="N742" s="5"/>
    </row>
    <row r="743" spans="2:14">
      <c r="B743" s="5"/>
      <c r="C743" s="5"/>
      <c r="D743" s="5"/>
      <c r="E743" s="5"/>
      <c r="G743" s="5"/>
      <c r="H743" s="5"/>
      <c r="I743" s="5"/>
      <c r="J743" s="5"/>
      <c r="K743" s="5"/>
      <c r="M743" s="5"/>
      <c r="N743" s="5"/>
    </row>
    <row r="744" spans="2:14">
      <c r="B744" s="5"/>
      <c r="C744" s="5"/>
      <c r="D744" s="5"/>
      <c r="E744" s="5"/>
      <c r="G744" s="5"/>
      <c r="H744" s="5"/>
      <c r="I744" s="5"/>
      <c r="J744" s="5"/>
      <c r="K744" s="5"/>
      <c r="M744" s="5"/>
      <c r="N744" s="5"/>
    </row>
    <row r="745" spans="2:14">
      <c r="B745" s="5"/>
      <c r="C745" s="5"/>
      <c r="D745" s="5"/>
      <c r="E745" s="5"/>
      <c r="G745" s="5"/>
      <c r="H745" s="5"/>
      <c r="I745" s="5"/>
      <c r="J745" s="5"/>
      <c r="K745" s="5"/>
      <c r="M745" s="5"/>
      <c r="N745" s="5"/>
    </row>
    <row r="746" spans="2:14">
      <c r="B746" s="5"/>
      <c r="C746" s="5"/>
      <c r="D746" s="5"/>
      <c r="E746" s="5"/>
      <c r="G746" s="5"/>
      <c r="H746" s="5"/>
      <c r="I746" s="5"/>
      <c r="J746" s="5"/>
      <c r="K746" s="5"/>
      <c r="M746" s="5"/>
      <c r="N746" s="5"/>
    </row>
    <row r="747" spans="2:14">
      <c r="B747" s="5"/>
      <c r="C747" s="5"/>
      <c r="D747" s="5"/>
      <c r="E747" s="5"/>
      <c r="G747" s="5"/>
      <c r="H747" s="5"/>
      <c r="I747" s="5"/>
      <c r="J747" s="5"/>
      <c r="K747" s="5"/>
      <c r="M747" s="5"/>
      <c r="N747" s="5"/>
    </row>
    <row r="748" spans="2:14">
      <c r="B748" s="5"/>
      <c r="C748" s="5"/>
      <c r="D748" s="5"/>
      <c r="E748" s="5"/>
      <c r="G748" s="5"/>
      <c r="H748" s="5"/>
      <c r="I748" s="5"/>
      <c r="J748" s="5"/>
      <c r="K748" s="5"/>
      <c r="M748" s="5"/>
      <c r="N748" s="5"/>
    </row>
    <row r="749" spans="2:14">
      <c r="B749" s="5"/>
      <c r="C749" s="5"/>
      <c r="D749" s="5"/>
      <c r="E749" s="5"/>
      <c r="G749" s="5"/>
      <c r="H749" s="5"/>
      <c r="I749" s="5"/>
      <c r="J749" s="5"/>
      <c r="K749" s="5"/>
      <c r="M749" s="5"/>
      <c r="N749" s="5"/>
    </row>
    <row r="750" spans="2:14">
      <c r="B750" s="5"/>
      <c r="C750" s="5"/>
      <c r="D750" s="5"/>
      <c r="E750" s="5"/>
      <c r="G750" s="5"/>
      <c r="H750" s="5"/>
      <c r="I750" s="5"/>
      <c r="J750" s="5"/>
      <c r="K750" s="5"/>
      <c r="M750" s="5"/>
      <c r="N750" s="5"/>
    </row>
    <row r="751" spans="2:14">
      <c r="B751" s="5"/>
      <c r="C751" s="5"/>
      <c r="D751" s="5"/>
      <c r="E751" s="5"/>
      <c r="G751" s="5"/>
      <c r="H751" s="5"/>
      <c r="I751" s="5"/>
      <c r="J751" s="5"/>
      <c r="K751" s="5"/>
      <c r="M751" s="5"/>
      <c r="N751" s="5"/>
    </row>
    <row r="752" spans="2:14">
      <c r="B752" s="5"/>
      <c r="C752" s="5"/>
      <c r="D752" s="5"/>
      <c r="E752" s="5"/>
      <c r="G752" s="5"/>
      <c r="H752" s="5"/>
      <c r="I752" s="5"/>
      <c r="J752" s="5"/>
      <c r="K752" s="5"/>
      <c r="M752" s="5"/>
      <c r="N752" s="5"/>
    </row>
    <row r="753" spans="2:14">
      <c r="B753" s="5"/>
      <c r="C753" s="5"/>
      <c r="D753" s="5"/>
      <c r="E753" s="5"/>
      <c r="G753" s="5"/>
      <c r="H753" s="5"/>
      <c r="I753" s="5"/>
      <c r="J753" s="5"/>
      <c r="K753" s="5"/>
      <c r="M753" s="5"/>
      <c r="N753" s="5"/>
    </row>
    <row r="754" spans="2:14">
      <c r="B754" s="5"/>
      <c r="C754" s="5"/>
      <c r="D754" s="5"/>
      <c r="E754" s="5"/>
      <c r="G754" s="5"/>
      <c r="H754" s="5"/>
      <c r="I754" s="5"/>
      <c r="J754" s="5"/>
      <c r="K754" s="5"/>
      <c r="M754" s="5"/>
      <c r="N754" s="5"/>
    </row>
    <row r="755" spans="2:14">
      <c r="B755" s="5"/>
      <c r="C755" s="5"/>
      <c r="D755" s="5"/>
      <c r="E755" s="5"/>
      <c r="G755" s="5"/>
      <c r="H755" s="5"/>
      <c r="I755" s="5"/>
      <c r="J755" s="5"/>
      <c r="K755" s="5"/>
      <c r="M755" s="5"/>
      <c r="N755" s="5"/>
    </row>
    <row r="756" spans="2:14">
      <c r="B756" s="5"/>
      <c r="C756" s="5"/>
      <c r="D756" s="5"/>
      <c r="E756" s="5"/>
      <c r="G756" s="5"/>
      <c r="H756" s="5"/>
      <c r="I756" s="5"/>
      <c r="J756" s="5"/>
      <c r="K756" s="5"/>
      <c r="M756" s="5"/>
      <c r="N756" s="5"/>
    </row>
    <row r="757" spans="2:14">
      <c r="B757" s="5"/>
      <c r="C757" s="5"/>
      <c r="D757" s="5"/>
      <c r="E757" s="5"/>
      <c r="G757" s="5"/>
      <c r="H757" s="5"/>
      <c r="I757" s="5"/>
      <c r="J757" s="5"/>
      <c r="K757" s="5"/>
      <c r="M757" s="5"/>
      <c r="N757" s="5"/>
    </row>
    <row r="758" spans="2:14">
      <c r="B758" s="5"/>
      <c r="C758" s="5"/>
      <c r="D758" s="5"/>
      <c r="E758" s="5"/>
      <c r="G758" s="5"/>
      <c r="H758" s="5"/>
      <c r="I758" s="5"/>
      <c r="J758" s="5"/>
      <c r="K758" s="5"/>
      <c r="M758" s="5"/>
      <c r="N758" s="5"/>
    </row>
    <row r="759" spans="2:14">
      <c r="B759" s="5"/>
      <c r="C759" s="5"/>
      <c r="D759" s="5"/>
      <c r="E759" s="5"/>
      <c r="G759" s="5"/>
      <c r="H759" s="5"/>
      <c r="I759" s="5"/>
      <c r="J759" s="5"/>
      <c r="K759" s="5"/>
      <c r="M759" s="5"/>
      <c r="N759" s="5"/>
    </row>
    <row r="760" spans="2:14">
      <c r="B760" s="5"/>
      <c r="C760" s="5"/>
      <c r="D760" s="5"/>
      <c r="E760" s="5"/>
      <c r="G760" s="5"/>
      <c r="H760" s="5"/>
      <c r="I760" s="5"/>
      <c r="J760" s="5"/>
      <c r="K760" s="5"/>
      <c r="M760" s="5"/>
      <c r="N760" s="5"/>
    </row>
    <row r="761" spans="2:14">
      <c r="B761" s="5"/>
      <c r="C761" s="5"/>
      <c r="D761" s="5"/>
      <c r="E761" s="5"/>
      <c r="G761" s="5"/>
      <c r="H761" s="5"/>
      <c r="I761" s="5"/>
      <c r="J761" s="5"/>
      <c r="K761" s="5"/>
      <c r="M761" s="5"/>
      <c r="N761" s="5"/>
    </row>
    <row r="762" spans="2:14">
      <c r="B762" s="5"/>
      <c r="C762" s="5"/>
      <c r="D762" s="5"/>
      <c r="E762" s="5"/>
      <c r="G762" s="5"/>
      <c r="H762" s="5"/>
      <c r="I762" s="5"/>
      <c r="J762" s="5"/>
      <c r="K762" s="5"/>
      <c r="M762" s="5"/>
      <c r="N762" s="5"/>
    </row>
    <row r="763" spans="2:14">
      <c r="B763" s="5"/>
      <c r="C763" s="5"/>
      <c r="D763" s="5"/>
      <c r="E763" s="5"/>
      <c r="G763" s="5"/>
      <c r="H763" s="5"/>
      <c r="I763" s="5"/>
      <c r="J763" s="5"/>
      <c r="K763" s="5"/>
      <c r="M763" s="5"/>
      <c r="N763" s="5"/>
    </row>
    <row r="764" spans="2:14">
      <c r="B764" s="5"/>
      <c r="C764" s="5"/>
      <c r="D764" s="5"/>
      <c r="E764" s="5"/>
      <c r="G764" s="5"/>
      <c r="H764" s="5"/>
      <c r="I764" s="5"/>
      <c r="J764" s="5"/>
      <c r="K764" s="5"/>
      <c r="M764" s="5"/>
      <c r="N764" s="5"/>
    </row>
    <row r="765" spans="2:14">
      <c r="B765" s="5"/>
      <c r="C765" s="5"/>
      <c r="D765" s="5"/>
      <c r="E765" s="5"/>
      <c r="G765" s="5"/>
      <c r="H765" s="5"/>
      <c r="I765" s="5"/>
      <c r="J765" s="5"/>
      <c r="K765" s="5"/>
      <c r="M765" s="5"/>
      <c r="N765" s="5"/>
    </row>
    <row r="766" spans="2:14">
      <c r="B766" s="5"/>
      <c r="C766" s="5"/>
      <c r="D766" s="5"/>
      <c r="E766" s="5"/>
      <c r="G766" s="5"/>
      <c r="H766" s="5"/>
      <c r="I766" s="5"/>
      <c r="J766" s="5"/>
      <c r="K766" s="5"/>
      <c r="M766" s="5"/>
      <c r="N766" s="5"/>
    </row>
    <row r="767" spans="2:14">
      <c r="B767" s="5"/>
      <c r="C767" s="5"/>
      <c r="D767" s="5"/>
      <c r="E767" s="5"/>
      <c r="G767" s="5"/>
      <c r="H767" s="5"/>
      <c r="I767" s="5"/>
      <c r="J767" s="5"/>
      <c r="K767" s="5"/>
      <c r="M767" s="5"/>
      <c r="N767" s="5"/>
    </row>
    <row r="768" spans="2:14">
      <c r="B768" s="5"/>
      <c r="C768" s="5"/>
      <c r="D768" s="5"/>
      <c r="E768" s="5"/>
      <c r="G768" s="5"/>
      <c r="H768" s="5"/>
      <c r="I768" s="5"/>
      <c r="J768" s="5"/>
      <c r="K768" s="5"/>
      <c r="M768" s="5"/>
      <c r="N768" s="5"/>
    </row>
    <row r="769" spans="2:14">
      <c r="B769" s="5"/>
      <c r="C769" s="5"/>
      <c r="D769" s="5"/>
      <c r="E769" s="5"/>
      <c r="G769" s="5"/>
      <c r="H769" s="5"/>
      <c r="I769" s="5"/>
      <c r="J769" s="5"/>
      <c r="K769" s="5"/>
      <c r="M769" s="5"/>
      <c r="N769" s="5"/>
    </row>
    <row r="770" spans="2:14">
      <c r="B770" s="5"/>
      <c r="C770" s="5"/>
      <c r="D770" s="5"/>
      <c r="E770" s="5"/>
      <c r="G770" s="5"/>
      <c r="H770" s="5"/>
      <c r="I770" s="5"/>
      <c r="J770" s="5"/>
      <c r="K770" s="5"/>
      <c r="M770" s="5"/>
      <c r="N770" s="5"/>
    </row>
    <row r="771" spans="2:14">
      <c r="B771" s="5"/>
      <c r="C771" s="5"/>
      <c r="D771" s="5"/>
      <c r="E771" s="5"/>
      <c r="G771" s="5"/>
      <c r="H771" s="5"/>
      <c r="I771" s="5"/>
      <c r="J771" s="5"/>
      <c r="K771" s="5"/>
      <c r="M771" s="5"/>
      <c r="N771" s="5"/>
    </row>
    <row r="772" spans="2:14">
      <c r="B772" s="5"/>
      <c r="C772" s="5"/>
      <c r="D772" s="5"/>
      <c r="E772" s="5"/>
      <c r="G772" s="5"/>
      <c r="H772" s="5"/>
      <c r="I772" s="5"/>
      <c r="J772" s="5"/>
      <c r="K772" s="5"/>
      <c r="M772" s="5"/>
      <c r="N772" s="5"/>
    </row>
    <row r="773" spans="2:14">
      <c r="B773" s="5"/>
      <c r="C773" s="5"/>
      <c r="D773" s="5"/>
      <c r="E773" s="5"/>
      <c r="G773" s="5"/>
      <c r="H773" s="5"/>
      <c r="I773" s="5"/>
      <c r="J773" s="5"/>
      <c r="K773" s="5"/>
      <c r="M773" s="5"/>
      <c r="N773" s="5"/>
    </row>
    <row r="774" spans="2:14">
      <c r="B774" s="5"/>
      <c r="C774" s="5"/>
      <c r="D774" s="5"/>
      <c r="E774" s="5"/>
      <c r="G774" s="5"/>
      <c r="H774" s="5"/>
      <c r="I774" s="5"/>
      <c r="J774" s="5"/>
      <c r="K774" s="5"/>
      <c r="M774" s="5"/>
      <c r="N774" s="5"/>
    </row>
    <row r="775" spans="2:14">
      <c r="B775" s="5"/>
      <c r="C775" s="5"/>
      <c r="D775" s="5"/>
      <c r="E775" s="5"/>
      <c r="G775" s="5"/>
      <c r="H775" s="5"/>
      <c r="I775" s="5"/>
      <c r="J775" s="5"/>
      <c r="K775" s="5"/>
      <c r="M775" s="5"/>
      <c r="N775" s="5"/>
    </row>
    <row r="776" spans="2:14">
      <c r="B776" s="5"/>
      <c r="C776" s="5"/>
      <c r="D776" s="5"/>
      <c r="E776" s="5"/>
      <c r="G776" s="5"/>
      <c r="H776" s="5"/>
      <c r="I776" s="5"/>
      <c r="J776" s="5"/>
      <c r="K776" s="5"/>
      <c r="M776" s="5"/>
      <c r="N776" s="5"/>
    </row>
    <row r="777" spans="2:14">
      <c r="B777" s="5"/>
      <c r="C777" s="5"/>
      <c r="D777" s="5"/>
      <c r="E777" s="5"/>
      <c r="G777" s="5"/>
      <c r="H777" s="5"/>
      <c r="I777" s="5"/>
      <c r="J777" s="5"/>
      <c r="K777" s="5"/>
      <c r="M777" s="5"/>
      <c r="N777" s="5"/>
    </row>
    <row r="778" spans="2:14">
      <c r="B778" s="5"/>
      <c r="C778" s="5"/>
      <c r="D778" s="5"/>
      <c r="E778" s="5"/>
      <c r="G778" s="5"/>
      <c r="H778" s="5"/>
      <c r="I778" s="5"/>
      <c r="J778" s="5"/>
      <c r="K778" s="5"/>
      <c r="M778" s="5"/>
      <c r="N778" s="5"/>
    </row>
    <row r="779" spans="2:14">
      <c r="B779" s="5"/>
      <c r="C779" s="5"/>
      <c r="D779" s="5"/>
      <c r="E779" s="5"/>
      <c r="G779" s="5"/>
      <c r="H779" s="5"/>
      <c r="I779" s="5"/>
      <c r="J779" s="5"/>
      <c r="K779" s="5"/>
      <c r="M779" s="5"/>
      <c r="N779" s="5"/>
    </row>
    <row r="780" spans="2:14">
      <c r="B780" s="5"/>
      <c r="C780" s="5"/>
      <c r="D780" s="5"/>
      <c r="E780" s="5"/>
      <c r="G780" s="5"/>
      <c r="H780" s="5"/>
      <c r="I780" s="5"/>
      <c r="J780" s="5"/>
      <c r="K780" s="5"/>
      <c r="M780" s="5"/>
      <c r="N780" s="5"/>
    </row>
    <row r="781" spans="2:14">
      <c r="B781" s="5"/>
      <c r="C781" s="5"/>
      <c r="D781" s="5"/>
      <c r="E781" s="5"/>
      <c r="G781" s="5"/>
      <c r="H781" s="5"/>
      <c r="I781" s="5"/>
      <c r="J781" s="5"/>
      <c r="K781" s="5"/>
      <c r="M781" s="5"/>
      <c r="N781" s="5"/>
    </row>
    <row r="782" spans="2:14">
      <c r="B782" s="5"/>
      <c r="C782" s="5"/>
      <c r="D782" s="5"/>
      <c r="E782" s="5"/>
      <c r="G782" s="5"/>
      <c r="H782" s="5"/>
      <c r="I782" s="5"/>
      <c r="J782" s="5"/>
      <c r="K782" s="5"/>
      <c r="M782" s="5"/>
      <c r="N782" s="5"/>
    </row>
    <row r="783" spans="2:14">
      <c r="B783" s="5"/>
      <c r="C783" s="5"/>
      <c r="D783" s="5"/>
      <c r="E783" s="5"/>
      <c r="G783" s="5"/>
      <c r="H783" s="5"/>
      <c r="I783" s="5"/>
      <c r="J783" s="5"/>
      <c r="K783" s="5"/>
      <c r="M783" s="5"/>
      <c r="N783" s="5"/>
    </row>
    <row r="784" spans="2:14">
      <c r="B784" s="5"/>
      <c r="C784" s="5"/>
      <c r="D784" s="5"/>
      <c r="E784" s="5"/>
      <c r="G784" s="5"/>
      <c r="H784" s="5"/>
      <c r="I784" s="5"/>
      <c r="J784" s="5"/>
      <c r="K784" s="5"/>
      <c r="M784" s="5"/>
      <c r="N784" s="5"/>
    </row>
    <row r="785" spans="2:14">
      <c r="B785" s="5"/>
      <c r="C785" s="5"/>
      <c r="D785" s="5"/>
      <c r="E785" s="5"/>
      <c r="G785" s="5"/>
      <c r="H785" s="5"/>
      <c r="I785" s="5"/>
      <c r="J785" s="5"/>
      <c r="K785" s="5"/>
      <c r="M785" s="5"/>
      <c r="N785" s="5"/>
    </row>
    <row r="786" spans="2:14">
      <c r="B786" s="5"/>
      <c r="C786" s="5"/>
      <c r="D786" s="5"/>
      <c r="E786" s="5"/>
      <c r="G786" s="5"/>
      <c r="H786" s="5"/>
      <c r="I786" s="5"/>
      <c r="J786" s="5"/>
      <c r="K786" s="5"/>
      <c r="M786" s="5"/>
      <c r="N786" s="5"/>
    </row>
    <row r="787" spans="2:14">
      <c r="B787" s="5"/>
      <c r="C787" s="5"/>
      <c r="D787" s="5"/>
      <c r="E787" s="5"/>
      <c r="G787" s="5"/>
      <c r="H787" s="5"/>
      <c r="I787" s="5"/>
      <c r="J787" s="5"/>
      <c r="K787" s="5"/>
      <c r="M787" s="5"/>
      <c r="N787" s="5"/>
    </row>
    <row r="788" spans="2:14">
      <c r="B788" s="5"/>
      <c r="C788" s="5"/>
      <c r="D788" s="5"/>
      <c r="E788" s="5"/>
      <c r="G788" s="5"/>
      <c r="H788" s="5"/>
      <c r="I788" s="5"/>
      <c r="J788" s="5"/>
      <c r="K788" s="5"/>
      <c r="M788" s="5"/>
      <c r="N788" s="5"/>
    </row>
    <row r="789" spans="2:14">
      <c r="B789" s="5"/>
      <c r="C789" s="5"/>
      <c r="D789" s="5"/>
      <c r="E789" s="5"/>
      <c r="G789" s="5"/>
      <c r="H789" s="5"/>
      <c r="I789" s="5"/>
      <c r="J789" s="5"/>
      <c r="K789" s="5"/>
      <c r="M789" s="5"/>
      <c r="N789" s="5"/>
    </row>
    <row r="790" spans="2:14">
      <c r="B790" s="5"/>
      <c r="C790" s="5"/>
      <c r="D790" s="5"/>
      <c r="E790" s="5"/>
      <c r="G790" s="5"/>
      <c r="H790" s="5"/>
      <c r="I790" s="5"/>
      <c r="J790" s="5"/>
      <c r="K790" s="5"/>
      <c r="M790" s="5"/>
      <c r="N790" s="5"/>
    </row>
    <row r="791" spans="2:14">
      <c r="B791" s="5"/>
      <c r="C791" s="5"/>
      <c r="D791" s="5"/>
      <c r="E791" s="5"/>
      <c r="G791" s="5"/>
      <c r="H791" s="5"/>
      <c r="I791" s="5"/>
      <c r="J791" s="5"/>
      <c r="K791" s="5"/>
      <c r="M791" s="5"/>
      <c r="N791" s="5"/>
    </row>
    <row r="792" spans="2:14">
      <c r="B792" s="5"/>
      <c r="C792" s="5"/>
      <c r="D792" s="5"/>
      <c r="E792" s="5"/>
      <c r="G792" s="5"/>
      <c r="H792" s="5"/>
      <c r="I792" s="5"/>
      <c r="J792" s="5"/>
      <c r="K792" s="5"/>
      <c r="M792" s="5"/>
      <c r="N792" s="5"/>
    </row>
    <row r="793" spans="2:14">
      <c r="B793" s="5"/>
      <c r="C793" s="5"/>
      <c r="D793" s="5"/>
      <c r="E793" s="5"/>
      <c r="G793" s="5"/>
      <c r="H793" s="5"/>
      <c r="I793" s="5"/>
      <c r="J793" s="5"/>
      <c r="K793" s="5"/>
      <c r="M793" s="5"/>
      <c r="N793" s="5"/>
    </row>
    <row r="794" spans="2:14">
      <c r="B794" s="5"/>
      <c r="C794" s="5"/>
      <c r="D794" s="5"/>
      <c r="E794" s="5"/>
      <c r="G794" s="5"/>
      <c r="H794" s="5"/>
      <c r="I794" s="5"/>
      <c r="J794" s="5"/>
      <c r="K794" s="5"/>
      <c r="M794" s="5"/>
      <c r="N794" s="5"/>
    </row>
    <row r="795" spans="2:14">
      <c r="B795" s="5"/>
      <c r="C795" s="5"/>
      <c r="D795" s="5"/>
      <c r="E795" s="5"/>
      <c r="G795" s="5"/>
      <c r="H795" s="5"/>
      <c r="I795" s="5"/>
      <c r="J795" s="5"/>
      <c r="K795" s="5"/>
      <c r="M795" s="5"/>
      <c r="N795" s="5"/>
    </row>
    <row r="796" spans="2:14">
      <c r="B796" s="5"/>
      <c r="C796" s="5"/>
      <c r="D796" s="5"/>
      <c r="E796" s="5"/>
      <c r="G796" s="5"/>
      <c r="H796" s="5"/>
      <c r="I796" s="5"/>
      <c r="J796" s="5"/>
      <c r="K796" s="5"/>
      <c r="M796" s="5"/>
      <c r="N796" s="5"/>
    </row>
    <row r="797" spans="2:14">
      <c r="B797" s="5"/>
      <c r="C797" s="5"/>
      <c r="D797" s="5"/>
      <c r="E797" s="5"/>
      <c r="G797" s="5"/>
      <c r="H797" s="5"/>
      <c r="I797" s="5"/>
      <c r="J797" s="5"/>
      <c r="K797" s="5"/>
      <c r="M797" s="5"/>
      <c r="N797" s="5"/>
    </row>
    <row r="798" spans="2:14">
      <c r="B798" s="5"/>
      <c r="C798" s="5"/>
      <c r="D798" s="5"/>
      <c r="E798" s="5"/>
      <c r="G798" s="5"/>
      <c r="H798" s="5"/>
      <c r="I798" s="5"/>
      <c r="J798" s="5"/>
      <c r="K798" s="5"/>
      <c r="M798" s="5"/>
      <c r="N798" s="5"/>
    </row>
    <row r="799" spans="2:14">
      <c r="B799" s="5"/>
      <c r="C799" s="5"/>
      <c r="D799" s="5"/>
      <c r="E799" s="5"/>
      <c r="G799" s="5"/>
      <c r="H799" s="5"/>
      <c r="I799" s="5"/>
      <c r="J799" s="5"/>
      <c r="K799" s="5"/>
      <c r="M799" s="5"/>
      <c r="N799" s="5"/>
    </row>
    <row r="800" spans="2:14">
      <c r="B800" s="5"/>
      <c r="C800" s="5"/>
      <c r="D800" s="5"/>
      <c r="E800" s="5"/>
      <c r="G800" s="5"/>
      <c r="H800" s="5"/>
      <c r="I800" s="5"/>
      <c r="J800" s="5"/>
      <c r="K800" s="5"/>
      <c r="M800" s="5"/>
      <c r="N800" s="5"/>
    </row>
    <row r="801" spans="2:14">
      <c r="B801" s="5"/>
      <c r="C801" s="5"/>
      <c r="D801" s="5"/>
      <c r="E801" s="5"/>
      <c r="G801" s="5"/>
      <c r="H801" s="5"/>
      <c r="I801" s="5"/>
      <c r="J801" s="5"/>
      <c r="K801" s="5"/>
      <c r="M801" s="5"/>
      <c r="N801" s="5"/>
    </row>
    <row r="802" spans="2:14">
      <c r="B802" s="5"/>
      <c r="C802" s="5"/>
      <c r="D802" s="5"/>
      <c r="E802" s="5"/>
      <c r="G802" s="5"/>
      <c r="H802" s="5"/>
      <c r="I802" s="5"/>
      <c r="J802" s="5"/>
      <c r="K802" s="5"/>
      <c r="M802" s="5"/>
      <c r="N802" s="5"/>
    </row>
    <row r="803" spans="2:14">
      <c r="B803" s="5"/>
      <c r="C803" s="5"/>
      <c r="D803" s="5"/>
      <c r="E803" s="5"/>
      <c r="G803" s="5"/>
      <c r="H803" s="5"/>
      <c r="I803" s="5"/>
      <c r="J803" s="5"/>
      <c r="K803" s="5"/>
      <c r="M803" s="5"/>
      <c r="N803" s="5"/>
    </row>
    <row r="804" spans="2:14">
      <c r="B804" s="5"/>
      <c r="C804" s="5"/>
      <c r="D804" s="5"/>
      <c r="E804" s="5"/>
      <c r="G804" s="5"/>
      <c r="H804" s="5"/>
      <c r="I804" s="5"/>
      <c r="J804" s="5"/>
      <c r="K804" s="5"/>
      <c r="M804" s="5"/>
      <c r="N804" s="5"/>
    </row>
    <row r="805" spans="2:14">
      <c r="B805" s="5"/>
      <c r="C805" s="5"/>
      <c r="D805" s="5"/>
      <c r="E805" s="5"/>
      <c r="G805" s="5"/>
      <c r="H805" s="5"/>
      <c r="I805" s="5"/>
      <c r="J805" s="5"/>
      <c r="K805" s="5"/>
      <c r="M805" s="5"/>
      <c r="N805" s="5"/>
    </row>
    <row r="806" spans="2:14">
      <c r="B806" s="5"/>
      <c r="C806" s="5"/>
      <c r="D806" s="5"/>
      <c r="E806" s="5"/>
      <c r="G806" s="5"/>
      <c r="H806" s="5"/>
      <c r="I806" s="5"/>
      <c r="J806" s="5"/>
      <c r="K806" s="5"/>
      <c r="M806" s="5"/>
      <c r="N806" s="5"/>
    </row>
    <row r="807" spans="2:14">
      <c r="B807" s="5"/>
      <c r="C807" s="5"/>
      <c r="D807" s="5"/>
      <c r="E807" s="5"/>
      <c r="G807" s="5"/>
      <c r="H807" s="5"/>
      <c r="I807" s="5"/>
      <c r="J807" s="5"/>
      <c r="K807" s="5"/>
      <c r="M807" s="5"/>
      <c r="N807" s="5"/>
    </row>
    <row r="808" spans="2:14">
      <c r="B808" s="5"/>
      <c r="C808" s="5"/>
      <c r="D808" s="5"/>
      <c r="E808" s="5"/>
      <c r="G808" s="5"/>
      <c r="H808" s="5"/>
      <c r="I808" s="5"/>
      <c r="J808" s="5"/>
      <c r="K808" s="5"/>
      <c r="M808" s="5"/>
      <c r="N808" s="5"/>
    </row>
    <row r="809" spans="2:14">
      <c r="B809" s="5"/>
      <c r="C809" s="5"/>
      <c r="D809" s="5"/>
      <c r="E809" s="5"/>
      <c r="G809" s="5"/>
      <c r="H809" s="5"/>
      <c r="I809" s="5"/>
      <c r="J809" s="5"/>
      <c r="K809" s="5"/>
      <c r="M809" s="5"/>
      <c r="N809" s="5"/>
    </row>
    <row r="810" spans="2:14">
      <c r="B810" s="5"/>
      <c r="C810" s="5"/>
      <c r="D810" s="5"/>
      <c r="E810" s="5"/>
      <c r="G810" s="5"/>
      <c r="H810" s="5"/>
      <c r="I810" s="5"/>
      <c r="J810" s="5"/>
      <c r="K810" s="5"/>
      <c r="M810" s="5"/>
      <c r="N810" s="5"/>
    </row>
    <row r="811" spans="2:14">
      <c r="B811" s="5"/>
      <c r="C811" s="5"/>
      <c r="D811" s="5"/>
      <c r="E811" s="5"/>
      <c r="G811" s="5"/>
      <c r="H811" s="5"/>
      <c r="I811" s="5"/>
      <c r="J811" s="5"/>
      <c r="K811" s="5"/>
      <c r="M811" s="5"/>
      <c r="N811" s="5"/>
    </row>
    <row r="812" spans="2:14">
      <c r="B812" s="5"/>
      <c r="C812" s="5"/>
      <c r="D812" s="5"/>
      <c r="E812" s="5"/>
      <c r="G812" s="5"/>
      <c r="H812" s="5"/>
      <c r="I812" s="5"/>
      <c r="J812" s="5"/>
      <c r="K812" s="5"/>
      <c r="M812" s="5"/>
      <c r="N812" s="5"/>
    </row>
    <row r="813" spans="2:14">
      <c r="B813" s="5"/>
      <c r="C813" s="5"/>
      <c r="D813" s="5"/>
      <c r="E813" s="5"/>
      <c r="G813" s="5"/>
      <c r="H813" s="5"/>
      <c r="I813" s="5"/>
      <c r="J813" s="5"/>
      <c r="K813" s="5"/>
      <c r="M813" s="5"/>
      <c r="N813" s="5"/>
    </row>
    <row r="814" spans="2:14">
      <c r="B814" s="5"/>
      <c r="C814" s="5"/>
      <c r="D814" s="5"/>
      <c r="E814" s="5"/>
      <c r="G814" s="5"/>
      <c r="H814" s="5"/>
      <c r="I814" s="5"/>
      <c r="J814" s="5"/>
      <c r="K814" s="5"/>
      <c r="M814" s="5"/>
      <c r="N814" s="5"/>
    </row>
    <row r="815" spans="2:14">
      <c r="B815" s="5"/>
      <c r="C815" s="5"/>
      <c r="D815" s="5"/>
      <c r="E815" s="5"/>
      <c r="G815" s="5"/>
      <c r="H815" s="5"/>
      <c r="I815" s="5"/>
      <c r="J815" s="5"/>
      <c r="K815" s="5"/>
      <c r="M815" s="5"/>
      <c r="N815" s="5"/>
    </row>
    <row r="816" spans="2:14">
      <c r="B816" s="5"/>
      <c r="C816" s="5"/>
      <c r="D816" s="5"/>
      <c r="E816" s="5"/>
      <c r="G816" s="5"/>
      <c r="H816" s="5"/>
      <c r="I816" s="5"/>
      <c r="J816" s="5"/>
      <c r="K816" s="5"/>
      <c r="M816" s="5"/>
      <c r="N816" s="5"/>
    </row>
    <row r="817" spans="2:14">
      <c r="B817" s="5"/>
      <c r="C817" s="5"/>
      <c r="D817" s="5"/>
      <c r="E817" s="5"/>
      <c r="G817" s="5"/>
      <c r="H817" s="5"/>
      <c r="I817" s="5"/>
      <c r="J817" s="5"/>
      <c r="K817" s="5"/>
      <c r="M817" s="5"/>
      <c r="N817" s="5"/>
    </row>
    <row r="818" spans="2:14">
      <c r="B818" s="5"/>
      <c r="C818" s="5"/>
      <c r="D818" s="5"/>
      <c r="E818" s="5"/>
      <c r="G818" s="5"/>
      <c r="H818" s="5"/>
      <c r="I818" s="5"/>
      <c r="J818" s="5"/>
      <c r="K818" s="5"/>
      <c r="M818" s="5"/>
      <c r="N818" s="5"/>
    </row>
    <row r="819" spans="2:14">
      <c r="B819" s="5"/>
      <c r="C819" s="5"/>
      <c r="D819" s="5"/>
      <c r="E819" s="5"/>
      <c r="G819" s="5"/>
      <c r="H819" s="5"/>
      <c r="I819" s="5"/>
      <c r="J819" s="5"/>
      <c r="K819" s="5"/>
      <c r="M819" s="5"/>
      <c r="N819" s="5"/>
    </row>
    <row r="820" spans="2:14">
      <c r="B820" s="5"/>
      <c r="C820" s="5"/>
      <c r="D820" s="5"/>
      <c r="E820" s="5"/>
      <c r="G820" s="5"/>
      <c r="H820" s="5"/>
      <c r="I820" s="5"/>
      <c r="J820" s="5"/>
      <c r="K820" s="5"/>
      <c r="M820" s="5"/>
      <c r="N820" s="5"/>
    </row>
    <row r="821" spans="2:14">
      <c r="B821" s="5"/>
      <c r="C821" s="5"/>
      <c r="D821" s="5"/>
      <c r="E821" s="5"/>
      <c r="G821" s="5"/>
      <c r="H821" s="5"/>
      <c r="I821" s="5"/>
      <c r="J821" s="5"/>
      <c r="K821" s="5"/>
      <c r="M821" s="5"/>
      <c r="N821" s="5"/>
    </row>
    <row r="822" spans="2:14">
      <c r="B822" s="5"/>
      <c r="C822" s="5"/>
      <c r="D822" s="5"/>
      <c r="E822" s="5"/>
      <c r="G822" s="5"/>
      <c r="H822" s="5"/>
      <c r="I822" s="5"/>
      <c r="J822" s="5"/>
      <c r="K822" s="5"/>
      <c r="M822" s="5"/>
      <c r="N822" s="5"/>
    </row>
    <row r="823" spans="2:14">
      <c r="B823" s="5"/>
      <c r="C823" s="5"/>
      <c r="D823" s="5"/>
      <c r="E823" s="5"/>
      <c r="G823" s="5"/>
      <c r="H823" s="5"/>
      <c r="I823" s="5"/>
      <c r="J823" s="5"/>
      <c r="K823" s="5"/>
      <c r="M823" s="5"/>
      <c r="N823" s="5"/>
    </row>
    <row r="824" spans="2:14">
      <c r="B824" s="5"/>
      <c r="C824" s="5"/>
      <c r="D824" s="5"/>
      <c r="E824" s="5"/>
      <c r="G824" s="5"/>
      <c r="H824" s="5"/>
      <c r="I824" s="5"/>
      <c r="J824" s="5"/>
      <c r="K824" s="5"/>
      <c r="M824" s="5"/>
      <c r="N824" s="5"/>
    </row>
    <row r="825" spans="2:14">
      <c r="B825" s="5"/>
      <c r="C825" s="5"/>
      <c r="D825" s="5"/>
      <c r="E825" s="5"/>
      <c r="G825" s="5"/>
      <c r="H825" s="5"/>
      <c r="I825" s="5"/>
      <c r="J825" s="5"/>
      <c r="K825" s="5"/>
      <c r="M825" s="5"/>
      <c r="N825" s="5"/>
    </row>
    <row r="826" spans="2:14">
      <c r="B826" s="5"/>
      <c r="C826" s="5"/>
      <c r="D826" s="5"/>
      <c r="E826" s="5"/>
      <c r="G826" s="5"/>
      <c r="H826" s="5"/>
      <c r="I826" s="5"/>
      <c r="J826" s="5"/>
      <c r="K826" s="5"/>
      <c r="M826" s="5"/>
      <c r="N826" s="5"/>
    </row>
    <row r="827" spans="2:14">
      <c r="B827" s="5"/>
      <c r="C827" s="5"/>
      <c r="D827" s="5"/>
      <c r="E827" s="5"/>
      <c r="G827" s="5"/>
      <c r="H827" s="5"/>
      <c r="I827" s="5"/>
      <c r="J827" s="5"/>
      <c r="K827" s="5"/>
      <c r="M827" s="5"/>
      <c r="N827" s="5"/>
    </row>
    <row r="828" spans="2:14">
      <c r="B828" s="5"/>
      <c r="C828" s="5"/>
      <c r="D828" s="5"/>
      <c r="E828" s="5"/>
      <c r="G828" s="5"/>
      <c r="H828" s="5"/>
      <c r="I828" s="5"/>
      <c r="J828" s="5"/>
      <c r="K828" s="5"/>
      <c r="M828" s="5"/>
      <c r="N828" s="5"/>
    </row>
    <row r="829" spans="2:14">
      <c r="B829" s="5"/>
      <c r="C829" s="5"/>
      <c r="D829" s="5"/>
      <c r="E829" s="5"/>
      <c r="G829" s="5"/>
      <c r="H829" s="5"/>
      <c r="I829" s="5"/>
      <c r="J829" s="5"/>
      <c r="K829" s="5"/>
      <c r="M829" s="5"/>
      <c r="N829" s="5"/>
    </row>
    <row r="830" spans="2:14">
      <c r="B830" s="5"/>
      <c r="C830" s="5"/>
      <c r="D830" s="5"/>
      <c r="E830" s="5"/>
      <c r="G830" s="5"/>
      <c r="H830" s="5"/>
      <c r="I830" s="5"/>
      <c r="J830" s="5"/>
      <c r="K830" s="5"/>
      <c r="M830" s="5"/>
      <c r="N830" s="5"/>
    </row>
    <row r="831" spans="2:14">
      <c r="B831" s="5"/>
      <c r="C831" s="5"/>
      <c r="D831" s="5"/>
      <c r="E831" s="5"/>
      <c r="G831" s="5"/>
      <c r="H831" s="5"/>
      <c r="I831" s="5"/>
      <c r="J831" s="5"/>
      <c r="K831" s="5"/>
      <c r="M831" s="5"/>
      <c r="N831" s="5"/>
    </row>
    <row r="832" spans="2:14">
      <c r="B832" s="5"/>
      <c r="C832" s="5"/>
      <c r="D832" s="5"/>
      <c r="E832" s="5"/>
      <c r="G832" s="5"/>
      <c r="H832" s="5"/>
      <c r="I832" s="5"/>
      <c r="J832" s="5"/>
      <c r="K832" s="5"/>
      <c r="M832" s="5"/>
      <c r="N832" s="5"/>
    </row>
    <row r="833" spans="2:14">
      <c r="B833" s="5"/>
      <c r="C833" s="5"/>
      <c r="D833" s="5"/>
      <c r="E833" s="5"/>
      <c r="G833" s="5"/>
      <c r="H833" s="5"/>
      <c r="I833" s="5"/>
      <c r="J833" s="5"/>
      <c r="K833" s="5"/>
      <c r="M833" s="5"/>
      <c r="N833" s="5"/>
    </row>
    <row r="834" spans="2:14">
      <c r="B834" s="5"/>
      <c r="C834" s="5"/>
      <c r="D834" s="5"/>
      <c r="E834" s="5"/>
      <c r="G834" s="5"/>
      <c r="H834" s="5"/>
      <c r="I834" s="5"/>
      <c r="J834" s="5"/>
      <c r="K834" s="5"/>
      <c r="M834" s="5"/>
      <c r="N834" s="5"/>
    </row>
    <row r="835" spans="2:14">
      <c r="B835" s="5"/>
      <c r="C835" s="5"/>
      <c r="D835" s="5"/>
      <c r="E835" s="5"/>
      <c r="G835" s="5"/>
      <c r="H835" s="5"/>
      <c r="I835" s="5"/>
      <c r="J835" s="5"/>
      <c r="K835" s="5"/>
      <c r="M835" s="5"/>
      <c r="N835" s="5"/>
    </row>
    <row r="836" spans="2:14">
      <c r="B836" s="5"/>
      <c r="C836" s="5"/>
      <c r="D836" s="5"/>
      <c r="E836" s="5"/>
      <c r="G836" s="5"/>
      <c r="H836" s="5"/>
      <c r="I836" s="5"/>
      <c r="J836" s="5"/>
      <c r="K836" s="5"/>
      <c r="M836" s="5"/>
      <c r="N836" s="5"/>
    </row>
    <row r="837" spans="2:14">
      <c r="B837" s="5"/>
      <c r="C837" s="5"/>
      <c r="D837" s="5"/>
      <c r="E837" s="5"/>
      <c r="G837" s="5"/>
      <c r="H837" s="5"/>
      <c r="I837" s="5"/>
      <c r="J837" s="5"/>
      <c r="K837" s="5"/>
      <c r="M837" s="5"/>
      <c r="N837" s="5"/>
    </row>
    <row r="838" spans="2:14">
      <c r="B838" s="5"/>
      <c r="C838" s="5"/>
      <c r="D838" s="5"/>
      <c r="E838" s="5"/>
      <c r="G838" s="5"/>
      <c r="H838" s="5"/>
      <c r="I838" s="5"/>
      <c r="J838" s="5"/>
      <c r="K838" s="5"/>
      <c r="M838" s="5"/>
      <c r="N838" s="5"/>
    </row>
    <row r="839" spans="2:14">
      <c r="B839" s="5"/>
      <c r="C839" s="5"/>
      <c r="D839" s="5"/>
      <c r="E839" s="5"/>
      <c r="G839" s="5"/>
      <c r="H839" s="5"/>
      <c r="I839" s="5"/>
      <c r="J839" s="5"/>
      <c r="K839" s="5"/>
      <c r="M839" s="5"/>
      <c r="N839" s="5"/>
    </row>
    <row r="840" spans="2:14">
      <c r="B840" s="5"/>
      <c r="C840" s="5"/>
      <c r="D840" s="5"/>
      <c r="E840" s="5"/>
      <c r="G840" s="5"/>
      <c r="H840" s="5"/>
      <c r="I840" s="5"/>
      <c r="J840" s="5"/>
      <c r="K840" s="5"/>
      <c r="M840" s="5"/>
      <c r="N840" s="5"/>
    </row>
    <row r="841" spans="2:14">
      <c r="B841" s="5"/>
      <c r="C841" s="5"/>
      <c r="D841" s="5"/>
      <c r="E841" s="5"/>
      <c r="G841" s="5"/>
      <c r="H841" s="5"/>
      <c r="I841" s="5"/>
      <c r="J841" s="5"/>
      <c r="K841" s="5"/>
      <c r="M841" s="5"/>
      <c r="N841" s="5"/>
    </row>
    <row r="842" spans="2:14">
      <c r="B842" s="5"/>
      <c r="C842" s="5"/>
      <c r="D842" s="5"/>
      <c r="E842" s="5"/>
      <c r="G842" s="5"/>
      <c r="H842" s="5"/>
      <c r="I842" s="5"/>
      <c r="J842" s="5"/>
      <c r="K842" s="5"/>
      <c r="M842" s="5"/>
      <c r="N842" s="5"/>
    </row>
    <row r="843" spans="2:14">
      <c r="B843" s="5"/>
      <c r="C843" s="5"/>
      <c r="D843" s="5"/>
      <c r="E843" s="5"/>
      <c r="G843" s="5"/>
      <c r="H843" s="5"/>
      <c r="I843" s="5"/>
      <c r="J843" s="5"/>
      <c r="K843" s="5"/>
      <c r="M843" s="5"/>
      <c r="N843" s="5"/>
    </row>
    <row r="844" spans="2:14">
      <c r="B844" s="5"/>
      <c r="C844" s="5"/>
      <c r="D844" s="5"/>
      <c r="E844" s="5"/>
      <c r="G844" s="5"/>
      <c r="H844" s="5"/>
      <c r="I844" s="5"/>
      <c r="J844" s="5"/>
      <c r="K844" s="5"/>
      <c r="M844" s="5"/>
      <c r="N844" s="5"/>
    </row>
    <row r="845" spans="2:14">
      <c r="B845" s="5"/>
      <c r="C845" s="5"/>
      <c r="D845" s="5"/>
      <c r="E845" s="5"/>
      <c r="G845" s="5"/>
      <c r="H845" s="5"/>
      <c r="I845" s="5"/>
      <c r="J845" s="5"/>
      <c r="K845" s="5"/>
      <c r="M845" s="5"/>
      <c r="N845" s="5"/>
    </row>
    <row r="846" spans="2:14">
      <c r="B846" s="5"/>
      <c r="C846" s="5"/>
      <c r="D846" s="5"/>
      <c r="E846" s="5"/>
      <c r="G846" s="5"/>
      <c r="H846" s="5"/>
      <c r="I846" s="5"/>
      <c r="J846" s="5"/>
      <c r="K846" s="5"/>
      <c r="M846" s="5"/>
      <c r="N846" s="5"/>
    </row>
    <row r="847" spans="2:14">
      <c r="B847" s="5"/>
      <c r="C847" s="5"/>
      <c r="D847" s="5"/>
      <c r="E847" s="5"/>
      <c r="G847" s="5"/>
      <c r="H847" s="5"/>
      <c r="I847" s="5"/>
      <c r="J847" s="5"/>
      <c r="K847" s="5"/>
      <c r="M847" s="5"/>
      <c r="N847" s="5"/>
    </row>
    <row r="848" spans="2:14">
      <c r="B848" s="5"/>
      <c r="C848" s="5"/>
      <c r="D848" s="5"/>
      <c r="E848" s="5"/>
      <c r="G848" s="5"/>
      <c r="H848" s="5"/>
      <c r="I848" s="5"/>
      <c r="J848" s="5"/>
      <c r="K848" s="5"/>
      <c r="M848" s="5"/>
      <c r="N848" s="5"/>
    </row>
    <row r="849" spans="2:14">
      <c r="B849" s="5"/>
      <c r="C849" s="5"/>
      <c r="D849" s="5"/>
      <c r="E849" s="5"/>
      <c r="G849" s="5"/>
      <c r="H849" s="5"/>
      <c r="I849" s="5"/>
      <c r="J849" s="5"/>
      <c r="K849" s="5"/>
      <c r="M849" s="5"/>
      <c r="N849" s="5"/>
    </row>
    <row r="850" spans="2:14">
      <c r="B850" s="5"/>
      <c r="C850" s="5"/>
      <c r="D850" s="5"/>
      <c r="E850" s="5"/>
      <c r="G850" s="5"/>
      <c r="H850" s="5"/>
      <c r="I850" s="5"/>
      <c r="J850" s="5"/>
      <c r="K850" s="5"/>
      <c r="M850" s="5"/>
      <c r="N850" s="5"/>
    </row>
    <row r="851" spans="2:14">
      <c r="B851" s="5"/>
      <c r="C851" s="5"/>
      <c r="D851" s="5"/>
      <c r="E851" s="5"/>
      <c r="G851" s="5"/>
      <c r="H851" s="5"/>
      <c r="I851" s="5"/>
      <c r="J851" s="5"/>
      <c r="K851" s="5"/>
      <c r="M851" s="5"/>
      <c r="N851" s="5"/>
    </row>
    <row r="852" spans="2:14">
      <c r="B852" s="5"/>
      <c r="C852" s="5"/>
      <c r="D852" s="5"/>
      <c r="E852" s="5"/>
      <c r="G852" s="5"/>
      <c r="H852" s="5"/>
      <c r="I852" s="5"/>
      <c r="J852" s="5"/>
      <c r="K852" s="5"/>
      <c r="M852" s="5"/>
      <c r="N852" s="5"/>
    </row>
    <row r="853" spans="2:14">
      <c r="B853" s="5"/>
      <c r="C853" s="5"/>
      <c r="D853" s="5"/>
      <c r="E853" s="5"/>
      <c r="G853" s="5"/>
      <c r="H853" s="5"/>
      <c r="I853" s="5"/>
      <c r="J853" s="5"/>
      <c r="K853" s="5"/>
      <c r="M853" s="5"/>
      <c r="N853" s="5"/>
    </row>
    <row r="854" spans="2:14">
      <c r="B854" s="5"/>
      <c r="C854" s="5"/>
      <c r="D854" s="5"/>
      <c r="E854" s="5"/>
      <c r="G854" s="5"/>
      <c r="H854" s="5"/>
      <c r="I854" s="5"/>
      <c r="J854" s="5"/>
      <c r="K854" s="5"/>
      <c r="M854" s="5"/>
      <c r="N854" s="5"/>
    </row>
    <row r="855" spans="2:14">
      <c r="B855" s="5"/>
      <c r="C855" s="5"/>
      <c r="D855" s="5"/>
      <c r="E855" s="5"/>
      <c r="G855" s="5"/>
      <c r="H855" s="5"/>
      <c r="I855" s="5"/>
      <c r="J855" s="5"/>
      <c r="K855" s="5"/>
      <c r="M855" s="5"/>
      <c r="N855" s="5"/>
    </row>
    <row r="856" spans="2:14">
      <c r="B856" s="5"/>
      <c r="C856" s="5"/>
      <c r="D856" s="5"/>
      <c r="E856" s="5"/>
      <c r="G856" s="5"/>
      <c r="H856" s="5"/>
      <c r="I856" s="5"/>
      <c r="J856" s="5"/>
      <c r="K856" s="5"/>
      <c r="M856" s="5"/>
      <c r="N856" s="5"/>
    </row>
    <row r="857" spans="2:14">
      <c r="B857" s="5"/>
      <c r="C857" s="5"/>
      <c r="D857" s="5"/>
      <c r="E857" s="5"/>
      <c r="G857" s="5"/>
      <c r="H857" s="5"/>
      <c r="I857" s="5"/>
      <c r="J857" s="5"/>
      <c r="K857" s="5"/>
      <c r="M857" s="5"/>
      <c r="N857" s="5"/>
    </row>
    <row r="858" spans="2:14">
      <c r="B858" s="5"/>
      <c r="C858" s="5"/>
      <c r="D858" s="5"/>
      <c r="E858" s="5"/>
      <c r="G858" s="5"/>
      <c r="H858" s="5"/>
      <c r="I858" s="5"/>
      <c r="J858" s="5"/>
      <c r="K858" s="5"/>
      <c r="M858" s="5"/>
      <c r="N858" s="5"/>
    </row>
    <row r="859" spans="2:14">
      <c r="B859" s="5"/>
      <c r="C859" s="5"/>
      <c r="D859" s="5"/>
      <c r="E859" s="5"/>
      <c r="G859" s="5"/>
      <c r="H859" s="5"/>
      <c r="I859" s="5"/>
      <c r="J859" s="5"/>
      <c r="K859" s="5"/>
      <c r="M859" s="5"/>
      <c r="N859" s="5"/>
    </row>
    <row r="860" spans="2:14">
      <c r="B860" s="5"/>
      <c r="C860" s="5"/>
      <c r="D860" s="5"/>
      <c r="E860" s="5"/>
      <c r="G860" s="5"/>
      <c r="H860" s="5"/>
      <c r="I860" s="5"/>
      <c r="J860" s="5"/>
      <c r="K860" s="5"/>
      <c r="M860" s="5"/>
      <c r="N860" s="5"/>
    </row>
    <row r="861" spans="2:14">
      <c r="B861" s="5"/>
      <c r="C861" s="5"/>
      <c r="D861" s="5"/>
      <c r="E861" s="5"/>
      <c r="G861" s="5"/>
      <c r="H861" s="5"/>
      <c r="I861" s="5"/>
      <c r="J861" s="5"/>
      <c r="K861" s="5"/>
      <c r="M861" s="5"/>
      <c r="N861" s="5"/>
    </row>
    <row r="862" spans="2:14">
      <c r="B862" s="5"/>
      <c r="C862" s="5"/>
      <c r="D862" s="5"/>
      <c r="E862" s="5"/>
      <c r="G862" s="5"/>
      <c r="H862" s="5"/>
      <c r="I862" s="5"/>
      <c r="J862" s="5"/>
      <c r="K862" s="5"/>
      <c r="M862" s="5"/>
      <c r="N862" s="5"/>
    </row>
    <row r="863" spans="2:14">
      <c r="B863" s="5"/>
      <c r="C863" s="5"/>
      <c r="D863" s="5"/>
      <c r="E863" s="5"/>
      <c r="G863" s="5"/>
      <c r="H863" s="5"/>
      <c r="I863" s="5"/>
      <c r="J863" s="5"/>
      <c r="K863" s="5"/>
      <c r="M863" s="5"/>
      <c r="N863" s="5"/>
    </row>
    <row r="864" spans="2:14">
      <c r="B864" s="5"/>
      <c r="C864" s="5"/>
      <c r="D864" s="5"/>
      <c r="E864" s="5"/>
      <c r="G864" s="5"/>
      <c r="H864" s="5"/>
      <c r="I864" s="5"/>
      <c r="J864" s="5"/>
      <c r="K864" s="5"/>
      <c r="M864" s="5"/>
      <c r="N864" s="5"/>
    </row>
    <row r="865" spans="2:14">
      <c r="B865" s="5"/>
      <c r="C865" s="5"/>
      <c r="D865" s="5"/>
      <c r="E865" s="5"/>
      <c r="G865" s="5"/>
      <c r="H865" s="5"/>
      <c r="I865" s="5"/>
      <c r="J865" s="5"/>
      <c r="K865" s="5"/>
      <c r="M865" s="5"/>
      <c r="N865" s="5"/>
    </row>
    <row r="866" spans="2:14">
      <c r="B866" s="5"/>
      <c r="C866" s="5"/>
      <c r="D866" s="5"/>
      <c r="E866" s="5"/>
      <c r="G866" s="5"/>
      <c r="H866" s="5"/>
      <c r="I866" s="5"/>
      <c r="J866" s="5"/>
      <c r="K866" s="5"/>
      <c r="M866" s="5"/>
      <c r="N866" s="5"/>
    </row>
    <row r="867" spans="2:14">
      <c r="B867" s="5"/>
      <c r="C867" s="5"/>
      <c r="D867" s="5"/>
      <c r="E867" s="5"/>
      <c r="G867" s="5"/>
      <c r="H867" s="5"/>
      <c r="I867" s="5"/>
      <c r="J867" s="5"/>
      <c r="K867" s="5"/>
      <c r="M867" s="5"/>
      <c r="N867" s="5"/>
    </row>
    <row r="868" spans="2:14">
      <c r="B868" s="5"/>
      <c r="C868" s="5"/>
      <c r="D868" s="5"/>
      <c r="E868" s="5"/>
      <c r="G868" s="5"/>
      <c r="H868" s="5"/>
      <c r="I868" s="5"/>
      <c r="J868" s="5"/>
      <c r="K868" s="5"/>
      <c r="M868" s="5"/>
      <c r="N868" s="5"/>
    </row>
    <row r="869" spans="2:14">
      <c r="B869" s="5"/>
      <c r="C869" s="5"/>
      <c r="D869" s="5"/>
      <c r="E869" s="5"/>
      <c r="G869" s="5"/>
      <c r="H869" s="5"/>
      <c r="I869" s="5"/>
      <c r="J869" s="5"/>
      <c r="K869" s="5"/>
      <c r="M869" s="5"/>
      <c r="N869" s="5"/>
    </row>
    <row r="870" spans="2:14">
      <c r="B870" s="5"/>
      <c r="C870" s="5"/>
      <c r="D870" s="5"/>
      <c r="E870" s="5"/>
      <c r="G870" s="5"/>
      <c r="H870" s="5"/>
      <c r="I870" s="5"/>
      <c r="J870" s="5"/>
      <c r="K870" s="5"/>
      <c r="M870" s="5"/>
      <c r="N870" s="5"/>
    </row>
    <row r="871" spans="2:14">
      <c r="B871" s="5"/>
      <c r="C871" s="5"/>
      <c r="D871" s="5"/>
      <c r="E871" s="5"/>
      <c r="G871" s="5"/>
      <c r="H871" s="5"/>
      <c r="I871" s="5"/>
      <c r="J871" s="5"/>
      <c r="K871" s="5"/>
      <c r="M871" s="5"/>
      <c r="N871" s="5"/>
    </row>
    <row r="872" spans="2:14">
      <c r="B872" s="5"/>
      <c r="C872" s="5"/>
      <c r="D872" s="5"/>
      <c r="E872" s="5"/>
      <c r="G872" s="5"/>
      <c r="H872" s="5"/>
      <c r="I872" s="5"/>
      <c r="J872" s="5"/>
      <c r="K872" s="5"/>
      <c r="M872" s="5"/>
      <c r="N872" s="5"/>
    </row>
    <row r="873" spans="2:14">
      <c r="B873" s="5"/>
      <c r="C873" s="5"/>
      <c r="D873" s="5"/>
      <c r="E873" s="5"/>
      <c r="G873" s="5"/>
      <c r="H873" s="5"/>
      <c r="I873" s="5"/>
      <c r="J873" s="5"/>
      <c r="K873" s="5"/>
      <c r="M873" s="5"/>
      <c r="N873" s="5"/>
    </row>
    <row r="874" spans="2:14">
      <c r="B874" s="5"/>
      <c r="C874" s="5"/>
      <c r="D874" s="5"/>
      <c r="E874" s="5"/>
      <c r="G874" s="5"/>
      <c r="H874" s="5"/>
      <c r="I874" s="5"/>
      <c r="J874" s="5"/>
      <c r="K874" s="5"/>
      <c r="M874" s="5"/>
      <c r="N874" s="5"/>
    </row>
    <row r="875" spans="2:14">
      <c r="B875" s="5"/>
      <c r="C875" s="5"/>
      <c r="D875" s="5"/>
      <c r="E875" s="5"/>
      <c r="G875" s="5"/>
      <c r="H875" s="5"/>
      <c r="I875" s="5"/>
      <c r="J875" s="5"/>
      <c r="K875" s="5"/>
      <c r="M875" s="5"/>
      <c r="N875" s="5"/>
    </row>
    <row r="876" spans="2:14">
      <c r="B876" s="5"/>
      <c r="C876" s="5"/>
      <c r="D876" s="5"/>
      <c r="E876" s="5"/>
      <c r="G876" s="5"/>
      <c r="H876" s="5"/>
      <c r="I876" s="5"/>
      <c r="J876" s="5"/>
      <c r="K876" s="5"/>
      <c r="M876" s="5"/>
      <c r="N876" s="5"/>
    </row>
    <row r="877" spans="2:14">
      <c r="B877" s="5"/>
      <c r="C877" s="5"/>
      <c r="D877" s="5"/>
      <c r="E877" s="5"/>
      <c r="G877" s="5"/>
      <c r="H877" s="5"/>
      <c r="I877" s="5"/>
      <c r="J877" s="5"/>
      <c r="K877" s="5"/>
      <c r="M877" s="5"/>
      <c r="N877" s="5"/>
    </row>
    <row r="878" spans="2:14">
      <c r="B878" s="5"/>
      <c r="C878" s="5"/>
      <c r="D878" s="5"/>
      <c r="E878" s="5"/>
      <c r="G878" s="5"/>
      <c r="H878" s="5"/>
      <c r="I878" s="5"/>
      <c r="J878" s="5"/>
      <c r="K878" s="5"/>
      <c r="M878" s="5"/>
      <c r="N878" s="5"/>
    </row>
    <row r="879" spans="2:14">
      <c r="B879" s="5"/>
      <c r="C879" s="5"/>
      <c r="D879" s="5"/>
      <c r="E879" s="5"/>
      <c r="G879" s="5"/>
      <c r="H879" s="5"/>
      <c r="I879" s="5"/>
      <c r="J879" s="5"/>
      <c r="K879" s="5"/>
      <c r="M879" s="5"/>
      <c r="N879" s="5"/>
    </row>
    <row r="880" spans="2:14">
      <c r="B880" s="5"/>
      <c r="C880" s="5"/>
      <c r="D880" s="5"/>
      <c r="E880" s="5"/>
      <c r="G880" s="5"/>
      <c r="H880" s="5"/>
      <c r="I880" s="5"/>
      <c r="J880" s="5"/>
      <c r="K880" s="5"/>
      <c r="M880" s="5"/>
      <c r="N880" s="5"/>
    </row>
    <row r="881" spans="2:14">
      <c r="B881" s="5"/>
      <c r="C881" s="5"/>
      <c r="D881" s="5"/>
      <c r="E881" s="5"/>
      <c r="G881" s="5"/>
      <c r="H881" s="5"/>
      <c r="I881" s="5"/>
      <c r="J881" s="5"/>
      <c r="K881" s="5"/>
      <c r="M881" s="5"/>
      <c r="N881" s="5"/>
    </row>
    <row r="882" spans="2:14">
      <c r="B882" s="5"/>
      <c r="C882" s="5"/>
      <c r="D882" s="5"/>
      <c r="E882" s="5"/>
      <c r="G882" s="5"/>
      <c r="H882" s="5"/>
      <c r="I882" s="5"/>
      <c r="J882" s="5"/>
      <c r="K882" s="5"/>
      <c r="M882" s="5"/>
      <c r="N882" s="5"/>
    </row>
    <row r="883" spans="2:14">
      <c r="B883" s="5"/>
      <c r="C883" s="5"/>
      <c r="D883" s="5"/>
      <c r="E883" s="5"/>
      <c r="G883" s="5"/>
      <c r="H883" s="5"/>
      <c r="I883" s="5"/>
      <c r="J883" s="5"/>
      <c r="K883" s="5"/>
      <c r="M883" s="5"/>
      <c r="N883" s="5"/>
    </row>
    <row r="884" spans="2:14">
      <c r="B884" s="5"/>
      <c r="C884" s="5"/>
      <c r="D884" s="5"/>
      <c r="E884" s="5"/>
      <c r="G884" s="5"/>
      <c r="H884" s="5"/>
      <c r="I884" s="5"/>
      <c r="J884" s="5"/>
      <c r="K884" s="5"/>
      <c r="M884" s="5"/>
      <c r="N884" s="5"/>
    </row>
    <row r="885" spans="2:14">
      <c r="B885" s="5"/>
      <c r="C885" s="5"/>
      <c r="D885" s="5"/>
      <c r="E885" s="5"/>
      <c r="G885" s="5"/>
      <c r="H885" s="5"/>
      <c r="I885" s="5"/>
      <c r="J885" s="5"/>
      <c r="K885" s="5"/>
      <c r="M885" s="5"/>
      <c r="N885" s="5"/>
    </row>
    <row r="886" spans="2:14">
      <c r="B886" s="5"/>
      <c r="C886" s="5"/>
      <c r="D886" s="5"/>
      <c r="E886" s="5"/>
      <c r="G886" s="5"/>
      <c r="H886" s="5"/>
      <c r="I886" s="5"/>
      <c r="J886" s="5"/>
      <c r="K886" s="5"/>
      <c r="M886" s="5"/>
      <c r="N886" s="5"/>
    </row>
    <row r="887" spans="2:14">
      <c r="B887" s="5"/>
      <c r="C887" s="5"/>
      <c r="D887" s="5"/>
      <c r="E887" s="5"/>
      <c r="G887" s="5"/>
      <c r="H887" s="5"/>
      <c r="I887" s="5"/>
      <c r="J887" s="5"/>
      <c r="K887" s="5"/>
      <c r="M887" s="5"/>
      <c r="N887" s="5"/>
    </row>
    <row r="888" spans="2:14">
      <c r="B888" s="5"/>
      <c r="C888" s="5"/>
      <c r="D888" s="5"/>
      <c r="E888" s="5"/>
      <c r="G888" s="5"/>
      <c r="H888" s="5"/>
      <c r="I888" s="5"/>
      <c r="J888" s="5"/>
      <c r="K888" s="5"/>
      <c r="M888" s="5"/>
      <c r="N888" s="5"/>
    </row>
    <row r="889" spans="2:14">
      <c r="B889" s="5"/>
      <c r="C889" s="5"/>
      <c r="D889" s="5"/>
      <c r="E889" s="5"/>
      <c r="G889" s="5"/>
      <c r="H889" s="5"/>
      <c r="I889" s="5"/>
      <c r="J889" s="5"/>
      <c r="K889" s="5"/>
      <c r="M889" s="5"/>
      <c r="N889" s="5"/>
    </row>
    <row r="890" spans="2:14">
      <c r="B890" s="5"/>
      <c r="C890" s="5"/>
      <c r="D890" s="5"/>
      <c r="E890" s="5"/>
      <c r="G890" s="5"/>
      <c r="H890" s="5"/>
      <c r="I890" s="5"/>
      <c r="J890" s="5"/>
      <c r="K890" s="5"/>
      <c r="M890" s="5"/>
      <c r="N890" s="5"/>
    </row>
    <row r="891" spans="2:14">
      <c r="B891" s="5"/>
      <c r="C891" s="5"/>
      <c r="D891" s="5"/>
      <c r="E891" s="5"/>
      <c r="G891" s="5"/>
      <c r="H891" s="5"/>
      <c r="I891" s="5"/>
      <c r="J891" s="5"/>
      <c r="K891" s="5"/>
      <c r="M891" s="5"/>
      <c r="N891" s="5"/>
    </row>
    <row r="892" spans="2:14">
      <c r="B892" s="5"/>
      <c r="C892" s="5"/>
      <c r="D892" s="5"/>
      <c r="E892" s="5"/>
      <c r="G892" s="5"/>
      <c r="H892" s="5"/>
      <c r="I892" s="5"/>
      <c r="J892" s="5"/>
      <c r="K892" s="5"/>
      <c r="M892" s="5"/>
      <c r="N892" s="5"/>
    </row>
    <row r="893" spans="2:14">
      <c r="B893" s="5"/>
      <c r="C893" s="5"/>
      <c r="D893" s="5"/>
      <c r="E893" s="5"/>
      <c r="G893" s="5"/>
      <c r="H893" s="5"/>
      <c r="I893" s="5"/>
      <c r="J893" s="5"/>
      <c r="K893" s="5"/>
      <c r="M893" s="5"/>
      <c r="N893" s="5"/>
    </row>
    <row r="894" spans="2:14">
      <c r="B894" s="5"/>
      <c r="C894" s="5"/>
      <c r="D894" s="5"/>
      <c r="E894" s="5"/>
      <c r="G894" s="5"/>
      <c r="H894" s="5"/>
      <c r="I894" s="5"/>
      <c r="J894" s="5"/>
      <c r="K894" s="5"/>
      <c r="M894" s="5"/>
      <c r="N894" s="5"/>
    </row>
    <row r="895" spans="2:14">
      <c r="B895" s="5"/>
      <c r="C895" s="5"/>
      <c r="D895" s="5"/>
      <c r="E895" s="5"/>
      <c r="G895" s="5"/>
      <c r="H895" s="5"/>
      <c r="I895" s="5"/>
      <c r="J895" s="5"/>
      <c r="K895" s="5"/>
      <c r="M895" s="5"/>
      <c r="N895" s="5"/>
    </row>
    <row r="896" spans="2:14">
      <c r="B896" s="5"/>
      <c r="C896" s="5"/>
      <c r="D896" s="5"/>
      <c r="E896" s="5"/>
      <c r="G896" s="5"/>
      <c r="H896" s="5"/>
      <c r="I896" s="5"/>
      <c r="J896" s="5"/>
      <c r="K896" s="5"/>
      <c r="M896" s="5"/>
      <c r="N896" s="5"/>
    </row>
    <row r="897" spans="2:14">
      <c r="B897" s="5"/>
      <c r="C897" s="5"/>
      <c r="D897" s="5"/>
      <c r="E897" s="5"/>
      <c r="G897" s="5"/>
      <c r="H897" s="5"/>
      <c r="I897" s="5"/>
      <c r="J897" s="5"/>
      <c r="K897" s="5"/>
      <c r="M897" s="5"/>
      <c r="N897" s="5"/>
    </row>
    <row r="898" spans="2:14">
      <c r="B898" s="5"/>
      <c r="C898" s="5"/>
      <c r="D898" s="5"/>
      <c r="E898" s="5"/>
      <c r="G898" s="5"/>
      <c r="H898" s="5"/>
      <c r="I898" s="5"/>
      <c r="J898" s="5"/>
      <c r="K898" s="5"/>
      <c r="M898" s="5"/>
      <c r="N898" s="5"/>
    </row>
    <row r="899" spans="2:14">
      <c r="B899" s="5"/>
      <c r="C899" s="5"/>
      <c r="D899" s="5"/>
      <c r="E899" s="5"/>
      <c r="G899" s="5"/>
      <c r="H899" s="5"/>
      <c r="I899" s="5"/>
      <c r="J899" s="5"/>
      <c r="K899" s="5"/>
      <c r="M899" s="5"/>
      <c r="N899" s="5"/>
    </row>
    <row r="900" spans="2:14">
      <c r="B900" s="5"/>
      <c r="C900" s="5"/>
      <c r="D900" s="5"/>
      <c r="E900" s="5"/>
      <c r="G900" s="5"/>
      <c r="H900" s="5"/>
      <c r="I900" s="5"/>
      <c r="J900" s="5"/>
      <c r="K900" s="5"/>
      <c r="M900" s="5"/>
      <c r="N900" s="5"/>
    </row>
    <row r="901" spans="2:14">
      <c r="B901" s="5"/>
      <c r="C901" s="5"/>
      <c r="D901" s="5"/>
      <c r="E901" s="5"/>
      <c r="G901" s="5"/>
      <c r="H901" s="5"/>
      <c r="I901" s="5"/>
      <c r="J901" s="5"/>
      <c r="K901" s="5"/>
      <c r="M901" s="5"/>
      <c r="N901" s="5"/>
    </row>
    <row r="902" spans="2:14">
      <c r="B902" s="5"/>
      <c r="C902" s="5"/>
      <c r="D902" s="5"/>
      <c r="E902" s="5"/>
      <c r="G902" s="5"/>
      <c r="H902" s="5"/>
      <c r="I902" s="5"/>
      <c r="J902" s="5"/>
      <c r="K902" s="5"/>
      <c r="M902" s="5"/>
      <c r="N902" s="5"/>
    </row>
    <row r="903" spans="2:14">
      <c r="B903" s="5"/>
      <c r="C903" s="5"/>
      <c r="D903" s="5"/>
      <c r="E903" s="5"/>
      <c r="G903" s="5"/>
      <c r="H903" s="5"/>
      <c r="I903" s="5"/>
      <c r="J903" s="5"/>
      <c r="K903" s="5"/>
      <c r="M903" s="5"/>
      <c r="N903" s="5"/>
    </row>
    <row r="904" spans="2:14">
      <c r="B904" s="5"/>
      <c r="C904" s="5"/>
      <c r="D904" s="5"/>
      <c r="E904" s="5"/>
      <c r="G904" s="5"/>
      <c r="H904" s="5"/>
      <c r="I904" s="5"/>
      <c r="J904" s="5"/>
      <c r="K904" s="5"/>
      <c r="M904" s="5"/>
      <c r="N904" s="5"/>
    </row>
    <row r="905" spans="2:14">
      <c r="B905" s="5"/>
      <c r="C905" s="5"/>
      <c r="D905" s="5"/>
      <c r="E905" s="5"/>
      <c r="G905" s="5"/>
      <c r="H905" s="5"/>
      <c r="I905" s="5"/>
      <c r="J905" s="5"/>
      <c r="K905" s="5"/>
      <c r="M905" s="5"/>
      <c r="N905" s="5"/>
    </row>
    <row r="906" spans="2:14">
      <c r="B906" s="5"/>
      <c r="C906" s="5"/>
      <c r="D906" s="5"/>
      <c r="E906" s="5"/>
      <c r="G906" s="5"/>
      <c r="H906" s="5"/>
      <c r="I906" s="5"/>
      <c r="J906" s="5"/>
      <c r="K906" s="5"/>
      <c r="M906" s="5"/>
      <c r="N906" s="5"/>
    </row>
    <row r="907" spans="2:14">
      <c r="B907" s="5"/>
      <c r="C907" s="5"/>
      <c r="D907" s="5"/>
      <c r="E907" s="5"/>
      <c r="G907" s="5"/>
      <c r="H907" s="5"/>
      <c r="I907" s="5"/>
      <c r="J907" s="5"/>
      <c r="K907" s="5"/>
      <c r="M907" s="5"/>
      <c r="N907" s="5"/>
    </row>
    <row r="908" spans="2:14">
      <c r="B908" s="5"/>
      <c r="C908" s="5"/>
      <c r="D908" s="5"/>
      <c r="E908" s="5"/>
      <c r="G908" s="5"/>
      <c r="H908" s="5"/>
      <c r="I908" s="5"/>
      <c r="J908" s="5"/>
      <c r="K908" s="5"/>
      <c r="M908" s="5"/>
      <c r="N908" s="5"/>
    </row>
    <row r="909" spans="2:14">
      <c r="B909" s="5"/>
      <c r="C909" s="5"/>
      <c r="D909" s="5"/>
      <c r="E909" s="5"/>
      <c r="G909" s="5"/>
      <c r="H909" s="5"/>
      <c r="I909" s="5"/>
      <c r="J909" s="5"/>
      <c r="K909" s="5"/>
      <c r="M909" s="5"/>
      <c r="N909" s="5"/>
    </row>
    <row r="910" spans="2:14">
      <c r="B910" s="5"/>
      <c r="C910" s="5"/>
      <c r="D910" s="5"/>
      <c r="E910" s="5"/>
      <c r="G910" s="5"/>
      <c r="H910" s="5"/>
      <c r="I910" s="5"/>
      <c r="J910" s="5"/>
      <c r="K910" s="5"/>
      <c r="M910" s="5"/>
      <c r="N910" s="5"/>
    </row>
    <row r="911" spans="2:14">
      <c r="B911" s="5"/>
      <c r="C911" s="5"/>
      <c r="D911" s="5"/>
      <c r="E911" s="5"/>
      <c r="G911" s="5"/>
      <c r="H911" s="5"/>
      <c r="I911" s="5"/>
      <c r="J911" s="5"/>
      <c r="K911" s="5"/>
      <c r="M911" s="5"/>
      <c r="N911" s="5"/>
    </row>
    <row r="912" spans="2:14">
      <c r="B912" s="5"/>
      <c r="C912" s="5"/>
      <c r="D912" s="5"/>
      <c r="E912" s="5"/>
      <c r="G912" s="5"/>
      <c r="H912" s="5"/>
      <c r="I912" s="5"/>
      <c r="J912" s="5"/>
      <c r="K912" s="5"/>
      <c r="M912" s="5"/>
      <c r="N912" s="5"/>
    </row>
    <row r="913" spans="2:14">
      <c r="B913" s="5"/>
      <c r="C913" s="5"/>
      <c r="D913" s="5"/>
      <c r="E913" s="5"/>
      <c r="G913" s="5"/>
      <c r="H913" s="5"/>
      <c r="I913" s="5"/>
      <c r="J913" s="5"/>
      <c r="K913" s="5"/>
      <c r="M913" s="5"/>
      <c r="N913" s="5"/>
    </row>
    <row r="914" spans="2:14">
      <c r="B914" s="5"/>
      <c r="C914" s="5"/>
      <c r="D914" s="5"/>
      <c r="E914" s="5"/>
      <c r="G914" s="5"/>
      <c r="H914" s="5"/>
      <c r="I914" s="5"/>
      <c r="J914" s="5"/>
      <c r="K914" s="5"/>
      <c r="M914" s="5"/>
      <c r="N914" s="5"/>
    </row>
    <row r="915" spans="2:14">
      <c r="B915" s="5"/>
      <c r="C915" s="5"/>
      <c r="D915" s="5"/>
      <c r="E915" s="5"/>
      <c r="G915" s="5"/>
      <c r="H915" s="5"/>
      <c r="I915" s="5"/>
      <c r="J915" s="5"/>
      <c r="K915" s="5"/>
      <c r="M915" s="5"/>
      <c r="N915" s="5"/>
    </row>
    <row r="916" spans="2:14">
      <c r="B916" s="5"/>
      <c r="C916" s="5"/>
      <c r="D916" s="5"/>
      <c r="E916" s="5"/>
      <c r="G916" s="5"/>
      <c r="H916" s="5"/>
      <c r="I916" s="5"/>
      <c r="J916" s="5"/>
      <c r="K916" s="5"/>
      <c r="M916" s="5"/>
      <c r="N916" s="5"/>
    </row>
    <row r="917" spans="2:14">
      <c r="B917" s="5"/>
      <c r="C917" s="5"/>
      <c r="D917" s="5"/>
      <c r="E917" s="5"/>
      <c r="G917" s="5"/>
      <c r="H917" s="5"/>
      <c r="I917" s="5"/>
      <c r="J917" s="5"/>
      <c r="K917" s="5"/>
      <c r="M917" s="5"/>
      <c r="N917" s="5"/>
    </row>
    <row r="918" spans="2:14">
      <c r="B918" s="5"/>
      <c r="C918" s="5"/>
      <c r="D918" s="5"/>
      <c r="E918" s="5"/>
      <c r="G918" s="5"/>
      <c r="H918" s="5"/>
      <c r="I918" s="5"/>
      <c r="J918" s="5"/>
      <c r="K918" s="5"/>
      <c r="M918" s="5"/>
      <c r="N918" s="5"/>
    </row>
    <row r="919" spans="2:14">
      <c r="B919" s="5"/>
      <c r="C919" s="5"/>
      <c r="D919" s="5"/>
      <c r="E919" s="5"/>
      <c r="G919" s="5"/>
      <c r="H919" s="5"/>
      <c r="I919" s="5"/>
      <c r="J919" s="5"/>
      <c r="K919" s="5"/>
      <c r="M919" s="5"/>
      <c r="N919" s="5"/>
    </row>
    <row r="920" spans="2:14">
      <c r="B920" s="5"/>
      <c r="C920" s="5"/>
      <c r="D920" s="5"/>
      <c r="E920" s="5"/>
      <c r="G920" s="5"/>
      <c r="H920" s="5"/>
      <c r="I920" s="5"/>
      <c r="J920" s="5"/>
      <c r="K920" s="5"/>
      <c r="M920" s="5"/>
      <c r="N920" s="5"/>
    </row>
    <row r="921" spans="2:14">
      <c r="B921" s="5"/>
      <c r="C921" s="5"/>
      <c r="D921" s="5"/>
      <c r="E921" s="5"/>
      <c r="G921" s="5"/>
      <c r="H921" s="5"/>
      <c r="I921" s="5"/>
      <c r="J921" s="5"/>
      <c r="K921" s="5"/>
      <c r="M921" s="5"/>
      <c r="N921" s="5"/>
    </row>
    <row r="922" spans="2:14">
      <c r="B922" s="5"/>
      <c r="C922" s="5"/>
      <c r="D922" s="5"/>
      <c r="E922" s="5"/>
      <c r="G922" s="5"/>
      <c r="H922" s="5"/>
      <c r="I922" s="5"/>
      <c r="J922" s="5"/>
      <c r="K922" s="5"/>
      <c r="M922" s="5"/>
      <c r="N922" s="5"/>
    </row>
    <row r="923" spans="2:14">
      <c r="B923" s="5"/>
      <c r="C923" s="5"/>
      <c r="D923" s="5"/>
      <c r="E923" s="5"/>
      <c r="G923" s="5"/>
      <c r="H923" s="5"/>
      <c r="I923" s="5"/>
      <c r="J923" s="5"/>
      <c r="K923" s="5"/>
      <c r="M923" s="5"/>
      <c r="N923" s="5"/>
    </row>
    <row r="924" spans="2:14">
      <c r="B924" s="5"/>
      <c r="C924" s="5"/>
      <c r="D924" s="5"/>
      <c r="E924" s="5"/>
      <c r="G924" s="5"/>
      <c r="H924" s="5"/>
      <c r="I924" s="5"/>
      <c r="J924" s="5"/>
      <c r="K924" s="5"/>
      <c r="M924" s="5"/>
      <c r="N924" s="5"/>
    </row>
    <row r="925" spans="2:14">
      <c r="B925" s="5"/>
      <c r="C925" s="5"/>
      <c r="D925" s="5"/>
      <c r="E925" s="5"/>
      <c r="G925" s="5"/>
      <c r="H925" s="5"/>
      <c r="I925" s="5"/>
      <c r="J925" s="5"/>
      <c r="K925" s="5"/>
      <c r="M925" s="5"/>
      <c r="N925" s="5"/>
    </row>
    <row r="926" spans="2:14">
      <c r="B926" s="5"/>
      <c r="C926" s="5"/>
      <c r="D926" s="5"/>
      <c r="E926" s="5"/>
      <c r="G926" s="5"/>
      <c r="H926" s="5"/>
      <c r="I926" s="5"/>
      <c r="J926" s="5"/>
      <c r="K926" s="5"/>
      <c r="M926" s="5"/>
      <c r="N926" s="5"/>
    </row>
    <row r="927" spans="2:14">
      <c r="B927" s="5"/>
      <c r="C927" s="5"/>
      <c r="D927" s="5"/>
      <c r="E927" s="5"/>
      <c r="G927" s="5"/>
      <c r="H927" s="5"/>
      <c r="I927" s="5"/>
      <c r="J927" s="5"/>
      <c r="K927" s="5"/>
      <c r="M927" s="5"/>
      <c r="N927" s="5"/>
    </row>
    <row r="928" spans="2:14">
      <c r="B928" s="5"/>
      <c r="C928" s="5"/>
      <c r="D928" s="5"/>
      <c r="E928" s="5"/>
      <c r="G928" s="5"/>
      <c r="H928" s="5"/>
      <c r="I928" s="5"/>
      <c r="J928" s="5"/>
      <c r="K928" s="5"/>
      <c r="M928" s="5"/>
      <c r="N928" s="5"/>
    </row>
    <row r="929" spans="2:14">
      <c r="B929" s="5"/>
      <c r="C929" s="5"/>
      <c r="D929" s="5"/>
      <c r="E929" s="5"/>
      <c r="G929" s="5"/>
      <c r="H929" s="5"/>
      <c r="I929" s="5"/>
      <c r="J929" s="5"/>
      <c r="K929" s="5"/>
      <c r="M929" s="5"/>
      <c r="N929" s="5"/>
    </row>
    <row r="930" spans="2:14">
      <c r="B930" s="5"/>
      <c r="C930" s="5"/>
      <c r="D930" s="5"/>
      <c r="E930" s="5"/>
      <c r="G930" s="5"/>
      <c r="H930" s="5"/>
      <c r="I930" s="5"/>
      <c r="J930" s="5"/>
      <c r="K930" s="5"/>
      <c r="M930" s="5"/>
      <c r="N930" s="5"/>
    </row>
    <row r="931" spans="2:14">
      <c r="B931" s="5"/>
      <c r="C931" s="5"/>
      <c r="D931" s="5"/>
      <c r="E931" s="5"/>
      <c r="G931" s="5"/>
      <c r="H931" s="5"/>
      <c r="I931" s="5"/>
      <c r="J931" s="5"/>
      <c r="K931" s="5"/>
      <c r="M931" s="5"/>
      <c r="N931" s="5"/>
    </row>
    <row r="932" spans="2:14">
      <c r="B932" s="5"/>
      <c r="C932" s="5"/>
      <c r="D932" s="5"/>
      <c r="E932" s="5"/>
      <c r="G932" s="5"/>
      <c r="H932" s="5"/>
      <c r="I932" s="5"/>
      <c r="J932" s="5"/>
      <c r="K932" s="5"/>
      <c r="M932" s="5"/>
      <c r="N932" s="5"/>
    </row>
    <row r="933" spans="2:14">
      <c r="B933" s="5"/>
      <c r="C933" s="5"/>
      <c r="D933" s="5"/>
      <c r="E933" s="5"/>
      <c r="G933" s="5"/>
      <c r="H933" s="5"/>
      <c r="I933" s="5"/>
      <c r="J933" s="5"/>
      <c r="K933" s="5"/>
      <c r="M933" s="5"/>
      <c r="N933" s="5"/>
    </row>
    <row r="934" spans="2:14">
      <c r="B934" s="5"/>
      <c r="C934" s="5"/>
      <c r="D934" s="5"/>
      <c r="E934" s="5"/>
      <c r="G934" s="5"/>
      <c r="H934" s="5"/>
      <c r="I934" s="5"/>
      <c r="J934" s="5"/>
      <c r="K934" s="5"/>
      <c r="M934" s="5"/>
      <c r="N934" s="5"/>
    </row>
    <row r="935" spans="2:14">
      <c r="B935" s="5"/>
      <c r="C935" s="5"/>
      <c r="D935" s="5"/>
      <c r="E935" s="5"/>
      <c r="G935" s="5"/>
      <c r="H935" s="5"/>
      <c r="I935" s="5"/>
      <c r="J935" s="5"/>
      <c r="K935" s="5"/>
      <c r="M935" s="5"/>
      <c r="N935" s="5"/>
    </row>
    <row r="936" spans="2:14">
      <c r="B936" s="5"/>
      <c r="C936" s="5"/>
      <c r="D936" s="5"/>
      <c r="E936" s="5"/>
      <c r="G936" s="5"/>
      <c r="H936" s="5"/>
      <c r="I936" s="5"/>
      <c r="J936" s="5"/>
      <c r="K936" s="5"/>
      <c r="M936" s="5"/>
      <c r="N936" s="5"/>
    </row>
    <row r="937" spans="2:14">
      <c r="B937" s="5"/>
      <c r="C937" s="5"/>
      <c r="D937" s="5"/>
      <c r="E937" s="5"/>
      <c r="G937" s="5"/>
      <c r="H937" s="5"/>
      <c r="I937" s="5"/>
      <c r="J937" s="5"/>
      <c r="K937" s="5"/>
      <c r="M937" s="5"/>
      <c r="N937" s="5"/>
    </row>
    <row r="938" spans="2:14">
      <c r="B938" s="5"/>
      <c r="C938" s="5"/>
      <c r="D938" s="5"/>
      <c r="E938" s="5"/>
      <c r="G938" s="5"/>
      <c r="H938" s="5"/>
      <c r="I938" s="5"/>
      <c r="J938" s="5"/>
      <c r="K938" s="5"/>
      <c r="M938" s="5"/>
      <c r="N938" s="5"/>
    </row>
    <row r="939" spans="2:14">
      <c r="B939" s="5"/>
      <c r="C939" s="5"/>
      <c r="D939" s="5"/>
      <c r="E939" s="5"/>
      <c r="G939" s="5"/>
      <c r="H939" s="5"/>
      <c r="I939" s="5"/>
      <c r="J939" s="5"/>
      <c r="K939" s="5"/>
      <c r="M939" s="5"/>
      <c r="N939" s="5"/>
    </row>
    <row r="940" spans="2:14">
      <c r="B940" s="5"/>
      <c r="C940" s="5"/>
      <c r="D940" s="5"/>
      <c r="E940" s="5"/>
      <c r="G940" s="5"/>
      <c r="H940" s="5"/>
      <c r="I940" s="5"/>
      <c r="J940" s="5"/>
      <c r="K940" s="5"/>
      <c r="M940" s="5"/>
      <c r="N940" s="5"/>
    </row>
    <row r="941" spans="2:14">
      <c r="B941" s="5"/>
      <c r="C941" s="5"/>
      <c r="D941" s="5"/>
      <c r="E941" s="5"/>
      <c r="G941" s="5"/>
      <c r="H941" s="5"/>
      <c r="I941" s="5"/>
      <c r="J941" s="5"/>
      <c r="K941" s="5"/>
      <c r="M941" s="5"/>
      <c r="N941" s="5"/>
    </row>
    <row r="942" spans="2:14">
      <c r="B942" s="5"/>
      <c r="C942" s="5"/>
      <c r="D942" s="5"/>
      <c r="E942" s="5"/>
      <c r="G942" s="5"/>
      <c r="H942" s="5"/>
      <c r="I942" s="5"/>
      <c r="J942" s="5"/>
      <c r="K942" s="5"/>
      <c r="M942" s="5"/>
      <c r="N942" s="5"/>
    </row>
    <row r="943" spans="2:14">
      <c r="B943" s="5"/>
      <c r="C943" s="5"/>
      <c r="D943" s="5"/>
      <c r="E943" s="5"/>
      <c r="G943" s="5"/>
      <c r="H943" s="5"/>
      <c r="I943" s="5"/>
      <c r="J943" s="5"/>
      <c r="K943" s="5"/>
      <c r="M943" s="5"/>
      <c r="N943" s="5"/>
    </row>
    <row r="944" spans="2:14">
      <c r="B944" s="5"/>
      <c r="C944" s="5"/>
      <c r="D944" s="5"/>
      <c r="E944" s="5"/>
      <c r="G944" s="5"/>
      <c r="H944" s="5"/>
      <c r="I944" s="5"/>
      <c r="J944" s="5"/>
      <c r="K944" s="5"/>
      <c r="M944" s="5"/>
      <c r="N944" s="5"/>
    </row>
    <row r="945" spans="2:14">
      <c r="B945" s="5"/>
      <c r="C945" s="5"/>
      <c r="D945" s="5"/>
      <c r="E945" s="5"/>
      <c r="G945" s="5"/>
      <c r="H945" s="5"/>
      <c r="I945" s="5"/>
      <c r="J945" s="5"/>
      <c r="K945" s="5"/>
      <c r="M945" s="5"/>
      <c r="N945" s="5"/>
    </row>
    <row r="946" spans="2:14">
      <c r="B946" s="5"/>
      <c r="C946" s="5"/>
      <c r="D946" s="5"/>
      <c r="E946" s="5"/>
      <c r="G946" s="5"/>
      <c r="H946" s="5"/>
      <c r="I946" s="5"/>
      <c r="J946" s="5"/>
      <c r="K946" s="5"/>
      <c r="M946" s="5"/>
      <c r="N946" s="5"/>
    </row>
    <row r="947" spans="2:14">
      <c r="B947" s="5"/>
      <c r="C947" s="5"/>
      <c r="D947" s="5"/>
      <c r="E947" s="5"/>
      <c r="G947" s="5"/>
      <c r="H947" s="5"/>
      <c r="I947" s="5"/>
      <c r="J947" s="5"/>
      <c r="K947" s="5"/>
      <c r="M947" s="5"/>
      <c r="N947" s="5"/>
    </row>
    <row r="948" spans="2:14">
      <c r="B948" s="5"/>
      <c r="C948" s="5"/>
      <c r="D948" s="5"/>
      <c r="E948" s="5"/>
      <c r="G948" s="5"/>
      <c r="H948" s="5"/>
      <c r="I948" s="5"/>
      <c r="J948" s="5"/>
      <c r="K948" s="5"/>
      <c r="M948" s="5"/>
      <c r="N948" s="5"/>
    </row>
    <row r="949" spans="2:14">
      <c r="B949" s="5"/>
      <c r="C949" s="5"/>
      <c r="D949" s="5"/>
      <c r="E949" s="5"/>
      <c r="G949" s="5"/>
      <c r="H949" s="5"/>
      <c r="I949" s="5"/>
      <c r="J949" s="5"/>
      <c r="K949" s="5"/>
      <c r="M949" s="5"/>
      <c r="N949" s="5"/>
    </row>
    <row r="950" spans="2:14">
      <c r="B950" s="5"/>
      <c r="C950" s="5"/>
      <c r="D950" s="5"/>
      <c r="E950" s="5"/>
      <c r="G950" s="5"/>
      <c r="H950" s="5"/>
      <c r="I950" s="5"/>
      <c r="J950" s="5"/>
      <c r="K950" s="5"/>
      <c r="M950" s="5"/>
      <c r="N950" s="5"/>
    </row>
    <row r="951" spans="2:14">
      <c r="B951" s="5"/>
      <c r="C951" s="5"/>
      <c r="D951" s="5"/>
      <c r="E951" s="5"/>
      <c r="G951" s="5"/>
      <c r="H951" s="5"/>
      <c r="I951" s="5"/>
      <c r="J951" s="5"/>
      <c r="K951" s="5"/>
      <c r="M951" s="5"/>
      <c r="N951" s="5"/>
    </row>
    <row r="952" spans="2:14">
      <c r="B952" s="5"/>
      <c r="C952" s="5"/>
      <c r="D952" s="5"/>
      <c r="E952" s="5"/>
      <c r="G952" s="5"/>
      <c r="H952" s="5"/>
      <c r="I952" s="5"/>
      <c r="J952" s="5"/>
      <c r="K952" s="5"/>
      <c r="M952" s="5"/>
      <c r="N952" s="5"/>
    </row>
    <row r="953" spans="2:14">
      <c r="B953" s="5"/>
      <c r="C953" s="5"/>
      <c r="D953" s="5"/>
      <c r="E953" s="5"/>
      <c r="G953" s="5"/>
      <c r="H953" s="5"/>
      <c r="I953" s="5"/>
      <c r="J953" s="5"/>
      <c r="K953" s="5"/>
      <c r="M953" s="5"/>
      <c r="N953" s="5"/>
    </row>
    <row r="954" spans="2:14">
      <c r="B954" s="5"/>
      <c r="C954" s="5"/>
      <c r="D954" s="5"/>
      <c r="E954" s="5"/>
      <c r="G954" s="5"/>
      <c r="H954" s="5"/>
      <c r="I954" s="5"/>
      <c r="J954" s="5"/>
      <c r="K954" s="5"/>
      <c r="M954" s="5"/>
      <c r="N954" s="5"/>
    </row>
    <row r="955" spans="2:14">
      <c r="B955" s="5"/>
      <c r="C955" s="5"/>
      <c r="D955" s="5"/>
      <c r="E955" s="5"/>
      <c r="G955" s="5"/>
      <c r="H955" s="5"/>
      <c r="I955" s="5"/>
      <c r="J955" s="5"/>
      <c r="K955" s="5"/>
      <c r="M955" s="5"/>
      <c r="N955" s="5"/>
    </row>
    <row r="956" spans="2:14">
      <c r="B956" s="5"/>
      <c r="C956" s="5"/>
      <c r="D956" s="5"/>
      <c r="E956" s="5"/>
      <c r="G956" s="5"/>
      <c r="H956" s="5"/>
      <c r="I956" s="5"/>
      <c r="J956" s="5"/>
      <c r="K956" s="5"/>
      <c r="M956" s="5"/>
      <c r="N956" s="5"/>
    </row>
    <row r="957" spans="2:14">
      <c r="B957" s="5"/>
      <c r="C957" s="5"/>
      <c r="D957" s="5"/>
      <c r="E957" s="5"/>
      <c r="G957" s="5"/>
      <c r="H957" s="5"/>
      <c r="I957" s="5"/>
      <c r="J957" s="5"/>
      <c r="K957" s="5"/>
      <c r="M957" s="5"/>
      <c r="N957" s="5"/>
    </row>
    <row r="958" spans="2:14">
      <c r="B958" s="5"/>
      <c r="C958" s="5"/>
      <c r="D958" s="5"/>
      <c r="E958" s="5"/>
      <c r="G958" s="5"/>
      <c r="H958" s="5"/>
      <c r="I958" s="5"/>
      <c r="J958" s="5"/>
      <c r="K958" s="5"/>
      <c r="M958" s="5"/>
      <c r="N958" s="5"/>
    </row>
    <row r="959" spans="2:14">
      <c r="B959" s="5"/>
      <c r="C959" s="5"/>
      <c r="D959" s="5"/>
      <c r="E959" s="5"/>
      <c r="G959" s="5"/>
      <c r="H959" s="5"/>
      <c r="I959" s="5"/>
      <c r="J959" s="5"/>
      <c r="K959" s="5"/>
      <c r="M959" s="5"/>
      <c r="N959" s="5"/>
    </row>
    <row r="960" spans="2:14">
      <c r="B960" s="5"/>
      <c r="C960" s="5"/>
      <c r="D960" s="5"/>
      <c r="E960" s="5"/>
      <c r="G960" s="5"/>
      <c r="H960" s="5"/>
      <c r="I960" s="5"/>
      <c r="J960" s="5"/>
      <c r="K960" s="5"/>
      <c r="M960" s="5"/>
      <c r="N960" s="5"/>
    </row>
    <row r="961" spans="2:14">
      <c r="B961" s="5"/>
      <c r="C961" s="5"/>
      <c r="D961" s="5"/>
      <c r="E961" s="5"/>
      <c r="G961" s="5"/>
      <c r="H961" s="5"/>
      <c r="I961" s="5"/>
      <c r="J961" s="5"/>
      <c r="K961" s="5"/>
      <c r="M961" s="5"/>
      <c r="N961" s="5"/>
    </row>
    <row r="962" spans="2:14">
      <c r="B962" s="5"/>
      <c r="C962" s="5"/>
      <c r="D962" s="5"/>
      <c r="E962" s="5"/>
      <c r="G962" s="5"/>
      <c r="H962" s="5"/>
      <c r="I962" s="5"/>
      <c r="J962" s="5"/>
      <c r="K962" s="5"/>
      <c r="M962" s="5"/>
      <c r="N962" s="5"/>
    </row>
    <row r="963" spans="2:14">
      <c r="B963" s="5"/>
      <c r="C963" s="5"/>
      <c r="D963" s="5"/>
      <c r="E963" s="5"/>
      <c r="G963" s="5"/>
      <c r="H963" s="5"/>
      <c r="I963" s="5"/>
      <c r="J963" s="5"/>
      <c r="K963" s="5"/>
      <c r="M963" s="5"/>
      <c r="N963" s="5"/>
    </row>
    <row r="964" spans="2:14">
      <c r="B964" s="5"/>
      <c r="C964" s="5"/>
      <c r="D964" s="5"/>
      <c r="E964" s="5"/>
      <c r="G964" s="5"/>
      <c r="H964" s="5"/>
      <c r="I964" s="5"/>
      <c r="J964" s="5"/>
      <c r="K964" s="5"/>
      <c r="M964" s="5"/>
      <c r="N964" s="5"/>
    </row>
    <row r="965" spans="2:14">
      <c r="B965" s="5"/>
      <c r="C965" s="5"/>
      <c r="D965" s="5"/>
      <c r="E965" s="5"/>
      <c r="G965" s="5"/>
      <c r="H965" s="5"/>
      <c r="I965" s="5"/>
      <c r="J965" s="5"/>
      <c r="K965" s="5"/>
      <c r="M965" s="5"/>
      <c r="N965" s="5"/>
    </row>
    <row r="966" spans="2:14">
      <c r="B966" s="5"/>
      <c r="C966" s="5"/>
      <c r="D966" s="5"/>
      <c r="E966" s="5"/>
      <c r="G966" s="5"/>
      <c r="H966" s="5"/>
      <c r="I966" s="5"/>
      <c r="J966" s="5"/>
      <c r="K966" s="5"/>
      <c r="M966" s="5"/>
      <c r="N966" s="5"/>
    </row>
    <row r="967" spans="2:14">
      <c r="B967" s="5"/>
      <c r="C967" s="5"/>
      <c r="D967" s="5"/>
      <c r="E967" s="5"/>
      <c r="G967" s="5"/>
      <c r="H967" s="5"/>
      <c r="I967" s="5"/>
      <c r="J967" s="5"/>
      <c r="K967" s="5"/>
      <c r="M967" s="5"/>
      <c r="N967" s="5"/>
    </row>
    <row r="968" spans="2:14">
      <c r="B968" s="5"/>
      <c r="C968" s="5"/>
      <c r="D968" s="5"/>
      <c r="E968" s="5"/>
      <c r="G968" s="5"/>
      <c r="H968" s="5"/>
      <c r="I968" s="5"/>
      <c r="J968" s="5"/>
      <c r="K968" s="5"/>
      <c r="M968" s="5"/>
      <c r="N968" s="5"/>
    </row>
    <row r="969" spans="2:14">
      <c r="B969" s="5"/>
      <c r="C969" s="5"/>
      <c r="D969" s="5"/>
      <c r="E969" s="5"/>
      <c r="G969" s="5"/>
      <c r="H969" s="5"/>
      <c r="I969" s="5"/>
      <c r="J969" s="5"/>
      <c r="K969" s="5"/>
      <c r="M969" s="5"/>
      <c r="N969" s="5"/>
    </row>
    <row r="970" spans="2:14">
      <c r="B970" s="5"/>
      <c r="C970" s="5"/>
      <c r="D970" s="5"/>
      <c r="E970" s="5"/>
      <c r="G970" s="5"/>
      <c r="H970" s="5"/>
      <c r="I970" s="5"/>
      <c r="J970" s="5"/>
      <c r="K970" s="5"/>
      <c r="M970" s="5"/>
      <c r="N970" s="5"/>
    </row>
    <row r="971" spans="2:14">
      <c r="B971" s="5"/>
      <c r="C971" s="5"/>
      <c r="D971" s="5"/>
      <c r="E971" s="5"/>
      <c r="G971" s="5"/>
      <c r="H971" s="5"/>
      <c r="I971" s="5"/>
      <c r="J971" s="5"/>
      <c r="K971" s="5"/>
      <c r="M971" s="5"/>
      <c r="N971" s="5"/>
    </row>
    <row r="972" spans="2:14">
      <c r="B972" s="5"/>
      <c r="C972" s="5"/>
      <c r="D972" s="5"/>
      <c r="E972" s="5"/>
      <c r="G972" s="5"/>
      <c r="H972" s="5"/>
      <c r="I972" s="5"/>
      <c r="J972" s="5"/>
      <c r="K972" s="5"/>
      <c r="M972" s="5"/>
      <c r="N972" s="5"/>
    </row>
    <row r="973" spans="2:14">
      <c r="B973" s="5"/>
      <c r="C973" s="5"/>
      <c r="D973" s="5"/>
      <c r="E973" s="5"/>
      <c r="G973" s="5"/>
      <c r="H973" s="5"/>
      <c r="I973" s="5"/>
      <c r="J973" s="5"/>
      <c r="K973" s="5"/>
      <c r="M973" s="5"/>
      <c r="N973" s="5"/>
    </row>
    <row r="974" spans="2:14">
      <c r="B974" s="5"/>
      <c r="C974" s="5"/>
      <c r="D974" s="5"/>
      <c r="E974" s="5"/>
      <c r="G974" s="5"/>
      <c r="H974" s="5"/>
      <c r="I974" s="5"/>
      <c r="J974" s="5"/>
      <c r="K974" s="5"/>
      <c r="M974" s="5"/>
      <c r="N974" s="5"/>
    </row>
    <row r="975" spans="2:14">
      <c r="B975" s="5"/>
      <c r="C975" s="5"/>
      <c r="D975" s="5"/>
      <c r="E975" s="5"/>
      <c r="G975" s="5"/>
      <c r="H975" s="5"/>
      <c r="I975" s="5"/>
      <c r="J975" s="5"/>
      <c r="K975" s="5"/>
      <c r="M975" s="5"/>
      <c r="N975" s="5"/>
    </row>
    <row r="976" spans="2:14">
      <c r="B976" s="5"/>
      <c r="C976" s="5"/>
      <c r="D976" s="5"/>
      <c r="E976" s="5"/>
      <c r="G976" s="5"/>
      <c r="H976" s="5"/>
      <c r="I976" s="5"/>
      <c r="J976" s="5"/>
      <c r="K976" s="5"/>
      <c r="M976" s="5"/>
      <c r="N976" s="5"/>
    </row>
    <row r="977" spans="2:14">
      <c r="B977" s="5"/>
      <c r="C977" s="5"/>
      <c r="D977" s="5"/>
      <c r="E977" s="5"/>
      <c r="G977" s="5"/>
      <c r="H977" s="5"/>
      <c r="I977" s="5"/>
      <c r="J977" s="5"/>
      <c r="K977" s="5"/>
      <c r="M977" s="5"/>
      <c r="N977" s="5"/>
    </row>
    <row r="978" spans="2:14">
      <c r="B978" s="5"/>
      <c r="C978" s="5"/>
      <c r="D978" s="5"/>
      <c r="E978" s="5"/>
      <c r="G978" s="5"/>
      <c r="H978" s="5"/>
      <c r="I978" s="5"/>
      <c r="J978" s="5"/>
      <c r="K978" s="5"/>
      <c r="M978" s="5"/>
      <c r="N978" s="5"/>
    </row>
    <row r="979" spans="2:14">
      <c r="B979" s="5"/>
      <c r="C979" s="5"/>
      <c r="D979" s="5"/>
      <c r="E979" s="5"/>
      <c r="G979" s="5"/>
      <c r="H979" s="5"/>
      <c r="I979" s="5"/>
      <c r="J979" s="5"/>
      <c r="K979" s="5"/>
      <c r="M979" s="5"/>
      <c r="N979" s="5"/>
    </row>
    <row r="980" spans="2:14">
      <c r="B980" s="5"/>
      <c r="C980" s="5"/>
      <c r="D980" s="5"/>
      <c r="E980" s="5"/>
      <c r="G980" s="5"/>
      <c r="H980" s="5"/>
      <c r="I980" s="5"/>
      <c r="J980" s="5"/>
      <c r="K980" s="5"/>
      <c r="M980" s="5"/>
      <c r="N980" s="5"/>
    </row>
    <row r="981" spans="2:14">
      <c r="B981" s="5"/>
      <c r="C981" s="5"/>
      <c r="D981" s="5"/>
      <c r="E981" s="5"/>
      <c r="G981" s="5"/>
      <c r="H981" s="5"/>
      <c r="I981" s="5"/>
      <c r="J981" s="5"/>
      <c r="K981" s="5"/>
      <c r="M981" s="5"/>
      <c r="N981" s="5"/>
    </row>
    <row r="982" spans="2:14">
      <c r="B982" s="5"/>
      <c r="C982" s="5"/>
      <c r="D982" s="5"/>
      <c r="E982" s="5"/>
      <c r="G982" s="5"/>
      <c r="H982" s="5"/>
      <c r="I982" s="5"/>
      <c r="J982" s="5"/>
      <c r="K982" s="5"/>
      <c r="M982" s="5"/>
      <c r="N982" s="5"/>
    </row>
    <row r="983" spans="2:14">
      <c r="B983" s="5"/>
      <c r="C983" s="5"/>
      <c r="D983" s="5"/>
      <c r="E983" s="5"/>
      <c r="G983" s="5"/>
      <c r="H983" s="5"/>
      <c r="I983" s="5"/>
      <c r="J983" s="5"/>
      <c r="K983" s="5"/>
      <c r="M983" s="5"/>
      <c r="N983" s="5"/>
    </row>
    <row r="984" spans="2:14">
      <c r="B984" s="5"/>
      <c r="C984" s="5"/>
      <c r="D984" s="5"/>
      <c r="E984" s="5"/>
      <c r="G984" s="5"/>
      <c r="H984" s="5"/>
      <c r="I984" s="5"/>
      <c r="J984" s="5"/>
      <c r="K984" s="5"/>
      <c r="M984" s="5"/>
      <c r="N984" s="5"/>
    </row>
    <row r="985" spans="2:14">
      <c r="B985" s="5"/>
      <c r="C985" s="5"/>
      <c r="D985" s="5"/>
      <c r="E985" s="5"/>
      <c r="G985" s="5"/>
      <c r="H985" s="5"/>
      <c r="I985" s="5"/>
      <c r="J985" s="5"/>
      <c r="K985" s="5"/>
      <c r="M985" s="5"/>
      <c r="N985" s="5"/>
    </row>
    <row r="986" spans="2:14">
      <c r="B986" s="5"/>
      <c r="C986" s="5"/>
      <c r="D986" s="5"/>
      <c r="E986" s="5"/>
      <c r="G986" s="5"/>
      <c r="H986" s="5"/>
      <c r="I986" s="5"/>
      <c r="J986" s="5"/>
      <c r="K986" s="5"/>
      <c r="M986" s="5"/>
      <c r="N986" s="5"/>
    </row>
    <row r="987" spans="2:14">
      <c r="B987" s="5"/>
      <c r="C987" s="5"/>
      <c r="D987" s="5"/>
      <c r="E987" s="5"/>
      <c r="G987" s="5"/>
      <c r="H987" s="5"/>
      <c r="I987" s="5"/>
      <c r="J987" s="5"/>
      <c r="K987" s="5"/>
      <c r="M987" s="5"/>
      <c r="N987" s="5"/>
    </row>
    <row r="988" spans="2:14">
      <c r="B988" s="5"/>
      <c r="C988" s="5"/>
      <c r="D988" s="5"/>
      <c r="E988" s="5"/>
      <c r="G988" s="5"/>
      <c r="H988" s="5"/>
      <c r="I988" s="5"/>
      <c r="J988" s="5"/>
      <c r="K988" s="5"/>
      <c r="M988" s="5"/>
      <c r="N988" s="5"/>
    </row>
    <row r="989" spans="2:14">
      <c r="B989" s="5"/>
      <c r="C989" s="5"/>
      <c r="D989" s="5"/>
      <c r="E989" s="5"/>
      <c r="G989" s="5"/>
      <c r="H989" s="5"/>
      <c r="I989" s="5"/>
      <c r="J989" s="5"/>
      <c r="K989" s="5"/>
      <c r="M989" s="5"/>
      <c r="N989" s="5"/>
    </row>
    <row r="990" spans="2:14">
      <c r="B990" s="5"/>
      <c r="C990" s="5"/>
      <c r="D990" s="5"/>
      <c r="E990" s="5"/>
      <c r="G990" s="5"/>
      <c r="H990" s="5"/>
      <c r="I990" s="5"/>
      <c r="J990" s="5"/>
      <c r="K990" s="5"/>
      <c r="M990" s="5"/>
      <c r="N990" s="5"/>
    </row>
    <row r="991" spans="2:14">
      <c r="B991" s="5"/>
      <c r="C991" s="5"/>
      <c r="D991" s="5"/>
      <c r="E991" s="5"/>
      <c r="G991" s="5"/>
      <c r="H991" s="5"/>
      <c r="I991" s="5"/>
      <c r="J991" s="5"/>
      <c r="K991" s="5"/>
      <c r="M991" s="5"/>
      <c r="N991" s="5"/>
    </row>
    <row r="992" spans="2:14">
      <c r="B992" s="5"/>
      <c r="C992" s="5"/>
      <c r="D992" s="5"/>
      <c r="E992" s="5"/>
      <c r="G992" s="5"/>
      <c r="H992" s="5"/>
      <c r="I992" s="5"/>
      <c r="J992" s="5"/>
      <c r="K992" s="5"/>
      <c r="M992" s="5"/>
      <c r="N992" s="5"/>
    </row>
    <row r="993" spans="2:14">
      <c r="B993" s="5"/>
      <c r="C993" s="5"/>
      <c r="D993" s="5"/>
      <c r="E993" s="5"/>
      <c r="G993" s="5"/>
      <c r="H993" s="5"/>
      <c r="I993" s="5"/>
      <c r="J993" s="5"/>
      <c r="K993" s="5"/>
      <c r="M993" s="5"/>
      <c r="N993" s="5"/>
    </row>
    <row r="994" spans="2:14">
      <c r="B994" s="5"/>
      <c r="C994" s="5"/>
      <c r="D994" s="5"/>
      <c r="E994" s="5"/>
      <c r="G994" s="5"/>
      <c r="H994" s="5"/>
      <c r="I994" s="5"/>
      <c r="J994" s="5"/>
      <c r="K994" s="5"/>
      <c r="M994" s="5"/>
      <c r="N994" s="5"/>
    </row>
    <row r="995" spans="2:14">
      <c r="B995" s="5"/>
      <c r="C995" s="5"/>
      <c r="D995" s="5"/>
      <c r="E995" s="5"/>
      <c r="G995" s="5"/>
      <c r="H995" s="5"/>
      <c r="I995" s="5"/>
      <c r="J995" s="5"/>
      <c r="K995" s="5"/>
      <c r="M995" s="5"/>
      <c r="N995" s="5"/>
    </row>
    <row r="996" spans="2:14">
      <c r="B996" s="5"/>
      <c r="C996" s="5"/>
      <c r="D996" s="5"/>
      <c r="E996" s="5"/>
      <c r="G996" s="5"/>
      <c r="H996" s="5"/>
      <c r="I996" s="5"/>
      <c r="J996" s="5"/>
      <c r="K996" s="5"/>
      <c r="M996" s="5"/>
      <c r="N996" s="5"/>
    </row>
    <row r="997" spans="2:14">
      <c r="B997" s="5"/>
      <c r="C997" s="5"/>
      <c r="D997" s="5"/>
      <c r="E997" s="5"/>
      <c r="G997" s="5"/>
      <c r="H997" s="5"/>
      <c r="I997" s="5"/>
      <c r="J997" s="5"/>
      <c r="K997" s="5"/>
      <c r="M997" s="5"/>
      <c r="N997" s="5"/>
    </row>
    <row r="998" spans="2:14">
      <c r="B998" s="5"/>
      <c r="C998" s="5"/>
      <c r="D998" s="5"/>
      <c r="E998" s="5"/>
      <c r="G998" s="5"/>
      <c r="H998" s="5"/>
      <c r="I998" s="5"/>
      <c r="J998" s="5"/>
      <c r="K998" s="5"/>
      <c r="M998" s="5"/>
      <c r="N998" s="5"/>
    </row>
    <row r="999" spans="2:14">
      <c r="B999" s="5"/>
      <c r="C999" s="5"/>
      <c r="D999" s="5"/>
      <c r="E999" s="5"/>
      <c r="G999" s="5"/>
      <c r="H999" s="5"/>
      <c r="I999" s="5"/>
      <c r="J999" s="5"/>
      <c r="K999" s="5"/>
      <c r="M999" s="5"/>
      <c r="N999" s="5"/>
    </row>
    <row r="1000" spans="2:14">
      <c r="B1000" s="5"/>
      <c r="C1000" s="5"/>
      <c r="D1000" s="5"/>
      <c r="E1000" s="5"/>
      <c r="G1000" s="5"/>
      <c r="H1000" s="5"/>
      <c r="I1000" s="5"/>
      <c r="J1000" s="5"/>
      <c r="K1000" s="5"/>
      <c r="M1000" s="5"/>
      <c r="N1000" s="5"/>
    </row>
    <row r="1001" spans="2:14">
      <c r="B1001" s="5"/>
      <c r="C1001" s="5"/>
      <c r="D1001" s="5"/>
      <c r="E1001" s="5"/>
      <c r="G1001" s="5"/>
      <c r="H1001" s="5"/>
      <c r="I1001" s="5"/>
      <c r="J1001" s="5"/>
      <c r="K1001" s="5"/>
      <c r="M1001" s="5"/>
      <c r="N1001" s="5"/>
    </row>
    <row r="1002" spans="2:14">
      <c r="B1002" s="5"/>
      <c r="C1002" s="5"/>
      <c r="D1002" s="5"/>
      <c r="E1002" s="5"/>
      <c r="G1002" s="5"/>
      <c r="H1002" s="5"/>
      <c r="I1002" s="5"/>
      <c r="J1002" s="5"/>
      <c r="K1002" s="5"/>
      <c r="M1002" s="5"/>
      <c r="N1002" s="5"/>
    </row>
    <row r="1003" spans="2:14">
      <c r="B1003" s="5"/>
      <c r="C1003" s="5"/>
      <c r="D1003" s="5"/>
      <c r="E1003" s="5"/>
      <c r="G1003" s="5"/>
      <c r="H1003" s="5"/>
      <c r="I1003" s="5"/>
      <c r="J1003" s="5"/>
      <c r="K1003" s="5"/>
      <c r="M1003" s="5"/>
      <c r="N1003" s="5"/>
    </row>
    <row r="1004" spans="2:14">
      <c r="B1004" s="5"/>
      <c r="C1004" s="5"/>
      <c r="D1004" s="5"/>
      <c r="E1004" s="5"/>
      <c r="G1004" s="5"/>
      <c r="H1004" s="5"/>
      <c r="I1004" s="5"/>
      <c r="J1004" s="5"/>
      <c r="K1004" s="5"/>
      <c r="M1004" s="5"/>
      <c r="N1004" s="5"/>
    </row>
    <row r="1005" spans="2:14">
      <c r="B1005" s="5"/>
      <c r="C1005" s="5"/>
      <c r="D1005" s="5"/>
      <c r="E1005" s="5"/>
      <c r="G1005" s="5"/>
      <c r="H1005" s="5"/>
      <c r="I1005" s="5"/>
      <c r="J1005" s="5"/>
      <c r="K1005" s="5"/>
      <c r="M1005" s="5"/>
      <c r="N1005" s="5"/>
    </row>
    <row r="1006" spans="2:14">
      <c r="B1006" s="5"/>
      <c r="C1006" s="5"/>
      <c r="D1006" s="5"/>
      <c r="E1006" s="5"/>
      <c r="G1006" s="5"/>
      <c r="H1006" s="5"/>
      <c r="I1006" s="5"/>
      <c r="J1006" s="5"/>
      <c r="K1006" s="5"/>
      <c r="M1006" s="5"/>
      <c r="N1006" s="5"/>
    </row>
    <row r="1007" spans="2:14">
      <c r="B1007" s="5"/>
      <c r="C1007" s="5"/>
      <c r="D1007" s="5"/>
      <c r="E1007" s="5"/>
      <c r="G1007" s="5"/>
      <c r="H1007" s="5"/>
      <c r="I1007" s="5"/>
      <c r="J1007" s="5"/>
      <c r="K1007" s="5"/>
      <c r="M1007" s="5"/>
      <c r="N1007" s="5"/>
    </row>
    <row r="1008" spans="2:14">
      <c r="B1008" s="5"/>
      <c r="C1008" s="5"/>
      <c r="D1008" s="5"/>
      <c r="E1008" s="5"/>
      <c r="G1008" s="5"/>
      <c r="H1008" s="5"/>
      <c r="I1008" s="5"/>
      <c r="J1008" s="5"/>
      <c r="K1008" s="5"/>
      <c r="M1008" s="5"/>
      <c r="N1008" s="5"/>
    </row>
    <row r="1009" spans="2:14">
      <c r="B1009" s="5"/>
      <c r="C1009" s="5"/>
      <c r="D1009" s="5"/>
      <c r="E1009" s="5"/>
      <c r="G1009" s="5"/>
      <c r="H1009" s="5"/>
      <c r="I1009" s="5"/>
      <c r="J1009" s="5"/>
      <c r="K1009" s="5"/>
      <c r="M1009" s="5"/>
      <c r="N1009" s="5"/>
    </row>
    <row r="1010" spans="2:14">
      <c r="B1010" s="5"/>
      <c r="C1010" s="5"/>
      <c r="D1010" s="5"/>
      <c r="E1010" s="5"/>
      <c r="G1010" s="5"/>
      <c r="H1010" s="5"/>
      <c r="I1010" s="5"/>
      <c r="J1010" s="5"/>
      <c r="K1010" s="5"/>
      <c r="M1010" s="5"/>
      <c r="N1010" s="5"/>
    </row>
    <row r="1011" spans="2:14">
      <c r="B1011" s="5"/>
      <c r="C1011" s="5"/>
      <c r="D1011" s="5"/>
      <c r="E1011" s="5"/>
      <c r="G1011" s="5"/>
      <c r="H1011" s="5"/>
      <c r="I1011" s="5"/>
      <c r="J1011" s="5"/>
      <c r="K1011" s="5"/>
      <c r="M1011" s="5"/>
      <c r="N1011" s="5"/>
    </row>
    <row r="1012" spans="2:14">
      <c r="B1012" s="5"/>
      <c r="C1012" s="5"/>
      <c r="D1012" s="5"/>
      <c r="E1012" s="5"/>
      <c r="G1012" s="5"/>
      <c r="H1012" s="5"/>
      <c r="I1012" s="5"/>
      <c r="J1012" s="5"/>
      <c r="K1012" s="5"/>
      <c r="M1012" s="5"/>
      <c r="N1012" s="5"/>
    </row>
    <row r="1013" spans="2:14">
      <c r="B1013" s="5"/>
      <c r="C1013" s="5"/>
      <c r="D1013" s="5"/>
      <c r="E1013" s="5"/>
      <c r="G1013" s="5"/>
      <c r="H1013" s="5"/>
      <c r="I1013" s="5"/>
      <c r="J1013" s="5"/>
      <c r="K1013" s="5"/>
      <c r="M1013" s="5"/>
      <c r="N1013" s="5"/>
    </row>
    <row r="1014" spans="2:14">
      <c r="B1014" s="5"/>
      <c r="C1014" s="5"/>
      <c r="D1014" s="5"/>
      <c r="E1014" s="5"/>
      <c r="G1014" s="5"/>
      <c r="H1014" s="5"/>
      <c r="I1014" s="5"/>
      <c r="J1014" s="5"/>
      <c r="K1014" s="5"/>
      <c r="M1014" s="5"/>
      <c r="N1014" s="5"/>
    </row>
    <row r="1015" spans="2:14">
      <c r="B1015" s="5"/>
      <c r="C1015" s="5"/>
      <c r="D1015" s="5"/>
      <c r="E1015" s="5"/>
      <c r="G1015" s="5"/>
      <c r="H1015" s="5"/>
      <c r="I1015" s="5"/>
      <c r="J1015" s="5"/>
      <c r="K1015" s="5"/>
      <c r="M1015" s="5"/>
      <c r="N1015" s="5"/>
    </row>
    <row r="1016" spans="2:14">
      <c r="B1016" s="5"/>
      <c r="C1016" s="5"/>
      <c r="D1016" s="5"/>
      <c r="E1016" s="5"/>
      <c r="G1016" s="5"/>
      <c r="H1016" s="5"/>
      <c r="I1016" s="5"/>
      <c r="J1016" s="5"/>
      <c r="K1016" s="5"/>
      <c r="M1016" s="5"/>
      <c r="N1016" s="5"/>
    </row>
    <row r="1017" spans="2:14">
      <c r="B1017" s="5"/>
      <c r="C1017" s="5"/>
      <c r="D1017" s="5"/>
      <c r="E1017" s="5"/>
      <c r="G1017" s="5"/>
      <c r="H1017" s="5"/>
      <c r="I1017" s="5"/>
      <c r="J1017" s="5"/>
      <c r="K1017" s="5"/>
      <c r="M1017" s="5"/>
      <c r="N1017" s="5"/>
    </row>
    <row r="1018" spans="2:14">
      <c r="B1018" s="5"/>
      <c r="C1018" s="5"/>
      <c r="D1018" s="5"/>
      <c r="E1018" s="5"/>
      <c r="G1018" s="5"/>
      <c r="H1018" s="5"/>
      <c r="I1018" s="5"/>
      <c r="J1018" s="5"/>
      <c r="K1018" s="5"/>
      <c r="M1018" s="5"/>
      <c r="N1018" s="5"/>
    </row>
    <row r="1019" spans="2:14">
      <c r="B1019" s="5"/>
      <c r="C1019" s="5"/>
      <c r="D1019" s="5"/>
      <c r="E1019" s="5"/>
      <c r="G1019" s="5"/>
      <c r="H1019" s="5"/>
      <c r="I1019" s="5"/>
      <c r="J1019" s="5"/>
      <c r="K1019" s="5"/>
      <c r="M1019" s="5"/>
      <c r="N1019" s="5"/>
    </row>
    <row r="1020" spans="2:14">
      <c r="B1020" s="5"/>
      <c r="C1020" s="5"/>
      <c r="D1020" s="5"/>
      <c r="E1020" s="5"/>
      <c r="G1020" s="5"/>
      <c r="H1020" s="5"/>
      <c r="I1020" s="5"/>
      <c r="J1020" s="5"/>
      <c r="K1020" s="5"/>
      <c r="M1020" s="5"/>
      <c r="N1020" s="5"/>
    </row>
    <row r="1021" spans="2:14">
      <c r="B1021" s="5"/>
      <c r="C1021" s="5"/>
      <c r="D1021" s="5"/>
      <c r="E1021" s="5"/>
      <c r="G1021" s="5"/>
      <c r="H1021" s="5"/>
      <c r="I1021" s="5"/>
      <c r="J1021" s="5"/>
      <c r="K1021" s="5"/>
      <c r="M1021" s="5"/>
      <c r="N1021" s="5"/>
    </row>
    <row r="1022" spans="2:14">
      <c r="B1022" s="5"/>
      <c r="C1022" s="5"/>
      <c r="D1022" s="5"/>
      <c r="E1022" s="5"/>
      <c r="G1022" s="5"/>
      <c r="H1022" s="5"/>
      <c r="I1022" s="5"/>
      <c r="J1022" s="5"/>
      <c r="K1022" s="5"/>
      <c r="M1022" s="5"/>
      <c r="N1022" s="5"/>
    </row>
    <row r="1023" spans="2:14">
      <c r="B1023" s="5"/>
      <c r="C1023" s="5"/>
      <c r="D1023" s="5"/>
      <c r="E1023" s="5"/>
      <c r="G1023" s="5"/>
      <c r="H1023" s="5"/>
      <c r="I1023" s="5"/>
      <c r="J1023" s="5"/>
      <c r="K1023" s="5"/>
      <c r="M1023" s="5"/>
      <c r="N1023" s="5"/>
    </row>
    <row r="1024" spans="2:14">
      <c r="B1024" s="5"/>
      <c r="C1024" s="5"/>
      <c r="D1024" s="5"/>
      <c r="E1024" s="5"/>
      <c r="G1024" s="5"/>
      <c r="H1024" s="5"/>
      <c r="I1024" s="5"/>
      <c r="J1024" s="5"/>
      <c r="K1024" s="5"/>
      <c r="M1024" s="5"/>
      <c r="N1024" s="5"/>
    </row>
    <row r="1025" spans="2:14">
      <c r="B1025" s="5"/>
      <c r="C1025" s="5"/>
      <c r="D1025" s="5"/>
      <c r="E1025" s="5"/>
      <c r="G1025" s="5"/>
      <c r="H1025" s="5"/>
      <c r="I1025" s="5"/>
      <c r="J1025" s="5"/>
      <c r="K1025" s="5"/>
      <c r="M1025" s="5"/>
      <c r="N1025" s="5"/>
    </row>
    <row r="1026" spans="2:14">
      <c r="B1026" s="5"/>
      <c r="C1026" s="5"/>
      <c r="D1026" s="5"/>
      <c r="E1026" s="5"/>
      <c r="G1026" s="5"/>
      <c r="H1026" s="5"/>
      <c r="I1026" s="5"/>
      <c r="J1026" s="5"/>
      <c r="K1026" s="5"/>
      <c r="M1026" s="5"/>
      <c r="N1026" s="5"/>
    </row>
    <row r="1027" spans="2:14">
      <c r="B1027" s="5"/>
      <c r="C1027" s="5"/>
      <c r="D1027" s="5"/>
      <c r="E1027" s="5"/>
      <c r="G1027" s="5"/>
      <c r="H1027" s="5"/>
      <c r="I1027" s="5"/>
      <c r="J1027" s="5"/>
      <c r="K1027" s="5"/>
      <c r="M1027" s="5"/>
      <c r="N1027" s="5"/>
    </row>
    <row r="1028" spans="2:14">
      <c r="B1028" s="5"/>
      <c r="C1028" s="5"/>
      <c r="D1028" s="5"/>
      <c r="E1028" s="5"/>
      <c r="G1028" s="5"/>
      <c r="H1028" s="5"/>
      <c r="I1028" s="5"/>
      <c r="J1028" s="5"/>
      <c r="K1028" s="5"/>
      <c r="M1028" s="5"/>
      <c r="N1028" s="5"/>
    </row>
    <row r="1029" spans="2:14">
      <c r="B1029" s="5"/>
      <c r="C1029" s="5"/>
      <c r="D1029" s="5"/>
      <c r="E1029" s="5"/>
      <c r="G1029" s="5"/>
      <c r="H1029" s="5"/>
      <c r="I1029" s="5"/>
      <c r="J1029" s="5"/>
      <c r="K1029" s="5"/>
      <c r="M1029" s="5"/>
      <c r="N1029" s="5"/>
    </row>
    <row r="1030" spans="2:14">
      <c r="B1030" s="5"/>
      <c r="C1030" s="5"/>
      <c r="D1030" s="5"/>
      <c r="E1030" s="5"/>
      <c r="G1030" s="5"/>
      <c r="H1030" s="5"/>
      <c r="I1030" s="5"/>
      <c r="J1030" s="5"/>
      <c r="K1030" s="5"/>
      <c r="M1030" s="5"/>
      <c r="N1030" s="5"/>
    </row>
    <row r="1031" spans="2:14">
      <c r="B1031" s="5"/>
      <c r="C1031" s="5"/>
      <c r="D1031" s="5"/>
      <c r="E1031" s="5"/>
      <c r="G1031" s="5"/>
      <c r="H1031" s="5"/>
      <c r="I1031" s="5"/>
      <c r="J1031" s="5"/>
      <c r="K1031" s="5"/>
      <c r="M1031" s="5"/>
      <c r="N1031" s="5"/>
    </row>
    <row r="1032" spans="2:14">
      <c r="B1032" s="5"/>
      <c r="C1032" s="5"/>
      <c r="D1032" s="5"/>
      <c r="E1032" s="5"/>
      <c r="G1032" s="5"/>
      <c r="H1032" s="5"/>
      <c r="I1032" s="5"/>
      <c r="J1032" s="5"/>
      <c r="K1032" s="5"/>
      <c r="M1032" s="5"/>
      <c r="N1032" s="5"/>
    </row>
    <row r="1033" spans="2:14">
      <c r="B1033" s="5"/>
      <c r="C1033" s="5"/>
      <c r="D1033" s="5"/>
      <c r="E1033" s="5"/>
      <c r="G1033" s="5"/>
      <c r="H1033" s="5"/>
      <c r="I1033" s="5"/>
      <c r="J1033" s="5"/>
      <c r="K1033" s="5"/>
      <c r="M1033" s="5"/>
      <c r="N1033" s="5"/>
    </row>
    <row r="1034" spans="2:14">
      <c r="B1034" s="5"/>
      <c r="C1034" s="5"/>
      <c r="D1034" s="5"/>
      <c r="E1034" s="5"/>
      <c r="G1034" s="5"/>
      <c r="H1034" s="5"/>
      <c r="I1034" s="5"/>
      <c r="J1034" s="5"/>
      <c r="K1034" s="5"/>
      <c r="M1034" s="5"/>
      <c r="N1034" s="5"/>
    </row>
    <row r="1035" spans="2:14">
      <c r="B1035" s="5"/>
      <c r="C1035" s="5"/>
      <c r="D1035" s="5"/>
      <c r="E1035" s="5"/>
      <c r="G1035" s="5"/>
      <c r="H1035" s="5"/>
      <c r="I1035" s="5"/>
      <c r="J1035" s="5"/>
      <c r="K1035" s="5"/>
      <c r="M1035" s="5"/>
      <c r="N1035" s="5"/>
    </row>
    <row r="1036" spans="2:14">
      <c r="B1036" s="5"/>
      <c r="C1036" s="5"/>
      <c r="D1036" s="5"/>
      <c r="E1036" s="5"/>
      <c r="G1036" s="5"/>
      <c r="H1036" s="5"/>
      <c r="I1036" s="5"/>
      <c r="J1036" s="5"/>
      <c r="K1036" s="5"/>
      <c r="M1036" s="5"/>
      <c r="N1036" s="5"/>
    </row>
    <row r="1037" spans="2:14">
      <c r="B1037" s="5"/>
      <c r="C1037" s="5"/>
      <c r="D1037" s="5"/>
      <c r="E1037" s="5"/>
      <c r="G1037" s="5"/>
      <c r="H1037" s="5"/>
      <c r="I1037" s="5"/>
      <c r="J1037" s="5"/>
      <c r="K1037" s="5"/>
      <c r="M1037" s="5"/>
      <c r="N1037" s="5"/>
    </row>
    <row r="1038" spans="2:14">
      <c r="B1038" s="5"/>
      <c r="C1038" s="5"/>
      <c r="D1038" s="5"/>
      <c r="E1038" s="5"/>
      <c r="G1038" s="5"/>
      <c r="H1038" s="5"/>
      <c r="I1038" s="5"/>
      <c r="J1038" s="5"/>
      <c r="K1038" s="5"/>
      <c r="M1038" s="5"/>
      <c r="N1038" s="5"/>
    </row>
    <row r="1039" spans="2:14">
      <c r="B1039" s="5"/>
      <c r="C1039" s="5"/>
      <c r="D1039" s="5"/>
      <c r="E1039" s="5"/>
      <c r="G1039" s="5"/>
      <c r="H1039" s="5"/>
      <c r="I1039" s="5"/>
      <c r="J1039" s="5"/>
      <c r="K1039" s="5"/>
      <c r="M1039" s="5"/>
      <c r="N1039" s="5"/>
    </row>
    <row r="1040" spans="2:14">
      <c r="B1040" s="5"/>
      <c r="C1040" s="5"/>
      <c r="D1040" s="5"/>
      <c r="E1040" s="5"/>
      <c r="G1040" s="5"/>
      <c r="H1040" s="5"/>
      <c r="I1040" s="5"/>
      <c r="J1040" s="5"/>
      <c r="K1040" s="5"/>
      <c r="M1040" s="5"/>
      <c r="N1040" s="5"/>
    </row>
    <row r="1041" spans="2:14">
      <c r="B1041" s="5"/>
      <c r="C1041" s="5"/>
      <c r="D1041" s="5"/>
      <c r="E1041" s="5"/>
      <c r="G1041" s="5"/>
      <c r="H1041" s="5"/>
      <c r="I1041" s="5"/>
      <c r="J1041" s="5"/>
      <c r="K1041" s="5"/>
      <c r="M1041" s="5"/>
      <c r="N1041" s="5"/>
    </row>
    <row r="1042" spans="2:14">
      <c r="B1042" s="5"/>
      <c r="C1042" s="5"/>
      <c r="D1042" s="5"/>
      <c r="E1042" s="5"/>
      <c r="G1042" s="5"/>
      <c r="H1042" s="5"/>
      <c r="I1042" s="5"/>
      <c r="J1042" s="5"/>
      <c r="K1042" s="5"/>
      <c r="M1042" s="5"/>
      <c r="N1042" s="5"/>
    </row>
    <row r="1043" spans="2:14">
      <c r="B1043" s="5"/>
      <c r="C1043" s="5"/>
      <c r="D1043" s="5"/>
      <c r="E1043" s="5"/>
      <c r="G1043" s="5"/>
      <c r="H1043" s="5"/>
      <c r="I1043" s="5"/>
      <c r="J1043" s="5"/>
      <c r="K1043" s="5"/>
      <c r="M1043" s="5"/>
      <c r="N1043" s="5"/>
    </row>
    <row r="1044" spans="2:14">
      <c r="B1044" s="5"/>
      <c r="C1044" s="5"/>
      <c r="D1044" s="5"/>
      <c r="E1044" s="5"/>
      <c r="G1044" s="5"/>
      <c r="H1044" s="5"/>
      <c r="I1044" s="5"/>
      <c r="J1044" s="5"/>
      <c r="K1044" s="5"/>
      <c r="M1044" s="5"/>
      <c r="N1044" s="5"/>
    </row>
    <row r="1045" spans="2:14">
      <c r="B1045" s="5"/>
      <c r="C1045" s="5"/>
      <c r="D1045" s="5"/>
      <c r="E1045" s="5"/>
      <c r="G1045" s="5"/>
      <c r="H1045" s="5"/>
      <c r="I1045" s="5"/>
      <c r="J1045" s="5"/>
      <c r="K1045" s="5"/>
      <c r="M1045" s="5"/>
      <c r="N1045" s="5"/>
    </row>
    <row r="1046" spans="2:14">
      <c r="B1046" s="5"/>
      <c r="C1046" s="5"/>
      <c r="D1046" s="5"/>
      <c r="E1046" s="5"/>
      <c r="G1046" s="5"/>
      <c r="H1046" s="5"/>
      <c r="I1046" s="5"/>
      <c r="J1046" s="5"/>
      <c r="K1046" s="5"/>
      <c r="M1046" s="5"/>
      <c r="N1046" s="5"/>
    </row>
    <row r="1047" spans="2:14">
      <c r="B1047" s="5"/>
      <c r="C1047" s="5"/>
      <c r="D1047" s="5"/>
      <c r="E1047" s="5"/>
      <c r="G1047" s="5"/>
      <c r="H1047" s="5"/>
      <c r="I1047" s="5"/>
      <c r="J1047" s="5"/>
      <c r="K1047" s="5"/>
      <c r="M1047" s="5"/>
      <c r="N1047" s="5"/>
    </row>
    <row r="1048" spans="2:14">
      <c r="B1048" s="5"/>
      <c r="C1048" s="5"/>
      <c r="D1048" s="5"/>
      <c r="E1048" s="5"/>
      <c r="G1048" s="5"/>
      <c r="H1048" s="5"/>
      <c r="I1048" s="5"/>
      <c r="J1048" s="5"/>
      <c r="K1048" s="5"/>
      <c r="M1048" s="5"/>
      <c r="N1048" s="5"/>
    </row>
    <row r="1049" spans="2:14">
      <c r="B1049" s="5"/>
      <c r="C1049" s="5"/>
      <c r="D1049" s="5"/>
      <c r="E1049" s="5"/>
      <c r="G1049" s="5"/>
      <c r="H1049" s="5"/>
      <c r="I1049" s="5"/>
      <c r="J1049" s="5"/>
      <c r="K1049" s="5"/>
      <c r="M1049" s="5"/>
      <c r="N1049" s="5"/>
    </row>
    <row r="1050" spans="2:14">
      <c r="B1050" s="5"/>
      <c r="C1050" s="5"/>
      <c r="D1050" s="5"/>
      <c r="E1050" s="5"/>
      <c r="G1050" s="5"/>
      <c r="H1050" s="5"/>
      <c r="I1050" s="5"/>
      <c r="J1050" s="5"/>
      <c r="K1050" s="5"/>
      <c r="M1050" s="5"/>
      <c r="N1050" s="5"/>
    </row>
    <row r="1051" spans="2:14">
      <c r="B1051" s="5"/>
      <c r="C1051" s="5"/>
      <c r="D1051" s="5"/>
      <c r="E1051" s="5"/>
      <c r="G1051" s="5"/>
      <c r="H1051" s="5"/>
      <c r="I1051" s="5"/>
      <c r="J1051" s="5"/>
      <c r="K1051" s="5"/>
      <c r="M1051" s="5"/>
      <c r="N1051" s="5"/>
    </row>
    <row r="1052" spans="2:14">
      <c r="B1052" s="5"/>
      <c r="C1052" s="5"/>
      <c r="D1052" s="5"/>
      <c r="E1052" s="5"/>
      <c r="G1052" s="5"/>
      <c r="H1052" s="5"/>
      <c r="I1052" s="5"/>
      <c r="J1052" s="5"/>
      <c r="K1052" s="5"/>
      <c r="M1052" s="5"/>
      <c r="N1052" s="5"/>
    </row>
    <row r="1053" spans="2:14">
      <c r="B1053" s="5"/>
      <c r="C1053" s="5"/>
      <c r="D1053" s="5"/>
      <c r="E1053" s="5"/>
      <c r="G1053" s="5"/>
      <c r="H1053" s="5"/>
      <c r="I1053" s="5"/>
      <c r="J1053" s="5"/>
      <c r="K1053" s="5"/>
      <c r="M1053" s="5"/>
      <c r="N1053" s="5"/>
    </row>
    <row r="1054" spans="2:14">
      <c r="B1054" s="5"/>
      <c r="C1054" s="5"/>
      <c r="D1054" s="5"/>
      <c r="E1054" s="5"/>
      <c r="G1054" s="5"/>
      <c r="H1054" s="5"/>
      <c r="I1054" s="5"/>
      <c r="J1054" s="5"/>
      <c r="K1054" s="5"/>
      <c r="M1054" s="5"/>
      <c r="N1054" s="5"/>
    </row>
    <row r="1055" spans="2:14">
      <c r="B1055" s="5"/>
      <c r="C1055" s="5"/>
      <c r="D1055" s="5"/>
      <c r="E1055" s="5"/>
      <c r="G1055" s="5"/>
      <c r="H1055" s="5"/>
      <c r="I1055" s="5"/>
      <c r="J1055" s="5"/>
      <c r="K1055" s="5"/>
      <c r="M1055" s="5"/>
      <c r="N1055" s="5"/>
    </row>
    <row r="1056" spans="2:14">
      <c r="B1056" s="5"/>
      <c r="C1056" s="5"/>
      <c r="D1056" s="5"/>
      <c r="E1056" s="5"/>
      <c r="G1056" s="5"/>
      <c r="H1056" s="5"/>
      <c r="I1056" s="5"/>
      <c r="J1056" s="5"/>
      <c r="K1056" s="5"/>
      <c r="M1056" s="5"/>
      <c r="N1056" s="5"/>
    </row>
    <row r="1057" spans="2:14">
      <c r="B1057" s="5"/>
      <c r="C1057" s="5"/>
      <c r="D1057" s="5"/>
      <c r="E1057" s="5"/>
      <c r="G1057" s="5"/>
      <c r="H1057" s="5"/>
      <c r="I1057" s="5"/>
      <c r="J1057" s="5"/>
      <c r="K1057" s="5"/>
      <c r="M1057" s="5"/>
      <c r="N1057" s="5"/>
    </row>
    <row r="1058" spans="2:14">
      <c r="B1058" s="5"/>
      <c r="C1058" s="5"/>
      <c r="D1058" s="5"/>
      <c r="E1058" s="5"/>
      <c r="G1058" s="5"/>
      <c r="H1058" s="5"/>
      <c r="I1058" s="5"/>
      <c r="J1058" s="5"/>
      <c r="K1058" s="5"/>
      <c r="M1058" s="5"/>
      <c r="N1058" s="5"/>
    </row>
    <row r="1059" spans="2:14">
      <c r="B1059" s="5"/>
      <c r="C1059" s="5"/>
      <c r="D1059" s="5"/>
      <c r="E1059" s="5"/>
      <c r="G1059" s="5"/>
      <c r="H1059" s="5"/>
      <c r="I1059" s="5"/>
      <c r="J1059" s="5"/>
      <c r="K1059" s="5"/>
      <c r="M1059" s="5"/>
      <c r="N1059" s="5"/>
    </row>
    <row r="1060" spans="2:14">
      <c r="B1060" s="5"/>
      <c r="C1060" s="5"/>
      <c r="D1060" s="5"/>
      <c r="E1060" s="5"/>
      <c r="G1060" s="5"/>
      <c r="H1060" s="5"/>
      <c r="I1060" s="5"/>
      <c r="J1060" s="5"/>
      <c r="K1060" s="5"/>
      <c r="M1060" s="5"/>
      <c r="N1060" s="5"/>
    </row>
    <row r="1061" spans="2:14">
      <c r="B1061" s="5"/>
      <c r="C1061" s="5"/>
      <c r="D1061" s="5"/>
      <c r="E1061" s="5"/>
      <c r="G1061" s="5"/>
      <c r="H1061" s="5"/>
      <c r="I1061" s="5"/>
      <c r="J1061" s="5"/>
      <c r="K1061" s="5"/>
      <c r="M1061" s="5"/>
      <c r="N1061" s="5"/>
    </row>
    <row r="1062" spans="2:14">
      <c r="B1062" s="5"/>
      <c r="C1062" s="5"/>
      <c r="D1062" s="5"/>
      <c r="E1062" s="5"/>
      <c r="G1062" s="5"/>
      <c r="H1062" s="5"/>
      <c r="I1062" s="5"/>
      <c r="J1062" s="5"/>
      <c r="K1062" s="5"/>
      <c r="M1062" s="5"/>
      <c r="N1062" s="5"/>
    </row>
    <row r="1063" spans="2:14">
      <c r="B1063" s="5"/>
      <c r="C1063" s="5"/>
      <c r="D1063" s="5"/>
      <c r="E1063" s="5"/>
      <c r="G1063" s="5"/>
      <c r="H1063" s="5"/>
      <c r="I1063" s="5"/>
      <c r="J1063" s="5"/>
      <c r="K1063" s="5"/>
      <c r="M1063" s="5"/>
      <c r="N1063" s="5"/>
    </row>
    <row r="1064" spans="2:14">
      <c r="B1064" s="5"/>
      <c r="C1064" s="5"/>
      <c r="D1064" s="5"/>
      <c r="E1064" s="5"/>
      <c r="G1064" s="5"/>
      <c r="H1064" s="5"/>
      <c r="I1064" s="5"/>
      <c r="J1064" s="5"/>
      <c r="K1064" s="5"/>
      <c r="M1064" s="5"/>
      <c r="N1064" s="5"/>
    </row>
    <row r="1065" spans="2:14">
      <c r="B1065" s="5"/>
      <c r="C1065" s="5"/>
      <c r="D1065" s="5"/>
      <c r="E1065" s="5"/>
      <c r="G1065" s="5"/>
      <c r="H1065" s="5"/>
      <c r="I1065" s="5"/>
      <c r="J1065" s="5"/>
      <c r="K1065" s="5"/>
      <c r="M1065" s="5"/>
      <c r="N1065" s="5"/>
    </row>
    <row r="1066" spans="2:14">
      <c r="B1066" s="5"/>
      <c r="C1066" s="5"/>
      <c r="D1066" s="5"/>
      <c r="E1066" s="5"/>
      <c r="G1066" s="5"/>
      <c r="H1066" s="5"/>
      <c r="I1066" s="5"/>
      <c r="J1066" s="5"/>
      <c r="K1066" s="5"/>
      <c r="M1066" s="5"/>
      <c r="N1066" s="5"/>
    </row>
    <row r="1067" spans="2:14">
      <c r="B1067" s="5"/>
      <c r="C1067" s="5"/>
      <c r="D1067" s="5"/>
      <c r="E1067" s="5"/>
      <c r="G1067" s="5"/>
      <c r="H1067" s="5"/>
      <c r="I1067" s="5"/>
      <c r="J1067" s="5"/>
      <c r="K1067" s="5"/>
      <c r="M1067" s="5"/>
      <c r="N1067" s="5"/>
    </row>
    <row r="1068" spans="2:14">
      <c r="B1068" s="5"/>
      <c r="C1068" s="5"/>
      <c r="D1068" s="5"/>
      <c r="E1068" s="5"/>
      <c r="G1068" s="5"/>
      <c r="H1068" s="5"/>
      <c r="I1068" s="5"/>
      <c r="J1068" s="5"/>
      <c r="K1068" s="5"/>
      <c r="M1068" s="5"/>
      <c r="N1068" s="5"/>
    </row>
    <row r="1069" spans="2:14">
      <c r="B1069" s="5"/>
      <c r="C1069" s="5"/>
      <c r="D1069" s="5"/>
      <c r="E1069" s="5"/>
      <c r="G1069" s="5"/>
      <c r="H1069" s="5"/>
      <c r="I1069" s="5"/>
      <c r="J1069" s="5"/>
      <c r="K1069" s="5"/>
      <c r="M1069" s="5"/>
      <c r="N1069" s="5"/>
    </row>
    <row r="1070" spans="2:14">
      <c r="B1070" s="5"/>
      <c r="C1070" s="5"/>
      <c r="D1070" s="5"/>
      <c r="E1070" s="5"/>
      <c r="G1070" s="5"/>
      <c r="H1070" s="5"/>
      <c r="I1070" s="5"/>
      <c r="J1070" s="5"/>
      <c r="K1070" s="5"/>
      <c r="M1070" s="5"/>
      <c r="N1070" s="5"/>
    </row>
    <row r="1071" spans="2:14">
      <c r="B1071" s="5"/>
      <c r="C1071" s="5"/>
      <c r="D1071" s="5"/>
      <c r="E1071" s="5"/>
      <c r="G1071" s="5"/>
      <c r="H1071" s="5"/>
      <c r="I1071" s="5"/>
      <c r="J1071" s="5"/>
      <c r="K1071" s="5"/>
      <c r="M1071" s="5"/>
      <c r="N1071" s="5"/>
    </row>
    <row r="1072" spans="2:14">
      <c r="B1072" s="5"/>
      <c r="C1072" s="5"/>
      <c r="D1072" s="5"/>
      <c r="E1072" s="5"/>
      <c r="G1072" s="5"/>
      <c r="H1072" s="5"/>
      <c r="I1072" s="5"/>
      <c r="J1072" s="5"/>
      <c r="K1072" s="5"/>
      <c r="M1072" s="5"/>
      <c r="N1072" s="5"/>
    </row>
    <row r="1073" spans="2:14">
      <c r="B1073" s="5"/>
      <c r="C1073" s="5"/>
      <c r="D1073" s="5"/>
      <c r="E1073" s="5"/>
      <c r="G1073" s="5"/>
      <c r="H1073" s="5"/>
      <c r="I1073" s="5"/>
      <c r="J1073" s="5"/>
      <c r="K1073" s="5"/>
      <c r="M1073" s="5"/>
      <c r="N1073" s="5"/>
    </row>
    <row r="1074" spans="2:14">
      <c r="B1074" s="5"/>
      <c r="C1074" s="5"/>
      <c r="D1074" s="5"/>
      <c r="E1074" s="5"/>
      <c r="G1074" s="5"/>
      <c r="H1074" s="5"/>
      <c r="I1074" s="5"/>
      <c r="J1074" s="5"/>
      <c r="K1074" s="5"/>
      <c r="M1074" s="5"/>
      <c r="N1074" s="5"/>
    </row>
    <row r="1075" spans="2:14">
      <c r="B1075" s="5"/>
      <c r="C1075" s="5"/>
      <c r="D1075" s="5"/>
      <c r="E1075" s="5"/>
      <c r="G1075" s="5"/>
      <c r="H1075" s="5"/>
      <c r="I1075" s="5"/>
      <c r="J1075" s="5"/>
      <c r="K1075" s="5"/>
      <c r="M1075" s="5"/>
      <c r="N1075" s="5"/>
    </row>
    <row r="1076" spans="2:14">
      <c r="B1076" s="5"/>
      <c r="C1076" s="5"/>
      <c r="D1076" s="5"/>
      <c r="E1076" s="5"/>
      <c r="G1076" s="5"/>
      <c r="H1076" s="5"/>
      <c r="I1076" s="5"/>
      <c r="J1076" s="5"/>
      <c r="K1076" s="5"/>
      <c r="M1076" s="5"/>
      <c r="N1076" s="5"/>
    </row>
    <row r="1077" spans="2:14">
      <c r="B1077" s="5"/>
      <c r="C1077" s="5"/>
      <c r="D1077" s="5"/>
      <c r="E1077" s="5"/>
      <c r="G1077" s="5"/>
      <c r="H1077" s="5"/>
      <c r="I1077" s="5"/>
      <c r="J1077" s="5"/>
      <c r="K1077" s="5"/>
      <c r="M1077" s="5"/>
      <c r="N1077" s="5"/>
    </row>
    <row r="1078" spans="2:14">
      <c r="B1078" s="5"/>
      <c r="C1078" s="5"/>
      <c r="D1078" s="5"/>
      <c r="E1078" s="5"/>
      <c r="G1078" s="5"/>
      <c r="H1078" s="5"/>
      <c r="I1078" s="5"/>
      <c r="J1078" s="5"/>
      <c r="K1078" s="5"/>
      <c r="M1078" s="5"/>
      <c r="N1078" s="5"/>
    </row>
    <row r="1079" spans="2:14">
      <c r="B1079" s="5"/>
      <c r="C1079" s="5"/>
      <c r="D1079" s="5"/>
      <c r="E1079" s="5"/>
      <c r="G1079" s="5"/>
      <c r="H1079" s="5"/>
      <c r="I1079" s="5"/>
      <c r="J1079" s="5"/>
      <c r="K1079" s="5"/>
      <c r="M1079" s="5"/>
      <c r="N1079" s="5"/>
    </row>
    <row r="1080" spans="2:14">
      <c r="B1080" s="5"/>
      <c r="C1080" s="5"/>
      <c r="D1080" s="5"/>
      <c r="E1080" s="5"/>
      <c r="G1080" s="5"/>
      <c r="H1080" s="5"/>
      <c r="I1080" s="5"/>
      <c r="J1080" s="5"/>
      <c r="K1080" s="5"/>
      <c r="M1080" s="5"/>
      <c r="N1080" s="5"/>
    </row>
    <row r="1081" spans="2:14">
      <c r="B1081" s="5"/>
      <c r="C1081" s="5"/>
      <c r="D1081" s="5"/>
      <c r="E1081" s="5"/>
      <c r="G1081" s="5"/>
      <c r="H1081" s="5"/>
      <c r="I1081" s="5"/>
      <c r="J1081" s="5"/>
      <c r="K1081" s="5"/>
      <c r="M1081" s="5"/>
      <c r="N1081" s="5"/>
    </row>
    <row r="1082" spans="2:14">
      <c r="B1082" s="5"/>
      <c r="C1082" s="5"/>
      <c r="D1082" s="5"/>
      <c r="E1082" s="5"/>
      <c r="G1082" s="5"/>
      <c r="H1082" s="5"/>
      <c r="I1082" s="5"/>
      <c r="J1082" s="5"/>
      <c r="K1082" s="5"/>
      <c r="M1082" s="5"/>
      <c r="N1082" s="5"/>
    </row>
    <row r="1083" spans="2:14">
      <c r="B1083" s="5"/>
      <c r="C1083" s="5"/>
      <c r="D1083" s="5"/>
      <c r="E1083" s="5"/>
      <c r="G1083" s="5"/>
      <c r="H1083" s="5"/>
      <c r="I1083" s="5"/>
      <c r="J1083" s="5"/>
      <c r="K1083" s="5"/>
      <c r="M1083" s="5"/>
      <c r="N1083" s="5"/>
    </row>
    <row r="1084" spans="2:14">
      <c r="B1084" s="5"/>
      <c r="C1084" s="5"/>
      <c r="D1084" s="5"/>
      <c r="E1084" s="5"/>
      <c r="G1084" s="5"/>
      <c r="H1084" s="5"/>
      <c r="I1084" s="5"/>
      <c r="J1084" s="5"/>
      <c r="K1084" s="5"/>
      <c r="M1084" s="5"/>
      <c r="N1084" s="5"/>
    </row>
    <row r="1085" spans="2:14">
      <c r="B1085" s="5"/>
      <c r="C1085" s="5"/>
      <c r="D1085" s="5"/>
      <c r="E1085" s="5"/>
      <c r="G1085" s="5"/>
      <c r="H1085" s="5"/>
      <c r="I1085" s="5"/>
      <c r="J1085" s="5"/>
      <c r="K1085" s="5"/>
      <c r="M1085" s="5"/>
      <c r="N1085" s="5"/>
    </row>
    <row r="1086" spans="2:14">
      <c r="B1086" s="5"/>
      <c r="C1086" s="5"/>
      <c r="D1086" s="5"/>
      <c r="E1086" s="5"/>
      <c r="G1086" s="5"/>
      <c r="H1086" s="5"/>
      <c r="I1086" s="5"/>
      <c r="J1086" s="5"/>
      <c r="K1086" s="5"/>
      <c r="M1086" s="5"/>
      <c r="N1086" s="5"/>
    </row>
    <row r="1087" spans="2:14">
      <c r="B1087" s="5"/>
      <c r="C1087" s="5"/>
      <c r="D1087" s="5"/>
      <c r="E1087" s="5"/>
      <c r="G1087" s="5"/>
      <c r="H1087" s="5"/>
      <c r="I1087" s="5"/>
      <c r="J1087" s="5"/>
      <c r="K1087" s="5"/>
      <c r="M1087" s="5"/>
      <c r="N1087" s="5"/>
    </row>
    <row r="1088" spans="2:14">
      <c r="B1088" s="5"/>
      <c r="C1088" s="5"/>
      <c r="D1088" s="5"/>
      <c r="E1088" s="5"/>
      <c r="G1088" s="5"/>
      <c r="H1088" s="5"/>
      <c r="I1088" s="5"/>
      <c r="J1088" s="5"/>
      <c r="K1088" s="5"/>
      <c r="M1088" s="5"/>
      <c r="N1088" s="5"/>
    </row>
    <row r="1089" spans="2:14">
      <c r="B1089" s="5"/>
      <c r="C1089" s="5"/>
      <c r="D1089" s="5"/>
      <c r="E1089" s="5"/>
      <c r="G1089" s="5"/>
      <c r="H1089" s="5"/>
      <c r="I1089" s="5"/>
      <c r="J1089" s="5"/>
      <c r="K1089" s="5"/>
      <c r="M1089" s="5"/>
      <c r="N1089" s="5"/>
    </row>
    <row r="1090" spans="2:14">
      <c r="M1090" s="5"/>
      <c r="N1090" s="5"/>
    </row>
  </sheetData>
  <phoneticPr fontId="10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32D75A-8E86-9143-9925-D80F58C2B40A}">
  <dimension ref="A2:S80"/>
  <sheetViews>
    <sheetView topLeftCell="A46" zoomScaleNormal="100" workbookViewId="0">
      <selection activeCell="E80" sqref="E80:F80"/>
    </sheetView>
  </sheetViews>
  <sheetFormatPr baseColWidth="10" defaultColWidth="11" defaultRowHeight="16"/>
  <cols>
    <col min="3" max="3" width="15.1640625" customWidth="1"/>
    <col min="4" max="4" width="13.1640625" customWidth="1"/>
    <col min="8" max="8" width="20" customWidth="1"/>
    <col min="9" max="9" width="20.33203125" customWidth="1"/>
    <col min="10" max="10" width="19.1640625" customWidth="1"/>
    <col min="11" max="11" width="19" customWidth="1"/>
    <col min="12" max="12" width="21.33203125" customWidth="1"/>
    <col min="13" max="13" width="22.1640625" customWidth="1"/>
    <col min="14" max="14" width="22.6640625" customWidth="1"/>
    <col min="15" max="15" width="18.33203125" customWidth="1"/>
    <col min="16" max="16" width="21.33203125" customWidth="1"/>
    <col min="17" max="17" width="21" customWidth="1"/>
    <col min="18" max="18" width="25.5" customWidth="1"/>
    <col min="19" max="19" width="23" customWidth="1"/>
  </cols>
  <sheetData>
    <row r="2" spans="1:19" ht="34">
      <c r="A2" s="7" t="s">
        <v>14</v>
      </c>
      <c r="B2" s="7" t="s">
        <v>11</v>
      </c>
      <c r="C2" s="8" t="s">
        <v>12</v>
      </c>
      <c r="D2" s="8" t="s">
        <v>13</v>
      </c>
      <c r="H2" s="127" t="s">
        <v>355</v>
      </c>
      <c r="I2" s="127"/>
    </row>
    <row r="3" spans="1:19" ht="19">
      <c r="A3" s="7"/>
      <c r="B3" s="7">
        <v>1</v>
      </c>
      <c r="C3" s="9" t="s">
        <v>17</v>
      </c>
      <c r="D3" s="9" t="s">
        <v>18</v>
      </c>
      <c r="E3">
        <v>253</v>
      </c>
      <c r="F3" s="212">
        <v>246</v>
      </c>
      <c r="G3" s="213"/>
      <c r="H3" s="214">
        <v>1</v>
      </c>
      <c r="I3" s="214">
        <v>2</v>
      </c>
      <c r="J3" s="214">
        <v>3</v>
      </c>
      <c r="K3" s="214">
        <v>4</v>
      </c>
      <c r="L3" s="214">
        <v>5</v>
      </c>
      <c r="M3" s="214">
        <v>6</v>
      </c>
      <c r="N3" s="214">
        <v>7</v>
      </c>
      <c r="O3" s="214">
        <v>8</v>
      </c>
      <c r="P3" s="214">
        <v>9</v>
      </c>
      <c r="Q3" s="214">
        <v>10</v>
      </c>
      <c r="R3" s="214">
        <v>11</v>
      </c>
      <c r="S3" s="214">
        <v>12</v>
      </c>
    </row>
    <row r="4" spans="1:19" ht="19">
      <c r="A4" s="7"/>
      <c r="B4" s="7">
        <v>2</v>
      </c>
      <c r="C4" s="9" t="s">
        <v>21</v>
      </c>
      <c r="D4" s="9" t="s">
        <v>22</v>
      </c>
      <c r="E4">
        <v>253</v>
      </c>
      <c r="F4" s="212">
        <v>246</v>
      </c>
      <c r="G4" s="361" t="s">
        <v>196</v>
      </c>
      <c r="H4" s="268" t="s">
        <v>356</v>
      </c>
      <c r="I4" s="268" t="s">
        <v>357</v>
      </c>
      <c r="J4" s="268" t="s">
        <v>358</v>
      </c>
      <c r="K4" s="268" t="s">
        <v>359</v>
      </c>
      <c r="L4" s="269" t="s">
        <v>360</v>
      </c>
      <c r="M4" s="269" t="s">
        <v>361</v>
      </c>
      <c r="N4" s="269" t="s">
        <v>362</v>
      </c>
      <c r="O4" s="269" t="s">
        <v>363</v>
      </c>
      <c r="P4" s="269" t="s">
        <v>364</v>
      </c>
      <c r="Q4" s="269" t="s">
        <v>365</v>
      </c>
      <c r="R4" s="269" t="s">
        <v>366</v>
      </c>
      <c r="S4" s="269" t="s">
        <v>367</v>
      </c>
    </row>
    <row r="5" spans="1:19" ht="19">
      <c r="A5" s="7"/>
      <c r="B5" s="7">
        <v>3</v>
      </c>
      <c r="C5" s="9" t="s">
        <v>25</v>
      </c>
      <c r="D5" s="9" t="s">
        <v>26</v>
      </c>
      <c r="E5">
        <v>253</v>
      </c>
      <c r="F5" s="212">
        <v>246</v>
      </c>
      <c r="G5" s="362"/>
      <c r="H5" s="279" t="s">
        <v>368</v>
      </c>
      <c r="I5" s="268" t="s">
        <v>369</v>
      </c>
      <c r="J5" s="268" t="s">
        <v>370</v>
      </c>
      <c r="K5" s="268" t="s">
        <v>371</v>
      </c>
      <c r="L5" s="269" t="s">
        <v>372</v>
      </c>
      <c r="M5" s="269" t="s">
        <v>373</v>
      </c>
      <c r="N5" s="269" t="s">
        <v>374</v>
      </c>
      <c r="O5" s="269" t="s">
        <v>375</v>
      </c>
      <c r="P5" s="269" t="s">
        <v>376</v>
      </c>
      <c r="Q5" s="212"/>
      <c r="R5" s="269" t="s">
        <v>377</v>
      </c>
      <c r="S5" s="269" t="s">
        <v>378</v>
      </c>
    </row>
    <row r="6" spans="1:19" ht="19">
      <c r="A6" s="7"/>
      <c r="B6" s="7">
        <v>4</v>
      </c>
      <c r="C6" s="10" t="s">
        <v>29</v>
      </c>
      <c r="D6" s="9" t="s">
        <v>30</v>
      </c>
      <c r="E6">
        <v>253</v>
      </c>
      <c r="F6" s="212">
        <v>246</v>
      </c>
      <c r="G6" s="363"/>
      <c r="H6" s="215">
        <v>12.31</v>
      </c>
      <c r="I6" s="215">
        <v>14.58</v>
      </c>
      <c r="J6" s="215">
        <v>15.64</v>
      </c>
      <c r="K6" s="215">
        <v>18.579999999999998</v>
      </c>
      <c r="L6" s="215">
        <v>10.210000000000001</v>
      </c>
      <c r="M6" s="215">
        <v>3.63</v>
      </c>
      <c r="N6" s="215">
        <v>6.79</v>
      </c>
      <c r="O6" s="215">
        <v>13.65</v>
      </c>
      <c r="P6" s="215">
        <v>0.23</v>
      </c>
      <c r="Q6" s="215">
        <v>11.65</v>
      </c>
      <c r="R6" s="215">
        <v>12.59</v>
      </c>
      <c r="S6" s="215">
        <v>14.92</v>
      </c>
    </row>
    <row r="7" spans="1:19" ht="19">
      <c r="A7" s="7"/>
      <c r="B7" s="7">
        <v>5</v>
      </c>
      <c r="C7" s="10" t="s">
        <v>33</v>
      </c>
      <c r="D7" s="9" t="s">
        <v>34</v>
      </c>
      <c r="E7">
        <v>253</v>
      </c>
      <c r="F7" s="212">
        <v>246</v>
      </c>
      <c r="G7" s="361" t="s">
        <v>216</v>
      </c>
      <c r="H7" s="268" t="s">
        <v>379</v>
      </c>
      <c r="I7" s="268" t="s">
        <v>380</v>
      </c>
      <c r="J7" s="269" t="s">
        <v>381</v>
      </c>
      <c r="K7" s="269" t="s">
        <v>382</v>
      </c>
      <c r="L7" s="269" t="s">
        <v>383</v>
      </c>
      <c r="M7" s="269" t="s">
        <v>384</v>
      </c>
      <c r="N7" s="269" t="s">
        <v>385</v>
      </c>
      <c r="O7" s="216"/>
      <c r="P7" s="269" t="s">
        <v>386</v>
      </c>
      <c r="Q7" s="269" t="s">
        <v>387</v>
      </c>
      <c r="R7" s="269" t="s">
        <v>388</v>
      </c>
      <c r="S7" s="268" t="s">
        <v>389</v>
      </c>
    </row>
    <row r="8" spans="1:19" ht="19">
      <c r="A8" s="7"/>
      <c r="B8" s="7">
        <v>6</v>
      </c>
      <c r="C8" s="9" t="s">
        <v>37</v>
      </c>
      <c r="D8" s="10" t="s">
        <v>38</v>
      </c>
      <c r="E8">
        <v>253</v>
      </c>
      <c r="F8" s="212">
        <v>246</v>
      </c>
      <c r="G8" s="362"/>
      <c r="H8" s="279" t="s">
        <v>390</v>
      </c>
      <c r="I8" s="217"/>
      <c r="J8" s="269" t="s">
        <v>391</v>
      </c>
      <c r="K8" s="269" t="s">
        <v>392</v>
      </c>
      <c r="L8" s="280" t="s">
        <v>393</v>
      </c>
      <c r="M8" s="280" t="s">
        <v>394</v>
      </c>
      <c r="N8" s="269" t="s">
        <v>395</v>
      </c>
      <c r="O8" s="269" t="s">
        <v>396</v>
      </c>
      <c r="P8" s="269" t="s">
        <v>397</v>
      </c>
      <c r="Q8" s="269" t="s">
        <v>398</v>
      </c>
      <c r="R8" s="269" t="s">
        <v>399</v>
      </c>
      <c r="S8" s="279" t="s">
        <v>400</v>
      </c>
    </row>
    <row r="9" spans="1:19" ht="19">
      <c r="A9" s="7"/>
      <c r="B9" s="7">
        <v>7</v>
      </c>
      <c r="C9" s="9" t="s">
        <v>41</v>
      </c>
      <c r="D9" s="10" t="s">
        <v>42</v>
      </c>
      <c r="E9">
        <v>253</v>
      </c>
      <c r="F9" s="212">
        <v>246</v>
      </c>
      <c r="G9" s="363"/>
      <c r="H9" s="218">
        <v>20.010000000000002</v>
      </c>
      <c r="I9" s="218">
        <v>18.54</v>
      </c>
      <c r="J9" s="218">
        <v>19.64</v>
      </c>
      <c r="K9" s="218">
        <v>19.260000000000002</v>
      </c>
      <c r="L9" s="218">
        <v>14.09</v>
      </c>
      <c r="M9" s="218">
        <v>13.41</v>
      </c>
      <c r="N9" s="218">
        <v>10.35</v>
      </c>
      <c r="O9" s="218">
        <v>18.93</v>
      </c>
      <c r="P9" s="218">
        <v>19.077000000000002</v>
      </c>
      <c r="Q9" s="218">
        <v>19.7</v>
      </c>
      <c r="R9" s="218">
        <v>19.52</v>
      </c>
      <c r="S9" s="218">
        <v>13.27</v>
      </c>
    </row>
    <row r="10" spans="1:19" ht="19">
      <c r="A10" s="7"/>
      <c r="B10" s="7">
        <v>8</v>
      </c>
      <c r="C10" s="10" t="s">
        <v>45</v>
      </c>
      <c r="D10" s="10" t="s">
        <v>46</v>
      </c>
      <c r="E10">
        <v>253</v>
      </c>
      <c r="F10" s="212">
        <v>246</v>
      </c>
      <c r="G10" s="361" t="s">
        <v>238</v>
      </c>
      <c r="H10" s="269" t="s">
        <v>401</v>
      </c>
      <c r="I10" s="268" t="s">
        <v>402</v>
      </c>
      <c r="J10" s="268" t="s">
        <v>403</v>
      </c>
      <c r="K10" s="269" t="s">
        <v>404</v>
      </c>
      <c r="L10" s="269" t="s">
        <v>405</v>
      </c>
      <c r="M10" s="269" t="s">
        <v>406</v>
      </c>
      <c r="N10" s="269" t="s">
        <v>407</v>
      </c>
      <c r="O10" s="269" t="s">
        <v>408</v>
      </c>
      <c r="P10" s="269" t="s">
        <v>409</v>
      </c>
      <c r="Q10" s="269" t="s">
        <v>410</v>
      </c>
      <c r="R10" s="269" t="s">
        <v>411</v>
      </c>
      <c r="S10" s="268" t="s">
        <v>412</v>
      </c>
    </row>
    <row r="11" spans="1:19" ht="19">
      <c r="A11" s="7"/>
      <c r="B11" s="7">
        <v>9</v>
      </c>
      <c r="C11" s="10" t="s">
        <v>49</v>
      </c>
      <c r="D11" s="10" t="s">
        <v>50</v>
      </c>
      <c r="E11">
        <v>253</v>
      </c>
      <c r="F11" s="212">
        <v>246</v>
      </c>
      <c r="G11" s="362"/>
      <c r="H11" s="269" t="s">
        <v>413</v>
      </c>
      <c r="I11" s="217"/>
      <c r="J11" s="268" t="s">
        <v>414</v>
      </c>
      <c r="K11" s="269" t="s">
        <v>415</v>
      </c>
      <c r="L11" s="269" t="s">
        <v>416</v>
      </c>
      <c r="M11" s="269" t="s">
        <v>417</v>
      </c>
      <c r="N11" s="269" t="s">
        <v>418</v>
      </c>
      <c r="O11" s="212"/>
      <c r="P11" s="269" t="s">
        <v>419</v>
      </c>
      <c r="Q11" s="269" t="s">
        <v>420</v>
      </c>
      <c r="R11" s="212"/>
      <c r="S11" s="269" t="s">
        <v>421</v>
      </c>
    </row>
    <row r="12" spans="1:19" ht="19">
      <c r="A12" s="7"/>
      <c r="B12" s="7">
        <v>10</v>
      </c>
      <c r="C12" s="10" t="s">
        <v>53</v>
      </c>
      <c r="D12" s="98" t="s">
        <v>54</v>
      </c>
      <c r="E12">
        <v>253</v>
      </c>
      <c r="F12" s="212">
        <v>0</v>
      </c>
      <c r="G12" s="363"/>
      <c r="H12" s="215">
        <v>20.74</v>
      </c>
      <c r="I12" s="215">
        <v>19.55</v>
      </c>
      <c r="J12" s="215">
        <v>12.22</v>
      </c>
      <c r="K12" s="215">
        <v>15.03</v>
      </c>
      <c r="L12" s="215">
        <v>9.24</v>
      </c>
      <c r="M12" s="215">
        <v>13.64</v>
      </c>
      <c r="N12" s="215">
        <v>13.82</v>
      </c>
      <c r="O12" s="215">
        <v>14.62</v>
      </c>
      <c r="P12" s="215">
        <v>8.66</v>
      </c>
      <c r="Q12" s="215">
        <v>5.44</v>
      </c>
      <c r="R12" s="215">
        <v>21.11</v>
      </c>
      <c r="S12" s="215">
        <v>3.99</v>
      </c>
    </row>
    <row r="13" spans="1:19" ht="19">
      <c r="A13" s="7"/>
      <c r="B13" s="7">
        <v>11</v>
      </c>
      <c r="C13" s="10" t="s">
        <v>57</v>
      </c>
      <c r="D13" s="10" t="s">
        <v>58</v>
      </c>
      <c r="E13">
        <v>253</v>
      </c>
      <c r="F13" s="212">
        <v>246</v>
      </c>
      <c r="G13" s="361" t="s">
        <v>260</v>
      </c>
      <c r="H13" s="270" t="s">
        <v>422</v>
      </c>
      <c r="I13" s="270" t="s">
        <v>423</v>
      </c>
      <c r="J13" s="270" t="s">
        <v>424</v>
      </c>
      <c r="K13" s="271" t="s">
        <v>425</v>
      </c>
      <c r="L13" s="270" t="s">
        <v>426</v>
      </c>
      <c r="M13" s="271" t="s">
        <v>427</v>
      </c>
      <c r="N13" s="271" t="s">
        <v>428</v>
      </c>
      <c r="O13" s="271" t="s">
        <v>429</v>
      </c>
      <c r="P13" s="271" t="s">
        <v>430</v>
      </c>
      <c r="Q13" s="271" t="s">
        <v>431</v>
      </c>
      <c r="R13" s="271" t="s">
        <v>432</v>
      </c>
      <c r="S13" s="270" t="s">
        <v>433</v>
      </c>
    </row>
    <row r="14" spans="1:19" ht="19">
      <c r="A14" s="7"/>
      <c r="B14" s="7">
        <v>12</v>
      </c>
      <c r="C14" s="10" t="s">
        <v>61</v>
      </c>
      <c r="D14" s="10" t="s">
        <v>62</v>
      </c>
      <c r="E14">
        <v>253</v>
      </c>
      <c r="F14" s="212">
        <v>246</v>
      </c>
      <c r="G14" s="362"/>
      <c r="H14" s="283" t="s">
        <v>434</v>
      </c>
      <c r="I14" s="283" t="s">
        <v>435</v>
      </c>
      <c r="J14" s="283" t="s">
        <v>436</v>
      </c>
      <c r="K14" s="283" t="s">
        <v>437</v>
      </c>
      <c r="L14" s="283" t="s">
        <v>438</v>
      </c>
      <c r="M14" s="219"/>
      <c r="N14" s="281" t="s">
        <v>439</v>
      </c>
      <c r="O14" s="219"/>
      <c r="P14" s="281" t="s">
        <v>440</v>
      </c>
      <c r="Q14" s="219" t="s">
        <v>441</v>
      </c>
      <c r="R14" s="281" t="s">
        <v>442</v>
      </c>
      <c r="S14" s="220" t="s">
        <v>443</v>
      </c>
    </row>
    <row r="15" spans="1:19" ht="19">
      <c r="A15" s="7"/>
      <c r="B15" s="7">
        <v>13</v>
      </c>
      <c r="C15" s="9" t="s">
        <v>65</v>
      </c>
      <c r="D15" s="9" t="s">
        <v>66</v>
      </c>
      <c r="E15">
        <v>253</v>
      </c>
      <c r="F15" s="212">
        <v>246</v>
      </c>
      <c r="G15" s="363"/>
      <c r="H15" s="218">
        <v>16.440000000000001</v>
      </c>
      <c r="I15" s="218">
        <v>20.239999999999998</v>
      </c>
      <c r="J15" s="218">
        <v>19.71</v>
      </c>
      <c r="K15" s="218">
        <v>10.119999999999999</v>
      </c>
      <c r="L15" s="218">
        <v>17.420000000000002</v>
      </c>
      <c r="M15" s="218">
        <v>23.32</v>
      </c>
      <c r="N15" s="218">
        <v>13.57</v>
      </c>
      <c r="O15" s="218">
        <v>22.82</v>
      </c>
      <c r="P15" s="218">
        <v>18.55</v>
      </c>
      <c r="Q15" s="218">
        <v>5.07</v>
      </c>
      <c r="R15" s="218">
        <v>19.8</v>
      </c>
      <c r="S15" s="221">
        <v>17.68</v>
      </c>
    </row>
    <row r="16" spans="1:19" ht="16" customHeight="1">
      <c r="A16" s="7"/>
      <c r="B16" s="7">
        <v>14</v>
      </c>
      <c r="C16" s="9" t="s">
        <v>69</v>
      </c>
      <c r="D16" s="96" t="s">
        <v>70</v>
      </c>
      <c r="E16">
        <v>253</v>
      </c>
      <c r="F16" s="212">
        <v>0</v>
      </c>
      <c r="G16" s="361" t="s">
        <v>283</v>
      </c>
      <c r="H16" s="272" t="s">
        <v>444</v>
      </c>
      <c r="I16" s="272" t="s">
        <v>445</v>
      </c>
      <c r="J16" s="272" t="s">
        <v>446</v>
      </c>
      <c r="K16" s="273" t="s">
        <v>447</v>
      </c>
      <c r="L16" s="272" t="s">
        <v>448</v>
      </c>
      <c r="M16" s="273" t="s">
        <v>449</v>
      </c>
      <c r="N16" s="273" t="s">
        <v>450</v>
      </c>
      <c r="O16" s="273" t="s">
        <v>451</v>
      </c>
      <c r="P16" s="273" t="s">
        <v>452</v>
      </c>
      <c r="Q16" s="273" t="s">
        <v>453</v>
      </c>
      <c r="R16" s="273" t="s">
        <v>454</v>
      </c>
      <c r="S16" s="272" t="s">
        <v>455</v>
      </c>
    </row>
    <row r="17" spans="1:19" ht="16" customHeight="1">
      <c r="A17" s="7"/>
      <c r="B17" s="7">
        <v>15</v>
      </c>
      <c r="C17" s="9" t="s">
        <v>73</v>
      </c>
      <c r="D17" s="9" t="s">
        <v>74</v>
      </c>
      <c r="E17">
        <v>253</v>
      </c>
      <c r="F17" s="212">
        <v>246</v>
      </c>
      <c r="G17" s="362"/>
      <c r="H17" s="284" t="s">
        <v>456</v>
      </c>
      <c r="I17" s="284" t="s">
        <v>457</v>
      </c>
      <c r="J17" s="284" t="s">
        <v>458</v>
      </c>
      <c r="K17" s="273" t="s">
        <v>459</v>
      </c>
      <c r="L17" s="218"/>
      <c r="M17" s="282" t="s">
        <v>460</v>
      </c>
      <c r="N17" s="282" t="s">
        <v>461</v>
      </c>
      <c r="O17" s="282" t="s">
        <v>462</v>
      </c>
      <c r="P17" s="282" t="s">
        <v>463</v>
      </c>
      <c r="Q17" s="282" t="s">
        <v>464</v>
      </c>
      <c r="R17" s="282" t="s">
        <v>465</v>
      </c>
      <c r="S17" s="285" t="s">
        <v>466</v>
      </c>
    </row>
    <row r="18" spans="1:19" ht="19" customHeight="1">
      <c r="A18" s="7"/>
      <c r="B18" s="7">
        <v>16</v>
      </c>
      <c r="C18" s="10" t="s">
        <v>77</v>
      </c>
      <c r="D18" s="9" t="s">
        <v>78</v>
      </c>
      <c r="E18">
        <v>253</v>
      </c>
      <c r="F18" s="212">
        <v>246</v>
      </c>
      <c r="G18" s="363"/>
      <c r="H18" s="215">
        <v>16.420000000000002</v>
      </c>
      <c r="I18" s="215">
        <v>18.07</v>
      </c>
      <c r="J18" s="215">
        <v>22.86</v>
      </c>
      <c r="K18" s="215">
        <v>21.18</v>
      </c>
      <c r="L18" s="215">
        <v>23.89</v>
      </c>
      <c r="M18" s="215">
        <v>22.3</v>
      </c>
      <c r="N18" s="215">
        <v>14.36</v>
      </c>
      <c r="O18" s="215">
        <v>17.29</v>
      </c>
      <c r="P18" s="215">
        <v>14.91</v>
      </c>
      <c r="Q18" s="215">
        <v>17.72</v>
      </c>
      <c r="R18" s="215">
        <v>16.93</v>
      </c>
      <c r="S18" s="222">
        <v>8.23</v>
      </c>
    </row>
    <row r="19" spans="1:19" ht="16" customHeight="1">
      <c r="A19" s="7"/>
      <c r="B19" s="7">
        <v>17</v>
      </c>
      <c r="C19" s="10" t="s">
        <v>81</v>
      </c>
      <c r="D19" s="86" t="s">
        <v>83</v>
      </c>
      <c r="E19">
        <v>253</v>
      </c>
      <c r="F19" s="212">
        <v>246</v>
      </c>
      <c r="G19" s="361" t="s">
        <v>306</v>
      </c>
      <c r="H19" s="274" t="s">
        <v>467</v>
      </c>
      <c r="I19" s="272" t="s">
        <v>468</v>
      </c>
      <c r="J19" s="273" t="s">
        <v>469</v>
      </c>
      <c r="K19" s="273" t="s">
        <v>470</v>
      </c>
      <c r="L19" s="273" t="s">
        <v>471</v>
      </c>
      <c r="M19" s="273" t="s">
        <v>472</v>
      </c>
      <c r="N19" s="273" t="s">
        <v>473</v>
      </c>
      <c r="O19" s="273" t="s">
        <v>474</v>
      </c>
      <c r="P19" s="273" t="s">
        <v>475</v>
      </c>
      <c r="Q19" s="273" t="s">
        <v>476</v>
      </c>
      <c r="R19" s="273" t="s">
        <v>477</v>
      </c>
      <c r="S19" s="272" t="s">
        <v>478</v>
      </c>
    </row>
    <row r="20" spans="1:19" ht="16" customHeight="1">
      <c r="A20" s="7"/>
      <c r="B20" s="7">
        <v>18</v>
      </c>
      <c r="C20" s="9" t="s">
        <v>86</v>
      </c>
      <c r="D20" s="91" t="s">
        <v>87</v>
      </c>
      <c r="E20">
        <v>253</v>
      </c>
      <c r="F20" s="212">
        <v>246</v>
      </c>
      <c r="G20" s="362"/>
      <c r="H20" s="284" t="s">
        <v>479</v>
      </c>
      <c r="I20" s="284" t="s">
        <v>480</v>
      </c>
      <c r="J20" s="273" t="s">
        <v>481</v>
      </c>
      <c r="K20" s="273" t="s">
        <v>482</v>
      </c>
      <c r="L20" s="273" t="s">
        <v>483</v>
      </c>
      <c r="M20" s="282" t="s">
        <v>484</v>
      </c>
      <c r="N20" s="282" t="s">
        <v>485</v>
      </c>
      <c r="O20" s="282" t="s">
        <v>486</v>
      </c>
      <c r="P20" s="282" t="s">
        <v>487</v>
      </c>
      <c r="Q20" s="282" t="s">
        <v>488</v>
      </c>
      <c r="R20" s="282" t="s">
        <v>489</v>
      </c>
      <c r="S20" s="282" t="s">
        <v>490</v>
      </c>
    </row>
    <row r="21" spans="1:19" ht="19" customHeight="1">
      <c r="A21" s="7"/>
      <c r="B21" s="7">
        <v>19</v>
      </c>
      <c r="C21" s="9" t="s">
        <v>90</v>
      </c>
      <c r="D21" s="90" t="s">
        <v>91</v>
      </c>
      <c r="E21">
        <v>253</v>
      </c>
      <c r="F21" s="212">
        <v>246</v>
      </c>
      <c r="G21" s="363"/>
      <c r="H21" s="215">
        <v>19.64</v>
      </c>
      <c r="I21" s="215">
        <v>18.920000000000002</v>
      </c>
      <c r="J21" s="215">
        <v>19.34</v>
      </c>
      <c r="K21" s="215">
        <v>19.57</v>
      </c>
      <c r="L21" s="215">
        <v>10.41</v>
      </c>
      <c r="M21" s="215">
        <v>21.14</v>
      </c>
      <c r="N21" s="215">
        <v>22.39</v>
      </c>
      <c r="O21" s="215">
        <v>18.91</v>
      </c>
      <c r="P21" s="215">
        <v>7.06</v>
      </c>
      <c r="Q21" s="215">
        <v>18.11</v>
      </c>
      <c r="R21" s="215">
        <v>9.89</v>
      </c>
      <c r="S21" s="222">
        <v>21.55</v>
      </c>
    </row>
    <row r="22" spans="1:19" ht="40">
      <c r="A22" s="7"/>
      <c r="B22" s="7">
        <v>20</v>
      </c>
      <c r="C22" s="98" t="s">
        <v>95</v>
      </c>
      <c r="D22" s="10" t="s">
        <v>96</v>
      </c>
      <c r="E22">
        <v>0</v>
      </c>
      <c r="F22" s="212">
        <v>246</v>
      </c>
      <c r="G22" s="359" t="s">
        <v>329</v>
      </c>
      <c r="H22" s="275" t="s">
        <v>491</v>
      </c>
      <c r="I22" s="276" t="s">
        <v>492</v>
      </c>
      <c r="J22" s="277" t="s">
        <v>493</v>
      </c>
      <c r="K22" s="275" t="s">
        <v>494</v>
      </c>
      <c r="M22" s="223"/>
      <c r="N22" s="224"/>
      <c r="O22" s="223"/>
      <c r="P22" s="223"/>
      <c r="Q22" s="218"/>
      <c r="R22" s="218"/>
      <c r="S22" s="221"/>
    </row>
    <row r="23" spans="1:19" ht="19">
      <c r="A23" s="7"/>
      <c r="B23" s="7">
        <v>21</v>
      </c>
      <c r="C23" s="10" t="s">
        <v>99</v>
      </c>
      <c r="D23" s="10" t="s">
        <v>100</v>
      </c>
      <c r="E23">
        <v>253</v>
      </c>
      <c r="F23" s="212">
        <v>246</v>
      </c>
      <c r="G23" s="360"/>
      <c r="H23" s="225">
        <v>23.91</v>
      </c>
      <c r="I23" s="226">
        <v>23.4</v>
      </c>
      <c r="J23" s="225">
        <v>20.420000000000002</v>
      </c>
      <c r="K23" s="225">
        <v>21.31</v>
      </c>
      <c r="M23" s="218"/>
      <c r="N23" s="218"/>
      <c r="O23" s="218"/>
      <c r="P23" s="218"/>
      <c r="Q23" s="225"/>
      <c r="R23" s="225"/>
      <c r="S23" s="222"/>
    </row>
    <row r="24" spans="1:19" ht="19">
      <c r="A24" s="7"/>
      <c r="B24" s="7">
        <v>22</v>
      </c>
      <c r="C24" s="10" t="s">
        <v>103</v>
      </c>
      <c r="D24" s="10" t="s">
        <v>104</v>
      </c>
      <c r="E24">
        <v>253</v>
      </c>
      <c r="F24" s="212">
        <v>246</v>
      </c>
      <c r="G24" s="359" t="s">
        <v>333</v>
      </c>
      <c r="H24" s="227"/>
      <c r="I24" s="228"/>
      <c r="J24" s="228"/>
      <c r="K24" s="228"/>
      <c r="L24" s="228"/>
      <c r="M24" s="218"/>
      <c r="N24" s="218"/>
      <c r="O24" s="218"/>
      <c r="P24" s="218"/>
      <c r="Q24" s="228"/>
      <c r="R24" s="228"/>
      <c r="S24" s="229"/>
    </row>
    <row r="25" spans="1:19" ht="19">
      <c r="A25" s="7"/>
      <c r="B25" s="7">
        <v>23</v>
      </c>
      <c r="C25" s="10" t="s">
        <v>107</v>
      </c>
      <c r="D25" s="10" t="s">
        <v>108</v>
      </c>
      <c r="E25">
        <v>253</v>
      </c>
      <c r="F25" s="212">
        <v>246</v>
      </c>
      <c r="G25" s="360"/>
      <c r="H25" s="218"/>
      <c r="I25" s="218"/>
      <c r="J25" s="218"/>
      <c r="K25" s="218"/>
      <c r="L25" s="218"/>
      <c r="M25" s="218"/>
      <c r="N25" s="218"/>
      <c r="O25" s="218"/>
      <c r="P25" s="218"/>
      <c r="Q25" s="218"/>
      <c r="R25" s="218"/>
      <c r="S25" s="218"/>
    </row>
    <row r="26" spans="1:19" ht="19">
      <c r="A26" s="7"/>
      <c r="B26" s="7">
        <v>24</v>
      </c>
      <c r="C26" s="10" t="s">
        <v>111</v>
      </c>
      <c r="D26" s="10" t="s">
        <v>112</v>
      </c>
      <c r="E26">
        <v>253</v>
      </c>
      <c r="F26" s="212">
        <v>246</v>
      </c>
      <c r="G26" s="166"/>
      <c r="H26" s="166">
        <v>1</v>
      </c>
      <c r="I26" s="166">
        <v>2</v>
      </c>
      <c r="J26" s="166">
        <v>3</v>
      </c>
      <c r="K26" s="166">
        <v>4</v>
      </c>
      <c r="L26" s="166">
        <v>5</v>
      </c>
      <c r="M26" s="166">
        <v>6</v>
      </c>
      <c r="N26" s="166">
        <v>7</v>
      </c>
      <c r="O26" s="166">
        <v>8</v>
      </c>
      <c r="P26" s="166">
        <v>9</v>
      </c>
      <c r="Q26" s="166">
        <v>10</v>
      </c>
      <c r="R26" s="166">
        <v>11</v>
      </c>
      <c r="S26" s="166">
        <v>12</v>
      </c>
    </row>
    <row r="27" spans="1:19" ht="19">
      <c r="A27" s="7"/>
      <c r="B27" s="7">
        <v>25</v>
      </c>
      <c r="C27" s="10" t="s">
        <v>115</v>
      </c>
      <c r="D27" s="10" t="s">
        <v>116</v>
      </c>
      <c r="E27">
        <v>253</v>
      </c>
      <c r="F27" s="212">
        <v>246</v>
      </c>
    </row>
    <row r="28" spans="1:19" ht="19">
      <c r="A28" s="7"/>
      <c r="B28" s="7">
        <v>26</v>
      </c>
      <c r="C28" s="10" t="s">
        <v>119</v>
      </c>
      <c r="D28" s="95" t="s">
        <v>120</v>
      </c>
      <c r="E28">
        <v>253</v>
      </c>
      <c r="F28" s="212">
        <v>0</v>
      </c>
      <c r="L28" t="s">
        <v>495</v>
      </c>
    </row>
    <row r="29" spans="1:19" ht="19">
      <c r="A29" s="7"/>
      <c r="B29" s="7">
        <v>27</v>
      </c>
      <c r="C29" s="10" t="s">
        <v>123</v>
      </c>
      <c r="D29" s="11" t="s">
        <v>124</v>
      </c>
      <c r="E29">
        <v>253</v>
      </c>
      <c r="F29" s="212">
        <v>246</v>
      </c>
    </row>
    <row r="30" spans="1:19" ht="19">
      <c r="A30" s="7"/>
      <c r="B30" s="7">
        <v>28</v>
      </c>
      <c r="C30" s="10" t="s">
        <v>127</v>
      </c>
      <c r="D30" s="11" t="s">
        <v>128</v>
      </c>
      <c r="E30">
        <v>253</v>
      </c>
      <c r="F30" s="212">
        <v>246</v>
      </c>
    </row>
    <row r="31" spans="1:19" ht="19">
      <c r="A31" s="7"/>
      <c r="B31" s="7">
        <v>29</v>
      </c>
      <c r="C31" s="10" t="s">
        <v>131</v>
      </c>
      <c r="D31" s="11" t="s">
        <v>132</v>
      </c>
      <c r="E31">
        <v>253</v>
      </c>
      <c r="F31" s="212">
        <v>246</v>
      </c>
      <c r="H31" s="131"/>
    </row>
    <row r="32" spans="1:19" ht="19">
      <c r="A32" s="7"/>
      <c r="B32" s="7">
        <v>30</v>
      </c>
      <c r="C32" s="10" t="s">
        <v>135</v>
      </c>
      <c r="D32" s="11" t="s">
        <v>136</v>
      </c>
      <c r="E32">
        <v>253</v>
      </c>
      <c r="F32" s="212">
        <v>246</v>
      </c>
      <c r="H32" s="131"/>
    </row>
    <row r="33" spans="1:8" ht="19">
      <c r="A33" s="7"/>
      <c r="B33" s="7">
        <v>31</v>
      </c>
      <c r="C33" s="10" t="s">
        <v>138</v>
      </c>
      <c r="D33" s="11" t="s">
        <v>42</v>
      </c>
      <c r="E33">
        <v>253</v>
      </c>
      <c r="F33" s="212">
        <v>246</v>
      </c>
      <c r="H33" s="131"/>
    </row>
    <row r="34" spans="1:8" ht="19">
      <c r="A34" s="7"/>
      <c r="B34" s="7">
        <v>32</v>
      </c>
      <c r="C34" s="10" t="s">
        <v>141</v>
      </c>
      <c r="D34" s="182"/>
      <c r="E34">
        <v>253</v>
      </c>
      <c r="F34" s="212">
        <v>0</v>
      </c>
      <c r="H34" s="131"/>
    </row>
    <row r="35" spans="1:8" ht="19">
      <c r="A35" s="7"/>
      <c r="B35" s="7">
        <v>33</v>
      </c>
      <c r="C35" s="10" t="s">
        <v>145</v>
      </c>
      <c r="D35" s="11" t="s">
        <v>146</v>
      </c>
      <c r="E35">
        <v>253</v>
      </c>
      <c r="F35" s="212">
        <v>246</v>
      </c>
      <c r="H35" s="131"/>
    </row>
    <row r="36" spans="1:8" ht="19">
      <c r="A36" s="7"/>
      <c r="B36" s="7">
        <v>34</v>
      </c>
      <c r="C36" s="10" t="s">
        <v>149</v>
      </c>
      <c r="D36" s="11" t="s">
        <v>142</v>
      </c>
      <c r="E36">
        <v>253</v>
      </c>
      <c r="F36" s="212">
        <v>246</v>
      </c>
      <c r="H36" s="131"/>
    </row>
    <row r="37" spans="1:8" ht="19">
      <c r="A37" s="7"/>
      <c r="B37" s="7">
        <v>35</v>
      </c>
      <c r="C37" s="10" t="s">
        <v>153</v>
      </c>
      <c r="D37" s="95" t="s">
        <v>154</v>
      </c>
      <c r="E37">
        <v>253</v>
      </c>
      <c r="F37" s="212">
        <v>0</v>
      </c>
      <c r="H37" s="131"/>
    </row>
    <row r="38" spans="1:8" ht="19">
      <c r="A38" s="7"/>
      <c r="B38" s="7">
        <v>36</v>
      </c>
      <c r="C38" s="10" t="s">
        <v>157</v>
      </c>
      <c r="D38" s="11" t="s">
        <v>158</v>
      </c>
      <c r="E38">
        <v>253</v>
      </c>
      <c r="F38" s="212">
        <v>246</v>
      </c>
      <c r="H38" s="131"/>
    </row>
    <row r="39" spans="1:8" ht="19">
      <c r="A39" s="6"/>
      <c r="B39" s="7">
        <v>37</v>
      </c>
      <c r="C39" s="12" t="s">
        <v>17</v>
      </c>
      <c r="D39" s="12" t="s">
        <v>18</v>
      </c>
      <c r="E39">
        <v>253</v>
      </c>
      <c r="F39" s="212">
        <v>246</v>
      </c>
      <c r="H39" s="131"/>
    </row>
    <row r="40" spans="1:8" ht="19">
      <c r="A40" s="6"/>
      <c r="B40" s="7">
        <v>38</v>
      </c>
      <c r="C40" s="12" t="s">
        <v>21</v>
      </c>
      <c r="D40" s="12" t="s">
        <v>22</v>
      </c>
      <c r="E40">
        <v>253</v>
      </c>
      <c r="F40" s="212">
        <v>246</v>
      </c>
      <c r="H40" s="131"/>
    </row>
    <row r="41" spans="1:8" ht="19">
      <c r="A41" s="6"/>
      <c r="B41" s="7">
        <v>39</v>
      </c>
      <c r="C41" s="12" t="s">
        <v>25</v>
      </c>
      <c r="D41" s="12" t="s">
        <v>26</v>
      </c>
      <c r="E41">
        <v>253</v>
      </c>
      <c r="F41" s="212">
        <v>246</v>
      </c>
      <c r="H41" s="131"/>
    </row>
    <row r="42" spans="1:8" ht="19">
      <c r="A42" s="6"/>
      <c r="B42" s="7">
        <v>40</v>
      </c>
      <c r="C42" s="13" t="s">
        <v>29</v>
      </c>
      <c r="D42" s="12" t="s">
        <v>30</v>
      </c>
      <c r="E42">
        <v>253</v>
      </c>
      <c r="F42" s="212">
        <v>246</v>
      </c>
      <c r="H42" s="131"/>
    </row>
    <row r="43" spans="1:8" ht="19">
      <c r="A43" s="6"/>
      <c r="B43" s="7">
        <v>41</v>
      </c>
      <c r="C43" s="13" t="s">
        <v>33</v>
      </c>
      <c r="D43" s="12" t="s">
        <v>34</v>
      </c>
      <c r="E43">
        <v>253</v>
      </c>
      <c r="F43" s="212">
        <v>246</v>
      </c>
    </row>
    <row r="44" spans="1:8" ht="19">
      <c r="A44" s="6"/>
      <c r="B44" s="7">
        <v>42</v>
      </c>
      <c r="C44" s="12" t="s">
        <v>37</v>
      </c>
      <c r="D44" s="94" t="s">
        <v>38</v>
      </c>
      <c r="E44">
        <v>253</v>
      </c>
      <c r="F44" s="212">
        <v>0</v>
      </c>
    </row>
    <row r="45" spans="1:8" ht="19">
      <c r="A45" s="6"/>
      <c r="B45" s="7">
        <v>43</v>
      </c>
      <c r="C45" s="12" t="s">
        <v>41</v>
      </c>
      <c r="D45" s="14" t="s">
        <v>42</v>
      </c>
      <c r="E45">
        <v>253</v>
      </c>
      <c r="F45" s="212">
        <v>246</v>
      </c>
    </row>
    <row r="46" spans="1:8" ht="19">
      <c r="A46" s="6"/>
      <c r="B46" s="7">
        <v>44</v>
      </c>
      <c r="C46" s="13" t="s">
        <v>45</v>
      </c>
      <c r="D46" s="94" t="s">
        <v>46</v>
      </c>
      <c r="E46">
        <v>253</v>
      </c>
      <c r="F46" s="212">
        <v>0</v>
      </c>
    </row>
    <row r="47" spans="1:8" ht="19">
      <c r="A47" s="6"/>
      <c r="B47" s="7">
        <v>45</v>
      </c>
      <c r="C47" s="13" t="s">
        <v>49</v>
      </c>
      <c r="D47" s="14" t="s">
        <v>50</v>
      </c>
      <c r="E47">
        <v>253</v>
      </c>
      <c r="F47" s="212">
        <v>246</v>
      </c>
    </row>
    <row r="48" spans="1:8" ht="19">
      <c r="A48" s="6"/>
      <c r="B48" s="7">
        <v>46</v>
      </c>
      <c r="C48" s="13" t="s">
        <v>53</v>
      </c>
      <c r="D48" s="14" t="s">
        <v>54</v>
      </c>
      <c r="E48">
        <v>253</v>
      </c>
      <c r="F48" s="212">
        <v>246</v>
      </c>
    </row>
    <row r="49" spans="1:6" ht="19">
      <c r="A49" s="6"/>
      <c r="B49" s="7">
        <v>47</v>
      </c>
      <c r="C49" s="13" t="s">
        <v>57</v>
      </c>
      <c r="D49" s="14" t="s">
        <v>58</v>
      </c>
      <c r="E49">
        <v>253</v>
      </c>
      <c r="F49" s="212">
        <v>246</v>
      </c>
    </row>
    <row r="50" spans="1:6" ht="19">
      <c r="A50" s="6"/>
      <c r="B50" s="7">
        <v>48</v>
      </c>
      <c r="C50" s="13" t="s">
        <v>61</v>
      </c>
      <c r="D50" s="14" t="s">
        <v>62</v>
      </c>
      <c r="E50">
        <v>253</v>
      </c>
      <c r="F50" s="212">
        <v>246</v>
      </c>
    </row>
    <row r="51" spans="1:6" ht="19">
      <c r="A51" s="6"/>
      <c r="B51" s="7">
        <v>49</v>
      </c>
      <c r="C51" s="12" t="s">
        <v>65</v>
      </c>
      <c r="D51" s="12" t="s">
        <v>66</v>
      </c>
      <c r="E51">
        <v>253</v>
      </c>
      <c r="F51" s="212">
        <v>246</v>
      </c>
    </row>
    <row r="52" spans="1:6" ht="19">
      <c r="A52" s="6"/>
      <c r="B52" s="7">
        <v>50</v>
      </c>
      <c r="C52" s="12" t="s">
        <v>69</v>
      </c>
      <c r="D52" s="12" t="s">
        <v>70</v>
      </c>
      <c r="E52">
        <v>253</v>
      </c>
      <c r="F52" s="212">
        <v>246</v>
      </c>
    </row>
    <row r="53" spans="1:6" ht="19">
      <c r="A53" s="6"/>
      <c r="B53" s="7">
        <v>51</v>
      </c>
      <c r="C53" s="12" t="s">
        <v>73</v>
      </c>
      <c r="D53" s="12" t="s">
        <v>74</v>
      </c>
      <c r="E53">
        <v>253</v>
      </c>
      <c r="F53" s="212">
        <v>246</v>
      </c>
    </row>
    <row r="54" spans="1:6" ht="19">
      <c r="A54" s="6"/>
      <c r="B54" s="7">
        <v>52</v>
      </c>
      <c r="C54" s="13" t="s">
        <v>77</v>
      </c>
      <c r="D54" s="12" t="s">
        <v>78</v>
      </c>
      <c r="E54">
        <v>253</v>
      </c>
      <c r="F54" s="212">
        <v>246</v>
      </c>
    </row>
    <row r="55" spans="1:6" ht="19">
      <c r="A55" s="6"/>
      <c r="B55" s="7">
        <v>53</v>
      </c>
      <c r="C55" s="13" t="s">
        <v>81</v>
      </c>
      <c r="D55" s="93" t="s">
        <v>82</v>
      </c>
      <c r="E55">
        <v>253</v>
      </c>
      <c r="F55" s="212">
        <v>0</v>
      </c>
    </row>
    <row r="56" spans="1:6" ht="19">
      <c r="A56" s="6"/>
      <c r="B56" s="7">
        <v>54</v>
      </c>
      <c r="C56" s="12" t="s">
        <v>86</v>
      </c>
      <c r="D56" s="14" t="s">
        <v>159</v>
      </c>
      <c r="E56">
        <v>253</v>
      </c>
      <c r="F56" s="212">
        <v>246</v>
      </c>
    </row>
    <row r="57" spans="1:6" ht="19">
      <c r="A57" s="6"/>
      <c r="B57" s="7">
        <v>55</v>
      </c>
      <c r="C57" s="12" t="s">
        <v>90</v>
      </c>
      <c r="D57" s="14" t="s">
        <v>160</v>
      </c>
      <c r="E57">
        <v>253</v>
      </c>
      <c r="F57" s="212">
        <v>246</v>
      </c>
    </row>
    <row r="58" spans="1:6" ht="19">
      <c r="A58" s="6"/>
      <c r="B58" s="7">
        <v>56</v>
      </c>
      <c r="C58" s="13" t="s">
        <v>95</v>
      </c>
      <c r="D58" s="14" t="s">
        <v>96</v>
      </c>
      <c r="E58">
        <v>253</v>
      </c>
      <c r="F58" s="212">
        <v>246</v>
      </c>
    </row>
    <row r="59" spans="1:6" ht="19">
      <c r="A59" s="6"/>
      <c r="B59" s="7">
        <v>57</v>
      </c>
      <c r="C59" s="13" t="s">
        <v>99</v>
      </c>
      <c r="D59" s="14" t="s">
        <v>100</v>
      </c>
      <c r="E59">
        <v>253</v>
      </c>
      <c r="F59" s="212">
        <v>246</v>
      </c>
    </row>
    <row r="60" spans="1:6" ht="19">
      <c r="A60" s="6"/>
      <c r="B60" s="7">
        <v>58</v>
      </c>
      <c r="C60" s="13" t="s">
        <v>103</v>
      </c>
      <c r="D60" s="14" t="s">
        <v>104</v>
      </c>
      <c r="E60">
        <v>253</v>
      </c>
      <c r="F60" s="212">
        <v>246</v>
      </c>
    </row>
    <row r="61" spans="1:6" ht="19">
      <c r="A61" s="6"/>
      <c r="B61" s="7">
        <v>59</v>
      </c>
      <c r="C61" s="13" t="s">
        <v>107</v>
      </c>
      <c r="D61" s="14" t="s">
        <v>108</v>
      </c>
      <c r="E61">
        <v>253</v>
      </c>
      <c r="F61" s="212">
        <v>246</v>
      </c>
    </row>
    <row r="62" spans="1:6" ht="19">
      <c r="A62" s="6"/>
      <c r="B62" s="7">
        <v>60</v>
      </c>
      <c r="C62" s="13" t="s">
        <v>111</v>
      </c>
      <c r="D62" s="14" t="s">
        <v>112</v>
      </c>
      <c r="E62">
        <v>253</v>
      </c>
      <c r="F62" s="212">
        <v>246</v>
      </c>
    </row>
    <row r="63" spans="1:6" ht="19">
      <c r="A63" s="6"/>
      <c r="B63" s="7">
        <v>61</v>
      </c>
      <c r="C63" s="13" t="s">
        <v>115</v>
      </c>
      <c r="D63" s="14" t="s">
        <v>116</v>
      </c>
      <c r="E63">
        <v>253</v>
      </c>
      <c r="F63" s="212">
        <v>246</v>
      </c>
    </row>
    <row r="64" spans="1:6" ht="19">
      <c r="A64" s="6"/>
      <c r="B64" s="7">
        <v>62</v>
      </c>
      <c r="C64" s="13" t="s">
        <v>119</v>
      </c>
      <c r="D64" s="14" t="s">
        <v>120</v>
      </c>
      <c r="E64">
        <v>253</v>
      </c>
      <c r="F64" s="212">
        <v>246</v>
      </c>
    </row>
    <row r="65" spans="1:6" ht="19">
      <c r="A65" s="6"/>
      <c r="B65" s="7">
        <v>63</v>
      </c>
      <c r="C65" s="13" t="s">
        <v>123</v>
      </c>
      <c r="D65" s="14" t="s">
        <v>124</v>
      </c>
      <c r="E65">
        <v>253</v>
      </c>
      <c r="F65" s="212">
        <v>246</v>
      </c>
    </row>
    <row r="66" spans="1:6" ht="19">
      <c r="A66" s="6"/>
      <c r="B66" s="7">
        <v>64</v>
      </c>
      <c r="C66" s="13" t="s">
        <v>127</v>
      </c>
      <c r="D66" s="14" t="s">
        <v>128</v>
      </c>
      <c r="E66">
        <v>253</v>
      </c>
      <c r="F66" s="212">
        <v>246</v>
      </c>
    </row>
    <row r="67" spans="1:6" ht="19">
      <c r="A67" s="6"/>
      <c r="B67" s="7">
        <v>65</v>
      </c>
      <c r="C67" s="13" t="s">
        <v>131</v>
      </c>
      <c r="D67" s="14" t="s">
        <v>132</v>
      </c>
      <c r="E67">
        <v>253</v>
      </c>
      <c r="F67" s="212">
        <v>246</v>
      </c>
    </row>
    <row r="68" spans="1:6" ht="19">
      <c r="A68" s="6"/>
      <c r="B68" s="7">
        <v>66</v>
      </c>
      <c r="C68" s="13" t="s">
        <v>135</v>
      </c>
      <c r="D68" s="14" t="s">
        <v>136</v>
      </c>
      <c r="E68">
        <v>253</v>
      </c>
      <c r="F68" s="212">
        <v>246</v>
      </c>
    </row>
    <row r="69" spans="1:6" ht="19">
      <c r="A69" s="6"/>
      <c r="B69" s="7">
        <v>67</v>
      </c>
      <c r="C69" s="13" t="s">
        <v>138</v>
      </c>
      <c r="D69" s="14" t="s">
        <v>42</v>
      </c>
      <c r="E69">
        <v>253</v>
      </c>
      <c r="F69" s="212">
        <v>246</v>
      </c>
    </row>
    <row r="70" spans="1:6" ht="19">
      <c r="A70" s="6"/>
      <c r="B70" s="7">
        <v>68</v>
      </c>
      <c r="C70" s="13" t="s">
        <v>141</v>
      </c>
      <c r="D70" s="14" t="s">
        <v>142</v>
      </c>
      <c r="E70">
        <v>253</v>
      </c>
      <c r="F70" s="212">
        <v>246</v>
      </c>
    </row>
    <row r="71" spans="1:6" ht="19">
      <c r="A71" s="6"/>
      <c r="B71" s="7">
        <v>69</v>
      </c>
      <c r="C71" s="13" t="s">
        <v>145</v>
      </c>
      <c r="D71" s="14" t="s">
        <v>146</v>
      </c>
      <c r="E71">
        <v>253</v>
      </c>
      <c r="F71" s="212">
        <v>246</v>
      </c>
    </row>
    <row r="72" spans="1:6" ht="19">
      <c r="A72" s="6"/>
      <c r="B72" s="7">
        <v>70</v>
      </c>
      <c r="C72" s="13" t="s">
        <v>149</v>
      </c>
      <c r="D72" s="14" t="s">
        <v>150</v>
      </c>
      <c r="E72">
        <v>253</v>
      </c>
      <c r="F72" s="212">
        <v>246</v>
      </c>
    </row>
    <row r="73" spans="1:6" ht="19">
      <c r="A73" s="6"/>
      <c r="B73" s="7">
        <v>71</v>
      </c>
      <c r="C73" s="13" t="s">
        <v>153</v>
      </c>
      <c r="D73" s="14" t="s">
        <v>154</v>
      </c>
      <c r="E73">
        <v>253</v>
      </c>
      <c r="F73" s="212">
        <v>246</v>
      </c>
    </row>
    <row r="74" spans="1:6" ht="19">
      <c r="A74" s="6"/>
      <c r="B74" s="7">
        <v>72</v>
      </c>
      <c r="C74" s="89" t="s">
        <v>353</v>
      </c>
      <c r="D74" s="121" t="s">
        <v>158</v>
      </c>
      <c r="E74">
        <v>253</v>
      </c>
      <c r="F74" s="212">
        <v>246</v>
      </c>
    </row>
    <row r="75" spans="1:6" ht="19">
      <c r="A75" s="6"/>
      <c r="B75" s="7">
        <v>73</v>
      </c>
      <c r="C75" s="89" t="s">
        <v>354</v>
      </c>
      <c r="D75" s="15"/>
      <c r="E75">
        <v>253</v>
      </c>
      <c r="F75" s="212">
        <v>0</v>
      </c>
    </row>
    <row r="76" spans="1:6" ht="19">
      <c r="A76" s="6"/>
      <c r="B76" s="7">
        <v>74</v>
      </c>
      <c r="C76" s="162" t="s">
        <v>346</v>
      </c>
      <c r="D76" s="15"/>
      <c r="E76">
        <v>253</v>
      </c>
      <c r="F76" s="212">
        <v>0</v>
      </c>
    </row>
    <row r="77" spans="1:6" ht="19">
      <c r="A77" s="6"/>
      <c r="B77" s="7">
        <v>75</v>
      </c>
      <c r="C77" s="89" t="s">
        <v>350</v>
      </c>
      <c r="D77" s="15"/>
      <c r="E77">
        <v>253</v>
      </c>
      <c r="F77" s="212">
        <v>0</v>
      </c>
    </row>
    <row r="78" spans="1:6" ht="19">
      <c r="A78" s="6"/>
      <c r="B78" s="7">
        <v>76</v>
      </c>
      <c r="C78" s="89" t="s">
        <v>496</v>
      </c>
      <c r="D78" s="15"/>
      <c r="E78">
        <v>253</v>
      </c>
      <c r="F78" s="212">
        <v>0</v>
      </c>
    </row>
    <row r="79" spans="1:6" ht="60">
      <c r="B79" s="175">
        <v>77</v>
      </c>
      <c r="C79" s="174" t="s">
        <v>497</v>
      </c>
    </row>
    <row r="80" spans="1:6">
      <c r="E80" s="119" t="s">
        <v>609</v>
      </c>
      <c r="F80" s="119">
        <f>SUM(E3:F78)</f>
        <v>34719</v>
      </c>
    </row>
  </sheetData>
  <mergeCells count="8">
    <mergeCell ref="G22:G23"/>
    <mergeCell ref="G24:G25"/>
    <mergeCell ref="G16:G18"/>
    <mergeCell ref="G19:G21"/>
    <mergeCell ref="G4:G6"/>
    <mergeCell ref="G7:G9"/>
    <mergeCell ref="G10:G12"/>
    <mergeCell ref="G13:G15"/>
  </mergeCells>
  <phoneticPr fontId="10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9DF0D0-3CE5-6744-9ADF-A6367DEF4E08}">
  <dimension ref="A3:AA165"/>
  <sheetViews>
    <sheetView tabSelected="1" topLeftCell="Q14" zoomScale="158" zoomScaleNormal="222" workbookViewId="0">
      <selection activeCell="W24" sqref="W24"/>
    </sheetView>
  </sheetViews>
  <sheetFormatPr baseColWidth="10" defaultColWidth="11" defaultRowHeight="16"/>
  <cols>
    <col min="4" max="4" width="23" customWidth="1"/>
    <col min="5" max="5" width="16.1640625" customWidth="1"/>
    <col min="6" max="6" width="11.6640625" customWidth="1"/>
    <col min="7" max="7" width="30.83203125" style="165" customWidth="1"/>
    <col min="8" max="8" width="13.5" customWidth="1"/>
    <col min="9" max="9" width="13.6640625" customWidth="1"/>
    <col min="10" max="10" width="21.5" customWidth="1"/>
    <col min="12" max="12" width="14.1640625" customWidth="1"/>
    <col min="13" max="13" width="15.83203125" customWidth="1"/>
    <col min="16" max="19" width="17.1640625" customWidth="1"/>
    <col min="20" max="20" width="12.1640625" customWidth="1"/>
    <col min="21" max="21" width="17.5" customWidth="1"/>
    <col min="22" max="22" width="16.83203125" customWidth="1"/>
    <col min="23" max="23" width="15.5" customWidth="1"/>
    <col min="24" max="24" width="19.5" customWidth="1"/>
  </cols>
  <sheetData>
    <row r="3" spans="2:27" ht="102">
      <c r="D3" s="127" t="s">
        <v>498</v>
      </c>
      <c r="E3" s="127" t="s">
        <v>499</v>
      </c>
      <c r="F3" s="127" t="s">
        <v>500</v>
      </c>
      <c r="G3" s="165" t="s">
        <v>501</v>
      </c>
      <c r="H3" s="207" t="s">
        <v>502</v>
      </c>
      <c r="J3" t="s">
        <v>601</v>
      </c>
    </row>
    <row r="4" spans="2:27">
      <c r="J4" t="s">
        <v>599</v>
      </c>
    </row>
    <row r="6" spans="2:27">
      <c r="C6" s="47" t="s">
        <v>503</v>
      </c>
    </row>
    <row r="7" spans="2:27" ht="34">
      <c r="B7" t="s">
        <v>504</v>
      </c>
      <c r="C7" s="123" t="s">
        <v>11</v>
      </c>
      <c r="D7" s="183" t="s">
        <v>12</v>
      </c>
      <c r="E7" s="183" t="s">
        <v>13</v>
      </c>
      <c r="F7" s="123" t="s">
        <v>505</v>
      </c>
      <c r="G7" s="125" t="s">
        <v>506</v>
      </c>
      <c r="J7" t="s">
        <v>507</v>
      </c>
      <c r="K7" s="165"/>
    </row>
    <row r="8" spans="2:27">
      <c r="B8" t="s">
        <v>508</v>
      </c>
      <c r="C8" s="184">
        <v>1</v>
      </c>
      <c r="D8" s="112" t="s">
        <v>15</v>
      </c>
      <c r="E8" s="112" t="s">
        <v>16</v>
      </c>
      <c r="F8" s="324">
        <v>1420</v>
      </c>
      <c r="G8" s="124">
        <f>0.0135/F8</f>
        <v>9.5070422535211273E-6</v>
      </c>
      <c r="H8" s="329">
        <f>133.3/F8</f>
        <v>9.3873239436619724E-2</v>
      </c>
      <c r="I8" s="329">
        <v>9.3873239436619724E-2</v>
      </c>
    </row>
    <row r="9" spans="2:27" ht="102">
      <c r="B9" t="s">
        <v>509</v>
      </c>
      <c r="C9" s="184">
        <v>2</v>
      </c>
      <c r="D9" s="185" t="s">
        <v>19</v>
      </c>
      <c r="E9" s="205" t="s">
        <v>20</v>
      </c>
      <c r="F9" s="327" t="s">
        <v>184</v>
      </c>
      <c r="G9" s="124" t="e">
        <f t="shared" ref="G9:G26" si="0">0.0135/F9</f>
        <v>#VALUE!</v>
      </c>
      <c r="H9" s="329" t="e">
        <f t="shared" ref="H9:H72" si="1">133.3/F9</f>
        <v>#VALUE!</v>
      </c>
      <c r="I9" s="329">
        <v>0.1</v>
      </c>
      <c r="T9" s="114" t="s">
        <v>510</v>
      </c>
      <c r="U9" s="114" t="s">
        <v>511</v>
      </c>
      <c r="V9" s="209" t="s">
        <v>512</v>
      </c>
      <c r="W9" s="114" t="s">
        <v>513</v>
      </c>
      <c r="X9" s="123" t="s">
        <v>505</v>
      </c>
      <c r="Y9" s="211" t="s">
        <v>514</v>
      </c>
      <c r="Z9" s="123" t="s">
        <v>505</v>
      </c>
      <c r="AA9" s="183" t="s">
        <v>515</v>
      </c>
    </row>
    <row r="10" spans="2:27" ht="40">
      <c r="B10" t="s">
        <v>516</v>
      </c>
      <c r="C10" s="184">
        <v>3</v>
      </c>
      <c r="D10" s="112" t="s">
        <v>23</v>
      </c>
      <c r="E10" s="112" t="s">
        <v>24</v>
      </c>
      <c r="F10" s="114">
        <v>880</v>
      </c>
      <c r="G10" s="124">
        <f t="shared" si="0"/>
        <v>1.534090909090909E-5</v>
      </c>
      <c r="H10" s="329">
        <f t="shared" si="1"/>
        <v>0.15147727272727274</v>
      </c>
      <c r="I10" s="329">
        <v>0.15147727272727274</v>
      </c>
      <c r="T10" s="114">
        <v>1</v>
      </c>
      <c r="U10" s="114" t="s">
        <v>517</v>
      </c>
      <c r="V10" s="208" t="s">
        <v>518</v>
      </c>
      <c r="W10" s="124">
        <v>18.93</v>
      </c>
      <c r="X10" s="114">
        <v>2.1399999999999999E-2</v>
      </c>
      <c r="Y10" s="124">
        <f>0.0135/X10</f>
        <v>0.63084112149532712</v>
      </c>
      <c r="Z10" s="114">
        <v>1.64E-3</v>
      </c>
      <c r="AA10" s="114">
        <f>0.0135/Z10</f>
        <v>8.2317073170731714</v>
      </c>
    </row>
    <row r="11" spans="2:27" ht="17">
      <c r="B11" t="s">
        <v>519</v>
      </c>
      <c r="C11" s="184">
        <v>4</v>
      </c>
      <c r="D11" s="186" t="s">
        <v>27</v>
      </c>
      <c r="E11" s="112" t="s">
        <v>28</v>
      </c>
      <c r="F11" s="114">
        <v>2600</v>
      </c>
      <c r="G11" s="124">
        <f t="shared" si="0"/>
        <v>5.1923076923076921E-6</v>
      </c>
      <c r="H11" s="329">
        <f t="shared" si="1"/>
        <v>5.1269230769230775E-2</v>
      </c>
      <c r="I11" s="329">
        <v>5.1269230769230775E-2</v>
      </c>
      <c r="T11" s="114">
        <v>2</v>
      </c>
      <c r="U11" s="114" t="s">
        <v>520</v>
      </c>
      <c r="V11" s="210" t="s">
        <v>521</v>
      </c>
      <c r="W11" s="124">
        <v>22.13</v>
      </c>
      <c r="X11" s="114">
        <v>1.8200000000000001E-2</v>
      </c>
      <c r="Y11" s="124">
        <f>Y10</f>
        <v>0.63084112149532712</v>
      </c>
      <c r="Z11" s="114">
        <v>9.6400000000000001E-4</v>
      </c>
      <c r="AA11" s="114">
        <f t="shared" ref="AA11:AA12" si="2">0.0135/Z11</f>
        <v>14.004149377593361</v>
      </c>
    </row>
    <row r="12" spans="2:27" ht="17">
      <c r="B12" t="s">
        <v>522</v>
      </c>
      <c r="C12" s="184">
        <v>5</v>
      </c>
      <c r="D12" s="113" t="s">
        <v>31</v>
      </c>
      <c r="E12" s="112"/>
      <c r="F12" s="326" t="s">
        <v>339</v>
      </c>
      <c r="G12" s="124" t="e">
        <f t="shared" si="0"/>
        <v>#VALUE!</v>
      </c>
      <c r="H12" s="329" t="e">
        <f t="shared" si="1"/>
        <v>#VALUE!</v>
      </c>
      <c r="I12" s="329">
        <v>0.1</v>
      </c>
      <c r="N12" t="s">
        <v>602</v>
      </c>
      <c r="T12" s="114">
        <v>3</v>
      </c>
      <c r="U12" s="114" t="s">
        <v>523</v>
      </c>
      <c r="V12" s="209" t="s">
        <v>524</v>
      </c>
      <c r="W12" s="124">
        <v>21.69</v>
      </c>
      <c r="X12" s="114">
        <v>3.32E-2</v>
      </c>
      <c r="Y12" s="124">
        <f t="shared" ref="Y12" si="3">0.0135/X12</f>
        <v>0.40662650602409639</v>
      </c>
      <c r="Z12" s="114">
        <v>1.5200000000000001E-3</v>
      </c>
      <c r="AA12" s="114">
        <f t="shared" si="2"/>
        <v>8.8815789473684212</v>
      </c>
    </row>
    <row r="13" spans="2:27">
      <c r="B13" t="s">
        <v>525</v>
      </c>
      <c r="C13" s="184">
        <v>6</v>
      </c>
      <c r="D13" s="187" t="s">
        <v>35</v>
      </c>
      <c r="E13" s="113" t="s">
        <v>36</v>
      </c>
      <c r="F13" s="114">
        <v>3460</v>
      </c>
      <c r="G13" s="124">
        <f t="shared" si="0"/>
        <v>3.9017341040462424E-6</v>
      </c>
      <c r="H13" s="329">
        <f t="shared" si="1"/>
        <v>3.8526011560693643E-2</v>
      </c>
      <c r="I13" s="329">
        <v>3.8526011560693643E-2</v>
      </c>
      <c r="N13" t="s">
        <v>603</v>
      </c>
    </row>
    <row r="14" spans="2:27">
      <c r="B14" t="s">
        <v>526</v>
      </c>
      <c r="C14" s="184">
        <v>7</v>
      </c>
      <c r="D14" s="187" t="s">
        <v>39</v>
      </c>
      <c r="E14" s="113" t="s">
        <v>40</v>
      </c>
      <c r="F14" s="114">
        <v>8440</v>
      </c>
      <c r="G14" s="124">
        <f t="shared" si="0"/>
        <v>1.5995260663507108E-6</v>
      </c>
      <c r="H14" s="330">
        <f t="shared" si="1"/>
        <v>1.5793838862559244E-2</v>
      </c>
      <c r="I14" s="330">
        <v>0.04</v>
      </c>
    </row>
    <row r="15" spans="2:27">
      <c r="B15" t="s">
        <v>527</v>
      </c>
      <c r="C15" s="184">
        <v>8</v>
      </c>
      <c r="D15" s="113" t="s">
        <v>43</v>
      </c>
      <c r="E15" s="113" t="s">
        <v>44</v>
      </c>
      <c r="F15" s="114">
        <v>5620</v>
      </c>
      <c r="G15" s="124">
        <f t="shared" si="0"/>
        <v>2.4021352313167258E-6</v>
      </c>
      <c r="H15" s="330">
        <f t="shared" si="1"/>
        <v>2.3718861209964415E-2</v>
      </c>
      <c r="I15" s="330">
        <v>0.04</v>
      </c>
    </row>
    <row r="16" spans="2:27">
      <c r="B16" t="s">
        <v>528</v>
      </c>
      <c r="C16" s="184">
        <v>9</v>
      </c>
      <c r="D16" s="113" t="s">
        <v>47</v>
      </c>
      <c r="E16" s="113"/>
      <c r="F16" s="114">
        <v>2280</v>
      </c>
      <c r="G16" s="124">
        <f t="shared" si="0"/>
        <v>5.9210526315789476E-6</v>
      </c>
      <c r="H16" s="329">
        <f t="shared" si="1"/>
        <v>5.8464912280701761E-2</v>
      </c>
      <c r="I16" s="329">
        <v>5.8464912280701761E-2</v>
      </c>
    </row>
    <row r="17" spans="2:23">
      <c r="B17" t="s">
        <v>529</v>
      </c>
      <c r="C17" s="184">
        <v>10</v>
      </c>
      <c r="D17" s="113" t="s">
        <v>51</v>
      </c>
      <c r="E17" s="113" t="s">
        <v>52</v>
      </c>
      <c r="F17" s="114">
        <v>3560</v>
      </c>
      <c r="G17" s="124">
        <f t="shared" si="0"/>
        <v>3.792134831460674E-6</v>
      </c>
      <c r="H17" s="329">
        <f t="shared" si="1"/>
        <v>3.7443820224719107E-2</v>
      </c>
      <c r="I17" s="329">
        <v>3.7443820224719107E-2</v>
      </c>
    </row>
    <row r="18" spans="2:23">
      <c r="B18" t="s">
        <v>530</v>
      </c>
      <c r="C18" s="184">
        <v>11</v>
      </c>
      <c r="D18" s="113" t="s">
        <v>55</v>
      </c>
      <c r="E18" s="113" t="s">
        <v>56</v>
      </c>
      <c r="F18" s="326" t="s">
        <v>184</v>
      </c>
      <c r="G18" s="124" t="e">
        <f t="shared" si="0"/>
        <v>#VALUE!</v>
      </c>
      <c r="H18" s="329" t="e">
        <f t="shared" si="1"/>
        <v>#VALUE!</v>
      </c>
      <c r="I18" s="329">
        <v>0.1</v>
      </c>
    </row>
    <row r="19" spans="2:23">
      <c r="B19" t="s">
        <v>531</v>
      </c>
      <c r="C19" s="184">
        <v>12</v>
      </c>
      <c r="D19" s="113" t="s">
        <v>59</v>
      </c>
      <c r="E19" s="113" t="s">
        <v>60</v>
      </c>
      <c r="F19" s="114">
        <v>3040</v>
      </c>
      <c r="G19" s="124">
        <f t="shared" si="0"/>
        <v>4.4407894736842105E-6</v>
      </c>
      <c r="H19" s="329">
        <f t="shared" si="1"/>
        <v>4.3848684210526317E-2</v>
      </c>
      <c r="I19" s="329">
        <v>4.3848684210526317E-2</v>
      </c>
    </row>
    <row r="20" spans="2:23">
      <c r="B20" t="s">
        <v>532</v>
      </c>
      <c r="C20" s="188">
        <v>13</v>
      </c>
      <c r="D20" s="112" t="s">
        <v>63</v>
      </c>
      <c r="E20" s="112" t="s">
        <v>64</v>
      </c>
      <c r="F20" s="114">
        <v>2740</v>
      </c>
      <c r="G20" s="124">
        <f t="shared" si="0"/>
        <v>4.927007299270073E-6</v>
      </c>
      <c r="H20" s="329">
        <f t="shared" si="1"/>
        <v>4.8649635036496351E-2</v>
      </c>
      <c r="I20" s="329">
        <v>4.8649635036496351E-2</v>
      </c>
    </row>
    <row r="21" spans="2:23" ht="17" thickBot="1">
      <c r="B21" t="s">
        <v>533</v>
      </c>
      <c r="C21" s="188">
        <v>14</v>
      </c>
      <c r="D21" s="112" t="s">
        <v>67</v>
      </c>
      <c r="E21" s="112" t="s">
        <v>68</v>
      </c>
      <c r="F21" s="114">
        <v>3800</v>
      </c>
      <c r="G21" s="124">
        <f t="shared" si="0"/>
        <v>3.5526315789473683E-6</v>
      </c>
      <c r="H21" s="329">
        <f t="shared" si="1"/>
        <v>3.5078947368421057E-2</v>
      </c>
      <c r="I21" s="329">
        <v>3.5078947368421057E-2</v>
      </c>
    </row>
    <row r="22" spans="2:23" ht="34">
      <c r="B22" t="s">
        <v>534</v>
      </c>
      <c r="C22" s="188">
        <v>15</v>
      </c>
      <c r="D22" s="112" t="s">
        <v>71</v>
      </c>
      <c r="E22" s="187" t="s">
        <v>72</v>
      </c>
      <c r="F22" s="326" t="s">
        <v>339</v>
      </c>
      <c r="G22" s="124" t="e">
        <f t="shared" si="0"/>
        <v>#VALUE!</v>
      </c>
      <c r="H22" s="329" t="e">
        <f t="shared" si="1"/>
        <v>#VALUE!</v>
      </c>
      <c r="I22" s="329">
        <v>0.1</v>
      </c>
      <c r="L22" s="338" t="s">
        <v>604</v>
      </c>
      <c r="M22" s="337" t="s">
        <v>179</v>
      </c>
      <c r="O22" s="341" t="s">
        <v>606</v>
      </c>
      <c r="P22" s="340" t="s">
        <v>607</v>
      </c>
      <c r="Q22" s="348" t="s">
        <v>611</v>
      </c>
      <c r="R22" s="348" t="s">
        <v>166</v>
      </c>
      <c r="S22" s="348" t="s">
        <v>612</v>
      </c>
      <c r="T22" s="345" t="s">
        <v>177</v>
      </c>
      <c r="U22" s="348" t="s">
        <v>613</v>
      </c>
      <c r="V22" s="348" t="s">
        <v>610</v>
      </c>
      <c r="W22" s="337" t="s">
        <v>614</v>
      </c>
    </row>
    <row r="23" spans="2:23">
      <c r="B23" t="s">
        <v>535</v>
      </c>
      <c r="C23" s="188">
        <v>16</v>
      </c>
      <c r="D23" s="113" t="s">
        <v>75</v>
      </c>
      <c r="E23" s="112" t="s">
        <v>76</v>
      </c>
      <c r="F23" s="114">
        <v>2760</v>
      </c>
      <c r="G23" s="124">
        <f t="shared" si="0"/>
        <v>4.8913043478260865E-6</v>
      </c>
      <c r="H23" s="329">
        <f t="shared" si="1"/>
        <v>4.8297101449275369E-2</v>
      </c>
      <c r="I23" s="329">
        <v>4.8297101449275369E-2</v>
      </c>
      <c r="L23" s="339" t="s">
        <v>10</v>
      </c>
      <c r="M23" s="336">
        <v>348</v>
      </c>
      <c r="O23" s="339" t="s">
        <v>10</v>
      </c>
      <c r="P23" s="344">
        <v>304</v>
      </c>
      <c r="Q23" s="344">
        <f>P23/1000000000</f>
        <v>3.0400000000000002E-7</v>
      </c>
      <c r="R23" s="349">
        <v>263</v>
      </c>
      <c r="S23" s="350">
        <f>Q23/((R23*617.96)+36.04)</f>
        <v>1.8700842620598289E-12</v>
      </c>
      <c r="T23" s="346">
        <f>S23*1000000000000000</f>
        <v>1870.0842620598289</v>
      </c>
      <c r="U23" s="344">
        <f>T23/1000</f>
        <v>1.8700842620598288</v>
      </c>
      <c r="V23" s="352">
        <f>10/U23</f>
        <v>5.3473526315789472</v>
      </c>
      <c r="W23" s="354">
        <f>20/U23</f>
        <v>10.694705263157894</v>
      </c>
    </row>
    <row r="24" spans="2:23" ht="17" thickBot="1">
      <c r="B24" t="s">
        <v>536</v>
      </c>
      <c r="C24" s="188">
        <v>17</v>
      </c>
      <c r="D24" s="113" t="s">
        <v>79</v>
      </c>
      <c r="E24" s="112"/>
      <c r="F24" s="114">
        <v>2640</v>
      </c>
      <c r="G24" s="124">
        <f t="shared" si="0"/>
        <v>5.1136363636363635E-6</v>
      </c>
      <c r="H24" s="329">
        <f t="shared" si="1"/>
        <v>5.0492424242424248E-2</v>
      </c>
      <c r="I24" s="329">
        <v>5.0492424242424248E-2</v>
      </c>
      <c r="L24" s="335" t="s">
        <v>605</v>
      </c>
      <c r="M24" s="334">
        <v>310</v>
      </c>
      <c r="O24" s="335" t="s">
        <v>605</v>
      </c>
      <c r="P24" s="343">
        <v>726</v>
      </c>
      <c r="Q24" s="347">
        <f t="shared" ref="Q24" si="4">P24/1000000000</f>
        <v>7.2600000000000002E-7</v>
      </c>
      <c r="R24" s="80">
        <v>250</v>
      </c>
      <c r="S24" s="351">
        <f t="shared" ref="S24" si="5">Q24/((R24*617.96)+36.04)</f>
        <v>4.6982372679711459E-12</v>
      </c>
      <c r="T24" s="347">
        <f t="shared" ref="T24" si="6">S24*1000000000000000</f>
        <v>4698.2372679711461</v>
      </c>
      <c r="U24" s="343">
        <f t="shared" ref="U24" si="7">T24/1000</f>
        <v>4.6982372679711464</v>
      </c>
      <c r="V24" s="353">
        <f>10/U24</f>
        <v>2.128457851239669</v>
      </c>
      <c r="W24" s="342">
        <f>20/U24</f>
        <v>4.256915702479338</v>
      </c>
    </row>
    <row r="25" spans="2:23">
      <c r="B25" t="s">
        <v>537</v>
      </c>
      <c r="C25" s="188">
        <v>18</v>
      </c>
      <c r="D25" s="112" t="s">
        <v>84</v>
      </c>
      <c r="E25" s="113" t="s">
        <v>85</v>
      </c>
      <c r="F25" s="326" t="s">
        <v>339</v>
      </c>
      <c r="G25" s="124" t="e">
        <f t="shared" si="0"/>
        <v>#VALUE!</v>
      </c>
      <c r="H25" s="329" t="e">
        <f t="shared" si="1"/>
        <v>#VALUE!</v>
      </c>
      <c r="I25" s="329">
        <v>0.1</v>
      </c>
    </row>
    <row r="26" spans="2:23">
      <c r="B26" t="s">
        <v>538</v>
      </c>
      <c r="C26" s="188">
        <v>19</v>
      </c>
      <c r="D26" s="112" t="s">
        <v>88</v>
      </c>
      <c r="E26" s="113" t="s">
        <v>89</v>
      </c>
      <c r="F26" s="114">
        <v>2180</v>
      </c>
      <c r="G26" s="124">
        <f t="shared" si="0"/>
        <v>6.1926605504587152E-6</v>
      </c>
      <c r="H26" s="329">
        <f t="shared" si="1"/>
        <v>6.1146788990825693E-2</v>
      </c>
      <c r="I26" s="329">
        <v>6.1146788990825693E-2</v>
      </c>
    </row>
    <row r="27" spans="2:23">
      <c r="B27" t="s">
        <v>539</v>
      </c>
      <c r="C27" s="188">
        <v>20</v>
      </c>
      <c r="D27" s="113" t="s">
        <v>93</v>
      </c>
      <c r="E27" s="113" t="s">
        <v>94</v>
      </c>
      <c r="F27" s="114">
        <v>580</v>
      </c>
      <c r="G27" s="124">
        <f>0.0135/F27</f>
        <v>2.3275862068965515E-5</v>
      </c>
      <c r="H27" s="329">
        <f t="shared" si="1"/>
        <v>0.22982758620689658</v>
      </c>
      <c r="I27" s="329">
        <v>0.05</v>
      </c>
    </row>
    <row r="28" spans="2:23">
      <c r="B28" t="s">
        <v>540</v>
      </c>
      <c r="C28" s="188">
        <v>21</v>
      </c>
      <c r="D28" s="113" t="s">
        <v>97</v>
      </c>
      <c r="E28" s="113"/>
      <c r="F28" s="114">
        <v>4160</v>
      </c>
      <c r="G28" s="124">
        <f>0.0135/F28</f>
        <v>3.2451923076923076E-6</v>
      </c>
      <c r="H28" s="330">
        <f t="shared" si="1"/>
        <v>3.2043269230769236E-2</v>
      </c>
      <c r="I28" s="330">
        <v>0.05</v>
      </c>
    </row>
    <row r="29" spans="2:23">
      <c r="B29" t="s">
        <v>541</v>
      </c>
      <c r="C29" s="188">
        <v>22</v>
      </c>
      <c r="D29" s="157" t="s">
        <v>101</v>
      </c>
      <c r="E29" s="113" t="s">
        <v>102</v>
      </c>
      <c r="F29" s="114">
        <v>260</v>
      </c>
      <c r="G29" s="124">
        <f>0.0135/F29</f>
        <v>5.1923076923076921E-5</v>
      </c>
      <c r="H29" s="329">
        <f t="shared" si="1"/>
        <v>0.51269230769230778</v>
      </c>
      <c r="I29" s="329">
        <v>0.51269230769230778</v>
      </c>
    </row>
    <row r="30" spans="2:23">
      <c r="B30" t="s">
        <v>542</v>
      </c>
      <c r="C30" s="188">
        <v>23</v>
      </c>
      <c r="D30" s="113" t="s">
        <v>105</v>
      </c>
      <c r="E30" s="113" t="s">
        <v>106</v>
      </c>
      <c r="F30" s="114">
        <v>2720</v>
      </c>
      <c r="G30" s="124">
        <f>0.0135/F30</f>
        <v>4.9632352941176466E-6</v>
      </c>
      <c r="H30" s="329">
        <f t="shared" si="1"/>
        <v>4.9007352941176474E-2</v>
      </c>
      <c r="I30" s="329">
        <v>4.9007352941176474E-2</v>
      </c>
    </row>
    <row r="31" spans="2:23">
      <c r="B31" t="s">
        <v>543</v>
      </c>
      <c r="C31" s="188">
        <v>24</v>
      </c>
      <c r="D31" s="113" t="s">
        <v>109</v>
      </c>
      <c r="E31" s="113" t="s">
        <v>110</v>
      </c>
      <c r="F31" s="114">
        <v>9120</v>
      </c>
      <c r="G31" s="124">
        <f t="shared" ref="G31:G81" si="8">0.0135/F31</f>
        <v>1.4802631578947369E-6</v>
      </c>
      <c r="H31" s="330">
        <f t="shared" si="1"/>
        <v>1.461622807017544E-2</v>
      </c>
      <c r="I31" s="330">
        <v>0.05</v>
      </c>
    </row>
    <row r="32" spans="2:23">
      <c r="B32" t="s">
        <v>544</v>
      </c>
      <c r="C32" s="189">
        <v>25</v>
      </c>
      <c r="D32" s="113" t="s">
        <v>113</v>
      </c>
      <c r="E32" s="113" t="s">
        <v>114</v>
      </c>
      <c r="F32" s="114">
        <v>3880</v>
      </c>
      <c r="G32" s="124">
        <f>0.0135/F32</f>
        <v>3.479381443298969E-6</v>
      </c>
      <c r="H32" s="330">
        <f t="shared" si="1"/>
        <v>3.4355670103092789E-2</v>
      </c>
      <c r="I32" s="330">
        <v>0.05</v>
      </c>
    </row>
    <row r="33" spans="2:9">
      <c r="B33" t="s">
        <v>545</v>
      </c>
      <c r="C33" s="189">
        <v>26</v>
      </c>
      <c r="D33" s="113" t="s">
        <v>117</v>
      </c>
      <c r="E33" s="113" t="s">
        <v>118</v>
      </c>
      <c r="F33" s="114">
        <v>4280</v>
      </c>
      <c r="G33" s="124">
        <f t="shared" si="8"/>
        <v>3.1542056074766355E-6</v>
      </c>
      <c r="H33" s="330">
        <f t="shared" si="1"/>
        <v>3.1144859813084114E-2</v>
      </c>
      <c r="I33" s="330">
        <v>0.05</v>
      </c>
    </row>
    <row r="34" spans="2:9">
      <c r="B34" t="s">
        <v>546</v>
      </c>
      <c r="C34" s="189">
        <v>27</v>
      </c>
      <c r="D34" s="113" t="s">
        <v>121</v>
      </c>
      <c r="E34" s="186" t="s">
        <v>122</v>
      </c>
      <c r="F34" s="114">
        <v>3280</v>
      </c>
      <c r="G34" s="124">
        <f t="shared" ref="G34:G42" si="9">0.0135/F34</f>
        <v>4.1158536585365853E-6</v>
      </c>
      <c r="H34" s="329">
        <f t="shared" si="1"/>
        <v>4.0640243902439026E-2</v>
      </c>
      <c r="I34" s="329">
        <v>4.0640243902439026E-2</v>
      </c>
    </row>
    <row r="35" spans="2:9">
      <c r="B35" t="s">
        <v>547</v>
      </c>
      <c r="C35" s="189">
        <v>28</v>
      </c>
      <c r="D35" s="113" t="s">
        <v>125</v>
      </c>
      <c r="E35" s="113" t="s">
        <v>126</v>
      </c>
      <c r="F35" s="114">
        <v>848</v>
      </c>
      <c r="G35" s="124">
        <f t="shared" si="9"/>
        <v>1.5919811320754717E-5</v>
      </c>
      <c r="H35" s="329">
        <f t="shared" si="1"/>
        <v>0.15719339622641509</v>
      </c>
      <c r="I35" s="329">
        <v>0.15719339622641509</v>
      </c>
    </row>
    <row r="36" spans="2:9">
      <c r="B36" t="s">
        <v>548</v>
      </c>
      <c r="C36" s="189">
        <v>29</v>
      </c>
      <c r="D36" s="113" t="s">
        <v>129</v>
      </c>
      <c r="E36" s="113"/>
      <c r="F36" s="114">
        <v>1390</v>
      </c>
      <c r="G36" s="124">
        <f t="shared" si="9"/>
        <v>9.7122302158273377E-6</v>
      </c>
      <c r="H36" s="329">
        <f t="shared" si="1"/>
        <v>9.5899280575539578E-2</v>
      </c>
      <c r="I36" s="329">
        <v>9.5899280575539578E-2</v>
      </c>
    </row>
    <row r="37" spans="2:9">
      <c r="B37" t="s">
        <v>549</v>
      </c>
      <c r="C37" s="189">
        <v>30</v>
      </c>
      <c r="D37" s="113" t="s">
        <v>133</v>
      </c>
      <c r="E37" s="113" t="s">
        <v>134</v>
      </c>
      <c r="F37" s="114">
        <v>330</v>
      </c>
      <c r="G37" s="124">
        <f t="shared" si="9"/>
        <v>4.0909090909090908E-5</v>
      </c>
      <c r="H37" s="329">
        <f t="shared" si="1"/>
        <v>0.40393939393939399</v>
      </c>
      <c r="I37" s="329">
        <v>0.40393939393939399</v>
      </c>
    </row>
    <row r="38" spans="2:9">
      <c r="B38" t="s">
        <v>550</v>
      </c>
      <c r="C38" s="189">
        <v>31</v>
      </c>
      <c r="D38" s="113" t="s">
        <v>137</v>
      </c>
      <c r="E38" s="113" t="s">
        <v>40</v>
      </c>
      <c r="F38" s="114">
        <v>462</v>
      </c>
      <c r="G38" s="124">
        <f t="shared" si="9"/>
        <v>2.9220779220779221E-5</v>
      </c>
      <c r="H38" s="329">
        <f t="shared" si="1"/>
        <v>0.28852813852813858</v>
      </c>
      <c r="I38" s="329">
        <v>0.28852813852813858</v>
      </c>
    </row>
    <row r="39" spans="2:9">
      <c r="B39" t="s">
        <v>551</v>
      </c>
      <c r="C39" s="189">
        <v>32</v>
      </c>
      <c r="D39" s="113" t="s">
        <v>139</v>
      </c>
      <c r="E39" s="113" t="s">
        <v>140</v>
      </c>
      <c r="F39" s="114">
        <v>372</v>
      </c>
      <c r="G39" s="124">
        <f t="shared" si="9"/>
        <v>3.6290322580645159E-5</v>
      </c>
      <c r="H39" s="329">
        <f t="shared" si="1"/>
        <v>0.35833333333333334</v>
      </c>
      <c r="I39" s="329">
        <v>0.35833333333333334</v>
      </c>
    </row>
    <row r="40" spans="2:9">
      <c r="B40" t="s">
        <v>552</v>
      </c>
      <c r="C40" s="189">
        <v>33</v>
      </c>
      <c r="D40" s="113" t="s">
        <v>143</v>
      </c>
      <c r="E40" s="113"/>
      <c r="F40" s="114">
        <v>100</v>
      </c>
      <c r="G40" s="124">
        <f t="shared" si="9"/>
        <v>1.35E-4</v>
      </c>
      <c r="H40" s="329">
        <f t="shared" si="1"/>
        <v>1.3330000000000002</v>
      </c>
      <c r="I40" s="329">
        <v>1.3330000000000002</v>
      </c>
    </row>
    <row r="41" spans="2:9">
      <c r="B41" t="s">
        <v>553</v>
      </c>
      <c r="C41" s="189">
        <v>34</v>
      </c>
      <c r="D41" s="113" t="s">
        <v>147</v>
      </c>
      <c r="E41" s="113" t="s">
        <v>148</v>
      </c>
      <c r="F41" s="114">
        <v>2580</v>
      </c>
      <c r="G41" s="124">
        <f t="shared" si="9"/>
        <v>5.2325581395348839E-6</v>
      </c>
      <c r="H41" s="329">
        <f t="shared" si="1"/>
        <v>5.1666666666666673E-2</v>
      </c>
      <c r="I41" s="329">
        <v>5.1666666666666673E-2</v>
      </c>
    </row>
    <row r="42" spans="2:9">
      <c r="B42" t="s">
        <v>554</v>
      </c>
      <c r="C42" s="189">
        <v>35</v>
      </c>
      <c r="D42" s="113" t="s">
        <v>151</v>
      </c>
      <c r="E42" s="113" t="s">
        <v>152</v>
      </c>
      <c r="F42" s="114">
        <v>3720</v>
      </c>
      <c r="G42" s="124">
        <f t="shared" si="9"/>
        <v>3.6290322580645162E-6</v>
      </c>
      <c r="H42" s="329">
        <f t="shared" si="1"/>
        <v>3.5833333333333335E-2</v>
      </c>
      <c r="I42" s="329">
        <v>3.5833333333333335E-2</v>
      </c>
    </row>
    <row r="43" spans="2:9">
      <c r="B43" t="s">
        <v>555</v>
      </c>
      <c r="C43" s="189">
        <v>36</v>
      </c>
      <c r="D43" s="113" t="s">
        <v>155</v>
      </c>
      <c r="E43" s="113" t="s">
        <v>156</v>
      </c>
      <c r="F43" s="114">
        <v>1610</v>
      </c>
      <c r="G43" s="124">
        <f t="shared" si="8"/>
        <v>8.3850931677018641E-6</v>
      </c>
      <c r="H43" s="329">
        <f t="shared" si="1"/>
        <v>8.2795031055900623E-2</v>
      </c>
      <c r="I43" s="329">
        <v>8.2795031055900623E-2</v>
      </c>
    </row>
    <row r="44" spans="2:9">
      <c r="B44" t="s">
        <v>556</v>
      </c>
      <c r="C44" s="190">
        <v>37</v>
      </c>
      <c r="D44" s="116" t="s">
        <v>15</v>
      </c>
      <c r="E44" s="116" t="s">
        <v>16</v>
      </c>
      <c r="F44" s="114">
        <v>2200</v>
      </c>
      <c r="G44" s="124">
        <f t="shared" si="8"/>
        <v>6.1363636363636364E-6</v>
      </c>
      <c r="H44" s="329">
        <f t="shared" si="1"/>
        <v>6.0590909090909098E-2</v>
      </c>
      <c r="I44" s="329">
        <v>6.0590909090909098E-2</v>
      </c>
    </row>
    <row r="45" spans="2:9">
      <c r="B45" t="s">
        <v>557</v>
      </c>
      <c r="C45" s="190">
        <v>38</v>
      </c>
      <c r="D45" s="191" t="s">
        <v>19</v>
      </c>
      <c r="E45" s="116" t="s">
        <v>20</v>
      </c>
      <c r="F45" s="114">
        <v>2100</v>
      </c>
      <c r="G45" s="124">
        <f t="shared" si="8"/>
        <v>6.4285714285714286E-6</v>
      </c>
      <c r="H45" s="329">
        <f t="shared" si="1"/>
        <v>6.3476190476190478E-2</v>
      </c>
      <c r="I45" s="329">
        <v>6.3476190476190478E-2</v>
      </c>
    </row>
    <row r="46" spans="2:9">
      <c r="B46" t="s">
        <v>558</v>
      </c>
      <c r="C46" s="190">
        <v>39</v>
      </c>
      <c r="D46" s="116" t="s">
        <v>23</v>
      </c>
      <c r="E46" s="116" t="s">
        <v>24</v>
      </c>
      <c r="F46" s="114">
        <v>2040</v>
      </c>
      <c r="G46" s="124">
        <f t="shared" si="8"/>
        <v>6.6176470588235297E-6</v>
      </c>
      <c r="H46" s="329">
        <f t="shared" si="1"/>
        <v>6.534313725490197E-2</v>
      </c>
      <c r="I46" s="329">
        <v>6.534313725490197E-2</v>
      </c>
    </row>
    <row r="47" spans="2:9">
      <c r="B47" t="s">
        <v>559</v>
      </c>
      <c r="C47" s="190">
        <v>40</v>
      </c>
      <c r="D47" s="117" t="s">
        <v>27</v>
      </c>
      <c r="E47" s="116" t="s">
        <v>28</v>
      </c>
      <c r="F47" s="114">
        <v>1860</v>
      </c>
      <c r="G47" s="124">
        <f t="shared" si="8"/>
        <v>7.2580645161290324E-6</v>
      </c>
      <c r="H47" s="329">
        <f t="shared" si="1"/>
        <v>7.166666666666667E-2</v>
      </c>
      <c r="I47" s="329">
        <v>7.166666666666667E-2</v>
      </c>
    </row>
    <row r="48" spans="2:9">
      <c r="B48" t="s">
        <v>560</v>
      </c>
      <c r="C48" s="190">
        <v>41</v>
      </c>
      <c r="D48" s="117" t="s">
        <v>31</v>
      </c>
      <c r="E48" s="116"/>
      <c r="F48" s="114">
        <v>3620</v>
      </c>
      <c r="G48" s="124">
        <f>0.0135/F48</f>
        <v>3.7292817679558009E-6</v>
      </c>
      <c r="H48" s="329">
        <f t="shared" si="1"/>
        <v>3.6823204419889503E-2</v>
      </c>
      <c r="I48" s="329">
        <v>3.6823204419889503E-2</v>
      </c>
    </row>
    <row r="49" spans="2:9">
      <c r="B49" t="s">
        <v>561</v>
      </c>
      <c r="C49" s="190">
        <v>42</v>
      </c>
      <c r="D49" s="116" t="s">
        <v>35</v>
      </c>
      <c r="E49" s="118" t="s">
        <v>36</v>
      </c>
      <c r="F49" s="114">
        <v>1720</v>
      </c>
      <c r="G49" s="124">
        <f t="shared" si="8"/>
        <v>7.8488372093023254E-6</v>
      </c>
      <c r="H49" s="329">
        <f t="shared" si="1"/>
        <v>7.7500000000000013E-2</v>
      </c>
      <c r="I49" s="329">
        <v>7.7500000000000013E-2</v>
      </c>
    </row>
    <row r="50" spans="2:9">
      <c r="B50" t="s">
        <v>562</v>
      </c>
      <c r="C50" s="190">
        <v>43</v>
      </c>
      <c r="D50" s="116" t="s">
        <v>39</v>
      </c>
      <c r="E50" s="118" t="s">
        <v>40</v>
      </c>
      <c r="F50" s="114">
        <v>2880</v>
      </c>
      <c r="G50" s="124">
        <f t="shared" si="8"/>
        <v>4.6874999999999996E-6</v>
      </c>
      <c r="H50" s="329">
        <f t="shared" si="1"/>
        <v>4.6284722222222227E-2</v>
      </c>
      <c r="I50" s="329">
        <v>4.6284722222222227E-2</v>
      </c>
    </row>
    <row r="51" spans="2:9">
      <c r="B51" t="s">
        <v>563</v>
      </c>
      <c r="C51" s="190">
        <v>44</v>
      </c>
      <c r="D51" s="117" t="s">
        <v>43</v>
      </c>
      <c r="E51" s="118" t="s">
        <v>44</v>
      </c>
      <c r="F51" s="114">
        <v>3320</v>
      </c>
      <c r="G51" s="124">
        <f t="shared" si="8"/>
        <v>4.0662650602409642E-6</v>
      </c>
      <c r="H51" s="329">
        <f t="shared" si="1"/>
        <v>4.015060240963856E-2</v>
      </c>
      <c r="I51" s="329">
        <v>4.015060240963856E-2</v>
      </c>
    </row>
    <row r="52" spans="2:9">
      <c r="B52" t="s">
        <v>564</v>
      </c>
      <c r="C52" s="190">
        <v>45</v>
      </c>
      <c r="D52" s="117" t="s">
        <v>47</v>
      </c>
      <c r="E52" s="118"/>
      <c r="F52" s="114">
        <v>3460</v>
      </c>
      <c r="G52" s="124">
        <f>0.0135/F52</f>
        <v>3.9017341040462424E-6</v>
      </c>
      <c r="H52" s="329">
        <f t="shared" si="1"/>
        <v>3.8526011560693643E-2</v>
      </c>
      <c r="I52" s="329">
        <v>3.8526011560693643E-2</v>
      </c>
    </row>
    <row r="53" spans="2:9">
      <c r="B53" t="s">
        <v>565</v>
      </c>
      <c r="C53" s="190">
        <v>46</v>
      </c>
      <c r="D53" s="117" t="s">
        <v>51</v>
      </c>
      <c r="E53" s="118" t="s">
        <v>52</v>
      </c>
      <c r="F53" s="114">
        <v>1760</v>
      </c>
      <c r="G53" s="124">
        <f t="shared" si="8"/>
        <v>7.6704545454545452E-6</v>
      </c>
      <c r="H53" s="329">
        <f t="shared" si="1"/>
        <v>7.5738636363636369E-2</v>
      </c>
      <c r="I53" s="329">
        <v>7.5738636363636369E-2</v>
      </c>
    </row>
    <row r="54" spans="2:9">
      <c r="B54" t="s">
        <v>566</v>
      </c>
      <c r="C54" s="190">
        <v>47</v>
      </c>
      <c r="D54" s="117" t="s">
        <v>55</v>
      </c>
      <c r="E54" s="118" t="s">
        <v>56</v>
      </c>
      <c r="F54" s="114">
        <v>1260</v>
      </c>
      <c r="G54" s="124">
        <f t="shared" si="8"/>
        <v>1.0714285714285714E-5</v>
      </c>
      <c r="H54" s="329">
        <f t="shared" si="1"/>
        <v>0.1057936507936508</v>
      </c>
      <c r="I54" s="329">
        <v>0.1057936507936508</v>
      </c>
    </row>
    <row r="55" spans="2:9">
      <c r="B55" t="s">
        <v>567</v>
      </c>
      <c r="C55" s="190">
        <v>48</v>
      </c>
      <c r="D55" s="117" t="s">
        <v>59</v>
      </c>
      <c r="E55" s="118" t="s">
        <v>60</v>
      </c>
      <c r="F55" s="114">
        <v>1380</v>
      </c>
      <c r="G55" s="124">
        <f t="shared" si="8"/>
        <v>9.7826086956521731E-6</v>
      </c>
      <c r="H55" s="329">
        <f t="shared" si="1"/>
        <v>9.6594202898550738E-2</v>
      </c>
      <c r="I55" s="329">
        <v>9.6594202898550738E-2</v>
      </c>
    </row>
    <row r="56" spans="2:9">
      <c r="B56" t="s">
        <v>568</v>
      </c>
      <c r="C56" s="192">
        <v>49</v>
      </c>
      <c r="D56" s="116" t="s">
        <v>63</v>
      </c>
      <c r="E56" s="116" t="s">
        <v>64</v>
      </c>
      <c r="F56" s="114">
        <v>6600</v>
      </c>
      <c r="G56" s="124">
        <f t="shared" si="8"/>
        <v>2.0454545454545453E-6</v>
      </c>
      <c r="H56" s="330">
        <f t="shared" si="1"/>
        <v>2.0196969696969699E-2</v>
      </c>
      <c r="I56" s="330">
        <v>0.05</v>
      </c>
    </row>
    <row r="57" spans="2:9">
      <c r="B57" t="s">
        <v>569</v>
      </c>
      <c r="C57" s="192">
        <v>50</v>
      </c>
      <c r="D57" s="116" t="s">
        <v>67</v>
      </c>
      <c r="E57" s="116" t="s">
        <v>68</v>
      </c>
      <c r="F57" s="114">
        <v>2560</v>
      </c>
      <c r="G57" s="124">
        <f t="shared" si="8"/>
        <v>5.2734375000000003E-6</v>
      </c>
      <c r="H57" s="329">
        <f t="shared" si="1"/>
        <v>5.2070312500000007E-2</v>
      </c>
      <c r="I57" s="329">
        <v>5.2070312500000007E-2</v>
      </c>
    </row>
    <row r="58" spans="2:9">
      <c r="B58" t="s">
        <v>570</v>
      </c>
      <c r="C58" s="192">
        <v>51</v>
      </c>
      <c r="D58" s="116" t="s">
        <v>71</v>
      </c>
      <c r="E58" s="116" t="s">
        <v>72</v>
      </c>
      <c r="F58" s="114">
        <v>1410</v>
      </c>
      <c r="G58" s="124">
        <f t="shared" si="8"/>
        <v>9.5744680851063828E-6</v>
      </c>
      <c r="H58" s="329">
        <f t="shared" si="1"/>
        <v>9.453900709219859E-2</v>
      </c>
      <c r="I58" s="329">
        <v>9.453900709219859E-2</v>
      </c>
    </row>
    <row r="59" spans="2:9">
      <c r="B59" t="s">
        <v>571</v>
      </c>
      <c r="C59" s="192">
        <v>52</v>
      </c>
      <c r="D59" s="117" t="s">
        <v>75</v>
      </c>
      <c r="E59" s="116" t="s">
        <v>76</v>
      </c>
      <c r="F59" s="114">
        <v>716</v>
      </c>
      <c r="G59" s="124">
        <f t="shared" si="8"/>
        <v>1.8854748603351955E-5</v>
      </c>
      <c r="H59" s="329">
        <f t="shared" si="1"/>
        <v>0.1861731843575419</v>
      </c>
      <c r="I59" s="329">
        <v>0.1861731843575419</v>
      </c>
    </row>
    <row r="60" spans="2:9">
      <c r="B60" t="s">
        <v>572</v>
      </c>
      <c r="C60" s="192">
        <v>53</v>
      </c>
      <c r="D60" s="117" t="s">
        <v>79</v>
      </c>
      <c r="E60" s="116"/>
      <c r="F60" s="114">
        <v>3980</v>
      </c>
      <c r="G60" s="124">
        <f t="shared" si="8"/>
        <v>3.3919597989949748E-6</v>
      </c>
      <c r="H60" s="330">
        <f t="shared" si="1"/>
        <v>3.3492462311557794E-2</v>
      </c>
      <c r="I60" s="330">
        <v>0.05</v>
      </c>
    </row>
    <row r="61" spans="2:9">
      <c r="B61" t="s">
        <v>573</v>
      </c>
      <c r="C61" s="192">
        <v>54</v>
      </c>
      <c r="D61" s="116" t="s">
        <v>84</v>
      </c>
      <c r="E61" s="118" t="s">
        <v>85</v>
      </c>
      <c r="F61" s="114">
        <v>1420</v>
      </c>
      <c r="G61" s="124">
        <f t="shared" si="8"/>
        <v>9.5070422535211273E-6</v>
      </c>
      <c r="H61" s="329">
        <f t="shared" si="1"/>
        <v>9.3873239436619724E-2</v>
      </c>
      <c r="I61" s="329">
        <v>9.3873239436619724E-2</v>
      </c>
    </row>
    <row r="62" spans="2:9">
      <c r="B62" t="s">
        <v>574</v>
      </c>
      <c r="C62" s="192">
        <v>55</v>
      </c>
      <c r="D62" s="116" t="s">
        <v>88</v>
      </c>
      <c r="E62" s="118" t="s">
        <v>89</v>
      </c>
      <c r="F62" s="114">
        <v>2120</v>
      </c>
      <c r="G62" s="124">
        <f t="shared" si="8"/>
        <v>6.3679245283018864E-6</v>
      </c>
      <c r="H62" s="329">
        <f t="shared" si="1"/>
        <v>6.287735849056604E-2</v>
      </c>
      <c r="I62" s="329">
        <v>6.287735849056604E-2</v>
      </c>
    </row>
    <row r="63" spans="2:9">
      <c r="B63" t="s">
        <v>575</v>
      </c>
      <c r="C63" s="192">
        <v>56</v>
      </c>
      <c r="D63" s="117" t="s">
        <v>93</v>
      </c>
      <c r="E63" s="118" t="s">
        <v>94</v>
      </c>
      <c r="F63" s="114">
        <v>1370</v>
      </c>
      <c r="G63" s="124">
        <f t="shared" si="8"/>
        <v>9.854014598540146E-6</v>
      </c>
      <c r="H63" s="329">
        <f t="shared" si="1"/>
        <v>9.7299270072992702E-2</v>
      </c>
      <c r="I63" s="329">
        <v>9.7299270072992702E-2</v>
      </c>
    </row>
    <row r="64" spans="2:9">
      <c r="B64" t="s">
        <v>576</v>
      </c>
      <c r="C64" s="192">
        <v>57</v>
      </c>
      <c r="D64" s="117" t="s">
        <v>97</v>
      </c>
      <c r="E64" s="118"/>
      <c r="F64" s="114">
        <v>2020</v>
      </c>
      <c r="G64" s="124">
        <f>0.0135/F64</f>
        <v>6.6831683168316835E-6</v>
      </c>
      <c r="H64" s="329">
        <f t="shared" si="1"/>
        <v>6.5990099009900993E-2</v>
      </c>
      <c r="I64" s="329">
        <v>6.5990099009900993E-2</v>
      </c>
    </row>
    <row r="65" spans="2:9">
      <c r="B65" t="s">
        <v>577</v>
      </c>
      <c r="C65" s="192">
        <v>58</v>
      </c>
      <c r="D65" s="117" t="s">
        <v>101</v>
      </c>
      <c r="E65" s="118" t="s">
        <v>102</v>
      </c>
      <c r="F65" s="114">
        <v>884</v>
      </c>
      <c r="G65" s="124">
        <f t="shared" si="8"/>
        <v>1.5271493212669683E-5</v>
      </c>
      <c r="H65" s="329">
        <f t="shared" si="1"/>
        <v>0.15079185520361993</v>
      </c>
      <c r="I65" s="329">
        <v>0.15079185520361993</v>
      </c>
    </row>
    <row r="66" spans="2:9">
      <c r="B66" t="s">
        <v>578</v>
      </c>
      <c r="C66" s="192">
        <v>59</v>
      </c>
      <c r="D66" s="117" t="s">
        <v>105</v>
      </c>
      <c r="E66" s="118" t="s">
        <v>106</v>
      </c>
      <c r="F66" s="114">
        <v>1533</v>
      </c>
      <c r="G66" s="124">
        <f t="shared" si="8"/>
        <v>8.8062622309197654E-6</v>
      </c>
      <c r="H66" s="329">
        <f t="shared" si="1"/>
        <v>8.6953685583822576E-2</v>
      </c>
      <c r="I66" s="329">
        <v>8.6953685583822576E-2</v>
      </c>
    </row>
    <row r="67" spans="2:9">
      <c r="B67" t="s">
        <v>579</v>
      </c>
      <c r="C67" s="192">
        <v>60</v>
      </c>
      <c r="D67" s="117" t="s">
        <v>109</v>
      </c>
      <c r="E67" s="118" t="s">
        <v>110</v>
      </c>
      <c r="F67" s="114">
        <v>878</v>
      </c>
      <c r="G67" s="124">
        <f>0.0135/F67</f>
        <v>1.5375854214123008E-5</v>
      </c>
      <c r="H67" s="329">
        <f t="shared" si="1"/>
        <v>0.15182232346241459</v>
      </c>
      <c r="I67" s="329">
        <v>0.15182232346241459</v>
      </c>
    </row>
    <row r="68" spans="2:9">
      <c r="B68" t="s">
        <v>580</v>
      </c>
      <c r="C68" s="193">
        <v>61</v>
      </c>
      <c r="D68" s="117" t="s">
        <v>113</v>
      </c>
      <c r="E68" s="118" t="s">
        <v>114</v>
      </c>
      <c r="F68" s="114">
        <v>2520</v>
      </c>
      <c r="G68" s="124">
        <f t="shared" si="8"/>
        <v>5.357142857142857E-6</v>
      </c>
      <c r="H68" s="329">
        <f t="shared" si="1"/>
        <v>5.28968253968254E-2</v>
      </c>
      <c r="I68" s="329">
        <v>5.28968253968254E-2</v>
      </c>
    </row>
    <row r="69" spans="2:9">
      <c r="B69" t="s">
        <v>581</v>
      </c>
      <c r="C69" s="193">
        <v>62</v>
      </c>
      <c r="D69" s="117" t="s">
        <v>117</v>
      </c>
      <c r="E69" s="118" t="s">
        <v>118</v>
      </c>
      <c r="F69" s="114">
        <v>1860</v>
      </c>
      <c r="G69" s="124">
        <f t="shared" si="8"/>
        <v>7.2580645161290324E-6</v>
      </c>
      <c r="H69" s="329">
        <f t="shared" si="1"/>
        <v>7.166666666666667E-2</v>
      </c>
      <c r="I69" s="329">
        <v>7.166666666666667E-2</v>
      </c>
    </row>
    <row r="70" spans="2:9">
      <c r="B70" t="s">
        <v>582</v>
      </c>
      <c r="C70" s="193">
        <v>63</v>
      </c>
      <c r="D70" s="117" t="s">
        <v>121</v>
      </c>
      <c r="E70" s="118" t="s">
        <v>122</v>
      </c>
      <c r="F70" s="114">
        <v>2880</v>
      </c>
      <c r="G70" s="124">
        <f t="shared" si="8"/>
        <v>4.6874999999999996E-6</v>
      </c>
      <c r="H70" s="329">
        <f t="shared" si="1"/>
        <v>4.6284722222222227E-2</v>
      </c>
      <c r="I70" s="329">
        <v>4.6284722222222227E-2</v>
      </c>
    </row>
    <row r="71" spans="2:9">
      <c r="B71" t="s">
        <v>583</v>
      </c>
      <c r="C71" s="193">
        <v>64</v>
      </c>
      <c r="D71" s="194" t="s">
        <v>125</v>
      </c>
      <c r="E71" s="118" t="s">
        <v>126</v>
      </c>
      <c r="F71" s="114">
        <v>194</v>
      </c>
      <c r="G71" s="124">
        <f t="shared" si="8"/>
        <v>6.9587628865979374E-5</v>
      </c>
      <c r="H71" s="329">
        <f t="shared" si="1"/>
        <v>0.68711340206185578</v>
      </c>
      <c r="I71" s="329">
        <v>0.68711340206185578</v>
      </c>
    </row>
    <row r="72" spans="2:9">
      <c r="B72" t="s">
        <v>584</v>
      </c>
      <c r="C72" s="193">
        <v>65</v>
      </c>
      <c r="D72" s="117" t="s">
        <v>129</v>
      </c>
      <c r="E72" s="118"/>
      <c r="F72" s="114">
        <v>274</v>
      </c>
      <c r="G72" s="124">
        <f t="shared" si="8"/>
        <v>4.9270072992700731E-5</v>
      </c>
      <c r="H72" s="329">
        <f t="shared" si="1"/>
        <v>0.48649635036496353</v>
      </c>
      <c r="I72" s="329">
        <v>0.48649635036496353</v>
      </c>
    </row>
    <row r="73" spans="2:9">
      <c r="B73" t="s">
        <v>585</v>
      </c>
      <c r="C73" s="193">
        <v>66</v>
      </c>
      <c r="D73" s="117" t="s">
        <v>133</v>
      </c>
      <c r="E73" s="118" t="s">
        <v>134</v>
      </c>
      <c r="F73" s="114">
        <v>2440</v>
      </c>
      <c r="G73" s="124">
        <f t="shared" si="8"/>
        <v>5.5327868852459017E-6</v>
      </c>
      <c r="H73" s="329">
        <f t="shared" ref="H73:H136" si="10">133.3/F73</f>
        <v>5.463114754098361E-2</v>
      </c>
      <c r="I73" s="329">
        <v>5.463114754098361E-2</v>
      </c>
    </row>
    <row r="74" spans="2:9">
      <c r="B74" t="s">
        <v>586</v>
      </c>
      <c r="C74" s="193">
        <v>67</v>
      </c>
      <c r="D74" s="117" t="s">
        <v>137</v>
      </c>
      <c r="E74" s="118" t="s">
        <v>40</v>
      </c>
      <c r="F74" s="114">
        <v>3260</v>
      </c>
      <c r="G74" s="124">
        <f>0.0135/F74</f>
        <v>4.1411042944785276E-6</v>
      </c>
      <c r="H74" s="329">
        <f t="shared" si="10"/>
        <v>4.0889570552147245E-2</v>
      </c>
      <c r="I74" s="329">
        <v>0.05</v>
      </c>
    </row>
    <row r="75" spans="2:9">
      <c r="B75" t="s">
        <v>587</v>
      </c>
      <c r="C75" s="193">
        <v>68</v>
      </c>
      <c r="D75" s="117" t="s">
        <v>139</v>
      </c>
      <c r="E75" s="118" t="s">
        <v>140</v>
      </c>
      <c r="F75" s="114">
        <v>2580</v>
      </c>
      <c r="G75" s="124">
        <f t="shared" si="8"/>
        <v>5.2325581395348839E-6</v>
      </c>
      <c r="H75" s="329">
        <f t="shared" si="10"/>
        <v>5.1666666666666673E-2</v>
      </c>
      <c r="I75" s="329">
        <v>5.1666666666666673E-2</v>
      </c>
    </row>
    <row r="76" spans="2:9">
      <c r="B76" t="s">
        <v>588</v>
      </c>
      <c r="C76" s="193">
        <v>69</v>
      </c>
      <c r="D76" s="117" t="s">
        <v>143</v>
      </c>
      <c r="E76" s="118"/>
      <c r="F76" s="114">
        <v>1990</v>
      </c>
      <c r="G76" s="124">
        <f>0.0135/F76</f>
        <v>6.7839195979899496E-6</v>
      </c>
      <c r="H76" s="329">
        <f t="shared" si="10"/>
        <v>6.6984924623115588E-2</v>
      </c>
      <c r="I76" s="329">
        <v>6.6984924623115588E-2</v>
      </c>
    </row>
    <row r="77" spans="2:9">
      <c r="B77" t="s">
        <v>589</v>
      </c>
      <c r="C77" s="193">
        <v>70</v>
      </c>
      <c r="D77" s="117" t="s">
        <v>147</v>
      </c>
      <c r="E77" s="118" t="s">
        <v>148</v>
      </c>
      <c r="F77" s="114">
        <v>3660</v>
      </c>
      <c r="G77" s="124">
        <f t="shared" si="8"/>
        <v>3.6885245901639343E-6</v>
      </c>
      <c r="H77" s="329">
        <f t="shared" si="10"/>
        <v>3.6420765027322409E-2</v>
      </c>
      <c r="I77" s="329">
        <v>0.05</v>
      </c>
    </row>
    <row r="78" spans="2:9">
      <c r="B78" t="s">
        <v>590</v>
      </c>
      <c r="C78" s="193">
        <v>71</v>
      </c>
      <c r="D78" s="117" t="s">
        <v>151</v>
      </c>
      <c r="E78" s="118" t="s">
        <v>152</v>
      </c>
      <c r="F78" s="114">
        <v>2220</v>
      </c>
      <c r="G78" s="124">
        <f t="shared" si="8"/>
        <v>6.0810810810810809E-6</v>
      </c>
      <c r="H78" s="329">
        <f t="shared" si="10"/>
        <v>6.0045045045045049E-2</v>
      </c>
      <c r="I78" s="329">
        <v>6.0045045045045049E-2</v>
      </c>
    </row>
    <row r="79" spans="2:9">
      <c r="B79" t="s">
        <v>591</v>
      </c>
      <c r="C79" s="193">
        <v>72</v>
      </c>
      <c r="D79" s="117" t="s">
        <v>155</v>
      </c>
      <c r="E79" s="118" t="s">
        <v>161</v>
      </c>
      <c r="F79" s="114">
        <v>1550</v>
      </c>
      <c r="G79" s="124">
        <f t="shared" si="8"/>
        <v>8.7096774193548392E-6</v>
      </c>
      <c r="H79" s="329">
        <f t="shared" si="10"/>
        <v>8.6000000000000007E-2</v>
      </c>
      <c r="I79" s="329">
        <v>8.6000000000000007E-2</v>
      </c>
    </row>
    <row r="80" spans="2:9">
      <c r="B80" t="s">
        <v>592</v>
      </c>
      <c r="C80" s="193">
        <v>73</v>
      </c>
      <c r="D80" s="195" t="s">
        <v>162</v>
      </c>
      <c r="E80" s="118"/>
      <c r="F80" s="326" t="s">
        <v>184</v>
      </c>
      <c r="G80" s="124" t="e">
        <f t="shared" si="8"/>
        <v>#VALUE!</v>
      </c>
      <c r="H80" s="329" t="e">
        <f t="shared" si="10"/>
        <v>#VALUE!</v>
      </c>
      <c r="I80" s="329">
        <v>0.1</v>
      </c>
    </row>
    <row r="81" spans="1:10">
      <c r="B81" t="s">
        <v>593</v>
      </c>
      <c r="C81" s="196">
        <v>74</v>
      </c>
      <c r="D81" s="197" t="s">
        <v>336</v>
      </c>
      <c r="E81" s="118"/>
      <c r="F81" s="114">
        <v>308</v>
      </c>
      <c r="G81" s="124">
        <f t="shared" si="8"/>
        <v>4.3831168831168834E-5</v>
      </c>
      <c r="H81" s="329">
        <f t="shared" si="10"/>
        <v>0.43279220779220784</v>
      </c>
      <c r="I81" s="329">
        <v>0.43</v>
      </c>
    </row>
    <row r="82" spans="1:10" ht="34">
      <c r="A82" s="127" t="s">
        <v>594</v>
      </c>
      <c r="B82" t="s">
        <v>595</v>
      </c>
      <c r="C82" s="123">
        <v>77</v>
      </c>
      <c r="D82" s="325" t="s">
        <v>497</v>
      </c>
      <c r="E82" s="114"/>
      <c r="F82" s="114">
        <v>6.4400000000000004E-3</v>
      </c>
      <c r="G82" s="124">
        <f>0.0135/F82</f>
        <v>2.0962732919254656</v>
      </c>
      <c r="H82" s="329">
        <f t="shared" si="10"/>
        <v>20698.757763975154</v>
      </c>
      <c r="I82" s="329">
        <v>2.1</v>
      </c>
    </row>
    <row r="83" spans="1:10">
      <c r="C83" s="114" t="s">
        <v>596</v>
      </c>
      <c r="D83" s="114"/>
      <c r="E83" s="114"/>
      <c r="F83" s="114"/>
      <c r="G83" s="124"/>
      <c r="H83" s="329" t="e">
        <f t="shared" si="10"/>
        <v>#DIV/0!</v>
      </c>
      <c r="I83" s="329">
        <f>SUM(I8:I82)</f>
        <v>11.272760566446825</v>
      </c>
    </row>
    <row r="84" spans="1:10" ht="51">
      <c r="C84" s="206" t="s">
        <v>597</v>
      </c>
      <c r="D84" s="114"/>
      <c r="E84" s="114"/>
      <c r="F84" s="114"/>
      <c r="G84" s="124"/>
      <c r="H84" s="329" t="e">
        <f t="shared" si="10"/>
        <v>#DIV/0!</v>
      </c>
      <c r="I84" s="329">
        <f>49-I83</f>
        <v>37.727239433553173</v>
      </c>
    </row>
    <row r="85" spans="1:10">
      <c r="C85" s="198" t="s">
        <v>598</v>
      </c>
      <c r="D85" s="114"/>
      <c r="E85" s="114"/>
      <c r="F85" s="114"/>
      <c r="G85" s="124"/>
      <c r="H85" s="329" t="e">
        <f t="shared" si="10"/>
        <v>#DIV/0!</v>
      </c>
      <c r="I85" s="329" t="e">
        <v>#DIV/0!</v>
      </c>
    </row>
    <row r="86" spans="1:10" ht="34">
      <c r="C86" s="123" t="s">
        <v>11</v>
      </c>
      <c r="D86" s="183" t="s">
        <v>12</v>
      </c>
      <c r="E86" s="183" t="s">
        <v>13</v>
      </c>
      <c r="F86" s="114"/>
      <c r="G86" s="124"/>
      <c r="H86" s="329" t="e">
        <f t="shared" si="10"/>
        <v>#DIV/0!</v>
      </c>
      <c r="I86" s="329" t="e">
        <v>#DIV/0!</v>
      </c>
    </row>
    <row r="87" spans="1:10">
      <c r="C87" s="123">
        <v>1</v>
      </c>
      <c r="D87" s="112" t="s">
        <v>17</v>
      </c>
      <c r="E87" s="112" t="s">
        <v>18</v>
      </c>
      <c r="F87">
        <v>130</v>
      </c>
      <c r="G87" s="124">
        <f>0.0135/F87</f>
        <v>1.0384615384615384E-4</v>
      </c>
      <c r="H87" s="329">
        <f t="shared" si="10"/>
        <v>1.0253846153846156</v>
      </c>
      <c r="I87" s="331">
        <v>1.0253846153846156</v>
      </c>
      <c r="J87" s="332"/>
    </row>
    <row r="88" spans="1:10">
      <c r="C88" s="123">
        <v>2</v>
      </c>
      <c r="D88" s="112" t="s">
        <v>21</v>
      </c>
      <c r="E88" s="112" t="s">
        <v>22</v>
      </c>
      <c r="F88" s="327" t="s">
        <v>184</v>
      </c>
      <c r="G88" s="124" t="e">
        <f t="shared" ref="G88:G151" si="11">0.0135/F88</f>
        <v>#VALUE!</v>
      </c>
      <c r="H88" s="329" t="e">
        <f t="shared" si="10"/>
        <v>#VALUE!</v>
      </c>
      <c r="I88" s="329">
        <v>0.1</v>
      </c>
    </row>
    <row r="89" spans="1:10">
      <c r="C89" s="123">
        <v>3</v>
      </c>
      <c r="D89" s="112" t="s">
        <v>25</v>
      </c>
      <c r="E89" s="112" t="s">
        <v>26</v>
      </c>
      <c r="F89" s="114">
        <v>110</v>
      </c>
      <c r="G89" s="124">
        <f t="shared" si="11"/>
        <v>1.2272727272727272E-4</v>
      </c>
      <c r="H89" s="329">
        <f t="shared" si="10"/>
        <v>1.2118181818181819</v>
      </c>
      <c r="I89" s="331">
        <v>1.2118181818181819</v>
      </c>
      <c r="J89" s="332"/>
    </row>
    <row r="90" spans="1:10">
      <c r="C90" s="123">
        <v>4</v>
      </c>
      <c r="D90" s="113" t="s">
        <v>29</v>
      </c>
      <c r="E90" s="112" t="s">
        <v>30</v>
      </c>
      <c r="F90" s="326" t="s">
        <v>184</v>
      </c>
      <c r="G90" s="124" t="e">
        <f t="shared" si="11"/>
        <v>#VALUE!</v>
      </c>
      <c r="H90" s="329" t="e">
        <f t="shared" si="10"/>
        <v>#VALUE!</v>
      </c>
      <c r="I90" s="329">
        <v>0.1</v>
      </c>
    </row>
    <row r="91" spans="1:10">
      <c r="C91" s="123">
        <v>5</v>
      </c>
      <c r="D91" s="113" t="s">
        <v>33</v>
      </c>
      <c r="E91" s="112" t="s">
        <v>34</v>
      </c>
      <c r="F91" s="114">
        <v>488</v>
      </c>
      <c r="G91" s="124">
        <f t="shared" si="11"/>
        <v>2.7663934426229507E-5</v>
      </c>
      <c r="H91" s="329">
        <f t="shared" si="10"/>
        <v>0.27315573770491808</v>
      </c>
      <c r="I91" s="331">
        <v>0.27315573770491808</v>
      </c>
      <c r="J91" s="332"/>
    </row>
    <row r="92" spans="1:10">
      <c r="C92" s="123">
        <v>6</v>
      </c>
      <c r="D92" s="112" t="s">
        <v>37</v>
      </c>
      <c r="E92" s="113" t="s">
        <v>38</v>
      </c>
      <c r="F92" s="114">
        <v>1090</v>
      </c>
      <c r="G92" s="124">
        <f t="shared" si="11"/>
        <v>1.238532110091743E-5</v>
      </c>
      <c r="H92" s="329">
        <f t="shared" si="10"/>
        <v>0.12229357798165139</v>
      </c>
      <c r="I92" s="329">
        <v>0.12229357798165139</v>
      </c>
    </row>
    <row r="93" spans="1:10">
      <c r="C93" s="123">
        <v>7</v>
      </c>
      <c r="D93" s="112" t="s">
        <v>41</v>
      </c>
      <c r="E93" s="113" t="s">
        <v>42</v>
      </c>
      <c r="F93" s="114">
        <v>1190</v>
      </c>
      <c r="G93" s="124">
        <f t="shared" si="11"/>
        <v>1.134453781512605E-5</v>
      </c>
      <c r="H93" s="329">
        <f t="shared" si="10"/>
        <v>0.11201680672268909</v>
      </c>
      <c r="I93" s="331">
        <v>0.11201680672268909</v>
      </c>
      <c r="J93" s="332"/>
    </row>
    <row r="94" spans="1:10">
      <c r="C94" s="123">
        <v>8</v>
      </c>
      <c r="D94" s="113" t="s">
        <v>45</v>
      </c>
      <c r="E94" s="113" t="s">
        <v>46</v>
      </c>
      <c r="F94" s="114">
        <v>3460</v>
      </c>
      <c r="G94" s="124">
        <f t="shared" si="11"/>
        <v>3.9017341040462424E-6</v>
      </c>
      <c r="H94" s="329">
        <f t="shared" si="10"/>
        <v>3.8526011560693643E-2</v>
      </c>
      <c r="I94" s="329">
        <v>0.05</v>
      </c>
    </row>
    <row r="95" spans="1:10">
      <c r="C95" s="123">
        <v>9</v>
      </c>
      <c r="D95" s="113" t="s">
        <v>49</v>
      </c>
      <c r="E95" s="113" t="s">
        <v>50</v>
      </c>
      <c r="F95" s="114">
        <v>1100</v>
      </c>
      <c r="G95" s="124">
        <f t="shared" si="11"/>
        <v>1.2272727272727273E-5</v>
      </c>
      <c r="H95" s="329">
        <f t="shared" si="10"/>
        <v>0.1211818181818182</v>
      </c>
      <c r="I95" s="331">
        <v>0.1211818181818182</v>
      </c>
      <c r="J95" s="332"/>
    </row>
    <row r="96" spans="1:10">
      <c r="C96" s="123">
        <v>10</v>
      </c>
      <c r="D96" s="113" t="s">
        <v>53</v>
      </c>
      <c r="E96" s="186" t="s">
        <v>54</v>
      </c>
      <c r="F96" s="114">
        <v>1200</v>
      </c>
      <c r="G96" s="124">
        <f t="shared" si="11"/>
        <v>1.1250000000000001E-5</v>
      </c>
      <c r="H96" s="329">
        <f t="shared" si="10"/>
        <v>0.11108333333333334</v>
      </c>
      <c r="I96" s="329">
        <v>0.11108333333333334</v>
      </c>
    </row>
    <row r="97" spans="3:10">
      <c r="C97" s="123">
        <v>11</v>
      </c>
      <c r="D97" s="113" t="s">
        <v>57</v>
      </c>
      <c r="E97" s="113" t="s">
        <v>58</v>
      </c>
      <c r="F97" s="114">
        <v>1170</v>
      </c>
      <c r="G97" s="333">
        <f t="shared" si="11"/>
        <v>1.1538461538461538E-5</v>
      </c>
      <c r="H97" s="329">
        <f t="shared" si="10"/>
        <v>0.11393162393162394</v>
      </c>
      <c r="I97" s="331">
        <v>0.11393162393162394</v>
      </c>
      <c r="J97" s="332"/>
    </row>
    <row r="98" spans="3:10">
      <c r="C98" s="123">
        <v>12</v>
      </c>
      <c r="D98" s="113" t="s">
        <v>61</v>
      </c>
      <c r="E98" s="113" t="s">
        <v>62</v>
      </c>
      <c r="F98" s="114">
        <v>1100</v>
      </c>
      <c r="G98" s="124">
        <f t="shared" si="11"/>
        <v>1.2272727272727273E-5</v>
      </c>
      <c r="H98" s="329">
        <f t="shared" si="10"/>
        <v>0.1211818181818182</v>
      </c>
      <c r="I98" s="329">
        <v>0.1211818181818182</v>
      </c>
    </row>
    <row r="99" spans="3:10">
      <c r="C99" s="123">
        <v>13</v>
      </c>
      <c r="D99" s="112" t="s">
        <v>65</v>
      </c>
      <c r="E99" s="112" t="s">
        <v>66</v>
      </c>
      <c r="F99" s="114">
        <v>192</v>
      </c>
      <c r="G99" s="124">
        <f t="shared" si="11"/>
        <v>7.0312499999999995E-5</v>
      </c>
      <c r="H99" s="329">
        <f t="shared" si="10"/>
        <v>0.69427083333333339</v>
      </c>
      <c r="I99" s="331">
        <v>0.69427083333333339</v>
      </c>
      <c r="J99" s="332"/>
    </row>
    <row r="100" spans="3:10">
      <c r="C100" s="123">
        <v>14</v>
      </c>
      <c r="D100" s="112" t="s">
        <v>69</v>
      </c>
      <c r="E100" s="187" t="s">
        <v>70</v>
      </c>
      <c r="F100" s="114">
        <v>136</v>
      </c>
      <c r="G100" s="124">
        <f t="shared" si="11"/>
        <v>9.9264705882352939E-5</v>
      </c>
      <c r="H100" s="329">
        <f t="shared" si="10"/>
        <v>0.98014705882352948</v>
      </c>
      <c r="I100" s="329">
        <v>0.98014705882352948</v>
      </c>
    </row>
    <row r="101" spans="3:10">
      <c r="C101" s="123">
        <v>15</v>
      </c>
      <c r="D101" s="112" t="s">
        <v>73</v>
      </c>
      <c r="E101" s="112" t="s">
        <v>74</v>
      </c>
      <c r="F101" s="114">
        <v>574</v>
      </c>
      <c r="G101" s="124">
        <f t="shared" si="11"/>
        <v>2.3519163763066201E-5</v>
      </c>
      <c r="H101" s="329">
        <f t="shared" si="10"/>
        <v>0.23222996515679445</v>
      </c>
      <c r="I101" s="331">
        <v>0.23222996515679445</v>
      </c>
      <c r="J101" s="332"/>
    </row>
    <row r="102" spans="3:10">
      <c r="C102" s="123">
        <v>16</v>
      </c>
      <c r="D102" s="113" t="s">
        <v>77</v>
      </c>
      <c r="E102" s="112" t="s">
        <v>78</v>
      </c>
      <c r="F102" s="114">
        <v>206</v>
      </c>
      <c r="G102" s="124">
        <f t="shared" si="11"/>
        <v>6.5533980582524275E-5</v>
      </c>
      <c r="H102" s="329">
        <f t="shared" si="10"/>
        <v>0.6470873786407767</v>
      </c>
      <c r="I102" s="329">
        <v>0.6470873786407767</v>
      </c>
    </row>
    <row r="103" spans="3:10">
      <c r="C103" s="123">
        <v>17</v>
      </c>
      <c r="D103" s="113" t="s">
        <v>81</v>
      </c>
      <c r="E103" s="115" t="s">
        <v>83</v>
      </c>
      <c r="F103" s="114">
        <v>756</v>
      </c>
      <c r="G103" s="124">
        <f t="shared" si="11"/>
        <v>1.7857142857142858E-5</v>
      </c>
      <c r="H103" s="329">
        <f t="shared" si="10"/>
        <v>0.17632275132275133</v>
      </c>
      <c r="I103" s="331">
        <v>0.17632275132275133</v>
      </c>
      <c r="J103" s="332"/>
    </row>
    <row r="104" spans="3:10">
      <c r="C104" s="123">
        <v>18</v>
      </c>
      <c r="D104" s="112" t="s">
        <v>86</v>
      </c>
      <c r="E104" s="115" t="s">
        <v>87</v>
      </c>
      <c r="F104" s="114">
        <v>214</v>
      </c>
      <c r="G104" s="124">
        <f t="shared" si="11"/>
        <v>6.308411214953271E-5</v>
      </c>
      <c r="H104" s="329">
        <f t="shared" si="10"/>
        <v>0.62289719626168227</v>
      </c>
      <c r="I104" s="329">
        <v>0.62289719626168227</v>
      </c>
    </row>
    <row r="105" spans="3:10">
      <c r="C105" s="123">
        <v>19</v>
      </c>
      <c r="D105" s="112" t="s">
        <v>90</v>
      </c>
      <c r="E105" s="115" t="s">
        <v>91</v>
      </c>
      <c r="F105" s="114">
        <v>1460</v>
      </c>
      <c r="G105" s="124">
        <f t="shared" si="11"/>
        <v>9.2465753424657532E-6</v>
      </c>
      <c r="H105" s="329">
        <f t="shared" si="10"/>
        <v>9.1301369863013709E-2</v>
      </c>
      <c r="I105" s="331">
        <v>9.1301369863013709E-2</v>
      </c>
      <c r="J105" s="332"/>
    </row>
    <row r="106" spans="3:10">
      <c r="C106" s="123">
        <v>20</v>
      </c>
      <c r="D106" s="186" t="s">
        <v>95</v>
      </c>
      <c r="E106" s="113" t="s">
        <v>96</v>
      </c>
      <c r="F106" s="114">
        <v>686</v>
      </c>
      <c r="G106" s="124">
        <f t="shared" si="11"/>
        <v>1.9679300291545189E-5</v>
      </c>
      <c r="H106" s="329">
        <f t="shared" si="10"/>
        <v>0.19431486880466475</v>
      </c>
      <c r="I106" s="329">
        <v>0.19431486880466475</v>
      </c>
    </row>
    <row r="107" spans="3:10">
      <c r="C107" s="123">
        <v>21</v>
      </c>
      <c r="D107" s="113" t="s">
        <v>99</v>
      </c>
      <c r="E107" s="113" t="s">
        <v>100</v>
      </c>
      <c r="F107" s="114">
        <v>3260</v>
      </c>
      <c r="G107" s="124">
        <f t="shared" si="11"/>
        <v>4.1411042944785276E-6</v>
      </c>
      <c r="H107" s="329">
        <f t="shared" si="10"/>
        <v>4.0889570552147245E-2</v>
      </c>
      <c r="I107" s="331">
        <v>0.05</v>
      </c>
      <c r="J107" s="332"/>
    </row>
    <row r="108" spans="3:10">
      <c r="C108" s="123">
        <v>22</v>
      </c>
      <c r="D108" s="113" t="s">
        <v>103</v>
      </c>
      <c r="E108" s="113" t="s">
        <v>104</v>
      </c>
      <c r="F108" s="114">
        <v>418</v>
      </c>
      <c r="G108" s="124">
        <f t="shared" si="11"/>
        <v>3.2296650717703351E-5</v>
      </c>
      <c r="H108" s="329">
        <f t="shared" si="10"/>
        <v>0.31889952153110052</v>
      </c>
      <c r="I108" s="329">
        <v>0.31889952153110052</v>
      </c>
    </row>
    <row r="109" spans="3:10">
      <c r="C109" s="123">
        <v>23</v>
      </c>
      <c r="D109" s="113" t="s">
        <v>107</v>
      </c>
      <c r="E109" s="113" t="s">
        <v>108</v>
      </c>
      <c r="F109" s="114">
        <v>5240</v>
      </c>
      <c r="G109" s="124">
        <f t="shared" si="11"/>
        <v>2.5763358778625953E-6</v>
      </c>
      <c r="H109" s="330">
        <f t="shared" si="10"/>
        <v>2.5438931297709924E-2</v>
      </c>
      <c r="I109" s="331">
        <v>0.05</v>
      </c>
      <c r="J109" s="332"/>
    </row>
    <row r="110" spans="3:10">
      <c r="C110" s="123">
        <v>24</v>
      </c>
      <c r="D110" s="113" t="s">
        <v>111</v>
      </c>
      <c r="E110" s="113" t="s">
        <v>112</v>
      </c>
      <c r="F110" s="114">
        <v>1820</v>
      </c>
      <c r="G110" s="124">
        <f t="shared" si="11"/>
        <v>7.4175824175824173E-6</v>
      </c>
      <c r="H110" s="329">
        <f t="shared" si="10"/>
        <v>7.3241758241758242E-2</v>
      </c>
      <c r="I110" s="329">
        <v>7.3241758241758242E-2</v>
      </c>
    </row>
    <row r="111" spans="3:10">
      <c r="C111" s="123">
        <v>25</v>
      </c>
      <c r="D111" s="113" t="s">
        <v>115</v>
      </c>
      <c r="E111" s="113" t="s">
        <v>116</v>
      </c>
      <c r="F111" s="114">
        <v>6080</v>
      </c>
      <c r="G111" s="124">
        <f t="shared" si="11"/>
        <v>2.2203947368421052E-6</v>
      </c>
      <c r="H111" s="330">
        <f t="shared" si="10"/>
        <v>2.1924342105263159E-2</v>
      </c>
      <c r="I111" s="331">
        <v>0.05</v>
      </c>
      <c r="J111" s="332"/>
    </row>
    <row r="112" spans="3:10">
      <c r="C112" s="123">
        <v>26</v>
      </c>
      <c r="D112" s="113" t="s">
        <v>119</v>
      </c>
      <c r="E112" s="186" t="s">
        <v>120</v>
      </c>
      <c r="F112" s="114">
        <v>362</v>
      </c>
      <c r="G112" s="124">
        <f t="shared" si="11"/>
        <v>3.7292817679558009E-5</v>
      </c>
      <c r="H112" s="329">
        <f t="shared" si="10"/>
        <v>0.36823204419889505</v>
      </c>
      <c r="I112" s="329">
        <v>0.36823204419889505</v>
      </c>
    </row>
    <row r="113" spans="3:10">
      <c r="C113" s="123">
        <v>27</v>
      </c>
      <c r="D113" s="113" t="s">
        <v>123</v>
      </c>
      <c r="E113" s="113" t="s">
        <v>124</v>
      </c>
      <c r="F113" s="114">
        <v>2740</v>
      </c>
      <c r="G113" s="124">
        <f t="shared" si="11"/>
        <v>4.927007299270073E-6</v>
      </c>
      <c r="H113" s="329">
        <f t="shared" si="10"/>
        <v>4.8649635036496351E-2</v>
      </c>
      <c r="I113" s="331">
        <v>4.8649635036496351E-2</v>
      </c>
      <c r="J113" s="332"/>
    </row>
    <row r="114" spans="3:10">
      <c r="C114" s="123">
        <v>28</v>
      </c>
      <c r="D114" s="113" t="s">
        <v>127</v>
      </c>
      <c r="E114" s="113" t="s">
        <v>128</v>
      </c>
      <c r="F114" s="114">
        <v>4540</v>
      </c>
      <c r="G114" s="124">
        <f t="shared" si="11"/>
        <v>2.973568281938326E-6</v>
      </c>
      <c r="H114" s="330">
        <f t="shared" si="10"/>
        <v>2.9361233480176215E-2</v>
      </c>
      <c r="I114" s="330">
        <v>0.05</v>
      </c>
    </row>
    <row r="115" spans="3:10">
      <c r="C115" s="123">
        <v>29</v>
      </c>
      <c r="D115" s="113" t="s">
        <v>131</v>
      </c>
      <c r="E115" s="113" t="s">
        <v>132</v>
      </c>
      <c r="F115" s="114">
        <v>1660</v>
      </c>
      <c r="G115" s="124">
        <f t="shared" si="11"/>
        <v>8.1325301204819283E-6</v>
      </c>
      <c r="H115" s="329">
        <f t="shared" si="10"/>
        <v>8.0301204819277119E-2</v>
      </c>
      <c r="I115" s="331">
        <v>8.0301204819277119E-2</v>
      </c>
      <c r="J115" s="332"/>
    </row>
    <row r="116" spans="3:10">
      <c r="C116" s="123">
        <v>30</v>
      </c>
      <c r="D116" s="113" t="s">
        <v>135</v>
      </c>
      <c r="E116" s="113" t="s">
        <v>136</v>
      </c>
      <c r="F116" s="114">
        <v>2940</v>
      </c>
      <c r="G116" s="124">
        <f t="shared" si="11"/>
        <v>4.5918367346938778E-6</v>
      </c>
      <c r="H116" s="329">
        <f t="shared" si="10"/>
        <v>4.5340136054421776E-2</v>
      </c>
      <c r="I116" s="329">
        <v>4.5340136054421776E-2</v>
      </c>
    </row>
    <row r="117" spans="3:10">
      <c r="C117" s="123">
        <v>31</v>
      </c>
      <c r="D117" s="113" t="s">
        <v>138</v>
      </c>
      <c r="E117" s="113" t="s">
        <v>42</v>
      </c>
      <c r="F117" s="114">
        <v>8200</v>
      </c>
      <c r="G117" s="124">
        <f t="shared" si="11"/>
        <v>1.646341463414634E-6</v>
      </c>
      <c r="H117" s="330">
        <f t="shared" si="10"/>
        <v>1.625609756097561E-2</v>
      </c>
      <c r="I117" s="331">
        <v>0.05</v>
      </c>
      <c r="J117" s="332"/>
    </row>
    <row r="118" spans="3:10">
      <c r="C118" s="123">
        <v>32</v>
      </c>
      <c r="D118" s="113" t="s">
        <v>141</v>
      </c>
      <c r="E118" s="199"/>
      <c r="F118" s="114">
        <v>5960</v>
      </c>
      <c r="G118" s="124">
        <f t="shared" si="11"/>
        <v>2.2651006711409396E-6</v>
      </c>
      <c r="H118" s="330">
        <f t="shared" si="10"/>
        <v>2.2365771812080538E-2</v>
      </c>
      <c r="I118" s="330">
        <v>0.05</v>
      </c>
    </row>
    <row r="119" spans="3:10">
      <c r="C119" s="123">
        <v>33</v>
      </c>
      <c r="D119" s="113" t="s">
        <v>145</v>
      </c>
      <c r="E119" s="113" t="s">
        <v>146</v>
      </c>
      <c r="F119" s="114">
        <v>1400</v>
      </c>
      <c r="G119" s="124">
        <f t="shared" si="11"/>
        <v>9.6428571428571425E-6</v>
      </c>
      <c r="H119" s="329">
        <f t="shared" si="10"/>
        <v>9.5214285714285724E-2</v>
      </c>
      <c r="I119" s="331">
        <v>9.5214285714285724E-2</v>
      </c>
      <c r="J119" s="332"/>
    </row>
    <row r="120" spans="3:10">
      <c r="C120" s="123">
        <v>34</v>
      </c>
      <c r="D120" s="113" t="s">
        <v>149</v>
      </c>
      <c r="E120" s="113" t="s">
        <v>142</v>
      </c>
      <c r="F120" s="114">
        <v>1370</v>
      </c>
      <c r="G120" s="124">
        <f t="shared" si="11"/>
        <v>9.854014598540146E-6</v>
      </c>
      <c r="H120" s="329">
        <f t="shared" si="10"/>
        <v>9.7299270072992702E-2</v>
      </c>
      <c r="I120" s="329">
        <v>9.7299270072992702E-2</v>
      </c>
    </row>
    <row r="121" spans="3:10">
      <c r="C121" s="123">
        <v>35</v>
      </c>
      <c r="D121" s="113" t="s">
        <v>153</v>
      </c>
      <c r="E121" s="186" t="s">
        <v>154</v>
      </c>
      <c r="F121" s="114">
        <v>312</v>
      </c>
      <c r="G121" s="124">
        <f t="shared" si="11"/>
        <v>4.3269230769230766E-5</v>
      </c>
      <c r="H121" s="329">
        <f t="shared" si="10"/>
        <v>0.42724358974358978</v>
      </c>
      <c r="I121" s="331">
        <v>0.42724358974358978</v>
      </c>
      <c r="J121" s="332"/>
    </row>
    <row r="122" spans="3:10">
      <c r="C122" s="123">
        <v>36</v>
      </c>
      <c r="D122" s="113" t="s">
        <v>157</v>
      </c>
      <c r="E122" s="113" t="s">
        <v>158</v>
      </c>
      <c r="F122" s="114">
        <v>7100</v>
      </c>
      <c r="G122" s="124">
        <f t="shared" si="11"/>
        <v>1.9014084507042254E-6</v>
      </c>
      <c r="H122" s="330">
        <f t="shared" si="10"/>
        <v>1.8774647887323945E-2</v>
      </c>
      <c r="I122" s="330">
        <v>0.05</v>
      </c>
    </row>
    <row r="123" spans="3:10">
      <c r="C123" s="123">
        <v>37</v>
      </c>
      <c r="D123" s="116" t="s">
        <v>17</v>
      </c>
      <c r="E123" s="116" t="s">
        <v>18</v>
      </c>
      <c r="F123" s="114">
        <v>422</v>
      </c>
      <c r="G123" s="124">
        <f t="shared" si="11"/>
        <v>3.1990521327014215E-5</v>
      </c>
      <c r="H123" s="329">
        <f t="shared" si="10"/>
        <v>0.31587677725118485</v>
      </c>
      <c r="I123" s="331">
        <v>0.31587677725118485</v>
      </c>
      <c r="J123" s="332"/>
    </row>
    <row r="124" spans="3:10">
      <c r="C124" s="123">
        <v>38</v>
      </c>
      <c r="D124" s="116" t="s">
        <v>21</v>
      </c>
      <c r="E124" s="116" t="s">
        <v>22</v>
      </c>
      <c r="F124" s="114">
        <v>858</v>
      </c>
      <c r="G124" s="124">
        <f t="shared" si="11"/>
        <v>1.5734265734265734E-5</v>
      </c>
      <c r="H124" s="329">
        <f t="shared" si="10"/>
        <v>0.15536130536130538</v>
      </c>
      <c r="I124" s="329">
        <v>0.15536130536130538</v>
      </c>
    </row>
    <row r="125" spans="3:10">
      <c r="C125" s="123">
        <v>39</v>
      </c>
      <c r="D125" s="116" t="s">
        <v>25</v>
      </c>
      <c r="E125" s="116" t="s">
        <v>26</v>
      </c>
      <c r="F125" s="114">
        <v>1080</v>
      </c>
      <c r="G125" s="124">
        <f t="shared" si="11"/>
        <v>1.2500000000000001E-5</v>
      </c>
      <c r="H125" s="329">
        <f t="shared" si="10"/>
        <v>0.12342592592592594</v>
      </c>
      <c r="I125" s="331">
        <v>0.12</v>
      </c>
      <c r="J125" s="332"/>
    </row>
    <row r="126" spans="3:10">
      <c r="C126" s="123">
        <v>40</v>
      </c>
      <c r="D126" s="117" t="s">
        <v>29</v>
      </c>
      <c r="E126" s="116" t="s">
        <v>30</v>
      </c>
      <c r="F126" s="114">
        <v>1030</v>
      </c>
      <c r="G126" s="124">
        <f t="shared" si="11"/>
        <v>1.3106796116504854E-5</v>
      </c>
      <c r="H126" s="329">
        <f t="shared" si="10"/>
        <v>0.12941747572815535</v>
      </c>
      <c r="I126" s="329">
        <v>0.12941747572815535</v>
      </c>
    </row>
    <row r="127" spans="3:10">
      <c r="C127" s="123">
        <v>41</v>
      </c>
      <c r="D127" s="117" t="s">
        <v>33</v>
      </c>
      <c r="E127" s="116" t="s">
        <v>34</v>
      </c>
      <c r="F127" s="114">
        <v>2760</v>
      </c>
      <c r="G127" s="124">
        <f t="shared" si="11"/>
        <v>4.8913043478260865E-6</v>
      </c>
      <c r="H127" s="329">
        <f t="shared" si="10"/>
        <v>4.8297101449275369E-2</v>
      </c>
      <c r="I127" s="331">
        <v>4.8297101449275369E-2</v>
      </c>
      <c r="J127" s="332"/>
    </row>
    <row r="128" spans="3:10">
      <c r="C128" s="123">
        <v>42</v>
      </c>
      <c r="D128" s="116" t="s">
        <v>37</v>
      </c>
      <c r="E128" s="200" t="s">
        <v>38</v>
      </c>
      <c r="F128" s="114">
        <v>1720</v>
      </c>
      <c r="G128" s="124">
        <f t="shared" si="11"/>
        <v>7.8488372093023254E-6</v>
      </c>
      <c r="H128" s="329">
        <f t="shared" si="10"/>
        <v>7.7500000000000013E-2</v>
      </c>
      <c r="I128" s="329">
        <v>7.7500000000000013E-2</v>
      </c>
    </row>
    <row r="129" spans="3:10">
      <c r="C129" s="123">
        <v>43</v>
      </c>
      <c r="D129" s="116" t="s">
        <v>41</v>
      </c>
      <c r="E129" s="118" t="s">
        <v>42</v>
      </c>
      <c r="F129" s="114">
        <v>460</v>
      </c>
      <c r="G129" s="124">
        <f t="shared" si="11"/>
        <v>2.9347826086956523E-5</v>
      </c>
      <c r="H129" s="329">
        <f t="shared" si="10"/>
        <v>0.2897826086956522</v>
      </c>
      <c r="I129" s="331">
        <v>0.2897826086956522</v>
      </c>
      <c r="J129" s="332"/>
    </row>
    <row r="130" spans="3:10">
      <c r="C130" s="123">
        <v>44</v>
      </c>
      <c r="D130" s="117" t="s">
        <v>45</v>
      </c>
      <c r="E130" s="200" t="s">
        <v>46</v>
      </c>
      <c r="F130" s="114">
        <v>578</v>
      </c>
      <c r="G130" s="124">
        <f t="shared" si="11"/>
        <v>2.3356401384083046E-5</v>
      </c>
      <c r="H130" s="329">
        <f t="shared" si="10"/>
        <v>0.23062283737024222</v>
      </c>
      <c r="I130" s="329">
        <v>0.23062283737024222</v>
      </c>
    </row>
    <row r="131" spans="3:10">
      <c r="C131" s="123">
        <v>45</v>
      </c>
      <c r="D131" s="117" t="s">
        <v>49</v>
      </c>
      <c r="E131" s="118" t="s">
        <v>50</v>
      </c>
      <c r="F131" s="114">
        <v>5900</v>
      </c>
      <c r="G131" s="124">
        <f t="shared" si="11"/>
        <v>2.2881355932203391E-6</v>
      </c>
      <c r="H131" s="330">
        <f t="shared" si="10"/>
        <v>2.2593220338983054E-2</v>
      </c>
      <c r="I131" s="331">
        <v>0.05</v>
      </c>
      <c r="J131" s="332"/>
    </row>
    <row r="132" spans="3:10">
      <c r="C132" s="123">
        <v>46</v>
      </c>
      <c r="D132" s="117" t="s">
        <v>53</v>
      </c>
      <c r="E132" s="118" t="s">
        <v>54</v>
      </c>
      <c r="F132" s="114">
        <v>734</v>
      </c>
      <c r="G132" s="124">
        <f t="shared" si="11"/>
        <v>1.8392370572207085E-5</v>
      </c>
      <c r="H132" s="329">
        <f t="shared" si="10"/>
        <v>0.18160762942779293</v>
      </c>
      <c r="I132" s="329">
        <v>0.18160762942779293</v>
      </c>
    </row>
    <row r="133" spans="3:10">
      <c r="C133" s="123">
        <v>47</v>
      </c>
      <c r="D133" s="117" t="s">
        <v>57</v>
      </c>
      <c r="E133" s="118" t="s">
        <v>58</v>
      </c>
      <c r="F133" s="114">
        <v>1870</v>
      </c>
      <c r="G133" s="124">
        <f t="shared" si="11"/>
        <v>7.2192513368983955E-6</v>
      </c>
      <c r="H133" s="329">
        <f t="shared" si="10"/>
        <v>7.1283422459893053E-2</v>
      </c>
      <c r="I133" s="331">
        <v>7.1283422459893053E-2</v>
      </c>
      <c r="J133" s="332"/>
    </row>
    <row r="134" spans="3:10">
      <c r="C134" s="123">
        <v>48</v>
      </c>
      <c r="D134" s="117" t="s">
        <v>61</v>
      </c>
      <c r="E134" s="118" t="s">
        <v>62</v>
      </c>
      <c r="F134" s="114">
        <v>558</v>
      </c>
      <c r="G134" s="124">
        <f t="shared" si="11"/>
        <v>2.4193548387096773E-5</v>
      </c>
      <c r="H134" s="329">
        <f t="shared" si="10"/>
        <v>0.2388888888888889</v>
      </c>
      <c r="I134" s="329">
        <v>0.2388888888888889</v>
      </c>
    </row>
    <row r="135" spans="3:10">
      <c r="C135" s="123">
        <v>49</v>
      </c>
      <c r="D135" s="116" t="s">
        <v>65</v>
      </c>
      <c r="E135" s="116" t="s">
        <v>66</v>
      </c>
      <c r="F135" s="114">
        <v>2600</v>
      </c>
      <c r="G135" s="124">
        <f t="shared" si="11"/>
        <v>5.1923076923076921E-6</v>
      </c>
      <c r="H135" s="329">
        <f t="shared" si="10"/>
        <v>5.1269230769230775E-2</v>
      </c>
      <c r="I135" s="331">
        <v>5.1269230769230775E-2</v>
      </c>
      <c r="J135" s="332"/>
    </row>
    <row r="136" spans="3:10">
      <c r="C136" s="123">
        <v>50</v>
      </c>
      <c r="D136" s="116" t="s">
        <v>69</v>
      </c>
      <c r="E136" s="116" t="s">
        <v>70</v>
      </c>
      <c r="F136" s="114">
        <v>2760</v>
      </c>
      <c r="G136" s="124">
        <f t="shared" si="11"/>
        <v>4.8913043478260865E-6</v>
      </c>
      <c r="H136" s="329">
        <f t="shared" si="10"/>
        <v>4.8297101449275369E-2</v>
      </c>
      <c r="I136" s="329">
        <v>4.8297101449275369E-2</v>
      </c>
    </row>
    <row r="137" spans="3:10">
      <c r="C137" s="123">
        <v>51</v>
      </c>
      <c r="D137" s="116" t="s">
        <v>73</v>
      </c>
      <c r="E137" s="116" t="s">
        <v>74</v>
      </c>
      <c r="F137" s="114">
        <v>818</v>
      </c>
      <c r="G137" s="124">
        <f t="shared" si="11"/>
        <v>1.6503667481662591E-5</v>
      </c>
      <c r="H137" s="329">
        <f t="shared" ref="H137:H163" si="12">133.3/F137</f>
        <v>0.16295843520782397</v>
      </c>
      <c r="I137" s="331">
        <v>0.16295843520782397</v>
      </c>
      <c r="J137" s="332"/>
    </row>
    <row r="138" spans="3:10">
      <c r="C138" s="123">
        <v>52</v>
      </c>
      <c r="D138" s="117" t="s">
        <v>77</v>
      </c>
      <c r="E138" s="116" t="s">
        <v>78</v>
      </c>
      <c r="F138" s="114">
        <v>328</v>
      </c>
      <c r="G138" s="124">
        <f t="shared" si="11"/>
        <v>4.1158536585365856E-5</v>
      </c>
      <c r="H138" s="329">
        <f t="shared" si="12"/>
        <v>0.40640243902439027</v>
      </c>
      <c r="I138" s="329">
        <v>0.40640243902439027</v>
      </c>
    </row>
    <row r="139" spans="3:10">
      <c r="C139" s="123">
        <v>53</v>
      </c>
      <c r="D139" s="117" t="s">
        <v>81</v>
      </c>
      <c r="E139" s="201" t="s">
        <v>82</v>
      </c>
      <c r="F139" s="114">
        <v>906</v>
      </c>
      <c r="G139" s="124">
        <f t="shared" si="11"/>
        <v>1.4900662251655629E-5</v>
      </c>
      <c r="H139" s="329">
        <f t="shared" si="12"/>
        <v>0.14713024282560708</v>
      </c>
      <c r="I139" s="331">
        <v>0.14713024282560708</v>
      </c>
      <c r="J139" s="332"/>
    </row>
    <row r="140" spans="3:10">
      <c r="C140" s="123">
        <v>54</v>
      </c>
      <c r="D140" s="116" t="s">
        <v>86</v>
      </c>
      <c r="E140" s="118" t="s">
        <v>159</v>
      </c>
      <c r="F140" s="114">
        <v>328</v>
      </c>
      <c r="G140" s="124">
        <f t="shared" si="11"/>
        <v>4.1158536585365856E-5</v>
      </c>
      <c r="H140" s="329">
        <f t="shared" si="12"/>
        <v>0.40640243902439027</v>
      </c>
      <c r="I140" s="329">
        <v>0.40640243902439027</v>
      </c>
    </row>
    <row r="141" spans="3:10">
      <c r="C141" s="123">
        <v>55</v>
      </c>
      <c r="D141" s="116" t="s">
        <v>90</v>
      </c>
      <c r="E141" s="118" t="s">
        <v>160</v>
      </c>
      <c r="F141" s="114">
        <v>508</v>
      </c>
      <c r="G141" s="124">
        <f t="shared" si="11"/>
        <v>2.65748031496063E-5</v>
      </c>
      <c r="H141" s="329">
        <f t="shared" si="12"/>
        <v>0.26240157480314963</v>
      </c>
      <c r="I141" s="331">
        <v>0.26240157480314963</v>
      </c>
      <c r="J141" s="332"/>
    </row>
    <row r="142" spans="3:10">
      <c r="C142" s="123">
        <v>56</v>
      </c>
      <c r="D142" s="117" t="s">
        <v>95</v>
      </c>
      <c r="E142" s="118" t="s">
        <v>96</v>
      </c>
      <c r="F142" s="114">
        <v>440</v>
      </c>
      <c r="G142" s="124">
        <f t="shared" si="11"/>
        <v>3.0681818181818181E-5</v>
      </c>
      <c r="H142" s="329">
        <f t="shared" si="12"/>
        <v>0.30295454545454548</v>
      </c>
      <c r="I142" s="329">
        <v>0.30295454545454548</v>
      </c>
    </row>
    <row r="143" spans="3:10">
      <c r="C143" s="123">
        <v>57</v>
      </c>
      <c r="D143" s="117" t="s">
        <v>99</v>
      </c>
      <c r="E143" s="118" t="s">
        <v>100</v>
      </c>
      <c r="F143" s="114">
        <v>322</v>
      </c>
      <c r="G143" s="124">
        <f t="shared" si="11"/>
        <v>4.1925465838509317E-5</v>
      </c>
      <c r="H143" s="329">
        <f t="shared" si="12"/>
        <v>0.41397515527950313</v>
      </c>
      <c r="I143" s="331">
        <v>0.41397515527950313</v>
      </c>
      <c r="J143" s="332"/>
    </row>
    <row r="144" spans="3:10">
      <c r="C144" s="123">
        <v>58</v>
      </c>
      <c r="D144" s="117" t="s">
        <v>103</v>
      </c>
      <c r="E144" s="118" t="s">
        <v>104</v>
      </c>
      <c r="F144" s="114">
        <v>550</v>
      </c>
      <c r="G144" s="124">
        <f t="shared" si="11"/>
        <v>2.4545454545454545E-5</v>
      </c>
      <c r="H144" s="329">
        <f t="shared" si="12"/>
        <v>0.24236363636363639</v>
      </c>
      <c r="I144" s="329">
        <v>0.24236363636363639</v>
      </c>
    </row>
    <row r="145" spans="3:20">
      <c r="C145" s="123">
        <v>59</v>
      </c>
      <c r="D145" s="117" t="s">
        <v>107</v>
      </c>
      <c r="E145" s="118" t="s">
        <v>108</v>
      </c>
      <c r="F145" s="114">
        <v>2400</v>
      </c>
      <c r="G145" s="124">
        <f t="shared" si="11"/>
        <v>5.6250000000000004E-6</v>
      </c>
      <c r="H145" s="329">
        <f t="shared" si="12"/>
        <v>5.554166666666667E-2</v>
      </c>
      <c r="I145" s="331">
        <v>5.554166666666667E-2</v>
      </c>
      <c r="J145" s="332"/>
    </row>
    <row r="146" spans="3:20">
      <c r="C146" s="123">
        <v>60</v>
      </c>
      <c r="D146" s="117" t="s">
        <v>111</v>
      </c>
      <c r="E146" s="118" t="s">
        <v>112</v>
      </c>
      <c r="F146" s="114">
        <v>2980</v>
      </c>
      <c r="G146" s="124">
        <f t="shared" si="11"/>
        <v>4.5302013422818793E-6</v>
      </c>
      <c r="H146" s="329">
        <f t="shared" si="12"/>
        <v>4.4731543624161076E-2</v>
      </c>
      <c r="I146" s="329">
        <v>0.05</v>
      </c>
    </row>
    <row r="147" spans="3:20">
      <c r="C147" s="123">
        <v>61</v>
      </c>
      <c r="D147" s="117" t="s">
        <v>115</v>
      </c>
      <c r="E147" s="118" t="s">
        <v>116</v>
      </c>
      <c r="F147" s="114">
        <v>1000</v>
      </c>
      <c r="G147" s="124">
        <f t="shared" si="11"/>
        <v>1.3499999999999999E-5</v>
      </c>
      <c r="H147" s="329">
        <f t="shared" si="12"/>
        <v>0.1333</v>
      </c>
      <c r="I147" s="331">
        <v>0.1333</v>
      </c>
      <c r="J147" s="332"/>
    </row>
    <row r="148" spans="3:20">
      <c r="C148" s="123">
        <v>62</v>
      </c>
      <c r="D148" s="117" t="s">
        <v>119</v>
      </c>
      <c r="E148" s="118" t="s">
        <v>120</v>
      </c>
      <c r="F148" s="114">
        <v>540</v>
      </c>
      <c r="G148" s="124">
        <f t="shared" si="11"/>
        <v>2.5000000000000001E-5</v>
      </c>
      <c r="H148" s="329">
        <f t="shared" si="12"/>
        <v>0.24685185185185188</v>
      </c>
      <c r="I148" s="329">
        <v>0.24685185185185188</v>
      </c>
    </row>
    <row r="149" spans="3:20">
      <c r="C149" s="123">
        <v>63</v>
      </c>
      <c r="D149" s="117" t="s">
        <v>123</v>
      </c>
      <c r="E149" s="118" t="s">
        <v>124</v>
      </c>
      <c r="F149" s="114">
        <v>1230</v>
      </c>
      <c r="G149" s="124">
        <f t="shared" si="11"/>
        <v>1.097560975609756E-5</v>
      </c>
      <c r="H149" s="329">
        <f t="shared" si="12"/>
        <v>0.10837398373983741</v>
      </c>
      <c r="I149" s="331">
        <v>0.10837398373983741</v>
      </c>
      <c r="J149" s="332"/>
    </row>
    <row r="150" spans="3:20">
      <c r="C150" s="123">
        <v>64</v>
      </c>
      <c r="D150" s="117" t="s">
        <v>127</v>
      </c>
      <c r="E150" s="118" t="s">
        <v>128</v>
      </c>
      <c r="F150" s="114">
        <v>630</v>
      </c>
      <c r="G150" s="124">
        <f t="shared" si="11"/>
        <v>2.1428571428571428E-5</v>
      </c>
      <c r="H150" s="329">
        <f t="shared" si="12"/>
        <v>0.2115873015873016</v>
      </c>
      <c r="I150" s="329">
        <v>0.2115873015873016</v>
      </c>
    </row>
    <row r="151" spans="3:20">
      <c r="C151" s="123">
        <v>65</v>
      </c>
      <c r="D151" s="117" t="s">
        <v>131</v>
      </c>
      <c r="E151" s="118" t="s">
        <v>132</v>
      </c>
      <c r="F151" s="114">
        <v>226</v>
      </c>
      <c r="G151" s="124">
        <f t="shared" si="11"/>
        <v>5.9734513274336283E-5</v>
      </c>
      <c r="H151" s="329">
        <f t="shared" si="12"/>
        <v>0.58982300884955752</v>
      </c>
      <c r="I151" s="331">
        <v>0.58982300884955752</v>
      </c>
      <c r="J151" s="332"/>
    </row>
    <row r="152" spans="3:20">
      <c r="C152" s="123">
        <v>66</v>
      </c>
      <c r="D152" s="117" t="s">
        <v>135</v>
      </c>
      <c r="E152" s="118" t="s">
        <v>136</v>
      </c>
      <c r="F152" s="114">
        <v>364</v>
      </c>
      <c r="G152" s="124">
        <f t="shared" ref="G152:G162" si="13">0.0135/F152</f>
        <v>3.7087912087912087E-5</v>
      </c>
      <c r="H152" s="329">
        <f t="shared" si="12"/>
        <v>0.36620879120879124</v>
      </c>
      <c r="I152" s="329">
        <v>0.36620879120879124</v>
      </c>
    </row>
    <row r="153" spans="3:20">
      <c r="C153" s="123">
        <v>67</v>
      </c>
      <c r="D153" s="117" t="s">
        <v>138</v>
      </c>
      <c r="E153" s="118" t="s">
        <v>42</v>
      </c>
      <c r="F153" s="114">
        <v>560</v>
      </c>
      <c r="G153" s="124">
        <f t="shared" si="13"/>
        <v>2.4107142857142858E-5</v>
      </c>
      <c r="H153" s="329">
        <f t="shared" si="12"/>
        <v>0.23803571428571429</v>
      </c>
      <c r="I153" s="331">
        <v>0.23803571428571429</v>
      </c>
      <c r="J153" s="332"/>
    </row>
    <row r="154" spans="3:20">
      <c r="C154" s="123">
        <v>68</v>
      </c>
      <c r="D154" s="117" t="s">
        <v>141</v>
      </c>
      <c r="E154" s="118" t="s">
        <v>142</v>
      </c>
      <c r="F154" s="114">
        <v>294</v>
      </c>
      <c r="G154" s="124">
        <f t="shared" si="13"/>
        <v>4.5918367346938773E-5</v>
      </c>
      <c r="H154" s="329">
        <f t="shared" si="12"/>
        <v>0.4534013605442177</v>
      </c>
      <c r="I154" s="329">
        <v>0.4534013605442177</v>
      </c>
      <c r="T154" s="332"/>
    </row>
    <row r="155" spans="3:20">
      <c r="C155" s="123">
        <v>69</v>
      </c>
      <c r="D155" s="117" t="s">
        <v>145</v>
      </c>
      <c r="E155" s="118" t="s">
        <v>146</v>
      </c>
      <c r="F155" s="114">
        <v>896</v>
      </c>
      <c r="G155" s="124">
        <f t="shared" si="13"/>
        <v>1.5066964285714286E-5</v>
      </c>
      <c r="H155" s="329">
        <f t="shared" si="12"/>
        <v>0.14877232142857144</v>
      </c>
      <c r="I155" s="331">
        <v>0.14877232142857144</v>
      </c>
      <c r="J155" s="332"/>
    </row>
    <row r="156" spans="3:20">
      <c r="C156" s="123">
        <v>70</v>
      </c>
      <c r="D156" s="117" t="s">
        <v>149</v>
      </c>
      <c r="E156" s="118" t="s">
        <v>150</v>
      </c>
      <c r="F156" s="114">
        <v>650</v>
      </c>
      <c r="G156" s="124">
        <f t="shared" si="13"/>
        <v>2.0769230769230768E-5</v>
      </c>
      <c r="H156" s="329">
        <f t="shared" si="12"/>
        <v>0.2050769230769231</v>
      </c>
      <c r="I156" s="329">
        <v>0.2050769230769231</v>
      </c>
    </row>
    <row r="157" spans="3:20">
      <c r="C157" s="123">
        <v>71</v>
      </c>
      <c r="D157" s="117" t="s">
        <v>153</v>
      </c>
      <c r="E157" s="118" t="s">
        <v>154</v>
      </c>
      <c r="F157" s="114">
        <v>386</v>
      </c>
      <c r="G157" s="124">
        <f t="shared" si="13"/>
        <v>3.4974093264248701E-5</v>
      </c>
      <c r="H157" s="329">
        <f t="shared" si="12"/>
        <v>0.34533678756476688</v>
      </c>
      <c r="I157" s="331">
        <v>0.34533678756476688</v>
      </c>
      <c r="J157" s="332"/>
    </row>
    <row r="158" spans="3:20">
      <c r="C158" s="123">
        <v>72</v>
      </c>
      <c r="D158" s="122" t="s">
        <v>353</v>
      </c>
      <c r="E158" s="202" t="s">
        <v>158</v>
      </c>
      <c r="F158" s="114">
        <v>2200</v>
      </c>
      <c r="G158" s="124">
        <f t="shared" si="13"/>
        <v>6.1363636363636364E-6</v>
      </c>
      <c r="H158" s="329">
        <f t="shared" si="12"/>
        <v>6.0590909090909098E-2</v>
      </c>
      <c r="I158" s="329">
        <v>6.0590909090909098E-2</v>
      </c>
    </row>
    <row r="159" spans="3:20">
      <c r="C159" s="123">
        <v>73</v>
      </c>
      <c r="D159" s="122" t="s">
        <v>354</v>
      </c>
      <c r="E159" s="203"/>
      <c r="F159" s="114">
        <v>1090</v>
      </c>
      <c r="G159" s="124">
        <f t="shared" si="13"/>
        <v>1.238532110091743E-5</v>
      </c>
      <c r="H159" s="329">
        <f t="shared" si="12"/>
        <v>0.12229357798165139</v>
      </c>
      <c r="I159" s="331">
        <v>0.12229357798165139</v>
      </c>
      <c r="J159" s="332"/>
    </row>
    <row r="160" spans="3:20">
      <c r="C160" s="123">
        <v>74</v>
      </c>
      <c r="D160" s="204" t="s">
        <v>346</v>
      </c>
      <c r="E160" s="203"/>
      <c r="F160" s="326" t="s">
        <v>184</v>
      </c>
      <c r="G160" s="124" t="e">
        <f t="shared" si="13"/>
        <v>#VALUE!</v>
      </c>
      <c r="H160" s="329" t="e">
        <f t="shared" si="12"/>
        <v>#VALUE!</v>
      </c>
      <c r="I160" s="329">
        <v>0.1</v>
      </c>
    </row>
    <row r="161" spans="3:10">
      <c r="C161" s="123">
        <v>75</v>
      </c>
      <c r="D161" s="122" t="s">
        <v>350</v>
      </c>
      <c r="E161" s="203"/>
      <c r="F161" s="114">
        <v>108</v>
      </c>
      <c r="G161" s="124">
        <f t="shared" si="13"/>
        <v>1.25E-4</v>
      </c>
      <c r="H161" s="329">
        <f t="shared" si="12"/>
        <v>1.2342592592592594</v>
      </c>
      <c r="I161" s="331">
        <v>1.23</v>
      </c>
      <c r="J161" s="332"/>
    </row>
    <row r="162" spans="3:10">
      <c r="C162" s="123">
        <v>76</v>
      </c>
      <c r="D162" s="122" t="s">
        <v>496</v>
      </c>
      <c r="E162" s="203"/>
      <c r="F162" s="114">
        <v>120</v>
      </c>
      <c r="G162" s="124">
        <f t="shared" si="13"/>
        <v>1.125E-4</v>
      </c>
      <c r="H162" s="329">
        <f t="shared" si="12"/>
        <v>1.1108333333333333</v>
      </c>
      <c r="I162" s="329">
        <v>1.1100000000000001</v>
      </c>
    </row>
    <row r="163" spans="3:10" ht="17">
      <c r="C163" s="123">
        <v>77</v>
      </c>
      <c r="D163" s="328" t="s">
        <v>496</v>
      </c>
      <c r="E163" s="203"/>
      <c r="F163" s="326" t="s">
        <v>184</v>
      </c>
      <c r="G163" s="124" t="e">
        <f>SUM(G86:G161)</f>
        <v>#VALUE!</v>
      </c>
      <c r="H163" s="329" t="e">
        <f t="shared" si="12"/>
        <v>#VALUE!</v>
      </c>
      <c r="I163" s="331"/>
      <c r="J163" s="332"/>
    </row>
    <row r="164" spans="3:10">
      <c r="C164" s="114" t="s">
        <v>596</v>
      </c>
      <c r="D164" s="114"/>
      <c r="E164" s="114"/>
      <c r="F164" s="114"/>
      <c r="G164" s="124"/>
      <c r="I164" s="329">
        <f>SUM(I87:I163)</f>
        <v>19.133027425570727</v>
      </c>
    </row>
    <row r="165" spans="3:10" ht="51">
      <c r="C165" s="206" t="s">
        <v>597</v>
      </c>
      <c r="D165" s="114"/>
      <c r="E165" s="114"/>
      <c r="F165" s="114"/>
      <c r="G165" s="124">
        <f>G164-49</f>
        <v>-49</v>
      </c>
      <c r="I165" s="329">
        <f>49-I164</f>
        <v>29.866972574429273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27F7-A5BB-E341-ABDE-DBAB7E4DD859}">
  <dimension ref="B1:W83"/>
  <sheetViews>
    <sheetView topLeftCell="A10" zoomScale="67" workbookViewId="0">
      <selection activeCell="I50" sqref="I50"/>
    </sheetView>
  </sheetViews>
  <sheetFormatPr baseColWidth="10" defaultColWidth="8.83203125" defaultRowHeight="16"/>
  <cols>
    <col min="2" max="2" width="15.5" customWidth="1"/>
    <col min="4" max="4" width="16.6640625" customWidth="1"/>
    <col min="6" max="7" width="18.1640625" customWidth="1"/>
    <col min="8" max="8" width="27" customWidth="1"/>
    <col min="9" max="10" width="24.6640625" customWidth="1"/>
    <col min="11" max="12" width="14.5" customWidth="1"/>
    <col min="13" max="13" width="13.5" customWidth="1"/>
    <col min="14" max="14" width="11.1640625" customWidth="1"/>
    <col min="15" max="15" width="14.1640625" customWidth="1"/>
    <col min="16" max="16" width="11.1640625" bestFit="1" customWidth="1"/>
    <col min="17" max="17" width="15.83203125" customWidth="1"/>
    <col min="18" max="18" width="16.6640625" customWidth="1"/>
    <col min="19" max="19" width="27.1640625" customWidth="1"/>
    <col min="20" max="22" width="25" customWidth="1"/>
    <col min="23" max="23" width="27" customWidth="1"/>
  </cols>
  <sheetData>
    <row r="1" spans="2:23">
      <c r="B1" s="45" t="s">
        <v>10</v>
      </c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  <c r="S1" s="18"/>
      <c r="T1" s="18"/>
      <c r="U1" s="18"/>
    </row>
    <row r="2" spans="2:23" ht="17" thickBot="1">
      <c r="B2" s="20"/>
      <c r="C2" s="20"/>
      <c r="D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3"/>
    </row>
    <row r="3" spans="2:23">
      <c r="B3" s="34" t="s">
        <v>173</v>
      </c>
      <c r="C3" s="35" t="s">
        <v>174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L3" s="19"/>
      <c r="M3" s="40" t="s">
        <v>173</v>
      </c>
      <c r="N3" s="41" t="s">
        <v>174</v>
      </c>
      <c r="O3" s="41" t="s">
        <v>175</v>
      </c>
      <c r="P3" s="41"/>
      <c r="Q3" s="41" t="s">
        <v>176</v>
      </c>
      <c r="R3" s="41" t="s">
        <v>177</v>
      </c>
      <c r="S3" s="41" t="s">
        <v>169</v>
      </c>
      <c r="T3" s="41" t="s">
        <v>170</v>
      </c>
      <c r="U3" s="35" t="s">
        <v>178</v>
      </c>
      <c r="V3" s="36" t="s">
        <v>171</v>
      </c>
    </row>
    <row r="4" spans="2:23" ht="17" thickBot="1">
      <c r="B4" s="37" t="s">
        <v>7</v>
      </c>
      <c r="C4" s="38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L4" s="20"/>
      <c r="M4" s="42" t="s">
        <v>7</v>
      </c>
      <c r="N4" s="43" t="s">
        <v>179</v>
      </c>
      <c r="O4" s="43" t="s">
        <v>180</v>
      </c>
      <c r="P4" s="43" t="s">
        <v>166</v>
      </c>
      <c r="Q4" s="43" t="s">
        <v>181</v>
      </c>
      <c r="R4" s="43" t="s">
        <v>182</v>
      </c>
      <c r="S4" s="43" t="s">
        <v>183</v>
      </c>
      <c r="T4" s="43" t="s">
        <v>183</v>
      </c>
      <c r="U4" s="38" t="s">
        <v>183</v>
      </c>
      <c r="V4" s="44" t="s">
        <v>183</v>
      </c>
    </row>
    <row r="5" spans="2:23">
      <c r="B5" s="31" t="s">
        <v>15</v>
      </c>
      <c r="C5" s="20">
        <v>692</v>
      </c>
      <c r="D5" s="20">
        <f>C5/1000000000</f>
        <v>6.92E-7</v>
      </c>
      <c r="E5" s="20">
        <v>272</v>
      </c>
      <c r="F5" s="20">
        <f>D5/((E5*617.96)+36.04)</f>
        <v>4.1160791419711833E-12</v>
      </c>
      <c r="G5" s="20">
        <f>F5*1000000000000000</f>
        <v>4116.0791419711832</v>
      </c>
      <c r="H5" s="20">
        <f>G5/1000</f>
        <v>4.1160791419711833</v>
      </c>
      <c r="I5" s="20">
        <f>100/H5</f>
        <v>24.294965317919075</v>
      </c>
      <c r="J5" s="58">
        <f>12/H5</f>
        <v>2.9153958381502889</v>
      </c>
      <c r="K5" s="26">
        <f>200/H5</f>
        <v>48.589930635838151</v>
      </c>
      <c r="L5" s="20"/>
      <c r="M5" s="31" t="s">
        <v>16</v>
      </c>
      <c r="N5" s="20">
        <v>2920</v>
      </c>
      <c r="O5" s="20">
        <f>(N5)/1000000000</f>
        <v>2.92E-6</v>
      </c>
      <c r="P5" s="20">
        <v>254</v>
      </c>
      <c r="Q5" s="22">
        <f>O5/((P5*617.96)+36.04)</f>
        <v>1.8598977260075103E-11</v>
      </c>
      <c r="R5" s="20">
        <f>Q5*1000000000000000</f>
        <v>18598.977260075102</v>
      </c>
      <c r="S5" s="20">
        <f>R5/1000</f>
        <v>18.598977260075102</v>
      </c>
      <c r="T5" s="58">
        <f>100/S5</f>
        <v>5.3766397260273981</v>
      </c>
      <c r="U5" s="60">
        <f>12/T5</f>
        <v>2.231877271209012</v>
      </c>
      <c r="V5" s="30">
        <f>200/S5</f>
        <v>10.753279452054796</v>
      </c>
    </row>
    <row r="6" spans="2:23">
      <c r="B6" s="31" t="s">
        <v>19</v>
      </c>
      <c r="C6" s="20">
        <v>200</v>
      </c>
      <c r="D6" s="20">
        <f t="shared" ref="D6:D41" si="0">C6/1000000000</f>
        <v>1.9999999999999999E-7</v>
      </c>
      <c r="E6" s="20">
        <v>272</v>
      </c>
      <c r="F6" s="20">
        <f t="shared" ref="F6:F41" si="1">D6/((E6*617.96)+36.04)</f>
        <v>1.1896182491246193E-12</v>
      </c>
      <c r="G6" s="20">
        <f t="shared" ref="G6:G41" si="2">F6*1000000000000000</f>
        <v>1189.6182491246193</v>
      </c>
      <c r="H6" s="20">
        <f t="shared" ref="H6:H41" si="3">G6/1000</f>
        <v>1.1896182491246192</v>
      </c>
      <c r="I6" s="20">
        <f t="shared" ref="I6:I41" si="4">100/H6</f>
        <v>84.060580000000016</v>
      </c>
      <c r="J6" s="58">
        <f t="shared" ref="J6:J41" si="5">12/H6</f>
        <v>10.087269600000001</v>
      </c>
      <c r="K6" s="26">
        <f t="shared" ref="K6:K41" si="6">200/H6</f>
        <v>168.12116000000003</v>
      </c>
      <c r="L6" s="20"/>
      <c r="M6" s="31" t="s">
        <v>20</v>
      </c>
      <c r="N6" s="28" t="s">
        <v>184</v>
      </c>
      <c r="O6" s="20"/>
      <c r="P6" s="20"/>
      <c r="Q6" s="22"/>
      <c r="R6" s="20"/>
      <c r="S6" s="20"/>
      <c r="T6" s="58"/>
      <c r="U6" s="60"/>
      <c r="V6" s="30"/>
      <c r="W6" s="60"/>
    </row>
    <row r="7" spans="2:23">
      <c r="B7" s="31" t="s">
        <v>162</v>
      </c>
      <c r="C7" s="20">
        <v>492</v>
      </c>
      <c r="D7" s="20">
        <f t="shared" si="0"/>
        <v>4.9200000000000001E-7</v>
      </c>
      <c r="E7" s="20">
        <v>272</v>
      </c>
      <c r="F7" s="20">
        <f t="shared" si="1"/>
        <v>2.9264608928465636E-12</v>
      </c>
      <c r="G7" s="20">
        <f t="shared" si="2"/>
        <v>2926.4608928465636</v>
      </c>
      <c r="H7" s="20">
        <f t="shared" si="3"/>
        <v>2.9264608928465639</v>
      </c>
      <c r="I7" s="20">
        <f t="shared" si="4"/>
        <v>34.170967479674793</v>
      </c>
      <c r="J7" s="58">
        <f t="shared" si="5"/>
        <v>4.1005160975609751</v>
      </c>
      <c r="K7" s="26">
        <f t="shared" si="6"/>
        <v>68.341934959349587</v>
      </c>
      <c r="L7" s="20"/>
      <c r="M7" s="31" t="s">
        <v>24</v>
      </c>
      <c r="N7" s="20">
        <v>584</v>
      </c>
      <c r="O7" s="20">
        <f t="shared" ref="O7:O35" si="7">N7/1000000000</f>
        <v>5.8400000000000004E-7</v>
      </c>
      <c r="P7" s="20">
        <v>254</v>
      </c>
      <c r="Q7" s="22">
        <f t="shared" ref="Q7:Q35" si="8">O7/((P7*617.96)+36.04)</f>
        <v>3.719795452015021E-12</v>
      </c>
      <c r="R7" s="20">
        <f t="shared" ref="R7:R35" si="9">Q7*1000000000000000</f>
        <v>3719.7954520150211</v>
      </c>
      <c r="S7" s="20">
        <f t="shared" ref="S7:S35" si="10">R7/1000</f>
        <v>3.7197954520150209</v>
      </c>
      <c r="T7" s="58">
        <f>100/S7</f>
        <v>26.883198630136985</v>
      </c>
      <c r="U7" s="60">
        <f t="shared" ref="U7:U35" si="11">12/T7</f>
        <v>0.44637545424180253</v>
      </c>
      <c r="V7" s="30">
        <f>200/S7</f>
        <v>53.766397260273969</v>
      </c>
      <c r="W7" s="60"/>
    </row>
    <row r="8" spans="2:23">
      <c r="B8" s="31" t="s">
        <v>23</v>
      </c>
      <c r="C8" s="20">
        <v>882</v>
      </c>
      <c r="D8" s="20">
        <f t="shared" si="0"/>
        <v>8.8199999999999998E-7</v>
      </c>
      <c r="E8" s="20">
        <v>272</v>
      </c>
      <c r="F8" s="20">
        <f t="shared" si="1"/>
        <v>5.2462164786395711E-12</v>
      </c>
      <c r="G8" s="20">
        <f t="shared" si="2"/>
        <v>5246.2164786395715</v>
      </c>
      <c r="H8" s="20">
        <f t="shared" si="3"/>
        <v>5.2462164786395711</v>
      </c>
      <c r="I8" s="20">
        <f t="shared" si="4"/>
        <v>19.061356009070298</v>
      </c>
      <c r="J8" s="58">
        <f t="shared" si="5"/>
        <v>2.2873627210884355</v>
      </c>
      <c r="K8" s="26">
        <f t="shared" si="6"/>
        <v>38.122712018140597</v>
      </c>
      <c r="L8" s="20"/>
      <c r="M8" s="31" t="s">
        <v>28</v>
      </c>
      <c r="N8" s="20">
        <v>760</v>
      </c>
      <c r="O8" s="20">
        <f t="shared" si="7"/>
        <v>7.6000000000000003E-7</v>
      </c>
      <c r="P8" s="20">
        <v>254</v>
      </c>
      <c r="Q8" s="22">
        <f t="shared" si="8"/>
        <v>4.8408296978277667E-12</v>
      </c>
      <c r="R8" s="20">
        <f t="shared" si="9"/>
        <v>4840.8296978277667</v>
      </c>
      <c r="S8" s="20">
        <f t="shared" si="10"/>
        <v>4.8408296978277665</v>
      </c>
      <c r="T8" s="58">
        <f>100/S8</f>
        <v>20.657615789473684</v>
      </c>
      <c r="U8" s="60">
        <f>12/T8</f>
        <v>0.58089956373933205</v>
      </c>
      <c r="V8" s="30">
        <f>200/S8</f>
        <v>41.315231578947369</v>
      </c>
      <c r="W8" s="60"/>
    </row>
    <row r="9" spans="2:23">
      <c r="B9" s="32" t="s">
        <v>27</v>
      </c>
      <c r="C9" s="20">
        <v>504</v>
      </c>
      <c r="D9" s="20">
        <f t="shared" si="0"/>
        <v>5.0399999999999996E-7</v>
      </c>
      <c r="E9" s="20">
        <v>272</v>
      </c>
      <c r="F9" s="20">
        <f t="shared" si="1"/>
        <v>2.9978379877940406E-12</v>
      </c>
      <c r="G9" s="20">
        <f t="shared" si="2"/>
        <v>2997.8379877940406</v>
      </c>
      <c r="H9" s="20">
        <f t="shared" si="3"/>
        <v>2.9978379877940404</v>
      </c>
      <c r="I9" s="20">
        <f t="shared" si="4"/>
        <v>33.357373015873023</v>
      </c>
      <c r="J9" s="58">
        <f t="shared" si="5"/>
        <v>4.0028847619047623</v>
      </c>
      <c r="K9" s="26">
        <f t="shared" si="6"/>
        <v>66.714746031746046</v>
      </c>
      <c r="L9" s="20"/>
      <c r="M9" s="32" t="s">
        <v>36</v>
      </c>
      <c r="N9" s="20">
        <v>530</v>
      </c>
      <c r="O9" s="20">
        <f t="shared" si="7"/>
        <v>5.3000000000000001E-7</v>
      </c>
      <c r="P9" s="20">
        <v>254</v>
      </c>
      <c r="Q9" s="22">
        <f t="shared" si="8"/>
        <v>3.3758417629588373E-12</v>
      </c>
      <c r="R9" s="20">
        <f t="shared" si="9"/>
        <v>3375.8417629588375</v>
      </c>
      <c r="S9" s="20">
        <f t="shared" si="10"/>
        <v>3.3758417629588378</v>
      </c>
      <c r="T9" s="58">
        <f>100/S9</f>
        <v>29.622241509433959</v>
      </c>
      <c r="U9" s="60">
        <f>12/T9</f>
        <v>0.40510101155506051</v>
      </c>
      <c r="V9" s="30">
        <f>200/S9</f>
        <v>59.244483018867918</v>
      </c>
      <c r="W9" s="60"/>
    </row>
    <row r="10" spans="2:23">
      <c r="B10" s="32" t="s">
        <v>31</v>
      </c>
      <c r="C10" s="20">
        <v>1270</v>
      </c>
      <c r="D10" s="20">
        <f t="shared" si="0"/>
        <v>1.2699999999999999E-6</v>
      </c>
      <c r="E10" s="20">
        <v>272</v>
      </c>
      <c r="F10" s="20">
        <f t="shared" si="1"/>
        <v>7.5540758819413319E-12</v>
      </c>
      <c r="G10" s="20">
        <f t="shared" si="2"/>
        <v>7554.0758819413322</v>
      </c>
      <c r="H10" s="20">
        <f t="shared" si="3"/>
        <v>7.5540758819413325</v>
      </c>
      <c r="I10" s="20">
        <f t="shared" si="4"/>
        <v>13.237886614173229</v>
      </c>
      <c r="J10" s="58">
        <f t="shared" si="5"/>
        <v>1.5885463937007875</v>
      </c>
      <c r="K10" s="26">
        <f t="shared" si="6"/>
        <v>26.475773228346458</v>
      </c>
      <c r="L10" s="20"/>
      <c r="M10" s="32" t="s">
        <v>40</v>
      </c>
      <c r="N10" s="20">
        <v>466</v>
      </c>
      <c r="O10" s="20">
        <f t="shared" si="7"/>
        <v>4.6600000000000002E-7</v>
      </c>
      <c r="P10" s="20">
        <v>254</v>
      </c>
      <c r="Q10" s="22">
        <f t="shared" si="8"/>
        <v>2.968192946299657E-12</v>
      </c>
      <c r="R10" s="20">
        <f t="shared" si="9"/>
        <v>2968.1929462996568</v>
      </c>
      <c r="S10" s="20">
        <f t="shared" si="10"/>
        <v>2.9681929462996566</v>
      </c>
      <c r="T10" s="58">
        <f>100/S10</f>
        <v>33.69053218884121</v>
      </c>
      <c r="U10" s="60">
        <f t="shared" si="11"/>
        <v>0.35618315355595875</v>
      </c>
      <c r="V10" s="30">
        <f>200/S10</f>
        <v>67.381064377682421</v>
      </c>
      <c r="W10" s="60"/>
    </row>
    <row r="11" spans="2:23">
      <c r="B11" s="31" t="s">
        <v>35</v>
      </c>
      <c r="C11" s="20">
        <v>920</v>
      </c>
      <c r="D11" s="20">
        <f t="shared" si="0"/>
        <v>9.1999999999999998E-7</v>
      </c>
      <c r="E11" s="20">
        <v>272</v>
      </c>
      <c r="F11" s="20">
        <f t="shared" si="1"/>
        <v>5.4722439459732488E-12</v>
      </c>
      <c r="G11" s="20">
        <f t="shared" si="2"/>
        <v>5472.2439459732486</v>
      </c>
      <c r="H11" s="20">
        <f t="shared" si="3"/>
        <v>5.4722439459732488</v>
      </c>
      <c r="I11" s="20">
        <f t="shared" si="4"/>
        <v>18.274039130434783</v>
      </c>
      <c r="J11" s="58">
        <f t="shared" si="5"/>
        <v>2.1928846956521739</v>
      </c>
      <c r="K11" s="26">
        <f t="shared" si="6"/>
        <v>36.548078260869566</v>
      </c>
      <c r="L11" s="20"/>
      <c r="M11" s="32" t="s">
        <v>44</v>
      </c>
      <c r="N11" s="20">
        <v>666</v>
      </c>
      <c r="O11" s="20">
        <f t="shared" si="7"/>
        <v>6.6599999999999996E-7</v>
      </c>
      <c r="P11" s="20">
        <v>254</v>
      </c>
      <c r="Q11" s="22">
        <f t="shared" si="8"/>
        <v>4.2420954983595951E-12</v>
      </c>
      <c r="R11" s="20">
        <f t="shared" si="9"/>
        <v>4242.0954983595948</v>
      </c>
      <c r="S11" s="20">
        <f t="shared" si="10"/>
        <v>4.2420954983595944</v>
      </c>
      <c r="T11" s="58">
        <f>100/S11</f>
        <v>23.573255255255262</v>
      </c>
      <c r="U11" s="60">
        <f t="shared" si="11"/>
        <v>0.50905145980315136</v>
      </c>
      <c r="V11" s="30">
        <f>200/S11</f>
        <v>47.146510510510524</v>
      </c>
      <c r="W11" s="60"/>
    </row>
    <row r="12" spans="2:23">
      <c r="B12" s="31" t="s">
        <v>39</v>
      </c>
      <c r="C12" s="20">
        <v>1930</v>
      </c>
      <c r="D12" s="20">
        <f>C12/1000000000</f>
        <v>1.9300000000000002E-6</v>
      </c>
      <c r="E12" s="20">
        <v>272</v>
      </c>
      <c r="F12" s="20">
        <f>D12/((E12*617.96)+36.04)</f>
        <v>1.1479816104052578E-11</v>
      </c>
      <c r="G12" s="20">
        <f>F12*1000000000000000</f>
        <v>11479.816104052579</v>
      </c>
      <c r="H12" s="20">
        <f>G12/1000</f>
        <v>11.479816104052579</v>
      </c>
      <c r="I12" s="20">
        <f>100/H12</f>
        <v>8.7109409326424849</v>
      </c>
      <c r="J12" s="58">
        <f>12/H12</f>
        <v>1.0453129119170983</v>
      </c>
      <c r="K12" s="26">
        <f>200/H12</f>
        <v>17.42188186528497</v>
      </c>
      <c r="L12" s="20"/>
      <c r="M12" s="32"/>
      <c r="N12" s="20"/>
      <c r="O12" s="20"/>
      <c r="P12" s="20"/>
      <c r="Q12" s="22"/>
      <c r="R12" s="20"/>
      <c r="S12" s="20"/>
      <c r="T12" s="58"/>
      <c r="U12" s="60"/>
      <c r="V12" s="30"/>
      <c r="W12" s="60"/>
    </row>
    <row r="13" spans="2:23">
      <c r="B13" s="32" t="s">
        <v>43</v>
      </c>
      <c r="C13" s="20">
        <v>1560</v>
      </c>
      <c r="D13" s="20">
        <f t="shared" si="0"/>
        <v>1.5600000000000001E-6</v>
      </c>
      <c r="E13" s="20">
        <v>272</v>
      </c>
      <c r="F13" s="20">
        <f t="shared" si="1"/>
        <v>9.2790223431720315E-12</v>
      </c>
      <c r="G13" s="20">
        <f t="shared" si="2"/>
        <v>9279.0223431720315</v>
      </c>
      <c r="H13" s="20">
        <f t="shared" si="3"/>
        <v>9.2790223431720307</v>
      </c>
      <c r="I13" s="20">
        <f t="shared" si="4"/>
        <v>10.776997435897437</v>
      </c>
      <c r="J13" s="58">
        <f t="shared" si="5"/>
        <v>1.2932396923076923</v>
      </c>
      <c r="K13" s="26">
        <f t="shared" si="6"/>
        <v>21.553994871794874</v>
      </c>
      <c r="L13" s="20"/>
      <c r="M13" s="32" t="s">
        <v>52</v>
      </c>
      <c r="N13" s="20">
        <v>1860</v>
      </c>
      <c r="O13" s="20">
        <f t="shared" si="7"/>
        <v>1.86E-6</v>
      </c>
      <c r="P13" s="20">
        <v>254</v>
      </c>
      <c r="Q13" s="22">
        <f t="shared" si="8"/>
        <v>1.184729373415743E-11</v>
      </c>
      <c r="R13" s="20">
        <f t="shared" si="9"/>
        <v>11847.293734157429</v>
      </c>
      <c r="S13" s="20">
        <f t="shared" si="10"/>
        <v>11.847293734157429</v>
      </c>
      <c r="T13" s="58">
        <f>100/S13</f>
        <v>8.440746236559141</v>
      </c>
      <c r="U13" s="60">
        <f t="shared" si="11"/>
        <v>1.4216752480988912</v>
      </c>
      <c r="V13" s="30">
        <f>200/S13</f>
        <v>16.881492473118282</v>
      </c>
      <c r="W13" s="60"/>
    </row>
    <row r="14" spans="2:23">
      <c r="B14" s="32" t="s">
        <v>47</v>
      </c>
      <c r="C14" s="20">
        <v>1100</v>
      </c>
      <c r="D14" s="20">
        <f t="shared" si="0"/>
        <v>1.1000000000000001E-6</v>
      </c>
      <c r="E14" s="20">
        <v>272</v>
      </c>
      <c r="F14" s="20">
        <f t="shared" si="1"/>
        <v>6.5429003701854071E-12</v>
      </c>
      <c r="G14" s="20">
        <f t="shared" si="2"/>
        <v>6542.9003701854072</v>
      </c>
      <c r="H14" s="20">
        <f t="shared" si="3"/>
        <v>6.5429003701854072</v>
      </c>
      <c r="I14" s="20">
        <f t="shared" si="4"/>
        <v>15.283741818181817</v>
      </c>
      <c r="J14" s="58">
        <f t="shared" si="5"/>
        <v>1.8340490181818181</v>
      </c>
      <c r="K14" s="26">
        <f t="shared" si="6"/>
        <v>30.567483636363633</v>
      </c>
      <c r="L14" s="20"/>
      <c r="M14" s="32" t="s">
        <v>56</v>
      </c>
      <c r="N14" s="20">
        <v>286</v>
      </c>
      <c r="O14" s="20">
        <f t="shared" si="7"/>
        <v>2.8599999999999999E-7</v>
      </c>
      <c r="P14" s="20">
        <v>254</v>
      </c>
      <c r="Q14" s="22">
        <f t="shared" si="8"/>
        <v>1.8216806494457122E-12</v>
      </c>
      <c r="R14" s="20">
        <f t="shared" si="9"/>
        <v>1821.6806494457121</v>
      </c>
      <c r="S14" s="20">
        <f t="shared" si="10"/>
        <v>1.8216806494457121</v>
      </c>
      <c r="T14" s="58">
        <f>100/S14</f>
        <v>54.894363636363643</v>
      </c>
      <c r="U14" s="60">
        <f>12/T14</f>
        <v>0.21860167793348545</v>
      </c>
      <c r="V14" s="30">
        <f>200/S14</f>
        <v>109.78872727272729</v>
      </c>
      <c r="W14" s="60"/>
    </row>
    <row r="15" spans="2:23">
      <c r="B15" s="32" t="s">
        <v>51</v>
      </c>
      <c r="C15" s="20">
        <v>682</v>
      </c>
      <c r="D15" s="20">
        <f t="shared" si="0"/>
        <v>6.8199999999999999E-7</v>
      </c>
      <c r="E15" s="20">
        <v>272</v>
      </c>
      <c r="F15" s="20">
        <f t="shared" si="1"/>
        <v>4.0565982295149522E-12</v>
      </c>
      <c r="G15" s="20">
        <f t="shared" si="2"/>
        <v>4056.598229514952</v>
      </c>
      <c r="H15" s="20">
        <f t="shared" si="3"/>
        <v>4.0565982295149521</v>
      </c>
      <c r="I15" s="20">
        <f t="shared" si="4"/>
        <v>24.651196480938417</v>
      </c>
      <c r="J15" s="58">
        <f t="shared" si="5"/>
        <v>2.9581435777126099</v>
      </c>
      <c r="K15" s="26">
        <f t="shared" si="6"/>
        <v>49.302392961876834</v>
      </c>
      <c r="L15" s="20"/>
      <c r="M15" s="32" t="s">
        <v>60</v>
      </c>
      <c r="N15" s="20">
        <v>496</v>
      </c>
      <c r="O15" s="20">
        <f t="shared" si="7"/>
        <v>4.9599999999999999E-7</v>
      </c>
      <c r="P15" s="20">
        <v>254</v>
      </c>
      <c r="Q15" s="22">
        <f t="shared" si="8"/>
        <v>3.1592783291086478E-12</v>
      </c>
      <c r="R15" s="20">
        <f t="shared" si="9"/>
        <v>3159.278329108648</v>
      </c>
      <c r="S15" s="20">
        <f t="shared" si="10"/>
        <v>3.1592783291086479</v>
      </c>
      <c r="T15" s="58">
        <f>100/S15</f>
        <v>31.652798387096773</v>
      </c>
      <c r="U15" s="60">
        <f>12/T15</f>
        <v>0.37911339949303774</v>
      </c>
      <c r="V15" s="30">
        <f>200/S15</f>
        <v>63.305596774193546</v>
      </c>
      <c r="W15" s="60"/>
    </row>
    <row r="16" spans="2:23">
      <c r="B16" s="32" t="s">
        <v>55</v>
      </c>
      <c r="C16" s="20">
        <v>2500</v>
      </c>
      <c r="D16" s="20">
        <f t="shared" si="0"/>
        <v>2.5000000000000002E-6</v>
      </c>
      <c r="E16" s="20">
        <v>272</v>
      </c>
      <c r="F16" s="20">
        <f t="shared" si="1"/>
        <v>1.4870228114057743E-11</v>
      </c>
      <c r="G16" s="20">
        <f t="shared" si="2"/>
        <v>14870.228114057743</v>
      </c>
      <c r="H16" s="20">
        <f t="shared" si="3"/>
        <v>14.870228114057744</v>
      </c>
      <c r="I16" s="20">
        <f t="shared" si="4"/>
        <v>6.7248463999999997</v>
      </c>
      <c r="J16" s="58">
        <f t="shared" si="5"/>
        <v>0.80698156799999998</v>
      </c>
      <c r="K16" s="26">
        <f t="shared" si="6"/>
        <v>13.449692799999999</v>
      </c>
      <c r="L16" s="20"/>
      <c r="M16" s="31" t="s">
        <v>64</v>
      </c>
      <c r="N16" s="20">
        <v>144</v>
      </c>
      <c r="O16" s="20">
        <f t="shared" si="7"/>
        <v>1.4399999999999999E-7</v>
      </c>
      <c r="P16" s="20">
        <v>254</v>
      </c>
      <c r="Q16" s="22">
        <f t="shared" si="8"/>
        <v>9.1720983748315568E-13</v>
      </c>
      <c r="R16" s="20">
        <f t="shared" si="9"/>
        <v>917.20983748315564</v>
      </c>
      <c r="S16" s="20">
        <f t="shared" si="10"/>
        <v>0.91720983748315565</v>
      </c>
      <c r="T16" s="58">
        <f>100/S16</f>
        <v>109.02630555555558</v>
      </c>
      <c r="U16" s="60">
        <f>12/T16</f>
        <v>0.11006518049797867</v>
      </c>
      <c r="V16" s="30">
        <f>200/S16</f>
        <v>218.05261111111116</v>
      </c>
      <c r="W16" s="60"/>
    </row>
    <row r="17" spans="2:23">
      <c r="B17" s="32" t="s">
        <v>59</v>
      </c>
      <c r="C17" s="20">
        <v>2880</v>
      </c>
      <c r="D17" s="20">
        <f t="shared" si="0"/>
        <v>2.88E-6</v>
      </c>
      <c r="E17" s="20">
        <v>272</v>
      </c>
      <c r="F17" s="20">
        <f t="shared" si="1"/>
        <v>1.713050278739452E-11</v>
      </c>
      <c r="G17" s="20">
        <f t="shared" si="2"/>
        <v>17130.502787394518</v>
      </c>
      <c r="H17" s="20">
        <f t="shared" si="3"/>
        <v>17.130502787394519</v>
      </c>
      <c r="I17" s="20">
        <f t="shared" si="4"/>
        <v>5.8375402777777783</v>
      </c>
      <c r="J17" s="58">
        <f t="shared" si="5"/>
        <v>0.70050483333333335</v>
      </c>
      <c r="K17" s="26">
        <f t="shared" si="6"/>
        <v>11.675080555555557</v>
      </c>
      <c r="L17" s="20"/>
      <c r="M17" s="31" t="s">
        <v>68</v>
      </c>
      <c r="N17" s="20">
        <v>1560</v>
      </c>
      <c r="O17" s="20">
        <f t="shared" si="7"/>
        <v>1.5600000000000001E-6</v>
      </c>
      <c r="P17" s="20">
        <v>254</v>
      </c>
      <c r="Q17" s="22">
        <f t="shared" si="8"/>
        <v>9.9364399060675216E-12</v>
      </c>
      <c r="R17" s="20">
        <f t="shared" si="9"/>
        <v>9936.4399060675223</v>
      </c>
      <c r="S17" s="20">
        <f t="shared" si="10"/>
        <v>9.9364399060675215</v>
      </c>
      <c r="T17" s="58">
        <f>100/S17</f>
        <v>10.063966666666667</v>
      </c>
      <c r="U17" s="60">
        <f t="shared" si="11"/>
        <v>1.1923727887281026</v>
      </c>
      <c r="V17" s="30">
        <f>200/S17</f>
        <v>20.127933333333335</v>
      </c>
      <c r="W17" s="60"/>
    </row>
    <row r="18" spans="2:23">
      <c r="B18" s="31" t="s">
        <v>63</v>
      </c>
      <c r="C18" s="20">
        <v>932</v>
      </c>
      <c r="D18" s="20">
        <f t="shared" si="0"/>
        <v>9.3200000000000003E-7</v>
      </c>
      <c r="E18" s="20">
        <v>272</v>
      </c>
      <c r="F18" s="20">
        <f t="shared" si="1"/>
        <v>5.5436210409207266E-12</v>
      </c>
      <c r="G18" s="20">
        <f t="shared" si="2"/>
        <v>5543.621040920727</v>
      </c>
      <c r="H18" s="20">
        <f t="shared" si="3"/>
        <v>5.5436210409207272</v>
      </c>
      <c r="I18" s="20">
        <f t="shared" si="4"/>
        <v>18.038751072961372</v>
      </c>
      <c r="J18" s="58">
        <f t="shared" si="5"/>
        <v>2.1646501287553646</v>
      </c>
      <c r="K18" s="26">
        <f t="shared" si="6"/>
        <v>36.077502145922743</v>
      </c>
      <c r="L18" s="20"/>
      <c r="M18" s="31" t="s">
        <v>72</v>
      </c>
      <c r="N18" s="28" t="s">
        <v>184</v>
      </c>
      <c r="O18" s="20"/>
      <c r="P18" s="20"/>
      <c r="Q18" s="22"/>
      <c r="R18" s="20"/>
      <c r="S18" s="20"/>
      <c r="T18" s="58"/>
      <c r="U18" s="60"/>
      <c r="V18" s="30"/>
      <c r="W18" s="60"/>
    </row>
    <row r="19" spans="2:23">
      <c r="B19" s="31" t="s">
        <v>67</v>
      </c>
      <c r="C19" s="20">
        <v>582</v>
      </c>
      <c r="D19" s="20">
        <f t="shared" si="0"/>
        <v>5.82E-7</v>
      </c>
      <c r="E19" s="20">
        <v>272</v>
      </c>
      <c r="F19" s="20">
        <f t="shared" si="1"/>
        <v>3.4617891049526424E-12</v>
      </c>
      <c r="G19" s="20">
        <f t="shared" si="2"/>
        <v>3461.7891049526424</v>
      </c>
      <c r="H19" s="20">
        <f t="shared" si="3"/>
        <v>3.4617891049526426</v>
      </c>
      <c r="I19" s="20">
        <f t="shared" si="4"/>
        <v>28.886797250859107</v>
      </c>
      <c r="J19" s="58">
        <f t="shared" si="5"/>
        <v>3.4664156701030926</v>
      </c>
      <c r="K19" s="26">
        <f t="shared" si="6"/>
        <v>57.773594501718215</v>
      </c>
      <c r="L19" s="20"/>
      <c r="M19" s="31" t="s">
        <v>76</v>
      </c>
      <c r="N19" s="20">
        <v>292</v>
      </c>
      <c r="O19" s="20">
        <f t="shared" si="7"/>
        <v>2.9200000000000002E-7</v>
      </c>
      <c r="P19" s="20">
        <v>254</v>
      </c>
      <c r="Q19" s="22">
        <f t="shared" si="8"/>
        <v>1.8598977260075105E-12</v>
      </c>
      <c r="R19" s="20">
        <f t="shared" si="9"/>
        <v>1859.8977260075105</v>
      </c>
      <c r="S19" s="20">
        <f t="shared" si="10"/>
        <v>1.8598977260075105</v>
      </c>
      <c r="T19" s="58">
        <f t="shared" ref="T19:T27" si="12">100/S19</f>
        <v>53.766397260273969</v>
      </c>
      <c r="U19" s="60">
        <f t="shared" si="11"/>
        <v>0.22318772712090126</v>
      </c>
      <c r="V19" s="30">
        <f t="shared" ref="V19:V27" si="13">200/S19</f>
        <v>107.53279452054794</v>
      </c>
      <c r="W19" s="60"/>
    </row>
    <row r="20" spans="2:23">
      <c r="B20" s="31" t="s">
        <v>71</v>
      </c>
      <c r="C20" s="20">
        <v>476</v>
      </c>
      <c r="D20" s="20">
        <f t="shared" si="0"/>
        <v>4.7599999999999997E-7</v>
      </c>
      <c r="E20" s="20">
        <v>272</v>
      </c>
      <c r="F20" s="20">
        <f t="shared" si="1"/>
        <v>2.831291432916594E-12</v>
      </c>
      <c r="G20" s="20">
        <f t="shared" si="2"/>
        <v>2831.2914329165942</v>
      </c>
      <c r="H20" s="20">
        <f t="shared" si="3"/>
        <v>2.8312914329165944</v>
      </c>
      <c r="I20" s="20">
        <f t="shared" si="4"/>
        <v>35.319571428571429</v>
      </c>
      <c r="J20" s="58">
        <f t="shared" si="5"/>
        <v>4.2383485714285714</v>
      </c>
      <c r="K20" s="26">
        <f t="shared" si="6"/>
        <v>70.639142857142858</v>
      </c>
      <c r="L20" s="20"/>
      <c r="M20" s="32" t="s">
        <v>85</v>
      </c>
      <c r="N20" s="20">
        <v>262</v>
      </c>
      <c r="O20" s="20">
        <f t="shared" si="7"/>
        <v>2.6199999999999999E-7</v>
      </c>
      <c r="P20" s="20">
        <v>254</v>
      </c>
      <c r="Q20" s="22">
        <f t="shared" si="8"/>
        <v>1.6688123431985195E-12</v>
      </c>
      <c r="R20" s="20">
        <f t="shared" si="9"/>
        <v>1668.8123431985196</v>
      </c>
      <c r="S20" s="20">
        <f t="shared" si="10"/>
        <v>1.6688123431985196</v>
      </c>
      <c r="T20" s="58">
        <f t="shared" si="12"/>
        <v>59.922854961832066</v>
      </c>
      <c r="U20" s="60">
        <f t="shared" si="11"/>
        <v>0.20025748118382233</v>
      </c>
      <c r="V20" s="30">
        <f t="shared" si="13"/>
        <v>119.84570992366413</v>
      </c>
      <c r="W20" s="60"/>
    </row>
    <row r="21" spans="2:23">
      <c r="B21" s="32" t="s">
        <v>75</v>
      </c>
      <c r="C21" s="20">
        <v>414</v>
      </c>
      <c r="D21" s="20">
        <f t="shared" si="0"/>
        <v>4.1399999999999997E-7</v>
      </c>
      <c r="E21" s="20">
        <v>272</v>
      </c>
      <c r="F21" s="20">
        <f t="shared" si="1"/>
        <v>2.4625097756879619E-12</v>
      </c>
      <c r="G21" s="20">
        <f t="shared" si="2"/>
        <v>2462.5097756879618</v>
      </c>
      <c r="H21" s="20">
        <f t="shared" si="3"/>
        <v>2.4625097756879617</v>
      </c>
      <c r="I21" s="20">
        <f t="shared" si="4"/>
        <v>40.608975845410633</v>
      </c>
      <c r="J21" s="58">
        <f t="shared" si="5"/>
        <v>4.873077101449276</v>
      </c>
      <c r="K21" s="26">
        <f t="shared" si="6"/>
        <v>81.217951690821266</v>
      </c>
      <c r="L21" s="20"/>
      <c r="M21" s="32" t="s">
        <v>89</v>
      </c>
      <c r="N21" s="20">
        <v>150</v>
      </c>
      <c r="O21" s="20">
        <f t="shared" si="7"/>
        <v>1.4999999999999999E-7</v>
      </c>
      <c r="P21" s="20">
        <v>254</v>
      </c>
      <c r="Q21" s="22">
        <f t="shared" si="8"/>
        <v>9.55426914044954E-13</v>
      </c>
      <c r="R21" s="20">
        <f t="shared" si="9"/>
        <v>955.42691404495395</v>
      </c>
      <c r="S21" s="20">
        <f t="shared" si="10"/>
        <v>0.95542691404495395</v>
      </c>
      <c r="T21" s="58">
        <f t="shared" si="12"/>
        <v>104.66525333333334</v>
      </c>
      <c r="U21" s="60">
        <f t="shared" si="11"/>
        <v>0.11465122968539447</v>
      </c>
      <c r="V21" s="30">
        <f t="shared" si="13"/>
        <v>209.33050666666668</v>
      </c>
      <c r="W21" s="60"/>
    </row>
    <row r="22" spans="2:23">
      <c r="B22" s="32" t="s">
        <v>79</v>
      </c>
      <c r="C22" s="20">
        <v>454</v>
      </c>
      <c r="D22" s="20">
        <f t="shared" si="0"/>
        <v>4.5400000000000002E-7</v>
      </c>
      <c r="E22" s="20">
        <v>272</v>
      </c>
      <c r="F22" s="20">
        <f t="shared" si="1"/>
        <v>2.7004334255128859E-12</v>
      </c>
      <c r="G22" s="20">
        <f t="shared" si="2"/>
        <v>2700.4334255128861</v>
      </c>
      <c r="H22" s="20">
        <f t="shared" si="3"/>
        <v>2.7004334255128861</v>
      </c>
      <c r="I22" s="20">
        <f t="shared" si="4"/>
        <v>37.031092511013213</v>
      </c>
      <c r="J22" s="58">
        <f t="shared" si="5"/>
        <v>4.4437311013215854</v>
      </c>
      <c r="K22" s="26">
        <f t="shared" si="6"/>
        <v>74.062185022026426</v>
      </c>
      <c r="L22" s="20"/>
      <c r="M22" s="32" t="s">
        <v>94</v>
      </c>
      <c r="N22" s="20">
        <v>158</v>
      </c>
      <c r="O22" s="20">
        <f t="shared" si="7"/>
        <v>1.5800000000000001E-7</v>
      </c>
      <c r="P22" s="20">
        <v>254</v>
      </c>
      <c r="Q22" s="22">
        <f t="shared" si="8"/>
        <v>1.0063830161273515E-12</v>
      </c>
      <c r="R22" s="20">
        <f t="shared" si="9"/>
        <v>1006.3830161273515</v>
      </c>
      <c r="S22" s="20">
        <f t="shared" si="10"/>
        <v>1.0063830161273515</v>
      </c>
      <c r="T22" s="58">
        <f t="shared" si="12"/>
        <v>99.365746835443048</v>
      </c>
      <c r="U22" s="60">
        <f t="shared" si="11"/>
        <v>0.12076596193528218</v>
      </c>
      <c r="V22" s="30">
        <f t="shared" si="13"/>
        <v>198.7314936708861</v>
      </c>
      <c r="W22" s="60"/>
    </row>
    <row r="23" spans="2:23">
      <c r="B23" s="31" t="s">
        <v>84</v>
      </c>
      <c r="C23" s="20">
        <v>374</v>
      </c>
      <c r="D23" s="20">
        <f t="shared" si="0"/>
        <v>3.7399999999999999E-7</v>
      </c>
      <c r="E23" s="20">
        <v>272</v>
      </c>
      <c r="F23" s="20">
        <f t="shared" si="1"/>
        <v>2.2245861258630383E-12</v>
      </c>
      <c r="G23" s="20">
        <f t="shared" si="2"/>
        <v>2224.5861258630384</v>
      </c>
      <c r="H23" s="20">
        <f t="shared" si="3"/>
        <v>2.2245861258630386</v>
      </c>
      <c r="I23" s="20">
        <f t="shared" si="4"/>
        <v>44.952181818181813</v>
      </c>
      <c r="J23" s="58">
        <f t="shared" si="5"/>
        <v>5.3942618181818176</v>
      </c>
      <c r="K23" s="26">
        <f t="shared" si="6"/>
        <v>89.904363636363627</v>
      </c>
      <c r="L23" s="20"/>
      <c r="M23" s="32" t="s">
        <v>102</v>
      </c>
      <c r="N23" s="20">
        <v>592</v>
      </c>
      <c r="O23" s="20">
        <f t="shared" si="7"/>
        <v>5.9200000000000001E-7</v>
      </c>
      <c r="P23" s="20">
        <v>254</v>
      </c>
      <c r="Q23" s="22">
        <f t="shared" si="8"/>
        <v>3.7707515540974185E-12</v>
      </c>
      <c r="R23" s="20">
        <f t="shared" si="9"/>
        <v>3770.7515540974186</v>
      </c>
      <c r="S23" s="20">
        <f t="shared" si="10"/>
        <v>3.7707515540974188</v>
      </c>
      <c r="T23" s="58">
        <f t="shared" si="12"/>
        <v>26.519912162162161</v>
      </c>
      <c r="U23" s="60">
        <f t="shared" si="11"/>
        <v>0.45249018649169021</v>
      </c>
      <c r="V23" s="30">
        <f t="shared" si="13"/>
        <v>53.039824324324321</v>
      </c>
      <c r="W23" s="60"/>
    </row>
    <row r="24" spans="2:23">
      <c r="B24" s="31" t="s">
        <v>88</v>
      </c>
      <c r="C24" s="20">
        <v>432</v>
      </c>
      <c r="D24" s="20">
        <f t="shared" si="0"/>
        <v>4.32E-7</v>
      </c>
      <c r="E24" s="20">
        <v>272</v>
      </c>
      <c r="F24" s="20">
        <f t="shared" si="1"/>
        <v>2.5695754181091778E-12</v>
      </c>
      <c r="G24" s="20">
        <f t="shared" si="2"/>
        <v>2569.5754181091779</v>
      </c>
      <c r="H24" s="20">
        <f t="shared" si="3"/>
        <v>2.5695754181091779</v>
      </c>
      <c r="I24" s="20">
        <f t="shared" si="4"/>
        <v>38.916935185185189</v>
      </c>
      <c r="J24" s="58">
        <f t="shared" si="5"/>
        <v>4.6700322222222219</v>
      </c>
      <c r="K24" s="26">
        <f t="shared" si="6"/>
        <v>77.833870370370377</v>
      </c>
      <c r="L24" s="20"/>
      <c r="M24" s="32" t="s">
        <v>106</v>
      </c>
      <c r="N24" s="20">
        <v>120</v>
      </c>
      <c r="O24" s="20">
        <f t="shared" si="7"/>
        <v>1.1999999999999999E-7</v>
      </c>
      <c r="P24" s="20">
        <v>254</v>
      </c>
      <c r="Q24" s="22">
        <f t="shared" si="8"/>
        <v>7.643415312359631E-13</v>
      </c>
      <c r="R24" s="20">
        <f t="shared" si="9"/>
        <v>764.34153123596309</v>
      </c>
      <c r="S24" s="20">
        <f t="shared" si="10"/>
        <v>0.76434153123596305</v>
      </c>
      <c r="T24" s="58">
        <f t="shared" si="12"/>
        <v>130.8315666666667</v>
      </c>
      <c r="U24" s="60">
        <f t="shared" si="11"/>
        <v>9.1720983748315554E-2</v>
      </c>
      <c r="V24" s="30">
        <f t="shared" si="13"/>
        <v>261.66313333333341</v>
      </c>
      <c r="W24" s="60"/>
    </row>
    <row r="25" spans="2:23">
      <c r="B25" s="32" t="s">
        <v>93</v>
      </c>
      <c r="C25" s="20">
        <v>1000</v>
      </c>
      <c r="D25" s="20">
        <f t="shared" si="0"/>
        <v>9.9999999999999995E-7</v>
      </c>
      <c r="E25" s="20">
        <v>272</v>
      </c>
      <c r="F25" s="20">
        <f t="shared" si="1"/>
        <v>5.9480912456230968E-12</v>
      </c>
      <c r="G25" s="20">
        <f t="shared" si="2"/>
        <v>5948.0912456230972</v>
      </c>
      <c r="H25" s="20">
        <f t="shared" si="3"/>
        <v>5.9480912456230968</v>
      </c>
      <c r="I25" s="20">
        <f t="shared" si="4"/>
        <v>16.812116</v>
      </c>
      <c r="J25" s="58">
        <f t="shared" si="5"/>
        <v>2.0174539199999999</v>
      </c>
      <c r="K25" s="26">
        <f t="shared" si="6"/>
        <v>33.624231999999999</v>
      </c>
      <c r="L25" s="20"/>
      <c r="M25" s="32" t="s">
        <v>110</v>
      </c>
      <c r="N25" s="20">
        <v>300</v>
      </c>
      <c r="O25" s="20">
        <f t="shared" si="7"/>
        <v>2.9999999999999999E-7</v>
      </c>
      <c r="P25" s="20">
        <v>254</v>
      </c>
      <c r="Q25" s="22">
        <f t="shared" si="8"/>
        <v>1.910853828089908E-12</v>
      </c>
      <c r="R25" s="20">
        <f t="shared" si="9"/>
        <v>1910.8538280899079</v>
      </c>
      <c r="S25" s="20">
        <f t="shared" si="10"/>
        <v>1.9108538280899079</v>
      </c>
      <c r="T25" s="58">
        <f t="shared" si="12"/>
        <v>52.33262666666667</v>
      </c>
      <c r="U25" s="60">
        <f t="shared" si="11"/>
        <v>0.22930245937078894</v>
      </c>
      <c r="V25" s="30">
        <f t="shared" si="13"/>
        <v>104.66525333333334</v>
      </c>
      <c r="W25" s="60"/>
    </row>
    <row r="26" spans="2:23">
      <c r="B26" s="32" t="s">
        <v>97</v>
      </c>
      <c r="C26" s="20">
        <v>574</v>
      </c>
      <c r="D26" s="20">
        <f t="shared" si="0"/>
        <v>5.7400000000000003E-7</v>
      </c>
      <c r="E26" s="20">
        <v>272</v>
      </c>
      <c r="F26" s="20">
        <f t="shared" si="1"/>
        <v>3.414204374987658E-12</v>
      </c>
      <c r="G26" s="20">
        <f t="shared" si="2"/>
        <v>3414.204374987658</v>
      </c>
      <c r="H26" s="20">
        <f t="shared" si="3"/>
        <v>3.4142043749876581</v>
      </c>
      <c r="I26" s="20">
        <f t="shared" si="4"/>
        <v>29.28940069686411</v>
      </c>
      <c r="J26" s="58">
        <f t="shared" si="5"/>
        <v>3.5147280836236932</v>
      </c>
      <c r="K26" s="26">
        <f t="shared" si="6"/>
        <v>58.57880139372822</v>
      </c>
      <c r="L26" s="20"/>
      <c r="M26" s="32" t="s">
        <v>114</v>
      </c>
      <c r="N26" s="20">
        <v>774</v>
      </c>
      <c r="O26" s="20">
        <f t="shared" si="7"/>
        <v>7.7400000000000002E-7</v>
      </c>
      <c r="P26" s="20">
        <v>254</v>
      </c>
      <c r="Q26" s="22">
        <f t="shared" si="8"/>
        <v>4.9300028764719625E-12</v>
      </c>
      <c r="R26" s="20">
        <f t="shared" si="9"/>
        <v>4930.0028764719627</v>
      </c>
      <c r="S26" s="20">
        <f t="shared" si="10"/>
        <v>4.9300028764719626</v>
      </c>
      <c r="T26" s="58">
        <f t="shared" si="12"/>
        <v>20.283963824289405</v>
      </c>
      <c r="U26" s="60">
        <f t="shared" si="11"/>
        <v>0.59160034517663551</v>
      </c>
      <c r="V26" s="30">
        <f t="shared" si="13"/>
        <v>40.567927648578809</v>
      </c>
      <c r="W26" s="60"/>
    </row>
    <row r="27" spans="2:23">
      <c r="B27" s="32" t="s">
        <v>101</v>
      </c>
      <c r="C27" s="27" t="s">
        <v>184</v>
      </c>
      <c r="D27" s="20"/>
      <c r="E27" s="20"/>
      <c r="F27" s="20"/>
      <c r="G27" s="20"/>
      <c r="H27" s="20"/>
      <c r="I27" s="20"/>
      <c r="J27" s="58"/>
      <c r="K27" s="26"/>
      <c r="L27" s="20"/>
      <c r="M27" s="32" t="s">
        <v>118</v>
      </c>
      <c r="N27" s="20">
        <v>448</v>
      </c>
      <c r="O27" s="20">
        <f t="shared" si="7"/>
        <v>4.4799999999999999E-7</v>
      </c>
      <c r="P27" s="20">
        <v>254</v>
      </c>
      <c r="Q27" s="22">
        <f t="shared" si="8"/>
        <v>2.8535417166142624E-12</v>
      </c>
      <c r="R27" s="20">
        <f t="shared" si="9"/>
        <v>2853.5417166142624</v>
      </c>
      <c r="S27" s="20">
        <f t="shared" si="10"/>
        <v>2.8535417166142625</v>
      </c>
      <c r="T27" s="58">
        <f t="shared" si="12"/>
        <v>35.044169642857142</v>
      </c>
      <c r="U27" s="60">
        <f t="shared" si="11"/>
        <v>0.34242500599371151</v>
      </c>
      <c r="V27" s="30">
        <f t="shared" si="13"/>
        <v>70.088339285714284</v>
      </c>
      <c r="W27" s="60"/>
    </row>
    <row r="28" spans="2:23">
      <c r="B28" s="32" t="s">
        <v>105</v>
      </c>
      <c r="C28" s="20">
        <v>1010</v>
      </c>
      <c r="D28" s="20">
        <f t="shared" si="0"/>
        <v>1.0100000000000001E-6</v>
      </c>
      <c r="E28" s="20">
        <v>272</v>
      </c>
      <c r="F28" s="20">
        <f t="shared" si="1"/>
        <v>6.0075721580793279E-12</v>
      </c>
      <c r="G28" s="20">
        <f t="shared" si="2"/>
        <v>6007.5721580793279</v>
      </c>
      <c r="H28" s="20">
        <f t="shared" si="3"/>
        <v>6.007572158079328</v>
      </c>
      <c r="I28" s="20">
        <f t="shared" si="4"/>
        <v>16.645659405940595</v>
      </c>
      <c r="J28" s="58">
        <f t="shared" si="5"/>
        <v>1.9974791287128713</v>
      </c>
      <c r="K28" s="26">
        <f t="shared" si="6"/>
        <v>33.29131881188119</v>
      </c>
      <c r="L28" s="20"/>
      <c r="M28" s="32" t="s">
        <v>122</v>
      </c>
      <c r="N28" s="28" t="s">
        <v>184</v>
      </c>
      <c r="O28" s="20"/>
      <c r="P28" s="20"/>
      <c r="Q28" s="22"/>
      <c r="R28" s="20"/>
      <c r="S28" s="20"/>
      <c r="T28" s="58"/>
      <c r="U28" s="60"/>
      <c r="V28" s="30"/>
      <c r="W28" s="60"/>
    </row>
    <row r="29" spans="2:23">
      <c r="B29" s="32" t="s">
        <v>109</v>
      </c>
      <c r="C29" s="20">
        <v>3100</v>
      </c>
      <c r="D29" s="20">
        <f t="shared" si="0"/>
        <v>3.1E-6</v>
      </c>
      <c r="E29" s="20">
        <v>272</v>
      </c>
      <c r="F29" s="20">
        <f t="shared" si="1"/>
        <v>1.8439082861431599E-11</v>
      </c>
      <c r="G29" s="20">
        <f t="shared" si="2"/>
        <v>18439.082861431598</v>
      </c>
      <c r="H29" s="20">
        <f t="shared" si="3"/>
        <v>18.439082861431597</v>
      </c>
      <c r="I29" s="20">
        <f t="shared" si="4"/>
        <v>5.423263225806453</v>
      </c>
      <c r="J29" s="58">
        <f t="shared" si="5"/>
        <v>0.65079158709677432</v>
      </c>
      <c r="K29" s="26">
        <f t="shared" si="6"/>
        <v>10.846526451612906</v>
      </c>
      <c r="L29" s="20"/>
      <c r="M29" s="32" t="s">
        <v>126</v>
      </c>
      <c r="N29" s="20">
        <v>270</v>
      </c>
      <c r="O29" s="20">
        <f t="shared" si="7"/>
        <v>2.7000000000000001E-7</v>
      </c>
      <c r="P29" s="20">
        <v>254</v>
      </c>
      <c r="Q29" s="22">
        <f t="shared" si="8"/>
        <v>1.7197684452809172E-12</v>
      </c>
      <c r="R29" s="20">
        <f t="shared" si="9"/>
        <v>1719.7684452809171</v>
      </c>
      <c r="S29" s="20">
        <f t="shared" si="10"/>
        <v>1.7197684452809172</v>
      </c>
      <c r="T29" s="58">
        <f t="shared" ref="T29:T35" si="14">100/S29</f>
        <v>58.147362962962958</v>
      </c>
      <c r="U29" s="60">
        <f t="shared" si="11"/>
        <v>0.20637221343371007</v>
      </c>
      <c r="V29" s="30">
        <f t="shared" ref="V29:V35" si="15">200/S29</f>
        <v>116.29472592592592</v>
      </c>
      <c r="W29" s="60"/>
    </row>
    <row r="30" spans="2:23">
      <c r="B30" s="32" t="s">
        <v>113</v>
      </c>
      <c r="C30" s="20">
        <v>884</v>
      </c>
      <c r="D30" s="20">
        <f t="shared" si="0"/>
        <v>8.8400000000000003E-7</v>
      </c>
      <c r="E30" s="20">
        <v>272</v>
      </c>
      <c r="F30" s="20">
        <f t="shared" si="1"/>
        <v>5.2581126611308178E-12</v>
      </c>
      <c r="G30" s="20">
        <f t="shared" si="2"/>
        <v>5258.1126611308182</v>
      </c>
      <c r="H30" s="20">
        <f t="shared" si="3"/>
        <v>5.2581126611308182</v>
      </c>
      <c r="I30" s="20">
        <f t="shared" si="4"/>
        <v>19.018230769230769</v>
      </c>
      <c r="J30" s="58">
        <f t="shared" si="5"/>
        <v>2.282187692307692</v>
      </c>
      <c r="K30" s="26">
        <f t="shared" si="6"/>
        <v>38.036461538461538</v>
      </c>
      <c r="L30" s="20"/>
      <c r="M30" s="32" t="s">
        <v>134</v>
      </c>
      <c r="N30" s="20">
        <v>140</v>
      </c>
      <c r="O30" s="20">
        <f t="shared" si="7"/>
        <v>1.4000000000000001E-7</v>
      </c>
      <c r="P30" s="20">
        <v>254</v>
      </c>
      <c r="Q30" s="22">
        <f t="shared" si="8"/>
        <v>8.9173178644195703E-13</v>
      </c>
      <c r="R30" s="20">
        <f t="shared" si="9"/>
        <v>891.73178644195707</v>
      </c>
      <c r="S30" s="20">
        <f t="shared" si="10"/>
        <v>0.89173178644195705</v>
      </c>
      <c r="T30" s="58">
        <f t="shared" si="14"/>
        <v>112.14134285714286</v>
      </c>
      <c r="U30" s="60">
        <f t="shared" si="11"/>
        <v>0.10700781437303485</v>
      </c>
      <c r="V30" s="30">
        <f t="shared" si="15"/>
        <v>224.28268571428572</v>
      </c>
      <c r="W30" s="60"/>
    </row>
    <row r="31" spans="2:23">
      <c r="B31" s="32" t="s">
        <v>117</v>
      </c>
      <c r="C31" s="20">
        <v>582</v>
      </c>
      <c r="D31" s="20">
        <f t="shared" si="0"/>
        <v>5.82E-7</v>
      </c>
      <c r="E31" s="20">
        <v>272</v>
      </c>
      <c r="F31" s="20">
        <f t="shared" si="1"/>
        <v>3.4617891049526424E-12</v>
      </c>
      <c r="G31" s="20">
        <f t="shared" si="2"/>
        <v>3461.7891049526424</v>
      </c>
      <c r="H31" s="20">
        <f t="shared" si="3"/>
        <v>3.4617891049526426</v>
      </c>
      <c r="I31" s="20">
        <f t="shared" si="4"/>
        <v>28.886797250859107</v>
      </c>
      <c r="J31" s="58">
        <f t="shared" si="5"/>
        <v>3.4664156701030926</v>
      </c>
      <c r="K31" s="26">
        <f t="shared" si="6"/>
        <v>57.773594501718215</v>
      </c>
      <c r="L31" s="20"/>
      <c r="M31" s="32" t="s">
        <v>40</v>
      </c>
      <c r="N31" s="20">
        <v>326</v>
      </c>
      <c r="O31" s="20">
        <f t="shared" si="7"/>
        <v>3.2599999999999998E-7</v>
      </c>
      <c r="P31" s="20">
        <v>254</v>
      </c>
      <c r="Q31" s="22">
        <f t="shared" si="8"/>
        <v>2.0764611598576997E-12</v>
      </c>
      <c r="R31" s="20">
        <f t="shared" si="9"/>
        <v>2076.4611598576998</v>
      </c>
      <c r="S31" s="20">
        <f t="shared" si="10"/>
        <v>2.0764611598576996</v>
      </c>
      <c r="T31" s="58">
        <f t="shared" si="14"/>
        <v>48.158858895705528</v>
      </c>
      <c r="U31" s="60">
        <f t="shared" si="11"/>
        <v>0.24917533918292398</v>
      </c>
      <c r="V31" s="30">
        <f t="shared" si="15"/>
        <v>96.317717791411056</v>
      </c>
      <c r="W31" s="60"/>
    </row>
    <row r="32" spans="2:23">
      <c r="B32" s="32" t="s">
        <v>121</v>
      </c>
      <c r="C32" s="20">
        <v>650</v>
      </c>
      <c r="D32" s="20">
        <f t="shared" si="0"/>
        <v>6.5000000000000002E-7</v>
      </c>
      <c r="E32" s="20">
        <v>272</v>
      </c>
      <c r="F32" s="20">
        <f t="shared" si="1"/>
        <v>3.866259309655013E-12</v>
      </c>
      <c r="G32" s="20">
        <f t="shared" si="2"/>
        <v>3866.2593096550131</v>
      </c>
      <c r="H32" s="20">
        <f t="shared" si="3"/>
        <v>3.8662593096550131</v>
      </c>
      <c r="I32" s="20">
        <f t="shared" si="4"/>
        <v>25.864793846153844</v>
      </c>
      <c r="J32" s="58">
        <f t="shared" si="5"/>
        <v>3.1037752615384617</v>
      </c>
      <c r="K32" s="26">
        <f t="shared" si="6"/>
        <v>51.729587692307689</v>
      </c>
      <c r="L32" s="20"/>
      <c r="M32" s="32" t="s">
        <v>140</v>
      </c>
      <c r="N32" s="20">
        <v>190</v>
      </c>
      <c r="O32" s="20">
        <f t="shared" si="7"/>
        <v>1.9000000000000001E-7</v>
      </c>
      <c r="P32" s="20">
        <v>254</v>
      </c>
      <c r="Q32" s="22">
        <f t="shared" si="8"/>
        <v>1.2102074244569417E-12</v>
      </c>
      <c r="R32" s="20">
        <f t="shared" si="9"/>
        <v>1210.2074244569417</v>
      </c>
      <c r="S32" s="20">
        <f t="shared" si="10"/>
        <v>1.2102074244569416</v>
      </c>
      <c r="T32" s="58">
        <f t="shared" si="14"/>
        <v>82.630463157894738</v>
      </c>
      <c r="U32" s="60">
        <f t="shared" si="11"/>
        <v>0.14522489093483301</v>
      </c>
      <c r="V32" s="30">
        <f t="shared" si="15"/>
        <v>165.26092631578948</v>
      </c>
      <c r="W32" s="60"/>
    </row>
    <row r="33" spans="2:23">
      <c r="B33" s="32" t="s">
        <v>125</v>
      </c>
      <c r="C33" s="20">
        <v>452</v>
      </c>
      <c r="D33" s="20">
        <f t="shared" si="0"/>
        <v>4.5200000000000002E-7</v>
      </c>
      <c r="E33" s="20">
        <v>272</v>
      </c>
      <c r="F33" s="20">
        <f t="shared" si="1"/>
        <v>2.68853724302164E-12</v>
      </c>
      <c r="G33" s="20">
        <f t="shared" si="2"/>
        <v>2688.5372430216398</v>
      </c>
      <c r="H33" s="20">
        <f t="shared" si="3"/>
        <v>2.6885372430216399</v>
      </c>
      <c r="I33" s="20">
        <f t="shared" si="4"/>
        <v>37.19494690265487</v>
      </c>
      <c r="J33" s="58">
        <f t="shared" si="5"/>
        <v>4.4633936283185838</v>
      </c>
      <c r="K33" s="26">
        <f t="shared" si="6"/>
        <v>74.38989380530974</v>
      </c>
      <c r="L33" s="20"/>
      <c r="M33" s="32" t="s">
        <v>148</v>
      </c>
      <c r="N33" s="20">
        <v>278</v>
      </c>
      <c r="O33" s="20">
        <f t="shared" si="7"/>
        <v>2.7799999999999997E-7</v>
      </c>
      <c r="P33" s="20">
        <v>254</v>
      </c>
      <c r="Q33" s="22">
        <f t="shared" si="8"/>
        <v>1.7707245473633145E-12</v>
      </c>
      <c r="R33" s="20">
        <f t="shared" si="9"/>
        <v>1770.7245473633145</v>
      </c>
      <c r="S33" s="20">
        <f t="shared" si="10"/>
        <v>1.7707245473633144</v>
      </c>
      <c r="T33" s="58">
        <f t="shared" si="14"/>
        <v>56.474057553956847</v>
      </c>
      <c r="U33" s="60">
        <f t="shared" si="11"/>
        <v>0.21248694568359772</v>
      </c>
      <c r="V33" s="30">
        <f t="shared" si="15"/>
        <v>112.94811510791369</v>
      </c>
      <c r="W33" s="60"/>
    </row>
    <row r="34" spans="2:23">
      <c r="B34" s="32" t="s">
        <v>129</v>
      </c>
      <c r="C34" s="20">
        <v>982</v>
      </c>
      <c r="D34" s="20">
        <f t="shared" si="0"/>
        <v>9.8200000000000008E-7</v>
      </c>
      <c r="E34" s="20">
        <v>272</v>
      </c>
      <c r="F34" s="20">
        <f t="shared" si="1"/>
        <v>5.8410256032018813E-12</v>
      </c>
      <c r="G34" s="20">
        <f t="shared" si="2"/>
        <v>5841.0256032018815</v>
      </c>
      <c r="H34" s="20">
        <f t="shared" si="3"/>
        <v>5.8410256032018815</v>
      </c>
      <c r="I34" s="20">
        <f t="shared" si="4"/>
        <v>17.120281059063135</v>
      </c>
      <c r="J34" s="58">
        <f t="shared" si="5"/>
        <v>2.0544337270875763</v>
      </c>
      <c r="K34" s="26">
        <f t="shared" si="6"/>
        <v>34.24056211812627</v>
      </c>
      <c r="L34" s="20"/>
      <c r="M34" s="32" t="s">
        <v>152</v>
      </c>
      <c r="N34" s="20">
        <v>326</v>
      </c>
      <c r="O34" s="20">
        <f t="shared" si="7"/>
        <v>3.2599999999999998E-7</v>
      </c>
      <c r="P34" s="20">
        <v>254</v>
      </c>
      <c r="Q34" s="22">
        <f t="shared" si="8"/>
        <v>2.0764611598576997E-12</v>
      </c>
      <c r="R34" s="20">
        <f t="shared" si="9"/>
        <v>2076.4611598576998</v>
      </c>
      <c r="S34" s="20">
        <f t="shared" si="10"/>
        <v>2.0764611598576996</v>
      </c>
      <c r="T34" s="58">
        <f t="shared" si="14"/>
        <v>48.158858895705528</v>
      </c>
      <c r="U34" s="60">
        <f t="shared" si="11"/>
        <v>0.24917533918292398</v>
      </c>
      <c r="V34" s="30">
        <f t="shared" si="15"/>
        <v>96.317717791411056</v>
      </c>
      <c r="W34" s="60"/>
    </row>
    <row r="35" spans="2:23" ht="17" thickBot="1">
      <c r="B35" s="32" t="s">
        <v>133</v>
      </c>
      <c r="C35" s="20">
        <v>582</v>
      </c>
      <c r="D35" s="20">
        <f t="shared" si="0"/>
        <v>5.82E-7</v>
      </c>
      <c r="E35" s="20">
        <v>272</v>
      </c>
      <c r="F35" s="20">
        <f t="shared" si="1"/>
        <v>3.4617891049526424E-12</v>
      </c>
      <c r="G35" s="20">
        <f t="shared" si="2"/>
        <v>3461.7891049526424</v>
      </c>
      <c r="H35" s="20">
        <f t="shared" si="3"/>
        <v>3.4617891049526426</v>
      </c>
      <c r="I35" s="20">
        <f t="shared" si="4"/>
        <v>28.886797250859107</v>
      </c>
      <c r="J35" s="58">
        <f t="shared" si="5"/>
        <v>3.4664156701030926</v>
      </c>
      <c r="K35" s="26">
        <f t="shared" si="6"/>
        <v>57.773594501718215</v>
      </c>
      <c r="L35" s="20"/>
      <c r="M35" s="33" t="s">
        <v>156</v>
      </c>
      <c r="N35" s="21">
        <v>300</v>
      </c>
      <c r="O35" s="21">
        <f t="shared" si="7"/>
        <v>2.9999999999999999E-7</v>
      </c>
      <c r="P35" s="21">
        <v>254</v>
      </c>
      <c r="Q35" s="29">
        <f t="shared" si="8"/>
        <v>1.910853828089908E-12</v>
      </c>
      <c r="R35" s="21">
        <f t="shared" si="9"/>
        <v>1910.8538280899079</v>
      </c>
      <c r="S35" s="21">
        <f t="shared" si="10"/>
        <v>1.9108538280899079</v>
      </c>
      <c r="T35" s="59">
        <f t="shared" si="14"/>
        <v>52.33262666666667</v>
      </c>
      <c r="U35" s="126">
        <f t="shared" si="11"/>
        <v>0.22930245937078894</v>
      </c>
      <c r="V35" s="24">
        <f t="shared" si="15"/>
        <v>104.66525333333334</v>
      </c>
      <c r="W35" s="60"/>
    </row>
    <row r="36" spans="2:23">
      <c r="B36" s="32" t="s">
        <v>137</v>
      </c>
      <c r="C36" s="20">
        <v>1450</v>
      </c>
      <c r="D36" s="20">
        <f t="shared" si="0"/>
        <v>1.4500000000000001E-6</v>
      </c>
      <c r="E36" s="20">
        <v>272</v>
      </c>
      <c r="F36" s="20">
        <f t="shared" si="1"/>
        <v>8.6247323061534918E-12</v>
      </c>
      <c r="G36" s="20">
        <f t="shared" si="2"/>
        <v>8624.7323061534917</v>
      </c>
      <c r="H36" s="20">
        <f t="shared" si="3"/>
        <v>8.6247323061534917</v>
      </c>
      <c r="I36" s="20">
        <f t="shared" si="4"/>
        <v>11.594562758620688</v>
      </c>
      <c r="J36" s="58">
        <f t="shared" si="5"/>
        <v>1.3913475310344825</v>
      </c>
      <c r="K36" s="26">
        <f t="shared" si="6"/>
        <v>23.189125517241376</v>
      </c>
      <c r="W36" s="60"/>
    </row>
    <row r="37" spans="2:23">
      <c r="B37" s="32" t="s">
        <v>139</v>
      </c>
      <c r="C37" s="20">
        <v>1240</v>
      </c>
      <c r="D37" s="20">
        <f t="shared" si="0"/>
        <v>1.24E-6</v>
      </c>
      <c r="E37" s="20">
        <v>272</v>
      </c>
      <c r="F37" s="20">
        <f t="shared" si="1"/>
        <v>7.3756331445726393E-12</v>
      </c>
      <c r="G37" s="20">
        <f t="shared" si="2"/>
        <v>7375.6331445726391</v>
      </c>
      <c r="H37" s="20">
        <f t="shared" si="3"/>
        <v>7.3756331445726389</v>
      </c>
      <c r="I37" s="20">
        <f t="shared" si="4"/>
        <v>13.558158064516132</v>
      </c>
      <c r="J37" s="58">
        <f t="shared" si="5"/>
        <v>1.6269789677419357</v>
      </c>
      <c r="K37" s="26">
        <f t="shared" si="6"/>
        <v>27.116316129032263</v>
      </c>
      <c r="W37" s="60"/>
    </row>
    <row r="38" spans="2:23">
      <c r="B38" s="32" t="s">
        <v>143</v>
      </c>
      <c r="C38" s="20">
        <v>606</v>
      </c>
      <c r="D38" s="20">
        <f t="shared" si="0"/>
        <v>6.06E-7</v>
      </c>
      <c r="E38" s="20">
        <v>272</v>
      </c>
      <c r="F38" s="20">
        <f t="shared" si="1"/>
        <v>3.6045432948475968E-12</v>
      </c>
      <c r="G38" s="20">
        <f t="shared" si="2"/>
        <v>3604.5432948475968</v>
      </c>
      <c r="H38" s="20">
        <f t="shared" si="3"/>
        <v>3.6045432948475966</v>
      </c>
      <c r="I38" s="20">
        <f t="shared" si="4"/>
        <v>27.742765676567657</v>
      </c>
      <c r="J38" s="58">
        <f t="shared" si="5"/>
        <v>3.3291318811881192</v>
      </c>
      <c r="K38" s="26">
        <f t="shared" si="6"/>
        <v>55.485531353135315</v>
      </c>
      <c r="W38" s="60"/>
    </row>
    <row r="39" spans="2:23">
      <c r="B39" s="32" t="s">
        <v>147</v>
      </c>
      <c r="C39" s="20">
        <v>840</v>
      </c>
      <c r="D39" s="20">
        <f t="shared" si="0"/>
        <v>8.4E-7</v>
      </c>
      <c r="E39" s="20">
        <v>272</v>
      </c>
      <c r="F39" s="20">
        <f t="shared" si="1"/>
        <v>4.9963966463234016E-12</v>
      </c>
      <c r="G39" s="20">
        <f t="shared" si="2"/>
        <v>4996.3966463234019</v>
      </c>
      <c r="H39" s="20">
        <f t="shared" si="3"/>
        <v>4.9963966463234017</v>
      </c>
      <c r="I39" s="20">
        <f t="shared" si="4"/>
        <v>20.014423809523809</v>
      </c>
      <c r="J39" s="58">
        <f t="shared" si="5"/>
        <v>2.4017308571428568</v>
      </c>
      <c r="K39" s="26">
        <f t="shared" si="6"/>
        <v>40.028847619047617</v>
      </c>
      <c r="W39" s="60"/>
    </row>
    <row r="40" spans="2:23">
      <c r="B40" s="32" t="s">
        <v>151</v>
      </c>
      <c r="C40" s="20">
        <v>1850</v>
      </c>
      <c r="D40" s="20">
        <f t="shared" si="0"/>
        <v>1.8500000000000001E-6</v>
      </c>
      <c r="E40" s="20">
        <v>272</v>
      </c>
      <c r="F40" s="20">
        <f t="shared" si="1"/>
        <v>1.100396880440273E-11</v>
      </c>
      <c r="G40" s="20">
        <f t="shared" si="2"/>
        <v>11003.96880440273</v>
      </c>
      <c r="H40" s="20">
        <f t="shared" si="3"/>
        <v>11.00396880440273</v>
      </c>
      <c r="I40" s="20">
        <f t="shared" si="4"/>
        <v>9.0876302702702709</v>
      </c>
      <c r="J40" s="58">
        <f t="shared" si="5"/>
        <v>1.0905156324324323</v>
      </c>
      <c r="K40" s="26">
        <f t="shared" si="6"/>
        <v>18.175260540540542</v>
      </c>
      <c r="W40" s="60"/>
    </row>
    <row r="41" spans="2:23" ht="17" thickBot="1">
      <c r="B41" s="33" t="s">
        <v>155</v>
      </c>
      <c r="C41" s="21">
        <v>990</v>
      </c>
      <c r="D41" s="21">
        <f t="shared" si="0"/>
        <v>9.9000000000000005E-7</v>
      </c>
      <c r="E41" s="21">
        <v>272</v>
      </c>
      <c r="F41" s="21">
        <f t="shared" si="1"/>
        <v>5.8886103331668665E-12</v>
      </c>
      <c r="G41" s="21">
        <f t="shared" si="2"/>
        <v>5888.6103331668664</v>
      </c>
      <c r="H41" s="21">
        <f t="shared" si="3"/>
        <v>5.8886103331668664</v>
      </c>
      <c r="I41" s="21">
        <f t="shared" si="4"/>
        <v>16.981935353535352</v>
      </c>
      <c r="J41" s="120">
        <f t="shared" si="5"/>
        <v>2.0378322424242423</v>
      </c>
      <c r="K41" s="25">
        <f t="shared" si="6"/>
        <v>33.963870707070704</v>
      </c>
      <c r="W41" s="60"/>
    </row>
    <row r="42" spans="2:23" ht="17" thickBot="1">
      <c r="B42" s="20"/>
      <c r="C42" s="20"/>
      <c r="D42" s="20"/>
      <c r="E42" s="20"/>
      <c r="F42" s="20"/>
      <c r="G42" s="20"/>
      <c r="H42" s="20"/>
      <c r="I42" s="20"/>
      <c r="J42" s="20"/>
      <c r="K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3"/>
    </row>
    <row r="43" spans="2:23">
      <c r="B43" s="34" t="s">
        <v>173</v>
      </c>
      <c r="C43" s="35" t="s">
        <v>174</v>
      </c>
      <c r="D43" s="35" t="s">
        <v>175</v>
      </c>
      <c r="E43" s="35"/>
      <c r="F43" s="35" t="s">
        <v>176</v>
      </c>
      <c r="G43" s="35" t="s">
        <v>177</v>
      </c>
      <c r="H43" s="35" t="s">
        <v>169</v>
      </c>
      <c r="I43" s="35" t="s">
        <v>170</v>
      </c>
      <c r="J43" s="35" t="s">
        <v>178</v>
      </c>
      <c r="K43" s="36" t="s">
        <v>171</v>
      </c>
      <c r="M43" s="20"/>
      <c r="N43" s="40" t="s">
        <v>173</v>
      </c>
      <c r="O43" s="41" t="s">
        <v>174</v>
      </c>
      <c r="P43" s="41" t="s">
        <v>175</v>
      </c>
      <c r="Q43" s="41"/>
      <c r="R43" s="41" t="s">
        <v>176</v>
      </c>
      <c r="S43" s="41" t="s">
        <v>177</v>
      </c>
      <c r="T43" s="41" t="s">
        <v>169</v>
      </c>
      <c r="U43" s="41" t="s">
        <v>170</v>
      </c>
      <c r="V43" s="35" t="s">
        <v>178</v>
      </c>
      <c r="W43" s="36" t="s">
        <v>171</v>
      </c>
    </row>
    <row r="44" spans="2:23" ht="17" thickBot="1">
      <c r="B44" s="37" t="s">
        <v>8</v>
      </c>
      <c r="C44" s="38" t="s">
        <v>179</v>
      </c>
      <c r="D44" s="38" t="s">
        <v>180</v>
      </c>
      <c r="E44" s="38" t="s">
        <v>166</v>
      </c>
      <c r="F44" s="38" t="s">
        <v>181</v>
      </c>
      <c r="G44" s="38" t="s">
        <v>182</v>
      </c>
      <c r="H44" s="38" t="s">
        <v>183</v>
      </c>
      <c r="I44" s="38" t="s">
        <v>183</v>
      </c>
      <c r="J44" s="38" t="s">
        <v>183</v>
      </c>
      <c r="K44" s="39" t="s">
        <v>183</v>
      </c>
      <c r="M44" s="20"/>
      <c r="N44" s="55" t="s">
        <v>8</v>
      </c>
      <c r="O44" s="43" t="s">
        <v>179</v>
      </c>
      <c r="P44" s="43" t="s">
        <v>180</v>
      </c>
      <c r="Q44" s="43" t="s">
        <v>166</v>
      </c>
      <c r="R44" s="43" t="s">
        <v>181</v>
      </c>
      <c r="S44" s="43" t="s">
        <v>182</v>
      </c>
      <c r="T44" s="43" t="s">
        <v>183</v>
      </c>
      <c r="U44" s="43" t="s">
        <v>183</v>
      </c>
      <c r="V44" s="38" t="s">
        <v>183</v>
      </c>
      <c r="W44" s="44" t="s">
        <v>183</v>
      </c>
    </row>
    <row r="45" spans="2:23">
      <c r="B45" s="31" t="s">
        <v>15</v>
      </c>
      <c r="C45" s="20">
        <v>310</v>
      </c>
      <c r="D45" s="20">
        <f>C45/1000000000</f>
        <v>3.1E-7</v>
      </c>
      <c r="E45" s="20">
        <v>272</v>
      </c>
      <c r="F45" s="20">
        <f>D45/((E45*617.96)+36.04)</f>
        <v>1.8439082861431598E-12</v>
      </c>
      <c r="G45" s="20">
        <f>F45*1000000000000000</f>
        <v>1843.9082861431598</v>
      </c>
      <c r="H45" s="20">
        <f>G45/1000</f>
        <v>1.8439082861431597</v>
      </c>
      <c r="I45" s="20">
        <f>100/H45</f>
        <v>54.232632258064527</v>
      </c>
      <c r="J45" s="58">
        <f>12/H45</f>
        <v>6.5079158709677429</v>
      </c>
      <c r="K45" s="26">
        <f>200/H45</f>
        <v>108.46526451612905</v>
      </c>
      <c r="M45" s="20"/>
      <c r="N45" s="51" t="s">
        <v>16</v>
      </c>
      <c r="O45" s="50">
        <v>762</v>
      </c>
      <c r="P45" s="20">
        <f t="shared" ref="P45:P74" si="16">(O45)/1000000000</f>
        <v>7.6199999999999997E-7</v>
      </c>
      <c r="Q45" s="20">
        <v>254</v>
      </c>
      <c r="R45" s="22">
        <f t="shared" ref="R45:R74" si="17">P45/((Q45*617.96)+36.04)</f>
        <v>4.8535687233483658E-12</v>
      </c>
      <c r="S45" s="20">
        <f t="shared" ref="S45:S74" si="18">R45*1000000000000000</f>
        <v>4853.5687233483659</v>
      </c>
      <c r="T45" s="20">
        <f t="shared" ref="T45:T74" si="19">S45/1000</f>
        <v>4.8535687233483662</v>
      </c>
      <c r="U45" s="20">
        <f t="shared" ref="U45:U74" si="20">100/T45</f>
        <v>20.603396325459318</v>
      </c>
      <c r="V45" s="58">
        <f>12/U45</f>
        <v>0.58242824680180394</v>
      </c>
      <c r="W45" s="30">
        <f t="shared" ref="W45:W74" si="21">200/T45</f>
        <v>41.206792650918636</v>
      </c>
    </row>
    <row r="46" spans="2:23">
      <c r="B46" s="31" t="s">
        <v>19</v>
      </c>
      <c r="C46" s="20">
        <v>464</v>
      </c>
      <c r="D46" s="20">
        <f t="shared" ref="D46:D81" si="22">C46/1000000000</f>
        <v>4.6400000000000003E-7</v>
      </c>
      <c r="E46" s="20">
        <v>272</v>
      </c>
      <c r="F46" s="20">
        <f t="shared" ref="F46:F81" si="23">D46/((E46*617.96)+36.04)</f>
        <v>2.759914337969117E-12</v>
      </c>
      <c r="G46" s="20">
        <f t="shared" ref="G46:G81" si="24">F46*1000000000000000</f>
        <v>2759.9143379691168</v>
      </c>
      <c r="H46" s="20">
        <f t="shared" ref="H46:H81" si="25">G46/1000</f>
        <v>2.7599143379691169</v>
      </c>
      <c r="I46" s="20">
        <f t="shared" ref="I46:I81" si="26">100/H46</f>
        <v>36.23300862068966</v>
      </c>
      <c r="J46" s="58">
        <f t="shared" ref="J46:J81" si="27">12/H46</f>
        <v>4.3479610344827586</v>
      </c>
      <c r="K46" s="26">
        <f t="shared" ref="K46:K81" si="28">200/H46</f>
        <v>72.466017241379319</v>
      </c>
      <c r="M46" s="20"/>
      <c r="N46" s="52" t="s">
        <v>20</v>
      </c>
      <c r="O46" s="50">
        <v>2720</v>
      </c>
      <c r="P46" s="20">
        <f t="shared" si="16"/>
        <v>2.7199999999999998E-6</v>
      </c>
      <c r="Q46" s="20">
        <v>254</v>
      </c>
      <c r="R46" s="22">
        <f t="shared" si="17"/>
        <v>1.7325074708015164E-11</v>
      </c>
      <c r="S46" s="20">
        <f t="shared" si="18"/>
        <v>17325.074708015163</v>
      </c>
      <c r="T46" s="20">
        <f t="shared" si="19"/>
        <v>17.325074708015162</v>
      </c>
      <c r="U46" s="20">
        <f t="shared" si="20"/>
        <v>5.7719808823529428</v>
      </c>
      <c r="V46" s="58">
        <f t="shared" ref="V46:V74" si="29">12/U46</f>
        <v>2.0790089649618193</v>
      </c>
      <c r="W46" s="30">
        <f t="shared" si="21"/>
        <v>11.543961764705886</v>
      </c>
    </row>
    <row r="47" spans="2:23">
      <c r="B47" s="31" t="s">
        <v>162</v>
      </c>
      <c r="C47" s="20">
        <v>640</v>
      </c>
      <c r="D47" s="20">
        <f t="shared" si="22"/>
        <v>6.4000000000000001E-7</v>
      </c>
      <c r="E47" s="20">
        <v>272</v>
      </c>
      <c r="F47" s="20">
        <f t="shared" si="23"/>
        <v>3.8067783971987819E-12</v>
      </c>
      <c r="G47" s="20">
        <f t="shared" si="24"/>
        <v>3806.7783971987819</v>
      </c>
      <c r="H47" s="20">
        <f t="shared" si="25"/>
        <v>3.8067783971987819</v>
      </c>
      <c r="I47" s="20">
        <f t="shared" si="26"/>
        <v>26.268931250000001</v>
      </c>
      <c r="J47" s="58">
        <f t="shared" si="27"/>
        <v>3.1522717500000002</v>
      </c>
      <c r="K47" s="26">
        <f t="shared" si="28"/>
        <v>52.537862500000003</v>
      </c>
      <c r="M47" s="20"/>
      <c r="N47" s="52" t="s">
        <v>24</v>
      </c>
      <c r="O47" s="50">
        <v>3600</v>
      </c>
      <c r="P47" s="20">
        <f t="shared" si="16"/>
        <v>3.5999999999999998E-6</v>
      </c>
      <c r="Q47" s="20">
        <v>254</v>
      </c>
      <c r="R47" s="22">
        <f t="shared" si="17"/>
        <v>2.2930245937078893E-11</v>
      </c>
      <c r="S47" s="20">
        <f t="shared" si="18"/>
        <v>22930.245937078893</v>
      </c>
      <c r="T47" s="20">
        <f t="shared" si="19"/>
        <v>22.930245937078894</v>
      </c>
      <c r="U47" s="20">
        <f t="shared" si="20"/>
        <v>4.3610522222222228</v>
      </c>
      <c r="V47" s="58">
        <f t="shared" si="29"/>
        <v>2.7516295124494672</v>
      </c>
      <c r="W47" s="30">
        <f t="shared" si="21"/>
        <v>8.7221044444444455</v>
      </c>
    </row>
    <row r="48" spans="2:23">
      <c r="B48" s="31" t="s">
        <v>23</v>
      </c>
      <c r="C48" s="20">
        <v>3040</v>
      </c>
      <c r="D48" s="20">
        <f t="shared" si="22"/>
        <v>3.0400000000000001E-6</v>
      </c>
      <c r="E48" s="20">
        <v>272</v>
      </c>
      <c r="F48" s="20">
        <f t="shared" si="23"/>
        <v>1.8082197386694214E-11</v>
      </c>
      <c r="G48" s="20">
        <f t="shared" si="24"/>
        <v>18082.197386694213</v>
      </c>
      <c r="H48" s="20">
        <f t="shared" si="25"/>
        <v>18.082197386694215</v>
      </c>
      <c r="I48" s="20">
        <f t="shared" si="26"/>
        <v>5.5303013157894734</v>
      </c>
      <c r="J48" s="58">
        <f t="shared" si="27"/>
        <v>0.66363615789473684</v>
      </c>
      <c r="K48" s="26">
        <f t="shared" si="28"/>
        <v>11.060602631578947</v>
      </c>
      <c r="M48" s="18"/>
      <c r="N48" s="52" t="s">
        <v>28</v>
      </c>
      <c r="O48" s="50">
        <v>1780</v>
      </c>
      <c r="P48" s="20">
        <f t="shared" si="16"/>
        <v>1.7799999999999999E-6</v>
      </c>
      <c r="Q48" s="20">
        <v>254</v>
      </c>
      <c r="R48" s="22">
        <f t="shared" si="17"/>
        <v>1.1337732713333453E-11</v>
      </c>
      <c r="S48" s="20">
        <f t="shared" si="18"/>
        <v>11337.732713333453</v>
      </c>
      <c r="T48" s="20">
        <f t="shared" si="19"/>
        <v>11.337732713333454</v>
      </c>
      <c r="U48" s="20">
        <f t="shared" si="20"/>
        <v>8.8201056179775286</v>
      </c>
      <c r="V48" s="58">
        <f t="shared" si="29"/>
        <v>1.3605279256000145</v>
      </c>
      <c r="W48" s="30">
        <f t="shared" si="21"/>
        <v>17.640211235955057</v>
      </c>
    </row>
    <row r="49" spans="2:23">
      <c r="B49" s="32" t="s">
        <v>27</v>
      </c>
      <c r="C49" s="20">
        <v>3200</v>
      </c>
      <c r="D49" s="20">
        <f t="shared" si="22"/>
        <v>3.1999999999999999E-6</v>
      </c>
      <c r="E49" s="20">
        <v>272</v>
      </c>
      <c r="F49" s="20">
        <f t="shared" si="23"/>
        <v>1.9033891985993909E-11</v>
      </c>
      <c r="G49" s="20">
        <f t="shared" si="24"/>
        <v>19033.891985993909</v>
      </c>
      <c r="H49" s="20">
        <f t="shared" si="25"/>
        <v>19.033891985993908</v>
      </c>
      <c r="I49" s="20">
        <f t="shared" si="26"/>
        <v>5.253786250000001</v>
      </c>
      <c r="J49" s="58">
        <f t="shared" si="27"/>
        <v>0.63045435000000005</v>
      </c>
      <c r="K49" s="26">
        <f t="shared" si="28"/>
        <v>10.507572500000002</v>
      </c>
      <c r="N49" s="53" t="s">
        <v>36</v>
      </c>
      <c r="O49" s="50">
        <v>4080</v>
      </c>
      <c r="P49" s="20">
        <f t="shared" si="16"/>
        <v>4.0799999999999999E-6</v>
      </c>
      <c r="Q49" s="20">
        <v>254</v>
      </c>
      <c r="R49" s="22">
        <f t="shared" si="17"/>
        <v>2.5987612062022746E-11</v>
      </c>
      <c r="S49" s="20">
        <f t="shared" si="18"/>
        <v>25987.612062022745</v>
      </c>
      <c r="T49" s="20">
        <f t="shared" si="19"/>
        <v>25.987612062022745</v>
      </c>
      <c r="U49" s="20">
        <f t="shared" si="20"/>
        <v>3.8479872549019611</v>
      </c>
      <c r="V49" s="58">
        <f t="shared" si="29"/>
        <v>3.1185134474427296</v>
      </c>
      <c r="W49" s="30">
        <f t="shared" si="21"/>
        <v>7.6959745098039223</v>
      </c>
    </row>
    <row r="50" spans="2:23">
      <c r="B50" s="32" t="s">
        <v>31</v>
      </c>
      <c r="C50" s="20">
        <v>1220</v>
      </c>
      <c r="D50" s="20">
        <f t="shared" si="22"/>
        <v>1.22E-6</v>
      </c>
      <c r="E50" s="20">
        <v>272</v>
      </c>
      <c r="F50" s="20">
        <f t="shared" si="23"/>
        <v>7.2566713196601779E-12</v>
      </c>
      <c r="G50" s="20">
        <f t="shared" si="24"/>
        <v>7256.6713196601777</v>
      </c>
      <c r="H50" s="20">
        <f t="shared" si="25"/>
        <v>7.2566713196601773</v>
      </c>
      <c r="I50" s="20">
        <f t="shared" si="26"/>
        <v>13.780422950819673</v>
      </c>
      <c r="J50" s="58">
        <f t="shared" si="27"/>
        <v>1.6536507540983609</v>
      </c>
      <c r="K50" s="26">
        <f t="shared" si="28"/>
        <v>27.560845901639347</v>
      </c>
      <c r="N50" s="53" t="s">
        <v>40</v>
      </c>
      <c r="O50" s="50">
        <v>3100</v>
      </c>
      <c r="P50" s="20">
        <f t="shared" si="16"/>
        <v>3.1E-6</v>
      </c>
      <c r="Q50" s="20">
        <v>254</v>
      </c>
      <c r="R50" s="22">
        <f t="shared" si="17"/>
        <v>1.9745489556929048E-11</v>
      </c>
      <c r="S50" s="20">
        <f t="shared" si="18"/>
        <v>19745.489556929049</v>
      </c>
      <c r="T50" s="20">
        <f t="shared" si="19"/>
        <v>19.745489556929048</v>
      </c>
      <c r="U50" s="20">
        <f t="shared" si="20"/>
        <v>5.0644477419354841</v>
      </c>
      <c r="V50" s="58">
        <f t="shared" si="29"/>
        <v>2.3694587468314858</v>
      </c>
      <c r="W50" s="30">
        <f t="shared" si="21"/>
        <v>10.128895483870968</v>
      </c>
    </row>
    <row r="51" spans="2:23">
      <c r="B51" s="31" t="s">
        <v>35</v>
      </c>
      <c r="C51" s="20">
        <v>3280</v>
      </c>
      <c r="D51" s="20">
        <f t="shared" si="22"/>
        <v>3.2799999999999999E-6</v>
      </c>
      <c r="E51" s="20">
        <v>272</v>
      </c>
      <c r="F51" s="20">
        <f t="shared" si="23"/>
        <v>1.9509739285643757E-11</v>
      </c>
      <c r="G51" s="20">
        <f t="shared" si="24"/>
        <v>19509.739285643758</v>
      </c>
      <c r="H51" s="20">
        <f t="shared" si="25"/>
        <v>19.509739285643757</v>
      </c>
      <c r="I51" s="20">
        <f t="shared" si="26"/>
        <v>5.1256451219512202</v>
      </c>
      <c r="J51" s="58">
        <f t="shared" si="27"/>
        <v>0.61507741463414634</v>
      </c>
      <c r="K51" s="26">
        <f t="shared" si="28"/>
        <v>10.25129024390244</v>
      </c>
      <c r="M51" s="23"/>
      <c r="N51" s="53" t="s">
        <v>44</v>
      </c>
      <c r="O51" s="50">
        <v>920</v>
      </c>
      <c r="P51" s="20">
        <f t="shared" si="16"/>
        <v>9.1999999999999998E-7</v>
      </c>
      <c r="Q51" s="20">
        <v>254</v>
      </c>
      <c r="R51" s="22">
        <f t="shared" si="17"/>
        <v>5.8599517394757173E-12</v>
      </c>
      <c r="S51" s="20">
        <f t="shared" si="18"/>
        <v>5859.9517394757177</v>
      </c>
      <c r="T51" s="20">
        <f t="shared" si="19"/>
        <v>5.8599517394757177</v>
      </c>
      <c r="U51" s="20">
        <f t="shared" si="20"/>
        <v>17.064986956521739</v>
      </c>
      <c r="V51" s="58">
        <f t="shared" si="29"/>
        <v>0.70319420873708616</v>
      </c>
      <c r="W51" s="30">
        <f t="shared" si="21"/>
        <v>34.129973913043479</v>
      </c>
    </row>
    <row r="52" spans="2:23">
      <c r="B52" s="31" t="s">
        <v>39</v>
      </c>
      <c r="C52" s="20">
        <v>4420</v>
      </c>
      <c r="D52" s="20">
        <f t="shared" si="22"/>
        <v>4.42E-6</v>
      </c>
      <c r="E52" s="20">
        <v>272</v>
      </c>
      <c r="F52" s="20">
        <f t="shared" si="23"/>
        <v>2.6290563305654089E-11</v>
      </c>
      <c r="G52" s="20">
        <f t="shared" si="24"/>
        <v>26290.56330565409</v>
      </c>
      <c r="H52" s="20">
        <f t="shared" si="25"/>
        <v>26.290563305654089</v>
      </c>
      <c r="I52" s="20">
        <f t="shared" si="26"/>
        <v>3.8036461538461537</v>
      </c>
      <c r="J52" s="58">
        <f t="shared" si="27"/>
        <v>0.45643753846153845</v>
      </c>
      <c r="K52" s="26">
        <f t="shared" si="28"/>
        <v>7.6072923076923074</v>
      </c>
      <c r="M52" s="23"/>
      <c r="N52" s="53" t="s">
        <v>52</v>
      </c>
      <c r="O52" s="50">
        <v>2100</v>
      </c>
      <c r="P52" s="20">
        <f t="shared" si="16"/>
        <v>2.0999999999999998E-6</v>
      </c>
      <c r="Q52" s="20">
        <v>254</v>
      </c>
      <c r="R52" s="22">
        <f t="shared" si="17"/>
        <v>1.3375976796629354E-11</v>
      </c>
      <c r="S52" s="20">
        <f t="shared" si="18"/>
        <v>13375.976796629355</v>
      </c>
      <c r="T52" s="20">
        <f t="shared" si="19"/>
        <v>13.375976796629354</v>
      </c>
      <c r="U52" s="20">
        <f t="shared" si="20"/>
        <v>7.4760895238095246</v>
      </c>
      <c r="V52" s="58">
        <f t="shared" si="29"/>
        <v>1.6051172155955225</v>
      </c>
      <c r="W52" s="30">
        <f t="shared" si="21"/>
        <v>14.952179047619049</v>
      </c>
    </row>
    <row r="53" spans="2:23">
      <c r="B53" s="32" t="s">
        <v>43</v>
      </c>
      <c r="C53" s="20">
        <v>5820</v>
      </c>
      <c r="D53" s="20">
        <f t="shared" si="22"/>
        <v>5.8200000000000002E-6</v>
      </c>
      <c r="E53" s="20">
        <v>272</v>
      </c>
      <c r="F53" s="20">
        <f t="shared" si="23"/>
        <v>3.4617891049526428E-11</v>
      </c>
      <c r="G53" s="20">
        <f t="shared" si="24"/>
        <v>34617.891049526428</v>
      </c>
      <c r="H53" s="20">
        <f t="shared" si="25"/>
        <v>34.617891049526428</v>
      </c>
      <c r="I53" s="20">
        <f t="shared" si="26"/>
        <v>2.8886797250859106</v>
      </c>
      <c r="J53" s="58">
        <f t="shared" si="27"/>
        <v>0.34664156701030924</v>
      </c>
      <c r="K53" s="26">
        <f t="shared" si="28"/>
        <v>5.7773594501718213</v>
      </c>
      <c r="M53" s="23"/>
      <c r="N53" s="53" t="s">
        <v>56</v>
      </c>
      <c r="O53" s="50">
        <v>2220</v>
      </c>
      <c r="P53" s="20">
        <f t="shared" si="16"/>
        <v>2.2199999999999999E-6</v>
      </c>
      <c r="Q53" s="20">
        <v>254</v>
      </c>
      <c r="R53" s="22">
        <f t="shared" si="17"/>
        <v>1.4140318327865318E-11</v>
      </c>
      <c r="S53" s="20">
        <f t="shared" si="18"/>
        <v>14140.318327865318</v>
      </c>
      <c r="T53" s="20">
        <f t="shared" si="19"/>
        <v>14.140318327865318</v>
      </c>
      <c r="U53" s="20">
        <f t="shared" si="20"/>
        <v>7.071976576576577</v>
      </c>
      <c r="V53" s="58">
        <f t="shared" si="29"/>
        <v>1.6968381993438382</v>
      </c>
      <c r="W53" s="30">
        <f t="shared" si="21"/>
        <v>14.143953153153154</v>
      </c>
    </row>
    <row r="54" spans="2:23">
      <c r="B54" s="32" t="s">
        <v>47</v>
      </c>
      <c r="C54" s="20">
        <v>6360</v>
      </c>
      <c r="D54" s="20">
        <f t="shared" si="22"/>
        <v>6.3600000000000001E-6</v>
      </c>
      <c r="E54" s="20">
        <v>272</v>
      </c>
      <c r="F54" s="20">
        <f t="shared" si="23"/>
        <v>3.7829860322162896E-11</v>
      </c>
      <c r="G54" s="20">
        <f t="shared" si="24"/>
        <v>37829.860322162895</v>
      </c>
      <c r="H54" s="20">
        <f t="shared" si="25"/>
        <v>37.829860322162894</v>
      </c>
      <c r="I54" s="20">
        <f t="shared" si="26"/>
        <v>2.6434144654088052</v>
      </c>
      <c r="J54" s="58">
        <f t="shared" si="27"/>
        <v>0.31720973584905665</v>
      </c>
      <c r="K54" s="26">
        <f t="shared" si="28"/>
        <v>5.2868289308176104</v>
      </c>
      <c r="M54" s="23"/>
      <c r="N54" s="53" t="s">
        <v>60</v>
      </c>
      <c r="O54" s="50">
        <v>1660</v>
      </c>
      <c r="P54" s="20">
        <f t="shared" si="16"/>
        <v>1.66E-6</v>
      </c>
      <c r="Q54" s="20">
        <v>254</v>
      </c>
      <c r="R54" s="22">
        <f t="shared" si="17"/>
        <v>1.057339118209749E-11</v>
      </c>
      <c r="S54" s="20">
        <f t="shared" si="18"/>
        <v>10573.39118209749</v>
      </c>
      <c r="T54" s="20">
        <f t="shared" si="19"/>
        <v>10.57339118209749</v>
      </c>
      <c r="U54" s="20">
        <f t="shared" si="20"/>
        <v>9.4577036144578326</v>
      </c>
      <c r="V54" s="58">
        <f t="shared" si="29"/>
        <v>1.2688069418516987</v>
      </c>
      <c r="W54" s="30">
        <f t="shared" si="21"/>
        <v>18.915407228915665</v>
      </c>
    </row>
    <row r="55" spans="2:23">
      <c r="B55" s="32" t="s">
        <v>51</v>
      </c>
      <c r="C55" s="20">
        <v>9120</v>
      </c>
      <c r="D55" s="20">
        <f t="shared" si="22"/>
        <v>9.1200000000000008E-6</v>
      </c>
      <c r="E55" s="20">
        <v>272</v>
      </c>
      <c r="F55" s="20">
        <f t="shared" si="23"/>
        <v>5.4246592160082646E-11</v>
      </c>
      <c r="G55" s="20">
        <f t="shared" si="24"/>
        <v>54246.592160082648</v>
      </c>
      <c r="H55" s="20">
        <f t="shared" si="25"/>
        <v>54.246592160082649</v>
      </c>
      <c r="I55" s="20">
        <f t="shared" si="26"/>
        <v>1.8434337719298244</v>
      </c>
      <c r="J55" s="58">
        <f t="shared" si="27"/>
        <v>0.22121205263157892</v>
      </c>
      <c r="K55" s="26">
        <f t="shared" si="28"/>
        <v>3.6868675438596488</v>
      </c>
      <c r="M55" s="23"/>
      <c r="N55" s="52" t="s">
        <v>64</v>
      </c>
      <c r="O55" s="50">
        <v>3580</v>
      </c>
      <c r="P55" s="20">
        <f t="shared" si="16"/>
        <v>3.58E-6</v>
      </c>
      <c r="Q55" s="20">
        <v>254</v>
      </c>
      <c r="R55" s="22">
        <f t="shared" si="17"/>
        <v>2.2802855681872901E-11</v>
      </c>
      <c r="S55" s="20">
        <f t="shared" si="18"/>
        <v>22802.855681872901</v>
      </c>
      <c r="T55" s="20">
        <f t="shared" si="19"/>
        <v>22.802855681872902</v>
      </c>
      <c r="U55" s="20">
        <f t="shared" si="20"/>
        <v>4.3854156424581001</v>
      </c>
      <c r="V55" s="58">
        <f t="shared" si="29"/>
        <v>2.7363426818247483</v>
      </c>
      <c r="W55" s="30">
        <f t="shared" si="21"/>
        <v>8.7708312849162002</v>
      </c>
    </row>
    <row r="56" spans="2:23">
      <c r="B56" s="32" t="s">
        <v>55</v>
      </c>
      <c r="C56" s="20">
        <v>1030</v>
      </c>
      <c r="D56" s="20">
        <f t="shared" si="22"/>
        <v>1.0300000000000001E-6</v>
      </c>
      <c r="E56" s="20">
        <v>272</v>
      </c>
      <c r="F56" s="20">
        <f t="shared" si="23"/>
        <v>6.1265339829917902E-12</v>
      </c>
      <c r="G56" s="20">
        <f t="shared" si="24"/>
        <v>6126.5339829917903</v>
      </c>
      <c r="H56" s="20">
        <f t="shared" si="25"/>
        <v>6.1265339829917904</v>
      </c>
      <c r="I56" s="20">
        <f t="shared" si="26"/>
        <v>16.322442718446602</v>
      </c>
      <c r="J56" s="58">
        <f t="shared" si="27"/>
        <v>1.958693126213592</v>
      </c>
      <c r="K56" s="26">
        <f t="shared" si="28"/>
        <v>32.644885436893205</v>
      </c>
      <c r="M56" s="23"/>
      <c r="N56" s="52" t="s">
        <v>68</v>
      </c>
      <c r="O56" s="50">
        <v>1390</v>
      </c>
      <c r="P56" s="20">
        <f t="shared" si="16"/>
        <v>1.39E-6</v>
      </c>
      <c r="Q56" s="20">
        <v>254</v>
      </c>
      <c r="R56" s="22">
        <f t="shared" si="17"/>
        <v>8.8536227368165743E-12</v>
      </c>
      <c r="S56" s="20">
        <f t="shared" si="18"/>
        <v>8853.6227368165746</v>
      </c>
      <c r="T56" s="20">
        <f t="shared" si="19"/>
        <v>8.8536227368165754</v>
      </c>
      <c r="U56" s="20">
        <f t="shared" si="20"/>
        <v>11.294811510791364</v>
      </c>
      <c r="V56" s="58">
        <f t="shared" si="29"/>
        <v>1.0624347284179891</v>
      </c>
      <c r="W56" s="30">
        <f t="shared" si="21"/>
        <v>22.589623021582728</v>
      </c>
    </row>
    <row r="57" spans="2:23">
      <c r="B57" s="32" t="s">
        <v>59</v>
      </c>
      <c r="C57" s="20">
        <v>21400</v>
      </c>
      <c r="D57" s="20">
        <f t="shared" si="22"/>
        <v>2.1399999999999998E-5</v>
      </c>
      <c r="E57" s="20">
        <v>272</v>
      </c>
      <c r="F57" s="20">
        <f t="shared" si="23"/>
        <v>1.2728915265633427E-10</v>
      </c>
      <c r="G57" s="20">
        <f t="shared" si="24"/>
        <v>127289.15265633428</v>
      </c>
      <c r="H57" s="20">
        <f t="shared" si="25"/>
        <v>127.28915265633428</v>
      </c>
      <c r="I57" s="20">
        <f t="shared" si="26"/>
        <v>0.78561289719626171</v>
      </c>
      <c r="J57" s="58">
        <f t="shared" si="27"/>
        <v>9.4273547663551394E-2</v>
      </c>
      <c r="K57" s="26">
        <f t="shared" si="28"/>
        <v>1.5712257943925234</v>
      </c>
      <c r="M57" s="23"/>
      <c r="N57" s="52" t="s">
        <v>72</v>
      </c>
      <c r="O57" s="50">
        <v>1510</v>
      </c>
      <c r="P57" s="20">
        <f t="shared" si="16"/>
        <v>1.5099999999999999E-6</v>
      </c>
      <c r="Q57" s="20">
        <v>254</v>
      </c>
      <c r="R57" s="22">
        <f t="shared" si="17"/>
        <v>9.6179642680525359E-12</v>
      </c>
      <c r="S57" s="20">
        <f t="shared" si="18"/>
        <v>9617.9642680525358</v>
      </c>
      <c r="T57" s="20">
        <f t="shared" si="19"/>
        <v>9.6179642680525355</v>
      </c>
      <c r="U57" s="20">
        <f t="shared" si="20"/>
        <v>10.397210596026492</v>
      </c>
      <c r="V57" s="58">
        <f t="shared" si="29"/>
        <v>1.1541557121663042</v>
      </c>
      <c r="W57" s="30">
        <f t="shared" si="21"/>
        <v>20.794421192052983</v>
      </c>
    </row>
    <row r="58" spans="2:23">
      <c r="B58" s="31" t="s">
        <v>63</v>
      </c>
      <c r="C58" s="20">
        <v>1050</v>
      </c>
      <c r="D58" s="20">
        <f t="shared" si="22"/>
        <v>1.0499999999999999E-6</v>
      </c>
      <c r="E58" s="20">
        <v>272</v>
      </c>
      <c r="F58" s="20">
        <f t="shared" si="23"/>
        <v>6.2454958079042516E-12</v>
      </c>
      <c r="G58" s="20">
        <f t="shared" si="24"/>
        <v>6245.4958079042517</v>
      </c>
      <c r="H58" s="20">
        <f t="shared" si="25"/>
        <v>6.245495807904252</v>
      </c>
      <c r="I58" s="20">
        <f t="shared" si="26"/>
        <v>16.011539047619049</v>
      </c>
      <c r="J58" s="58">
        <f t="shared" si="27"/>
        <v>1.9213846857142858</v>
      </c>
      <c r="K58" s="26">
        <f t="shared" si="28"/>
        <v>32.023078095238098</v>
      </c>
      <c r="M58" s="23"/>
      <c r="N58" s="52" t="s">
        <v>76</v>
      </c>
      <c r="O58" s="50">
        <v>1200</v>
      </c>
      <c r="P58" s="20">
        <f t="shared" si="16"/>
        <v>1.1999999999999999E-6</v>
      </c>
      <c r="Q58" s="20">
        <v>254</v>
      </c>
      <c r="R58" s="22">
        <f t="shared" si="17"/>
        <v>7.643415312359632E-12</v>
      </c>
      <c r="S58" s="20">
        <f t="shared" si="18"/>
        <v>7643.4153123596316</v>
      </c>
      <c r="T58" s="20">
        <f t="shared" si="19"/>
        <v>7.6434153123596316</v>
      </c>
      <c r="U58" s="20">
        <f t="shared" si="20"/>
        <v>13.083156666666667</v>
      </c>
      <c r="V58" s="58">
        <f t="shared" si="29"/>
        <v>0.91720983748315577</v>
      </c>
      <c r="W58" s="30">
        <f t="shared" si="21"/>
        <v>26.166313333333335</v>
      </c>
    </row>
    <row r="59" spans="2:23">
      <c r="B59" s="31" t="s">
        <v>67</v>
      </c>
      <c r="C59" s="20">
        <v>2640</v>
      </c>
      <c r="D59" s="20">
        <f t="shared" si="22"/>
        <v>2.6400000000000001E-6</v>
      </c>
      <c r="E59" s="20">
        <v>272</v>
      </c>
      <c r="F59" s="20">
        <f t="shared" si="23"/>
        <v>1.5702960888444976E-11</v>
      </c>
      <c r="G59" s="20">
        <f t="shared" si="24"/>
        <v>15702.960888444977</v>
      </c>
      <c r="H59" s="20">
        <f t="shared" si="25"/>
        <v>15.702960888444977</v>
      </c>
      <c r="I59" s="20">
        <f t="shared" si="26"/>
        <v>6.3682257575757575</v>
      </c>
      <c r="J59" s="58">
        <f t="shared" si="27"/>
        <v>0.76418709090909087</v>
      </c>
      <c r="K59" s="26">
        <f t="shared" si="28"/>
        <v>12.736451515151515</v>
      </c>
      <c r="M59" s="23"/>
      <c r="N59" s="53" t="s">
        <v>85</v>
      </c>
      <c r="O59" s="50">
        <v>1860</v>
      </c>
      <c r="P59" s="20">
        <f t="shared" si="16"/>
        <v>1.86E-6</v>
      </c>
      <c r="Q59" s="20">
        <v>254</v>
      </c>
      <c r="R59" s="22">
        <f t="shared" si="17"/>
        <v>1.184729373415743E-11</v>
      </c>
      <c r="S59" s="20">
        <f t="shared" si="18"/>
        <v>11847.293734157429</v>
      </c>
      <c r="T59" s="20">
        <f t="shared" si="19"/>
        <v>11.847293734157429</v>
      </c>
      <c r="U59" s="20">
        <f t="shared" si="20"/>
        <v>8.440746236559141</v>
      </c>
      <c r="V59" s="58">
        <f t="shared" si="29"/>
        <v>1.4216752480988912</v>
      </c>
      <c r="W59" s="30">
        <f t="shared" si="21"/>
        <v>16.881492473118282</v>
      </c>
    </row>
    <row r="60" spans="2:23">
      <c r="B60" s="31" t="s">
        <v>71</v>
      </c>
      <c r="C60" s="20">
        <v>5240</v>
      </c>
      <c r="D60" s="20">
        <f t="shared" si="22"/>
        <v>5.2399999999999998E-6</v>
      </c>
      <c r="E60" s="20">
        <v>272</v>
      </c>
      <c r="F60" s="20">
        <f t="shared" si="23"/>
        <v>3.1167998127065025E-11</v>
      </c>
      <c r="G60" s="20">
        <f t="shared" si="24"/>
        <v>31167.998127065024</v>
      </c>
      <c r="H60" s="20">
        <f t="shared" si="25"/>
        <v>31.167998127065026</v>
      </c>
      <c r="I60" s="20">
        <f t="shared" si="26"/>
        <v>3.2084190839694657</v>
      </c>
      <c r="J60" s="58">
        <f t="shared" si="27"/>
        <v>0.38501029007633591</v>
      </c>
      <c r="K60" s="26">
        <f t="shared" si="28"/>
        <v>6.4168381679389315</v>
      </c>
      <c r="M60" s="23"/>
      <c r="N60" s="53" t="s">
        <v>89</v>
      </c>
      <c r="O60" s="50">
        <v>3400</v>
      </c>
      <c r="P60" s="20">
        <f t="shared" si="16"/>
        <v>3.4000000000000001E-6</v>
      </c>
      <c r="Q60" s="20">
        <v>254</v>
      </c>
      <c r="R60" s="22">
        <f t="shared" si="17"/>
        <v>2.1656343385018956E-11</v>
      </c>
      <c r="S60" s="20">
        <f t="shared" si="18"/>
        <v>21656.343385018958</v>
      </c>
      <c r="T60" s="20">
        <f t="shared" si="19"/>
        <v>21.656343385018957</v>
      </c>
      <c r="U60" s="20">
        <f t="shared" si="20"/>
        <v>4.6175847058823534</v>
      </c>
      <c r="V60" s="58">
        <f t="shared" si="29"/>
        <v>2.5987612062022745</v>
      </c>
      <c r="W60" s="30">
        <f t="shared" si="21"/>
        <v>9.2351694117647067</v>
      </c>
    </row>
    <row r="61" spans="2:23">
      <c r="B61" s="32" t="s">
        <v>75</v>
      </c>
      <c r="C61" s="20">
        <v>840</v>
      </c>
      <c r="D61" s="20">
        <f t="shared" si="22"/>
        <v>8.4E-7</v>
      </c>
      <c r="E61" s="20">
        <v>272</v>
      </c>
      <c r="F61" s="20">
        <f t="shared" si="23"/>
        <v>4.9963966463234016E-12</v>
      </c>
      <c r="G61" s="20">
        <f t="shared" si="24"/>
        <v>4996.3966463234019</v>
      </c>
      <c r="H61" s="20">
        <f t="shared" si="25"/>
        <v>4.9963966463234017</v>
      </c>
      <c r="I61" s="20">
        <f t="shared" si="26"/>
        <v>20.014423809523809</v>
      </c>
      <c r="J61" s="58">
        <f t="shared" si="27"/>
        <v>2.4017308571428568</v>
      </c>
      <c r="K61" s="26">
        <f t="shared" si="28"/>
        <v>40.028847619047617</v>
      </c>
      <c r="M61" s="23"/>
      <c r="N61" s="53" t="s">
        <v>94</v>
      </c>
      <c r="O61" s="50">
        <v>2080</v>
      </c>
      <c r="P61" s="20">
        <f t="shared" si="16"/>
        <v>2.08E-6</v>
      </c>
      <c r="Q61" s="20">
        <v>254</v>
      </c>
      <c r="R61" s="22">
        <f t="shared" si="17"/>
        <v>1.3248586541423361E-11</v>
      </c>
      <c r="S61" s="20">
        <f t="shared" si="18"/>
        <v>13248.586541423361</v>
      </c>
      <c r="T61" s="20">
        <f t="shared" si="19"/>
        <v>13.248586541423361</v>
      </c>
      <c r="U61" s="20">
        <f t="shared" si="20"/>
        <v>7.547975000000001</v>
      </c>
      <c r="V61" s="58">
        <f t="shared" si="29"/>
        <v>1.5898303849708033</v>
      </c>
      <c r="W61" s="30">
        <f t="shared" si="21"/>
        <v>15.095950000000002</v>
      </c>
    </row>
    <row r="62" spans="2:23">
      <c r="B62" s="32" t="s">
        <v>79</v>
      </c>
      <c r="C62" s="20">
        <v>3920</v>
      </c>
      <c r="D62" s="20">
        <f t="shared" si="22"/>
        <v>3.9199999999999997E-6</v>
      </c>
      <c r="E62" s="20">
        <v>272</v>
      </c>
      <c r="F62" s="20">
        <f t="shared" si="23"/>
        <v>2.3316517682842539E-11</v>
      </c>
      <c r="G62" s="20">
        <f t="shared" si="24"/>
        <v>23316.517682842539</v>
      </c>
      <c r="H62" s="20">
        <f t="shared" si="25"/>
        <v>23.316517682842541</v>
      </c>
      <c r="I62" s="20">
        <f t="shared" si="26"/>
        <v>4.2888051020408167</v>
      </c>
      <c r="J62" s="58">
        <f t="shared" si="27"/>
        <v>0.514656612244898</v>
      </c>
      <c r="K62" s="26">
        <f t="shared" si="28"/>
        <v>8.5776102040816333</v>
      </c>
      <c r="M62" s="23"/>
      <c r="N62" s="53" t="s">
        <v>102</v>
      </c>
      <c r="O62" s="50">
        <v>1210</v>
      </c>
      <c r="P62" s="20">
        <f t="shared" si="16"/>
        <v>1.2100000000000001E-6</v>
      </c>
      <c r="Q62" s="20">
        <v>254</v>
      </c>
      <c r="R62" s="22">
        <f t="shared" si="17"/>
        <v>7.7071104399626295E-12</v>
      </c>
      <c r="S62" s="20">
        <f t="shared" si="18"/>
        <v>7707.1104399626292</v>
      </c>
      <c r="T62" s="20">
        <f t="shared" si="19"/>
        <v>7.7071104399626291</v>
      </c>
      <c r="U62" s="20">
        <f t="shared" si="20"/>
        <v>12.975031404958678</v>
      </c>
      <c r="V62" s="58">
        <f t="shared" si="29"/>
        <v>0.92485325279551545</v>
      </c>
      <c r="W62" s="30">
        <f t="shared" si="21"/>
        <v>25.950062809917355</v>
      </c>
    </row>
    <row r="63" spans="2:23">
      <c r="B63" s="31" t="s">
        <v>84</v>
      </c>
      <c r="C63" s="20">
        <v>2960</v>
      </c>
      <c r="D63" s="20">
        <f t="shared" si="22"/>
        <v>2.96E-6</v>
      </c>
      <c r="E63" s="20">
        <v>272</v>
      </c>
      <c r="F63" s="20">
        <f t="shared" si="23"/>
        <v>1.7606350087044369E-11</v>
      </c>
      <c r="G63" s="20">
        <f t="shared" si="24"/>
        <v>17606.350087044368</v>
      </c>
      <c r="H63" s="20">
        <f t="shared" si="25"/>
        <v>17.606350087044369</v>
      </c>
      <c r="I63" s="20">
        <f t="shared" si="26"/>
        <v>5.679768918918918</v>
      </c>
      <c r="J63" s="58">
        <f t="shared" si="27"/>
        <v>0.68157227027027023</v>
      </c>
      <c r="K63" s="26">
        <f t="shared" si="28"/>
        <v>11.359537837837836</v>
      </c>
      <c r="M63" s="23"/>
      <c r="N63" s="53" t="s">
        <v>106</v>
      </c>
      <c r="O63" s="50">
        <v>1320</v>
      </c>
      <c r="P63" s="20">
        <f t="shared" si="16"/>
        <v>1.3200000000000001E-6</v>
      </c>
      <c r="Q63" s="20">
        <v>254</v>
      </c>
      <c r="R63" s="22">
        <f t="shared" si="17"/>
        <v>8.4077568435955952E-12</v>
      </c>
      <c r="S63" s="20">
        <f t="shared" si="18"/>
        <v>8407.7568435955945</v>
      </c>
      <c r="T63" s="20">
        <f t="shared" si="19"/>
        <v>8.4077568435955943</v>
      </c>
      <c r="U63" s="20">
        <f t="shared" si="20"/>
        <v>11.893778787878789</v>
      </c>
      <c r="V63" s="58">
        <f t="shared" si="29"/>
        <v>1.0089308212314714</v>
      </c>
      <c r="W63" s="30">
        <f t="shared" si="21"/>
        <v>23.787557575757578</v>
      </c>
    </row>
    <row r="64" spans="2:23">
      <c r="B64" s="31" t="s">
        <v>88</v>
      </c>
      <c r="C64" s="20">
        <v>1810</v>
      </c>
      <c r="D64" s="20">
        <f t="shared" si="22"/>
        <v>1.81E-6</v>
      </c>
      <c r="E64" s="20">
        <v>272</v>
      </c>
      <c r="F64" s="20">
        <f t="shared" si="23"/>
        <v>1.0766045154577805E-11</v>
      </c>
      <c r="G64" s="20">
        <f t="shared" si="24"/>
        <v>10766.045154577805</v>
      </c>
      <c r="H64" s="20">
        <f t="shared" si="25"/>
        <v>10.766045154577805</v>
      </c>
      <c r="I64" s="20">
        <f t="shared" si="26"/>
        <v>9.2884618784530399</v>
      </c>
      <c r="J64" s="58">
        <f t="shared" si="27"/>
        <v>1.1146154254143648</v>
      </c>
      <c r="K64" s="26">
        <f t="shared" si="28"/>
        <v>18.57692375690608</v>
      </c>
      <c r="M64" s="23"/>
      <c r="N64" s="53" t="s">
        <v>110</v>
      </c>
      <c r="O64" s="50">
        <v>1260</v>
      </c>
      <c r="P64" s="20">
        <f t="shared" si="16"/>
        <v>1.26E-6</v>
      </c>
      <c r="Q64" s="20">
        <v>254</v>
      </c>
      <c r="R64" s="22">
        <f t="shared" si="17"/>
        <v>8.0255860779776136E-12</v>
      </c>
      <c r="S64" s="20">
        <f t="shared" si="18"/>
        <v>8025.586077977614</v>
      </c>
      <c r="T64" s="20">
        <f t="shared" si="19"/>
        <v>8.0255860779776143</v>
      </c>
      <c r="U64" s="20">
        <f t="shared" si="20"/>
        <v>12.460149206349206</v>
      </c>
      <c r="V64" s="58">
        <f t="shared" si="29"/>
        <v>0.96307032935731363</v>
      </c>
      <c r="W64" s="30">
        <f t="shared" si="21"/>
        <v>24.920298412698411</v>
      </c>
    </row>
    <row r="65" spans="2:23">
      <c r="B65" s="32" t="s">
        <v>93</v>
      </c>
      <c r="C65" s="20">
        <v>2880</v>
      </c>
      <c r="D65" s="20">
        <f t="shared" si="22"/>
        <v>2.88E-6</v>
      </c>
      <c r="E65" s="20">
        <v>272</v>
      </c>
      <c r="F65" s="20">
        <f t="shared" si="23"/>
        <v>1.713050278739452E-11</v>
      </c>
      <c r="G65" s="20">
        <f t="shared" si="24"/>
        <v>17130.502787394518</v>
      </c>
      <c r="H65" s="20">
        <f t="shared" si="25"/>
        <v>17.130502787394519</v>
      </c>
      <c r="I65" s="20">
        <f t="shared" si="26"/>
        <v>5.8375402777777783</v>
      </c>
      <c r="J65" s="58">
        <f t="shared" si="27"/>
        <v>0.70050483333333335</v>
      </c>
      <c r="K65" s="26">
        <f t="shared" si="28"/>
        <v>11.675080555555557</v>
      </c>
      <c r="M65" s="23"/>
      <c r="N65" s="53" t="s">
        <v>114</v>
      </c>
      <c r="O65" s="50">
        <v>1370</v>
      </c>
      <c r="P65" s="20">
        <f t="shared" si="16"/>
        <v>1.37E-6</v>
      </c>
      <c r="Q65" s="20">
        <v>254</v>
      </c>
      <c r="R65" s="22">
        <f t="shared" si="17"/>
        <v>8.7262324816105793E-12</v>
      </c>
      <c r="S65" s="20">
        <f t="shared" si="18"/>
        <v>8726.2324816105793</v>
      </c>
      <c r="T65" s="20">
        <f t="shared" si="19"/>
        <v>8.7262324816105785</v>
      </c>
      <c r="U65" s="20">
        <f t="shared" si="20"/>
        <v>11.459699270072994</v>
      </c>
      <c r="V65" s="58">
        <f t="shared" si="29"/>
        <v>1.0471478977932696</v>
      </c>
      <c r="W65" s="30">
        <f t="shared" si="21"/>
        <v>22.919398540145988</v>
      </c>
    </row>
    <row r="66" spans="2:23">
      <c r="B66" s="32" t="s">
        <v>97</v>
      </c>
      <c r="C66" s="20">
        <v>3480</v>
      </c>
      <c r="D66" s="20">
        <f t="shared" si="22"/>
        <v>3.4800000000000001E-6</v>
      </c>
      <c r="E66" s="20">
        <v>272</v>
      </c>
      <c r="F66" s="20">
        <f t="shared" si="23"/>
        <v>2.069935753476838E-11</v>
      </c>
      <c r="G66" s="20">
        <f t="shared" si="24"/>
        <v>20699.35753476838</v>
      </c>
      <c r="H66" s="20">
        <f t="shared" si="25"/>
        <v>20.699357534768382</v>
      </c>
      <c r="I66" s="20">
        <f t="shared" si="26"/>
        <v>4.8310678160919531</v>
      </c>
      <c r="J66" s="58">
        <f t="shared" si="27"/>
        <v>0.57972813793103439</v>
      </c>
      <c r="K66" s="26">
        <f t="shared" si="28"/>
        <v>9.6621356321839063</v>
      </c>
      <c r="M66" s="23"/>
      <c r="N66" s="53" t="s">
        <v>118</v>
      </c>
      <c r="O66" s="50">
        <v>1020</v>
      </c>
      <c r="P66" s="20">
        <f t="shared" si="16"/>
        <v>1.02E-6</v>
      </c>
      <c r="Q66" s="20">
        <v>254</v>
      </c>
      <c r="R66" s="22">
        <f t="shared" si="17"/>
        <v>6.4969030155056864E-12</v>
      </c>
      <c r="S66" s="20">
        <f t="shared" si="18"/>
        <v>6496.9030155056862</v>
      </c>
      <c r="T66" s="20">
        <f t="shared" si="19"/>
        <v>6.4969030155056862</v>
      </c>
      <c r="U66" s="20">
        <f t="shared" si="20"/>
        <v>15.391949019607845</v>
      </c>
      <c r="V66" s="58">
        <f t="shared" si="29"/>
        <v>0.77962836186068241</v>
      </c>
      <c r="W66" s="30">
        <f t="shared" si="21"/>
        <v>30.783898039215689</v>
      </c>
    </row>
    <row r="67" spans="2:23">
      <c r="B67" s="32" t="s">
        <v>101</v>
      </c>
      <c r="C67" s="57">
        <v>2080</v>
      </c>
      <c r="D67" s="20">
        <f t="shared" si="22"/>
        <v>2.08E-6</v>
      </c>
      <c r="E67" s="20">
        <v>272</v>
      </c>
      <c r="F67" s="20">
        <f t="shared" si="23"/>
        <v>1.2372029790896041E-11</v>
      </c>
      <c r="G67" s="20">
        <f t="shared" si="24"/>
        <v>12372.02979089604</v>
      </c>
      <c r="H67" s="20">
        <f t="shared" si="25"/>
        <v>12.37202979089604</v>
      </c>
      <c r="I67" s="20">
        <f t="shared" si="26"/>
        <v>8.0827480769230782</v>
      </c>
      <c r="J67" s="58">
        <f t="shared" si="27"/>
        <v>0.96992976923076935</v>
      </c>
      <c r="K67" s="26">
        <f t="shared" si="28"/>
        <v>16.165496153846156</v>
      </c>
      <c r="M67" s="23"/>
      <c r="N67" s="53" t="s">
        <v>122</v>
      </c>
      <c r="O67" s="50">
        <v>1400</v>
      </c>
      <c r="P67" s="20">
        <f t="shared" si="16"/>
        <v>1.3999999999999999E-6</v>
      </c>
      <c r="Q67" s="20">
        <v>254</v>
      </c>
      <c r="R67" s="22">
        <f t="shared" si="17"/>
        <v>8.9173178644195701E-12</v>
      </c>
      <c r="S67" s="20">
        <f t="shared" si="18"/>
        <v>8917.3178644195705</v>
      </c>
      <c r="T67" s="20">
        <f t="shared" si="19"/>
        <v>8.9173178644195712</v>
      </c>
      <c r="U67" s="20">
        <f t="shared" si="20"/>
        <v>11.214134285714286</v>
      </c>
      <c r="V67" s="58">
        <f t="shared" si="29"/>
        <v>1.0700781437303484</v>
      </c>
      <c r="W67" s="30">
        <f t="shared" si="21"/>
        <v>22.428268571428571</v>
      </c>
    </row>
    <row r="68" spans="2:23">
      <c r="B68" s="32" t="s">
        <v>105</v>
      </c>
      <c r="C68" s="20">
        <v>5660</v>
      </c>
      <c r="D68" s="20">
        <f t="shared" si="22"/>
        <v>5.66E-6</v>
      </c>
      <c r="E68" s="20">
        <v>272</v>
      </c>
      <c r="F68" s="20">
        <f t="shared" si="23"/>
        <v>3.366619645022673E-11</v>
      </c>
      <c r="G68" s="20">
        <f t="shared" si="24"/>
        <v>33666.196450226729</v>
      </c>
      <c r="H68" s="20">
        <f t="shared" si="25"/>
        <v>33.666196450226728</v>
      </c>
      <c r="I68" s="20">
        <f t="shared" si="26"/>
        <v>2.97033851590106</v>
      </c>
      <c r="J68" s="58">
        <f t="shared" si="27"/>
        <v>0.3564406219081272</v>
      </c>
      <c r="K68" s="26">
        <f t="shared" si="28"/>
        <v>5.94067703180212</v>
      </c>
      <c r="M68" s="23"/>
      <c r="N68" s="53" t="s">
        <v>126</v>
      </c>
      <c r="O68" s="50">
        <v>926</v>
      </c>
      <c r="P68" s="20">
        <f t="shared" si="16"/>
        <v>9.2600000000000001E-7</v>
      </c>
      <c r="Q68" s="20">
        <v>254</v>
      </c>
      <c r="R68" s="22">
        <f t="shared" si="17"/>
        <v>5.8981688160375157E-12</v>
      </c>
      <c r="S68" s="20">
        <f t="shared" si="18"/>
        <v>5898.1688160375161</v>
      </c>
      <c r="T68" s="20">
        <f t="shared" si="19"/>
        <v>5.8981688160375159</v>
      </c>
      <c r="U68" s="20">
        <f t="shared" si="20"/>
        <v>16.954414686825054</v>
      </c>
      <c r="V68" s="58">
        <f t="shared" si="29"/>
        <v>0.70778025792450194</v>
      </c>
      <c r="W68" s="30">
        <f t="shared" si="21"/>
        <v>33.908829373650107</v>
      </c>
    </row>
    <row r="69" spans="2:23">
      <c r="B69" s="32" t="s">
        <v>109</v>
      </c>
      <c r="C69" s="20">
        <v>40800</v>
      </c>
      <c r="D69" s="20">
        <f t="shared" si="22"/>
        <v>4.0800000000000002E-5</v>
      </c>
      <c r="E69" s="20">
        <v>272</v>
      </c>
      <c r="F69" s="20">
        <f t="shared" si="23"/>
        <v>2.4268212282142236E-10</v>
      </c>
      <c r="G69" s="20">
        <f t="shared" si="24"/>
        <v>242682.12282142235</v>
      </c>
      <c r="H69" s="20">
        <f t="shared" si="25"/>
        <v>242.68212282142235</v>
      </c>
      <c r="I69" s="20">
        <f t="shared" si="26"/>
        <v>0.41206166666666666</v>
      </c>
      <c r="J69" s="58">
        <f t="shared" si="27"/>
        <v>4.9447400000000002E-2</v>
      </c>
      <c r="K69" s="26">
        <f t="shared" si="28"/>
        <v>0.82412333333333332</v>
      </c>
      <c r="L69" s="23"/>
      <c r="M69" s="23"/>
      <c r="N69" s="53" t="s">
        <v>134</v>
      </c>
      <c r="O69" s="50">
        <v>2100</v>
      </c>
      <c r="P69" s="20">
        <f t="shared" si="16"/>
        <v>2.0999999999999998E-6</v>
      </c>
      <c r="Q69" s="20">
        <v>254</v>
      </c>
      <c r="R69" s="22">
        <f t="shared" si="17"/>
        <v>1.3375976796629354E-11</v>
      </c>
      <c r="S69" s="20">
        <f t="shared" si="18"/>
        <v>13375.976796629355</v>
      </c>
      <c r="T69" s="20">
        <f t="shared" si="19"/>
        <v>13.375976796629354</v>
      </c>
      <c r="U69" s="20">
        <f t="shared" si="20"/>
        <v>7.4760895238095246</v>
      </c>
      <c r="V69" s="58">
        <f t="shared" si="29"/>
        <v>1.6051172155955225</v>
      </c>
      <c r="W69" s="30">
        <f t="shared" si="21"/>
        <v>14.952179047619049</v>
      </c>
    </row>
    <row r="70" spans="2:23">
      <c r="B70" s="32" t="s">
        <v>113</v>
      </c>
      <c r="C70" s="20">
        <v>416</v>
      </c>
      <c r="D70" s="20">
        <f t="shared" si="22"/>
        <v>4.1600000000000002E-7</v>
      </c>
      <c r="E70" s="20">
        <v>272</v>
      </c>
      <c r="F70" s="20">
        <f t="shared" si="23"/>
        <v>2.4744059581792086E-12</v>
      </c>
      <c r="G70" s="20">
        <f t="shared" si="24"/>
        <v>2474.4059581792085</v>
      </c>
      <c r="H70" s="20">
        <f t="shared" si="25"/>
        <v>2.4744059581792084</v>
      </c>
      <c r="I70" s="20">
        <f t="shared" si="26"/>
        <v>40.413740384615387</v>
      </c>
      <c r="J70" s="58">
        <f t="shared" si="27"/>
        <v>4.8496488461538458</v>
      </c>
      <c r="K70" s="26">
        <f t="shared" si="28"/>
        <v>80.827480769230775</v>
      </c>
      <c r="L70" s="23"/>
      <c r="M70" s="23"/>
      <c r="N70" s="53" t="s">
        <v>40</v>
      </c>
      <c r="O70" s="50">
        <v>776</v>
      </c>
      <c r="P70" s="20">
        <f t="shared" si="16"/>
        <v>7.7599999999999996E-7</v>
      </c>
      <c r="Q70" s="20">
        <v>254</v>
      </c>
      <c r="R70" s="22">
        <f t="shared" si="17"/>
        <v>4.9427419019925617E-12</v>
      </c>
      <c r="S70" s="20">
        <f t="shared" si="18"/>
        <v>4942.7419019925619</v>
      </c>
      <c r="T70" s="20">
        <f t="shared" si="19"/>
        <v>4.9427419019925622</v>
      </c>
      <c r="U70" s="20">
        <f t="shared" si="20"/>
        <v>20.23168556701031</v>
      </c>
      <c r="V70" s="58">
        <f t="shared" si="29"/>
        <v>0.5931290282391074</v>
      </c>
      <c r="W70" s="30">
        <f t="shared" si="21"/>
        <v>40.463371134020619</v>
      </c>
    </row>
    <row r="71" spans="2:23">
      <c r="B71" s="32" t="s">
        <v>117</v>
      </c>
      <c r="C71" s="20">
        <v>220</v>
      </c>
      <c r="D71" s="20">
        <f t="shared" si="22"/>
        <v>2.2000000000000001E-7</v>
      </c>
      <c r="E71" s="20">
        <v>272</v>
      </c>
      <c r="F71" s="20">
        <f t="shared" si="23"/>
        <v>1.3085800740370813E-12</v>
      </c>
      <c r="G71" s="20">
        <f t="shared" si="24"/>
        <v>1308.5800740370812</v>
      </c>
      <c r="H71" s="20">
        <f t="shared" si="25"/>
        <v>1.3085800740370812</v>
      </c>
      <c r="I71" s="20">
        <f t="shared" si="26"/>
        <v>76.418709090909104</v>
      </c>
      <c r="J71" s="58">
        <f t="shared" si="27"/>
        <v>9.1702450909090913</v>
      </c>
      <c r="K71" s="26">
        <f t="shared" si="28"/>
        <v>152.83741818181821</v>
      </c>
      <c r="L71" s="23"/>
      <c r="M71" s="23"/>
      <c r="N71" s="53" t="s">
        <v>140</v>
      </c>
      <c r="O71" s="50">
        <v>712</v>
      </c>
      <c r="P71" s="20">
        <f t="shared" si="16"/>
        <v>7.1200000000000002E-7</v>
      </c>
      <c r="Q71" s="20">
        <v>254</v>
      </c>
      <c r="R71" s="22">
        <f t="shared" si="17"/>
        <v>4.5350930853333817E-12</v>
      </c>
      <c r="S71" s="20">
        <f t="shared" si="18"/>
        <v>4535.0930853333821</v>
      </c>
      <c r="T71" s="20">
        <f t="shared" si="19"/>
        <v>4.535093085333382</v>
      </c>
      <c r="U71" s="20">
        <f t="shared" si="20"/>
        <v>22.05026404494382</v>
      </c>
      <c r="V71" s="58">
        <f t="shared" si="29"/>
        <v>0.54421117024000576</v>
      </c>
      <c r="W71" s="30">
        <f t="shared" si="21"/>
        <v>44.100528089887639</v>
      </c>
    </row>
    <row r="72" spans="2:23">
      <c r="B72" s="32" t="s">
        <v>121</v>
      </c>
      <c r="C72" s="20">
        <v>1080</v>
      </c>
      <c r="D72" s="20">
        <f t="shared" si="22"/>
        <v>1.08E-6</v>
      </c>
      <c r="E72" s="20">
        <v>272</v>
      </c>
      <c r="F72" s="20">
        <f t="shared" si="23"/>
        <v>6.4239385452729449E-12</v>
      </c>
      <c r="G72" s="20">
        <f t="shared" si="24"/>
        <v>6423.9385452729448</v>
      </c>
      <c r="H72" s="20">
        <f t="shared" si="25"/>
        <v>6.4239385452729447</v>
      </c>
      <c r="I72" s="20">
        <f t="shared" si="26"/>
        <v>15.566774074074074</v>
      </c>
      <c r="J72" s="58">
        <f t="shared" si="27"/>
        <v>1.8680128888888889</v>
      </c>
      <c r="K72" s="26">
        <f t="shared" si="28"/>
        <v>31.133548148148147</v>
      </c>
      <c r="L72" s="23"/>
      <c r="M72" s="23"/>
      <c r="N72" s="53" t="s">
        <v>148</v>
      </c>
      <c r="O72" s="50">
        <v>2040</v>
      </c>
      <c r="P72" s="20">
        <f t="shared" si="16"/>
        <v>2.04E-6</v>
      </c>
      <c r="Q72" s="20">
        <v>254</v>
      </c>
      <c r="R72" s="22">
        <f t="shared" si="17"/>
        <v>1.2993806031011373E-11</v>
      </c>
      <c r="S72" s="20">
        <f t="shared" si="18"/>
        <v>12993.806031011372</v>
      </c>
      <c r="T72" s="20">
        <f t="shared" si="19"/>
        <v>12.993806031011372</v>
      </c>
      <c r="U72" s="20">
        <f t="shared" si="20"/>
        <v>7.6959745098039223</v>
      </c>
      <c r="V72" s="58">
        <f t="shared" si="29"/>
        <v>1.5592567237213648</v>
      </c>
      <c r="W72" s="30">
        <f t="shared" si="21"/>
        <v>15.391949019607845</v>
      </c>
    </row>
    <row r="73" spans="2:23">
      <c r="B73" s="32" t="s">
        <v>125</v>
      </c>
      <c r="C73" s="27" t="s">
        <v>600</v>
      </c>
      <c r="D73" s="20"/>
      <c r="E73" s="20"/>
      <c r="F73" s="20"/>
      <c r="G73" s="20"/>
      <c r="H73" s="20">
        <f t="shared" si="25"/>
        <v>0</v>
      </c>
      <c r="I73" s="20"/>
      <c r="J73" s="58"/>
      <c r="K73" s="26"/>
      <c r="L73" s="23"/>
      <c r="M73" s="23"/>
      <c r="N73" s="53" t="s">
        <v>152</v>
      </c>
      <c r="O73" s="50">
        <v>2820</v>
      </c>
      <c r="P73" s="20">
        <f t="shared" si="16"/>
        <v>2.8200000000000001E-6</v>
      </c>
      <c r="Q73" s="20">
        <v>254</v>
      </c>
      <c r="R73" s="22">
        <f t="shared" si="17"/>
        <v>1.7962025984045135E-11</v>
      </c>
      <c r="S73" s="20">
        <f t="shared" si="18"/>
        <v>17962.025984045136</v>
      </c>
      <c r="T73" s="20">
        <f t="shared" si="19"/>
        <v>17.962025984045138</v>
      </c>
      <c r="U73" s="20">
        <f t="shared" si="20"/>
        <v>5.5673007092198574</v>
      </c>
      <c r="V73" s="58">
        <f t="shared" si="29"/>
        <v>2.1554431180854166</v>
      </c>
      <c r="W73" s="30">
        <f t="shared" si="21"/>
        <v>11.134601418439715</v>
      </c>
    </row>
    <row r="74" spans="2:23" ht="17" thickBot="1">
      <c r="B74" s="32" t="s">
        <v>129</v>
      </c>
      <c r="C74" s="20">
        <v>1120</v>
      </c>
      <c r="D74" s="20">
        <f t="shared" si="22"/>
        <v>1.1200000000000001E-6</v>
      </c>
      <c r="E74" s="20">
        <v>272</v>
      </c>
      <c r="F74" s="20">
        <f t="shared" si="23"/>
        <v>6.6618621950978693E-12</v>
      </c>
      <c r="G74" s="20">
        <f t="shared" si="24"/>
        <v>6661.8621950978695</v>
      </c>
      <c r="H74" s="20">
        <f t="shared" si="25"/>
        <v>6.6618621950978696</v>
      </c>
      <c r="I74" s="20">
        <f t="shared" si="26"/>
        <v>15.010817857142856</v>
      </c>
      <c r="J74" s="58">
        <f t="shared" si="27"/>
        <v>1.8012981428571426</v>
      </c>
      <c r="K74" s="26">
        <f t="shared" si="28"/>
        <v>30.021635714285711</v>
      </c>
      <c r="L74" s="23"/>
      <c r="M74" s="23"/>
      <c r="N74" s="54" t="s">
        <v>156</v>
      </c>
      <c r="O74" s="56">
        <v>1260</v>
      </c>
      <c r="P74" s="21">
        <f t="shared" si="16"/>
        <v>1.26E-6</v>
      </c>
      <c r="Q74" s="21">
        <v>254</v>
      </c>
      <c r="R74" s="29">
        <f t="shared" si="17"/>
        <v>8.0255860779776136E-12</v>
      </c>
      <c r="S74" s="21">
        <f t="shared" si="18"/>
        <v>8025.586077977614</v>
      </c>
      <c r="T74" s="21">
        <f t="shared" si="19"/>
        <v>8.0255860779776143</v>
      </c>
      <c r="U74" s="21">
        <f t="shared" si="20"/>
        <v>12.460149206349206</v>
      </c>
      <c r="V74" s="120">
        <f t="shared" si="29"/>
        <v>0.96307032935731363</v>
      </c>
      <c r="W74" s="24">
        <f t="shared" si="21"/>
        <v>24.920298412698411</v>
      </c>
    </row>
    <row r="75" spans="2:23">
      <c r="B75" s="32" t="s">
        <v>133</v>
      </c>
      <c r="C75" s="20">
        <v>1350</v>
      </c>
      <c r="D75" s="20">
        <f t="shared" si="22"/>
        <v>1.35E-6</v>
      </c>
      <c r="E75" s="20">
        <v>272</v>
      </c>
      <c r="F75" s="20">
        <f t="shared" si="23"/>
        <v>8.0299231815911807E-12</v>
      </c>
      <c r="G75" s="20">
        <f t="shared" si="24"/>
        <v>8029.9231815911808</v>
      </c>
      <c r="H75" s="20">
        <f t="shared" si="25"/>
        <v>8.0299231815911813</v>
      </c>
      <c r="I75" s="20">
        <f t="shared" si="26"/>
        <v>12.45341925925926</v>
      </c>
      <c r="J75" s="58">
        <f t="shared" si="27"/>
        <v>1.4944103111111111</v>
      </c>
      <c r="K75" s="26">
        <f t="shared" si="28"/>
        <v>24.906838518518519</v>
      </c>
      <c r="L75" s="23"/>
    </row>
    <row r="76" spans="2:23">
      <c r="B76" s="32" t="s">
        <v>137</v>
      </c>
      <c r="C76" s="20">
        <v>2360</v>
      </c>
      <c r="D76" s="20">
        <f t="shared" si="22"/>
        <v>2.3599999999999999E-6</v>
      </c>
      <c r="E76" s="20">
        <v>272</v>
      </c>
      <c r="F76" s="20">
        <f t="shared" si="23"/>
        <v>1.4037495339670509E-11</v>
      </c>
      <c r="G76" s="20">
        <f t="shared" si="24"/>
        <v>14037.495339670508</v>
      </c>
      <c r="H76" s="20">
        <f t="shared" si="25"/>
        <v>14.037495339670508</v>
      </c>
      <c r="I76" s="20">
        <f t="shared" si="26"/>
        <v>7.1237779661016951</v>
      </c>
      <c r="J76" s="58">
        <f t="shared" si="27"/>
        <v>0.85485335593220346</v>
      </c>
      <c r="K76" s="26">
        <f t="shared" si="28"/>
        <v>14.24755593220339</v>
      </c>
      <c r="L76" s="23"/>
    </row>
    <row r="77" spans="2:23">
      <c r="B77" s="32" t="s">
        <v>139</v>
      </c>
      <c r="C77" s="20">
        <v>2380</v>
      </c>
      <c r="D77" s="20">
        <f t="shared" si="22"/>
        <v>2.3800000000000001E-6</v>
      </c>
      <c r="E77" s="20">
        <v>272</v>
      </c>
      <c r="F77" s="20">
        <f t="shared" si="23"/>
        <v>1.4156457164582971E-11</v>
      </c>
      <c r="G77" s="20">
        <f t="shared" si="24"/>
        <v>14156.457164582971</v>
      </c>
      <c r="H77" s="20">
        <f t="shared" si="25"/>
        <v>14.156457164582971</v>
      </c>
      <c r="I77" s="20">
        <f t="shared" si="26"/>
        <v>7.0639142857142856</v>
      </c>
      <c r="J77" s="58">
        <f t="shared" si="27"/>
        <v>0.84766971428571425</v>
      </c>
      <c r="K77" s="26">
        <f t="shared" si="28"/>
        <v>14.127828571428571</v>
      </c>
      <c r="L77" s="23"/>
    </row>
    <row r="78" spans="2:23">
      <c r="B78" s="32" t="s">
        <v>143</v>
      </c>
      <c r="C78" s="20">
        <v>3760</v>
      </c>
      <c r="D78" s="20">
        <f t="shared" si="22"/>
        <v>3.76E-6</v>
      </c>
      <c r="E78" s="20">
        <v>272</v>
      </c>
      <c r="F78" s="20">
        <f t="shared" si="23"/>
        <v>2.2364823083542844E-11</v>
      </c>
      <c r="G78" s="20">
        <f t="shared" si="24"/>
        <v>22364.823083542844</v>
      </c>
      <c r="H78" s="20">
        <f t="shared" si="25"/>
        <v>22.364823083542845</v>
      </c>
      <c r="I78" s="20">
        <f t="shared" si="26"/>
        <v>4.4713074468085106</v>
      </c>
      <c r="J78" s="58">
        <f t="shared" si="27"/>
        <v>0.5365568936170213</v>
      </c>
      <c r="K78" s="26">
        <f t="shared" si="28"/>
        <v>8.9426148936170211</v>
      </c>
      <c r="L78" s="23"/>
    </row>
    <row r="79" spans="2:23">
      <c r="B79" s="32" t="s">
        <v>147</v>
      </c>
      <c r="C79" s="20">
        <v>1910</v>
      </c>
      <c r="D79" s="20">
        <f t="shared" si="22"/>
        <v>1.9099999999999999E-6</v>
      </c>
      <c r="E79" s="20">
        <v>272</v>
      </c>
      <c r="F79" s="20">
        <f t="shared" si="23"/>
        <v>1.1360854279140115E-11</v>
      </c>
      <c r="G79" s="20">
        <f t="shared" si="24"/>
        <v>11360.854279140114</v>
      </c>
      <c r="H79" s="20">
        <f t="shared" si="25"/>
        <v>11.360854279140113</v>
      </c>
      <c r="I79" s="20">
        <f t="shared" si="26"/>
        <v>8.8021549738219917</v>
      </c>
      <c r="J79" s="58">
        <f t="shared" si="27"/>
        <v>1.0562585968586389</v>
      </c>
      <c r="K79" s="26">
        <f t="shared" si="28"/>
        <v>17.604309947643983</v>
      </c>
      <c r="L79" s="23"/>
    </row>
    <row r="80" spans="2:23">
      <c r="B80" s="32" t="s">
        <v>151</v>
      </c>
      <c r="C80" s="20">
        <v>6700</v>
      </c>
      <c r="D80" s="20">
        <f t="shared" si="22"/>
        <v>6.7000000000000002E-6</v>
      </c>
      <c r="E80" s="20">
        <v>272</v>
      </c>
      <c r="F80" s="20">
        <f t="shared" si="23"/>
        <v>3.9852211345674752E-11</v>
      </c>
      <c r="G80" s="20">
        <f t="shared" si="24"/>
        <v>39852.211345674754</v>
      </c>
      <c r="H80" s="20">
        <f t="shared" si="25"/>
        <v>39.852211345674753</v>
      </c>
      <c r="I80" s="20">
        <f t="shared" si="26"/>
        <v>2.5092710447761193</v>
      </c>
      <c r="J80" s="58">
        <f t="shared" si="27"/>
        <v>0.30111252537313432</v>
      </c>
      <c r="K80" s="26">
        <f t="shared" si="28"/>
        <v>5.0185420895522386</v>
      </c>
      <c r="L80" s="23"/>
    </row>
    <row r="81" spans="2:23" ht="17" thickBot="1">
      <c r="B81" s="33" t="s">
        <v>155</v>
      </c>
      <c r="C81" s="21">
        <v>4980</v>
      </c>
      <c r="D81" s="48">
        <f t="shared" si="22"/>
        <v>4.9799999999999998E-6</v>
      </c>
      <c r="E81" s="21">
        <v>272</v>
      </c>
      <c r="F81" s="48">
        <f t="shared" si="23"/>
        <v>2.9621494403203024E-11</v>
      </c>
      <c r="G81" s="48">
        <f t="shared" si="24"/>
        <v>29621.494403203025</v>
      </c>
      <c r="H81" s="48">
        <f t="shared" si="25"/>
        <v>29.621494403203027</v>
      </c>
      <c r="I81" s="48">
        <f t="shared" si="26"/>
        <v>3.3759269076305216</v>
      </c>
      <c r="J81" s="120">
        <f t="shared" si="27"/>
        <v>0.40511122891566259</v>
      </c>
      <c r="K81" s="49">
        <f t="shared" si="28"/>
        <v>6.7518538152610432</v>
      </c>
      <c r="L81" s="23"/>
      <c r="W81" s="23"/>
    </row>
    <row r="82" spans="2:23">
      <c r="L82" s="23"/>
      <c r="W82" s="23"/>
    </row>
    <row r="83" spans="2:23">
      <c r="L83" s="23"/>
      <c r="W83" s="2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A32E0F-9051-BD4C-B9DA-94107C1F88EB}">
  <dimension ref="A1:V1095"/>
  <sheetViews>
    <sheetView topLeftCell="A54" zoomScaleNormal="75" workbookViewId="0">
      <selection activeCell="M46" sqref="M46"/>
    </sheetView>
  </sheetViews>
  <sheetFormatPr baseColWidth="10" defaultColWidth="11.1640625" defaultRowHeight="16"/>
  <cols>
    <col min="1" max="1" width="8.1640625" customWidth="1"/>
    <col min="2" max="2" width="15.33203125" customWidth="1"/>
    <col min="3" max="4" width="11.33203125" bestFit="1" customWidth="1"/>
    <col min="5" max="5" width="12.33203125" bestFit="1" customWidth="1"/>
    <col min="6" max="6" width="12.1640625" bestFit="1" customWidth="1"/>
    <col min="7" max="8" width="11.33203125" bestFit="1" customWidth="1"/>
    <col min="9" max="10" width="25.1640625" customWidth="1"/>
    <col min="11" max="11" width="11.33203125" bestFit="1" customWidth="1"/>
    <col min="13" max="13" width="13.1640625" customWidth="1"/>
    <col min="14" max="14" width="11.33203125" bestFit="1" customWidth="1"/>
    <col min="15" max="15" width="12.1640625" bestFit="1" customWidth="1"/>
    <col min="16" max="16" width="11.33203125" bestFit="1" customWidth="1"/>
    <col min="17" max="17" width="16.6640625" customWidth="1"/>
    <col min="18" max="18" width="11.33203125" bestFit="1" customWidth="1"/>
    <col min="19" max="19" width="29.6640625" customWidth="1"/>
    <col min="20" max="20" width="25.33203125" customWidth="1"/>
    <col min="21" max="21" width="23.6640625" customWidth="1"/>
    <col min="22" max="22" width="20" customWidth="1"/>
  </cols>
  <sheetData>
    <row r="1" spans="1:22">
      <c r="B1" s="47" t="s">
        <v>14</v>
      </c>
    </row>
    <row r="2" spans="1:22" ht="17" thickBot="1">
      <c r="C2" s="62"/>
      <c r="N2" s="62"/>
    </row>
    <row r="3" spans="1:22">
      <c r="B3" s="63"/>
      <c r="C3" s="64" t="s">
        <v>337</v>
      </c>
      <c r="D3" s="35" t="s">
        <v>175</v>
      </c>
      <c r="E3" s="35"/>
      <c r="F3" s="35" t="s">
        <v>176</v>
      </c>
      <c r="G3" s="35" t="s">
        <v>177</v>
      </c>
      <c r="H3" s="35" t="s">
        <v>169</v>
      </c>
      <c r="I3" s="35" t="s">
        <v>170</v>
      </c>
      <c r="J3" s="35" t="s">
        <v>178</v>
      </c>
      <c r="K3" s="36" t="s">
        <v>171</v>
      </c>
      <c r="M3" s="63"/>
      <c r="N3" s="64" t="s">
        <v>337</v>
      </c>
      <c r="O3" s="35" t="s">
        <v>175</v>
      </c>
      <c r="P3" s="35"/>
      <c r="Q3" s="35" t="s">
        <v>176</v>
      </c>
      <c r="R3" s="35" t="s">
        <v>177</v>
      </c>
      <c r="S3" s="35" t="s">
        <v>169</v>
      </c>
      <c r="T3" s="35" t="s">
        <v>170</v>
      </c>
      <c r="U3" s="35" t="s">
        <v>178</v>
      </c>
      <c r="V3" s="36" t="s">
        <v>171</v>
      </c>
    </row>
    <row r="4" spans="1:22" ht="17" thickBot="1">
      <c r="B4" s="65" t="s">
        <v>7</v>
      </c>
      <c r="C4" s="66" t="s">
        <v>179</v>
      </c>
      <c r="D4" s="38" t="s">
        <v>180</v>
      </c>
      <c r="E4" s="38" t="s">
        <v>166</v>
      </c>
      <c r="F4" s="38" t="s">
        <v>181</v>
      </c>
      <c r="G4" s="38" t="s">
        <v>182</v>
      </c>
      <c r="H4" s="38" t="s">
        <v>183</v>
      </c>
      <c r="I4" s="38" t="s">
        <v>183</v>
      </c>
      <c r="J4" s="38" t="s">
        <v>183</v>
      </c>
      <c r="K4" s="39" t="s">
        <v>183</v>
      </c>
      <c r="M4" s="65" t="s">
        <v>7</v>
      </c>
      <c r="N4" s="66" t="s">
        <v>179</v>
      </c>
      <c r="O4" s="38" t="s">
        <v>180</v>
      </c>
      <c r="P4" s="38" t="s">
        <v>166</v>
      </c>
      <c r="Q4" s="38" t="s">
        <v>181</v>
      </c>
      <c r="R4" s="38" t="s">
        <v>182</v>
      </c>
      <c r="S4" s="38" t="s">
        <v>183</v>
      </c>
      <c r="T4" s="38" t="s">
        <v>183</v>
      </c>
      <c r="U4" s="38" t="s">
        <v>183</v>
      </c>
      <c r="V4" s="39" t="s">
        <v>183</v>
      </c>
    </row>
    <row r="5" spans="1:22">
      <c r="B5" s="67" t="s">
        <v>17</v>
      </c>
      <c r="C5">
        <v>104</v>
      </c>
      <c r="D5" s="20">
        <f>C5/1000000000</f>
        <v>1.04E-7</v>
      </c>
      <c r="E5" s="20">
        <v>253</v>
      </c>
      <c r="F5" s="20">
        <f>D5/((E5*617.96)+36.04)</f>
        <v>6.6504702138228488E-13</v>
      </c>
      <c r="G5" s="20">
        <f>F5*1000000000000000</f>
        <v>665.04702138228492</v>
      </c>
      <c r="H5" s="20">
        <f>G5/1000</f>
        <v>0.66504702138228489</v>
      </c>
      <c r="I5" s="20">
        <f t="shared" ref="I5:I40" si="0">100/H5</f>
        <v>150.36530769230768</v>
      </c>
      <c r="J5" s="58">
        <f>12/H5</f>
        <v>18.043836923076924</v>
      </c>
      <c r="K5" s="26">
        <f t="shared" ref="K5:K40" si="1">200/H5</f>
        <v>300.73061538461536</v>
      </c>
      <c r="M5" s="67" t="s">
        <v>18</v>
      </c>
      <c r="N5" s="18">
        <v>2940</v>
      </c>
      <c r="O5" s="20">
        <f>N5/1000000000</f>
        <v>2.9399999999999998E-6</v>
      </c>
      <c r="P5" s="20">
        <v>246</v>
      </c>
      <c r="Q5" s="20">
        <f>O5/((P5*617.96)+36.04)</f>
        <v>1.933521073406719E-11</v>
      </c>
      <c r="R5" s="20">
        <f>Q5*1000000000000000</f>
        <v>19335.21073406719</v>
      </c>
      <c r="S5" s="20">
        <f>R5/1000</f>
        <v>19.335210734067189</v>
      </c>
      <c r="T5" s="20">
        <f>100/S5</f>
        <v>5.1719115646258516</v>
      </c>
      <c r="U5" s="58">
        <f>12/S5</f>
        <v>0.62062938775510224</v>
      </c>
      <c r="V5" s="26">
        <f>200/S5</f>
        <v>10.343823129251703</v>
      </c>
    </row>
    <row r="6" spans="1:22">
      <c r="B6" s="68" t="s">
        <v>21</v>
      </c>
      <c r="C6">
        <v>580</v>
      </c>
      <c r="D6" s="20">
        <f t="shared" ref="D6:D69" si="2">C6/1000000000</f>
        <v>5.7999999999999995E-7</v>
      </c>
      <c r="E6" s="20">
        <v>253</v>
      </c>
      <c r="F6" s="20">
        <f t="shared" ref="F6:F40" si="3">D6/((E6*617.96)+36.04)</f>
        <v>3.7089160807858187E-12</v>
      </c>
      <c r="G6" s="20">
        <f t="shared" ref="G6:G69" si="4">F6*1000000000000000</f>
        <v>3708.9160807858188</v>
      </c>
      <c r="H6" s="20">
        <f t="shared" ref="H6:H69" si="5">G6/1000</f>
        <v>3.7089160807858188</v>
      </c>
      <c r="I6" s="20">
        <f t="shared" si="0"/>
        <v>26.962055172413798</v>
      </c>
      <c r="J6" s="58">
        <f t="shared" ref="J6:J69" si="6">12/H6</f>
        <v>3.2354466206896557</v>
      </c>
      <c r="K6" s="26">
        <f t="shared" si="1"/>
        <v>53.924110344827596</v>
      </c>
      <c r="M6" s="68" t="s">
        <v>22</v>
      </c>
      <c r="N6" s="18">
        <v>1850</v>
      </c>
      <c r="O6" s="20">
        <f t="shared" ref="O6:O42" si="7">N6/1000000000</f>
        <v>1.8500000000000001E-6</v>
      </c>
      <c r="P6" s="20">
        <v>246</v>
      </c>
      <c r="Q6" s="20">
        <f t="shared" ref="Q6:Q42" si="8">O6/((P6*617.96)+36.04)</f>
        <v>1.2166714237423234E-11</v>
      </c>
      <c r="R6" s="20">
        <f t="shared" ref="R6:R42" si="9">Q6*1000000000000000</f>
        <v>12166.714237423233</v>
      </c>
      <c r="S6" s="20">
        <f t="shared" ref="S6:S42" si="10">R6/1000</f>
        <v>12.166714237423234</v>
      </c>
      <c r="T6" s="20">
        <f t="shared" ref="T6:T42" si="11">100/S6</f>
        <v>8.2191459459459466</v>
      </c>
      <c r="U6" s="58">
        <f t="shared" ref="U6:U39" si="12">12/S6</f>
        <v>0.98629751351351358</v>
      </c>
      <c r="V6" s="26">
        <f t="shared" ref="V6:V42" si="13">200/S6</f>
        <v>16.438291891891893</v>
      </c>
    </row>
    <row r="7" spans="1:22">
      <c r="B7" s="68" t="s">
        <v>25</v>
      </c>
      <c r="C7">
        <v>314</v>
      </c>
      <c r="D7" s="20">
        <f t="shared" si="2"/>
        <v>3.1399999999999998E-7</v>
      </c>
      <c r="E7" s="20">
        <v>253</v>
      </c>
      <c r="F7" s="20">
        <f t="shared" si="3"/>
        <v>2.0079304299426677E-12</v>
      </c>
      <c r="G7" s="20">
        <f t="shared" si="4"/>
        <v>2007.9304299426676</v>
      </c>
      <c r="H7" s="20">
        <f t="shared" si="5"/>
        <v>2.0079304299426677</v>
      </c>
      <c r="I7" s="20">
        <f t="shared" si="0"/>
        <v>49.802522292993636</v>
      </c>
      <c r="J7" s="58">
        <f t="shared" si="6"/>
        <v>5.9763026751592365</v>
      </c>
      <c r="K7" s="26">
        <f t="shared" si="1"/>
        <v>99.605044585987272</v>
      </c>
      <c r="M7" s="68" t="s">
        <v>26</v>
      </c>
      <c r="N7" s="18">
        <v>1140</v>
      </c>
      <c r="O7" s="20">
        <f t="shared" si="7"/>
        <v>1.1400000000000001E-6</v>
      </c>
      <c r="P7" s="20">
        <v>246</v>
      </c>
      <c r="Q7" s="20">
        <f t="shared" si="8"/>
        <v>7.4973266111689121E-12</v>
      </c>
      <c r="R7" s="20">
        <f t="shared" si="9"/>
        <v>7497.3266111689118</v>
      </c>
      <c r="S7" s="20">
        <f t="shared" si="10"/>
        <v>7.4973266111689121</v>
      </c>
      <c r="T7" s="20">
        <f t="shared" si="11"/>
        <v>13.338087719298246</v>
      </c>
      <c r="U7" s="58">
        <f t="shared" si="12"/>
        <v>1.6005705263157894</v>
      </c>
      <c r="V7" s="26">
        <f t="shared" si="13"/>
        <v>26.676175438596491</v>
      </c>
    </row>
    <row r="8" spans="1:22">
      <c r="A8" s="69"/>
      <c r="B8" s="61" t="s">
        <v>29</v>
      </c>
      <c r="C8">
        <v>1050</v>
      </c>
      <c r="D8" s="20">
        <f>C8/1000000000</f>
        <v>1.0499999999999999E-6</v>
      </c>
      <c r="E8" s="20">
        <v>253</v>
      </c>
      <c r="F8" s="20">
        <f t="shared" si="3"/>
        <v>6.7144170428019138E-12</v>
      </c>
      <c r="G8" s="20">
        <f t="shared" si="4"/>
        <v>6714.4170428019133</v>
      </c>
      <c r="H8" s="20">
        <f t="shared" si="5"/>
        <v>6.7144170428019132</v>
      </c>
      <c r="I8" s="20">
        <f t="shared" si="0"/>
        <v>14.893325714285718</v>
      </c>
      <c r="J8" s="58">
        <f t="shared" si="6"/>
        <v>1.7871990857142861</v>
      </c>
      <c r="K8" s="26">
        <f t="shared" si="1"/>
        <v>29.786651428571435</v>
      </c>
      <c r="M8" s="68" t="s">
        <v>30</v>
      </c>
      <c r="N8" s="18">
        <v>1440</v>
      </c>
      <c r="O8" s="20">
        <f t="shared" si="7"/>
        <v>1.44E-6</v>
      </c>
      <c r="P8" s="20">
        <v>246</v>
      </c>
      <c r="Q8" s="20">
        <f t="shared" si="8"/>
        <v>9.4703072983186249E-12</v>
      </c>
      <c r="R8" s="20">
        <f t="shared" si="9"/>
        <v>9470.3072983186248</v>
      </c>
      <c r="S8" s="20">
        <f t="shared" si="10"/>
        <v>9.4703072983186249</v>
      </c>
      <c r="T8" s="20">
        <f t="shared" si="11"/>
        <v>10.559319444444446</v>
      </c>
      <c r="U8" s="58">
        <f t="shared" si="12"/>
        <v>1.2671183333333333</v>
      </c>
      <c r="V8" s="26">
        <f t="shared" si="13"/>
        <v>21.118638888888892</v>
      </c>
    </row>
    <row r="9" spans="1:22">
      <c r="A9" s="69"/>
      <c r="B9" s="61" t="s">
        <v>33</v>
      </c>
      <c r="C9">
        <v>786</v>
      </c>
      <c r="D9" s="20">
        <f t="shared" si="2"/>
        <v>7.8599999999999997E-7</v>
      </c>
      <c r="E9" s="20">
        <v>253</v>
      </c>
      <c r="F9" s="20">
        <f t="shared" si="3"/>
        <v>5.0262207577545755E-12</v>
      </c>
      <c r="G9" s="20">
        <f t="shared" si="4"/>
        <v>5026.2207577545751</v>
      </c>
      <c r="H9" s="20">
        <f t="shared" si="5"/>
        <v>5.026220757754575</v>
      </c>
      <c r="I9" s="20">
        <f t="shared" si="0"/>
        <v>19.895664122137408</v>
      </c>
      <c r="J9" s="58">
        <f t="shared" si="6"/>
        <v>2.3874796946564891</v>
      </c>
      <c r="K9" s="26">
        <f t="shared" si="1"/>
        <v>39.791328244274816</v>
      </c>
      <c r="M9" s="68" t="s">
        <v>34</v>
      </c>
      <c r="N9" s="18">
        <v>146</v>
      </c>
      <c r="O9" s="20">
        <f t="shared" si="7"/>
        <v>1.4600000000000001E-7</v>
      </c>
      <c r="P9" s="20">
        <v>246</v>
      </c>
      <c r="Q9" s="20">
        <f t="shared" si="8"/>
        <v>9.6018393441286068E-13</v>
      </c>
      <c r="R9" s="20">
        <f t="shared" si="9"/>
        <v>960.18393441286071</v>
      </c>
      <c r="S9" s="20">
        <f t="shared" si="10"/>
        <v>0.96018393441286076</v>
      </c>
      <c r="T9" s="20">
        <f t="shared" si="11"/>
        <v>104.14671232876711</v>
      </c>
      <c r="U9" s="58">
        <f t="shared" si="12"/>
        <v>12.497605479452053</v>
      </c>
      <c r="V9" s="26">
        <f t="shared" si="13"/>
        <v>208.29342465753422</v>
      </c>
    </row>
    <row r="10" spans="1:22">
      <c r="B10" s="68" t="s">
        <v>37</v>
      </c>
      <c r="C10">
        <v>444</v>
      </c>
      <c r="D10" s="20">
        <f t="shared" si="2"/>
        <v>4.4400000000000001E-7</v>
      </c>
      <c r="E10" s="20">
        <v>253</v>
      </c>
      <c r="F10" s="20">
        <f t="shared" si="3"/>
        <v>2.8392392066705237E-12</v>
      </c>
      <c r="G10" s="20">
        <f t="shared" si="4"/>
        <v>2839.2392066705238</v>
      </c>
      <c r="H10" s="20">
        <f t="shared" si="5"/>
        <v>2.8392392066705239</v>
      </c>
      <c r="I10" s="20">
        <f t="shared" si="0"/>
        <v>35.220702702702702</v>
      </c>
      <c r="J10" s="58">
        <f t="shared" si="6"/>
        <v>4.2264843243243249</v>
      </c>
      <c r="K10" s="26">
        <f t="shared" si="1"/>
        <v>70.441405405405405</v>
      </c>
      <c r="M10" s="61" t="s">
        <v>338</v>
      </c>
      <c r="N10" s="18">
        <v>110</v>
      </c>
      <c r="O10" s="20">
        <f t="shared" si="7"/>
        <v>1.1000000000000001E-7</v>
      </c>
      <c r="P10" s="20">
        <v>246</v>
      </c>
      <c r="Q10" s="20">
        <f t="shared" si="8"/>
        <v>7.23426251954895E-13</v>
      </c>
      <c r="R10" s="20">
        <f t="shared" si="9"/>
        <v>723.42625195489495</v>
      </c>
      <c r="S10" s="20">
        <f t="shared" si="10"/>
        <v>0.72342625195489496</v>
      </c>
      <c r="T10" s="20">
        <f t="shared" si="11"/>
        <v>138.23109090909091</v>
      </c>
      <c r="U10" s="58">
        <f t="shared" si="12"/>
        <v>16.587730909090912</v>
      </c>
      <c r="V10" s="26">
        <f t="shared" si="13"/>
        <v>276.46218181818182</v>
      </c>
    </row>
    <row r="11" spans="1:22">
      <c r="B11" s="68" t="s">
        <v>41</v>
      </c>
      <c r="C11">
        <v>296</v>
      </c>
      <c r="D11" s="20">
        <f t="shared" si="2"/>
        <v>2.96E-7</v>
      </c>
      <c r="E11" s="20">
        <v>253</v>
      </c>
      <c r="F11" s="20">
        <f t="shared" si="3"/>
        <v>1.8928261377803491E-12</v>
      </c>
      <c r="G11" s="20">
        <f t="shared" si="4"/>
        <v>1892.8261377803492</v>
      </c>
      <c r="H11" s="20">
        <f t="shared" si="5"/>
        <v>1.8928261377803492</v>
      </c>
      <c r="I11" s="20">
        <f t="shared" si="0"/>
        <v>52.831054054054057</v>
      </c>
      <c r="J11" s="58">
        <f t="shared" si="6"/>
        <v>6.3397264864864864</v>
      </c>
      <c r="K11" s="26">
        <f t="shared" si="1"/>
        <v>105.66210810810811</v>
      </c>
      <c r="M11" s="61" t="s">
        <v>42</v>
      </c>
      <c r="N11" s="18">
        <v>126</v>
      </c>
      <c r="O11" s="20">
        <f t="shared" si="7"/>
        <v>1.2599999999999999E-7</v>
      </c>
      <c r="P11" s="20">
        <v>246</v>
      </c>
      <c r="Q11" s="20">
        <f t="shared" si="8"/>
        <v>8.2865188860287964E-13</v>
      </c>
      <c r="R11" s="20">
        <f t="shared" si="9"/>
        <v>828.65188860287958</v>
      </c>
      <c r="S11" s="20">
        <f t="shared" si="10"/>
        <v>0.82865188860287953</v>
      </c>
      <c r="T11" s="20">
        <f t="shared" si="11"/>
        <v>120.67793650793654</v>
      </c>
      <c r="U11" s="58">
        <f t="shared" si="12"/>
        <v>14.481352380952385</v>
      </c>
      <c r="V11" s="26">
        <f t="shared" si="13"/>
        <v>241.35587301587307</v>
      </c>
    </row>
    <row r="12" spans="1:22">
      <c r="A12" s="69"/>
      <c r="B12" s="61" t="s">
        <v>45</v>
      </c>
      <c r="C12">
        <v>318</v>
      </c>
      <c r="D12" s="20">
        <f t="shared" si="2"/>
        <v>3.1800000000000002E-7</v>
      </c>
      <c r="E12" s="20">
        <v>253</v>
      </c>
      <c r="F12" s="20">
        <f t="shared" si="3"/>
        <v>2.0335091615342939E-12</v>
      </c>
      <c r="G12" s="20">
        <f t="shared" si="4"/>
        <v>2033.509161534294</v>
      </c>
      <c r="H12" s="20">
        <f t="shared" si="5"/>
        <v>2.033509161534294</v>
      </c>
      <c r="I12" s="20">
        <f t="shared" si="0"/>
        <v>49.17607547169812</v>
      </c>
      <c r="J12" s="58">
        <f t="shared" si="6"/>
        <v>5.9011290566037742</v>
      </c>
      <c r="K12" s="26">
        <f t="shared" si="1"/>
        <v>98.352150943396239</v>
      </c>
      <c r="M12" s="61" t="s">
        <v>46</v>
      </c>
      <c r="N12" s="18">
        <v>420</v>
      </c>
      <c r="O12" s="20">
        <f t="shared" si="7"/>
        <v>4.2E-7</v>
      </c>
      <c r="P12" s="20">
        <v>246</v>
      </c>
      <c r="Q12" s="20">
        <f t="shared" si="8"/>
        <v>2.7621729620095989E-12</v>
      </c>
      <c r="R12" s="20">
        <f t="shared" si="9"/>
        <v>2762.1729620095989</v>
      </c>
      <c r="S12" s="20">
        <f t="shared" si="10"/>
        <v>2.7621729620095987</v>
      </c>
      <c r="T12" s="20">
        <f t="shared" si="11"/>
        <v>36.203380952380961</v>
      </c>
      <c r="U12" s="58">
        <f t="shared" si="12"/>
        <v>4.3444057142857151</v>
      </c>
      <c r="V12" s="26">
        <f t="shared" si="13"/>
        <v>72.406761904761922</v>
      </c>
    </row>
    <row r="13" spans="1:22">
      <c r="A13" s="69"/>
      <c r="B13" s="61" t="s">
        <v>49</v>
      </c>
      <c r="C13">
        <v>146</v>
      </c>
      <c r="D13" s="20">
        <f t="shared" si="2"/>
        <v>1.4600000000000001E-7</v>
      </c>
      <c r="E13" s="20">
        <v>253</v>
      </c>
      <c r="F13" s="20">
        <f t="shared" si="3"/>
        <v>9.3362370309436143E-13</v>
      </c>
      <c r="G13" s="20">
        <f t="shared" si="4"/>
        <v>933.62370309436142</v>
      </c>
      <c r="H13" s="20">
        <f t="shared" si="5"/>
        <v>0.93362370309436138</v>
      </c>
      <c r="I13" s="20">
        <f t="shared" si="0"/>
        <v>107.10953424657535</v>
      </c>
      <c r="J13" s="58">
        <f t="shared" si="6"/>
        <v>12.853144109589042</v>
      </c>
      <c r="K13" s="26">
        <f t="shared" si="1"/>
        <v>214.2190684931507</v>
      </c>
      <c r="M13" s="61" t="s">
        <v>50</v>
      </c>
      <c r="N13" s="18">
        <v>126</v>
      </c>
      <c r="O13" s="20">
        <f t="shared" si="7"/>
        <v>1.2599999999999999E-7</v>
      </c>
      <c r="P13" s="20">
        <v>246</v>
      </c>
      <c r="Q13" s="20">
        <f t="shared" si="8"/>
        <v>8.2865188860287964E-13</v>
      </c>
      <c r="R13" s="20">
        <f t="shared" si="9"/>
        <v>828.65188860287958</v>
      </c>
      <c r="S13" s="20">
        <f t="shared" si="10"/>
        <v>0.82865188860287953</v>
      </c>
      <c r="T13" s="20">
        <f t="shared" si="11"/>
        <v>120.67793650793654</v>
      </c>
      <c r="U13" s="58">
        <f t="shared" si="12"/>
        <v>14.481352380952385</v>
      </c>
      <c r="V13" s="26">
        <f t="shared" si="13"/>
        <v>241.35587301587307</v>
      </c>
    </row>
    <row r="14" spans="1:22">
      <c r="A14" s="69"/>
      <c r="B14" s="61" t="s">
        <v>53</v>
      </c>
      <c r="C14">
        <v>446</v>
      </c>
      <c r="D14" s="20">
        <f t="shared" si="2"/>
        <v>4.46E-7</v>
      </c>
      <c r="E14" s="20">
        <v>253</v>
      </c>
      <c r="F14" s="20">
        <f t="shared" si="3"/>
        <v>2.8520285724663368E-12</v>
      </c>
      <c r="G14" s="20">
        <f t="shared" si="4"/>
        <v>2852.0285724663368</v>
      </c>
      <c r="H14" s="20">
        <f t="shared" si="5"/>
        <v>2.8520285724663368</v>
      </c>
      <c r="I14" s="20">
        <f t="shared" si="0"/>
        <v>35.06276233183857</v>
      </c>
      <c r="J14" s="58">
        <f t="shared" si="6"/>
        <v>4.207531479820628</v>
      </c>
      <c r="K14" s="26">
        <f t="shared" si="1"/>
        <v>70.12552466367714</v>
      </c>
      <c r="M14" s="61" t="s">
        <v>54</v>
      </c>
      <c r="N14" s="70" t="s">
        <v>339</v>
      </c>
      <c r="O14" s="20"/>
      <c r="P14" s="20"/>
      <c r="Q14" s="20"/>
      <c r="R14" s="20"/>
      <c r="S14" s="20"/>
      <c r="T14" s="20"/>
      <c r="U14" s="58"/>
      <c r="V14" s="26"/>
    </row>
    <row r="15" spans="1:22">
      <c r="A15" s="69"/>
      <c r="B15" s="61" t="s">
        <v>57</v>
      </c>
      <c r="C15">
        <v>358</v>
      </c>
      <c r="D15" s="20">
        <f t="shared" si="2"/>
        <v>3.58E-7</v>
      </c>
      <c r="E15" s="20">
        <v>253</v>
      </c>
      <c r="F15" s="20">
        <f t="shared" si="3"/>
        <v>2.2892964774505572E-12</v>
      </c>
      <c r="G15" s="20">
        <f t="shared" si="4"/>
        <v>2289.2964774505572</v>
      </c>
      <c r="H15" s="20">
        <f t="shared" si="5"/>
        <v>2.2892964774505571</v>
      </c>
      <c r="I15" s="20">
        <f t="shared" si="0"/>
        <v>43.681541899441349</v>
      </c>
      <c r="J15" s="58">
        <f t="shared" si="6"/>
        <v>5.2417850279329619</v>
      </c>
      <c r="K15" s="26">
        <f t="shared" si="1"/>
        <v>87.363083798882698</v>
      </c>
      <c r="M15" s="61" t="s">
        <v>58</v>
      </c>
      <c r="N15" s="18">
        <v>220</v>
      </c>
      <c r="O15" s="20">
        <f t="shared" si="7"/>
        <v>2.2000000000000001E-7</v>
      </c>
      <c r="P15" s="20">
        <v>246</v>
      </c>
      <c r="Q15" s="20">
        <f t="shared" si="8"/>
        <v>1.44685250390979E-12</v>
      </c>
      <c r="R15" s="20">
        <f t="shared" si="9"/>
        <v>1446.8525039097899</v>
      </c>
      <c r="S15" s="20">
        <f t="shared" si="10"/>
        <v>1.4468525039097899</v>
      </c>
      <c r="T15" s="20">
        <f t="shared" si="11"/>
        <v>69.115545454545455</v>
      </c>
      <c r="U15" s="58">
        <f t="shared" si="12"/>
        <v>8.2938654545454558</v>
      </c>
      <c r="V15" s="26">
        <f t="shared" si="13"/>
        <v>138.23109090909091</v>
      </c>
    </row>
    <row r="16" spans="1:22">
      <c r="A16" s="69"/>
      <c r="B16" s="61" t="s">
        <v>61</v>
      </c>
      <c r="C16">
        <v>408</v>
      </c>
      <c r="D16" s="20">
        <f t="shared" si="2"/>
        <v>4.08E-7</v>
      </c>
      <c r="E16" s="20">
        <v>253</v>
      </c>
      <c r="F16" s="20">
        <f t="shared" si="3"/>
        <v>2.6090306223458866E-12</v>
      </c>
      <c r="G16" s="20">
        <f t="shared" si="4"/>
        <v>2609.0306223458865</v>
      </c>
      <c r="H16" s="20">
        <f t="shared" si="5"/>
        <v>2.6090306223458866</v>
      </c>
      <c r="I16" s="20">
        <f t="shared" si="0"/>
        <v>38.328411764705884</v>
      </c>
      <c r="J16" s="58">
        <f t="shared" si="6"/>
        <v>4.5994094117647064</v>
      </c>
      <c r="K16" s="26">
        <f t="shared" si="1"/>
        <v>76.656823529411767</v>
      </c>
      <c r="M16" s="61" t="s">
        <v>62</v>
      </c>
      <c r="N16" s="18">
        <v>458</v>
      </c>
      <c r="O16" s="20">
        <f t="shared" si="7"/>
        <v>4.58E-7</v>
      </c>
      <c r="P16" s="20">
        <v>246</v>
      </c>
      <c r="Q16" s="20">
        <f t="shared" si="8"/>
        <v>3.0120838490485626E-12</v>
      </c>
      <c r="R16" s="20">
        <f t="shared" si="9"/>
        <v>3012.0838490485626</v>
      </c>
      <c r="S16" s="20">
        <f t="shared" si="10"/>
        <v>3.0120838490485626</v>
      </c>
      <c r="T16" s="20">
        <f t="shared" si="11"/>
        <v>33.199606986899568</v>
      </c>
      <c r="U16" s="58">
        <f t="shared" si="12"/>
        <v>3.9839528384279479</v>
      </c>
      <c r="V16" s="26">
        <f t="shared" si="13"/>
        <v>66.399213973799135</v>
      </c>
    </row>
    <row r="17" spans="1:22">
      <c r="B17" s="68" t="s">
        <v>65</v>
      </c>
      <c r="C17">
        <v>394</v>
      </c>
      <c r="D17" s="20">
        <f t="shared" si="2"/>
        <v>3.9400000000000001E-7</v>
      </c>
      <c r="E17" s="20">
        <v>253</v>
      </c>
      <c r="F17" s="20">
        <f t="shared" si="3"/>
        <v>2.5195050617751943E-12</v>
      </c>
      <c r="G17" s="20">
        <f t="shared" si="4"/>
        <v>2519.5050617751945</v>
      </c>
      <c r="H17" s="20">
        <f t="shared" si="5"/>
        <v>2.5195050617751944</v>
      </c>
      <c r="I17" s="20">
        <f t="shared" si="0"/>
        <v>39.690335025380712</v>
      </c>
      <c r="J17" s="58">
        <f t="shared" si="6"/>
        <v>4.7628402030456858</v>
      </c>
      <c r="K17" s="26">
        <f t="shared" si="1"/>
        <v>79.380670050761424</v>
      </c>
      <c r="M17" s="68" t="s">
        <v>66</v>
      </c>
      <c r="N17" s="18">
        <v>1260</v>
      </c>
      <c r="O17" s="20">
        <f t="shared" si="7"/>
        <v>1.26E-6</v>
      </c>
      <c r="P17" s="20">
        <v>246</v>
      </c>
      <c r="Q17" s="20">
        <f t="shared" si="8"/>
        <v>8.2865188860287966E-12</v>
      </c>
      <c r="R17" s="20">
        <f t="shared" si="9"/>
        <v>8286.5188860287963</v>
      </c>
      <c r="S17" s="20">
        <f t="shared" si="10"/>
        <v>8.2865188860287962</v>
      </c>
      <c r="T17" s="20">
        <f t="shared" si="11"/>
        <v>12.067793650793654</v>
      </c>
      <c r="U17" s="58">
        <f t="shared" si="12"/>
        <v>1.4481352380952384</v>
      </c>
      <c r="V17" s="26">
        <f t="shared" si="13"/>
        <v>24.135587301587307</v>
      </c>
    </row>
    <row r="18" spans="1:22">
      <c r="B18" s="68" t="s">
        <v>69</v>
      </c>
      <c r="C18">
        <v>344</v>
      </c>
      <c r="D18" s="20">
        <f t="shared" si="2"/>
        <v>3.4400000000000001E-7</v>
      </c>
      <c r="E18" s="20">
        <v>253</v>
      </c>
      <c r="F18" s="20">
        <f t="shared" si="3"/>
        <v>2.1997709168798654E-12</v>
      </c>
      <c r="G18" s="20">
        <f t="shared" si="4"/>
        <v>2199.7709168798651</v>
      </c>
      <c r="H18" s="20">
        <f t="shared" si="5"/>
        <v>2.1997709168798649</v>
      </c>
      <c r="I18" s="20">
        <f t="shared" si="0"/>
        <v>45.459279069767454</v>
      </c>
      <c r="J18" s="58">
        <f t="shared" si="6"/>
        <v>5.4551134883720938</v>
      </c>
      <c r="K18" s="26">
        <f t="shared" si="1"/>
        <v>90.918558139534909</v>
      </c>
      <c r="M18" s="68" t="s">
        <v>70</v>
      </c>
      <c r="N18" s="18">
        <v>1310</v>
      </c>
      <c r="O18" s="20">
        <f t="shared" si="7"/>
        <v>1.31E-6</v>
      </c>
      <c r="P18" s="20">
        <v>246</v>
      </c>
      <c r="Q18" s="20">
        <f t="shared" si="8"/>
        <v>8.6153490005537492E-12</v>
      </c>
      <c r="R18" s="20">
        <f t="shared" si="9"/>
        <v>8615.3490005537496</v>
      </c>
      <c r="S18" s="20">
        <f t="shared" si="10"/>
        <v>8.6153490005537492</v>
      </c>
      <c r="T18" s="20">
        <f t="shared" si="11"/>
        <v>11.607190839694658</v>
      </c>
      <c r="U18" s="58">
        <f t="shared" si="12"/>
        <v>1.3928629007633588</v>
      </c>
      <c r="V18" s="26">
        <f t="shared" si="13"/>
        <v>23.214381679389316</v>
      </c>
    </row>
    <row r="19" spans="1:22">
      <c r="B19" s="68" t="s">
        <v>73</v>
      </c>
      <c r="C19">
        <v>432</v>
      </c>
      <c r="D19" s="20">
        <f t="shared" si="2"/>
        <v>4.32E-7</v>
      </c>
      <c r="E19" s="20">
        <v>253</v>
      </c>
      <c r="F19" s="20">
        <f t="shared" si="3"/>
        <v>2.7625030118956445E-12</v>
      </c>
      <c r="G19" s="20">
        <f t="shared" si="4"/>
        <v>2762.5030118956447</v>
      </c>
      <c r="H19" s="20">
        <f t="shared" si="5"/>
        <v>2.7625030118956446</v>
      </c>
      <c r="I19" s="20">
        <f t="shared" si="0"/>
        <v>36.19905555555556</v>
      </c>
      <c r="J19" s="58">
        <f t="shared" si="6"/>
        <v>4.3438866666666671</v>
      </c>
      <c r="K19" s="26">
        <f t="shared" si="1"/>
        <v>72.39811111111112</v>
      </c>
      <c r="M19" s="68" t="s">
        <v>74</v>
      </c>
      <c r="N19" s="18">
        <v>2440</v>
      </c>
      <c r="O19" s="20">
        <f t="shared" si="7"/>
        <v>2.4399999999999999E-6</v>
      </c>
      <c r="P19" s="20">
        <v>246</v>
      </c>
      <c r="Q19" s="20">
        <f t="shared" si="8"/>
        <v>1.604690958881767E-11</v>
      </c>
      <c r="R19" s="20">
        <f t="shared" si="9"/>
        <v>16046.909588817671</v>
      </c>
      <c r="S19" s="20">
        <f t="shared" si="10"/>
        <v>16.04690958881767</v>
      </c>
      <c r="T19" s="20">
        <f t="shared" si="11"/>
        <v>6.2317295081967217</v>
      </c>
      <c r="U19" s="58">
        <f t="shared" si="12"/>
        <v>0.74780754098360669</v>
      </c>
      <c r="V19" s="26">
        <f t="shared" si="13"/>
        <v>12.463459016393443</v>
      </c>
    </row>
    <row r="20" spans="1:22">
      <c r="A20" s="69"/>
      <c r="B20" s="61" t="s">
        <v>77</v>
      </c>
      <c r="C20">
        <v>340</v>
      </c>
      <c r="D20" s="20">
        <f t="shared" si="2"/>
        <v>3.3999999999999997E-7</v>
      </c>
      <c r="E20" s="20">
        <v>253</v>
      </c>
      <c r="F20" s="20">
        <f t="shared" si="3"/>
        <v>2.1741921852882387E-12</v>
      </c>
      <c r="G20" s="20">
        <f t="shared" si="4"/>
        <v>2174.1921852882388</v>
      </c>
      <c r="H20" s="20">
        <f t="shared" si="5"/>
        <v>2.1741921852882387</v>
      </c>
      <c r="I20" s="20">
        <f t="shared" si="0"/>
        <v>45.994094117647066</v>
      </c>
      <c r="J20" s="58">
        <f t="shared" si="6"/>
        <v>5.5192912941176484</v>
      </c>
      <c r="K20" s="26">
        <f t="shared" si="1"/>
        <v>91.988188235294132</v>
      </c>
      <c r="M20" s="68" t="s">
        <v>78</v>
      </c>
      <c r="N20" s="18">
        <v>1390</v>
      </c>
      <c r="O20" s="20">
        <f t="shared" si="7"/>
        <v>1.39E-6</v>
      </c>
      <c r="P20" s="20">
        <v>246</v>
      </c>
      <c r="Q20" s="20">
        <f t="shared" si="8"/>
        <v>9.1414771837936738E-12</v>
      </c>
      <c r="R20" s="20">
        <f t="shared" si="9"/>
        <v>9141.4771837936732</v>
      </c>
      <c r="S20" s="20">
        <f t="shared" si="10"/>
        <v>9.1414771837936737</v>
      </c>
      <c r="T20" s="20">
        <f t="shared" si="11"/>
        <v>10.939151079136691</v>
      </c>
      <c r="U20" s="58">
        <f t="shared" si="12"/>
        <v>1.3126981294964029</v>
      </c>
      <c r="V20" s="26">
        <f t="shared" si="13"/>
        <v>21.878302158273382</v>
      </c>
    </row>
    <row r="21" spans="1:22">
      <c r="A21" s="69"/>
      <c r="B21" s="61" t="s">
        <v>81</v>
      </c>
      <c r="C21">
        <v>332</v>
      </c>
      <c r="D21" s="20">
        <f t="shared" si="2"/>
        <v>3.3200000000000001E-7</v>
      </c>
      <c r="E21" s="20">
        <v>253</v>
      </c>
      <c r="F21" s="20">
        <f t="shared" si="3"/>
        <v>2.1230347221049862E-12</v>
      </c>
      <c r="G21" s="20">
        <f t="shared" si="4"/>
        <v>2123.034722104986</v>
      </c>
      <c r="H21" s="20">
        <f t="shared" si="5"/>
        <v>2.1230347221049861</v>
      </c>
      <c r="I21" s="20">
        <f t="shared" si="0"/>
        <v>47.102385542168683</v>
      </c>
      <c r="J21" s="58">
        <f t="shared" si="6"/>
        <v>5.6522862650602415</v>
      </c>
      <c r="K21" s="26">
        <f t="shared" si="1"/>
        <v>94.204771084337366</v>
      </c>
      <c r="M21" s="68" t="s">
        <v>82</v>
      </c>
      <c r="N21" s="70" t="s">
        <v>184</v>
      </c>
      <c r="O21" s="20"/>
      <c r="P21" s="20"/>
      <c r="Q21" s="20"/>
      <c r="R21" s="20"/>
      <c r="S21" s="20"/>
      <c r="T21" s="20"/>
      <c r="U21" s="58"/>
      <c r="V21" s="26"/>
    </row>
    <row r="22" spans="1:22">
      <c r="B22" s="68" t="s">
        <v>86</v>
      </c>
      <c r="C22">
        <v>324</v>
      </c>
      <c r="D22" s="20">
        <f t="shared" si="2"/>
        <v>3.2399999999999999E-7</v>
      </c>
      <c r="E22" s="20">
        <v>253</v>
      </c>
      <c r="F22" s="20">
        <f t="shared" si="3"/>
        <v>2.0718772589217333E-12</v>
      </c>
      <c r="G22" s="20">
        <f t="shared" si="4"/>
        <v>2071.8772589217333</v>
      </c>
      <c r="H22" s="20">
        <f t="shared" si="5"/>
        <v>2.0718772589217331</v>
      </c>
      <c r="I22" s="20">
        <f t="shared" si="0"/>
        <v>48.265407407407423</v>
      </c>
      <c r="J22" s="58">
        <f t="shared" si="6"/>
        <v>5.7918488888888904</v>
      </c>
      <c r="K22" s="26">
        <f t="shared" si="1"/>
        <v>96.530814814814846</v>
      </c>
      <c r="M22" s="61" t="s">
        <v>83</v>
      </c>
      <c r="N22" s="18">
        <v>360</v>
      </c>
      <c r="O22" s="20">
        <f t="shared" si="7"/>
        <v>3.5999999999999999E-7</v>
      </c>
      <c r="P22" s="20">
        <v>246</v>
      </c>
      <c r="Q22" s="20">
        <f t="shared" si="8"/>
        <v>2.3675768245796562E-12</v>
      </c>
      <c r="R22" s="20">
        <f t="shared" si="9"/>
        <v>2367.5768245796562</v>
      </c>
      <c r="S22" s="20">
        <f t="shared" si="10"/>
        <v>2.3675768245796562</v>
      </c>
      <c r="T22" s="20">
        <f t="shared" si="11"/>
        <v>42.237277777777784</v>
      </c>
      <c r="U22" s="58">
        <f t="shared" si="12"/>
        <v>5.0684733333333334</v>
      </c>
      <c r="V22" s="26">
        <f t="shared" si="13"/>
        <v>84.474555555555568</v>
      </c>
    </row>
    <row r="23" spans="1:22">
      <c r="B23" s="68" t="s">
        <v>90</v>
      </c>
      <c r="C23">
        <v>238</v>
      </c>
      <c r="D23" s="20">
        <f t="shared" si="2"/>
        <v>2.3799999999999999E-7</v>
      </c>
      <c r="E23" s="20">
        <v>253</v>
      </c>
      <c r="F23" s="20">
        <f t="shared" si="3"/>
        <v>1.521934529701767E-12</v>
      </c>
      <c r="G23" s="20">
        <f t="shared" si="4"/>
        <v>1521.9345297017671</v>
      </c>
      <c r="H23" s="20">
        <f t="shared" si="5"/>
        <v>1.5219345297017672</v>
      </c>
      <c r="I23" s="20">
        <f t="shared" si="0"/>
        <v>65.705848739495806</v>
      </c>
      <c r="J23" s="58">
        <f t="shared" si="6"/>
        <v>7.8847018487394962</v>
      </c>
      <c r="K23" s="26">
        <f t="shared" si="1"/>
        <v>131.41169747899161</v>
      </c>
      <c r="M23" s="61" t="s">
        <v>87</v>
      </c>
      <c r="N23" s="18">
        <v>360</v>
      </c>
      <c r="O23" s="20">
        <f t="shared" si="7"/>
        <v>3.5999999999999999E-7</v>
      </c>
      <c r="P23" s="20">
        <v>246</v>
      </c>
      <c r="Q23" s="20">
        <f t="shared" si="8"/>
        <v>2.3675768245796562E-12</v>
      </c>
      <c r="R23" s="20">
        <f t="shared" si="9"/>
        <v>2367.5768245796562</v>
      </c>
      <c r="S23" s="20">
        <f t="shared" si="10"/>
        <v>2.3675768245796562</v>
      </c>
      <c r="T23" s="20">
        <f t="shared" si="11"/>
        <v>42.237277777777784</v>
      </c>
      <c r="U23" s="58">
        <f t="shared" si="12"/>
        <v>5.0684733333333334</v>
      </c>
      <c r="V23" s="26">
        <f t="shared" si="13"/>
        <v>84.474555555555568</v>
      </c>
    </row>
    <row r="24" spans="1:22">
      <c r="B24" s="61" t="s">
        <v>95</v>
      </c>
      <c r="C24">
        <v>220</v>
      </c>
      <c r="D24" s="20">
        <f t="shared" si="2"/>
        <v>2.2000000000000001E-7</v>
      </c>
      <c r="E24" s="20">
        <v>253</v>
      </c>
      <c r="F24" s="20">
        <f t="shared" si="3"/>
        <v>1.4068302375394487E-12</v>
      </c>
      <c r="G24" s="20">
        <f t="shared" si="4"/>
        <v>1406.8302375394487</v>
      </c>
      <c r="H24" s="20">
        <f t="shared" si="5"/>
        <v>1.4068302375394488</v>
      </c>
      <c r="I24" s="20">
        <f t="shared" si="0"/>
        <v>71.081781818181824</v>
      </c>
      <c r="J24" s="58">
        <f t="shared" si="6"/>
        <v>8.5298138181818182</v>
      </c>
      <c r="K24" s="26">
        <f t="shared" si="1"/>
        <v>142.16356363636365</v>
      </c>
      <c r="M24" s="61" t="s">
        <v>340</v>
      </c>
      <c r="N24" s="18">
        <v>320</v>
      </c>
      <c r="O24" s="20">
        <f t="shared" si="7"/>
        <v>3.2000000000000001E-7</v>
      </c>
      <c r="P24" s="20">
        <v>246</v>
      </c>
      <c r="Q24" s="20">
        <f t="shared" si="8"/>
        <v>2.1045127329596943E-12</v>
      </c>
      <c r="R24" s="20">
        <f t="shared" si="9"/>
        <v>2104.5127329596944</v>
      </c>
      <c r="S24" s="20">
        <f t="shared" si="10"/>
        <v>2.1045127329596944</v>
      </c>
      <c r="T24" s="20">
        <f t="shared" si="11"/>
        <v>47.516937500000004</v>
      </c>
      <c r="U24" s="58">
        <f t="shared" si="12"/>
        <v>5.7020325000000005</v>
      </c>
      <c r="V24" s="26">
        <f t="shared" si="13"/>
        <v>95.033875000000009</v>
      </c>
    </row>
    <row r="25" spans="1:22">
      <c r="B25" s="61" t="s">
        <v>99</v>
      </c>
      <c r="C25">
        <v>256</v>
      </c>
      <c r="D25" s="20">
        <f t="shared" si="2"/>
        <v>2.5600000000000002E-7</v>
      </c>
      <c r="E25" s="20">
        <v>253</v>
      </c>
      <c r="F25" s="20">
        <f t="shared" si="3"/>
        <v>1.6370388218640858E-12</v>
      </c>
      <c r="G25" s="20">
        <f t="shared" si="4"/>
        <v>1637.0388218640858</v>
      </c>
      <c r="H25" s="20">
        <f t="shared" si="5"/>
        <v>1.6370388218640857</v>
      </c>
      <c r="I25" s="20">
        <f t="shared" si="0"/>
        <v>61.085906250000008</v>
      </c>
      <c r="J25" s="58">
        <f t="shared" si="6"/>
        <v>7.3303087500000013</v>
      </c>
      <c r="K25" s="26">
        <f t="shared" si="1"/>
        <v>122.17181250000002</v>
      </c>
      <c r="M25" s="61" t="s">
        <v>341</v>
      </c>
      <c r="N25" s="70" t="s">
        <v>339</v>
      </c>
      <c r="O25" s="20"/>
      <c r="P25" s="20"/>
      <c r="Q25" s="20"/>
      <c r="R25" s="20"/>
      <c r="S25" s="20"/>
      <c r="T25" s="20"/>
      <c r="U25" s="58"/>
      <c r="V25" s="26"/>
    </row>
    <row r="26" spans="1:22">
      <c r="A26" s="69"/>
      <c r="B26" s="61" t="s">
        <v>103</v>
      </c>
      <c r="C26">
        <v>1190</v>
      </c>
      <c r="D26" s="20">
        <f t="shared" si="2"/>
        <v>1.19E-6</v>
      </c>
      <c r="E26" s="20">
        <v>253</v>
      </c>
      <c r="F26" s="20">
        <f t="shared" si="3"/>
        <v>7.6096726485088358E-12</v>
      </c>
      <c r="G26" s="20">
        <f t="shared" si="4"/>
        <v>7609.6726485088357</v>
      </c>
      <c r="H26" s="20">
        <f t="shared" si="5"/>
        <v>7.6096726485088357</v>
      </c>
      <c r="I26" s="20">
        <f t="shared" si="0"/>
        <v>13.141169747899161</v>
      </c>
      <c r="J26" s="58">
        <f t="shared" si="6"/>
        <v>1.5769403697478994</v>
      </c>
      <c r="K26" s="26">
        <f t="shared" si="1"/>
        <v>26.282339495798322</v>
      </c>
      <c r="M26" s="61" t="s">
        <v>96</v>
      </c>
      <c r="N26" s="18">
        <v>360</v>
      </c>
      <c r="O26" s="20">
        <f t="shared" si="7"/>
        <v>3.5999999999999999E-7</v>
      </c>
      <c r="P26" s="20">
        <v>246</v>
      </c>
      <c r="Q26" s="20">
        <f t="shared" si="8"/>
        <v>2.3675768245796562E-12</v>
      </c>
      <c r="R26" s="20">
        <f t="shared" si="9"/>
        <v>2367.5768245796562</v>
      </c>
      <c r="S26" s="20">
        <f t="shared" si="10"/>
        <v>2.3675768245796562</v>
      </c>
      <c r="T26" s="20">
        <f t="shared" si="11"/>
        <v>42.237277777777784</v>
      </c>
      <c r="U26" s="58">
        <f t="shared" si="12"/>
        <v>5.0684733333333334</v>
      </c>
      <c r="V26" s="26">
        <f t="shared" si="13"/>
        <v>84.474555555555568</v>
      </c>
    </row>
    <row r="27" spans="1:22">
      <c r="A27" s="69"/>
      <c r="B27" s="61" t="s">
        <v>107</v>
      </c>
      <c r="C27">
        <v>488</v>
      </c>
      <c r="D27" s="20">
        <f t="shared" si="2"/>
        <v>4.8800000000000003E-7</v>
      </c>
      <c r="E27" s="20">
        <v>253</v>
      </c>
      <c r="F27" s="20">
        <f t="shared" si="3"/>
        <v>3.1206052541784137E-12</v>
      </c>
      <c r="G27" s="20">
        <f t="shared" si="4"/>
        <v>3120.6052541784138</v>
      </c>
      <c r="H27" s="20">
        <f t="shared" si="5"/>
        <v>3.1206052541784137</v>
      </c>
      <c r="I27" s="20">
        <f t="shared" si="0"/>
        <v>32.045065573770493</v>
      </c>
      <c r="J27" s="58">
        <f t="shared" si="6"/>
        <v>3.8454078688524591</v>
      </c>
      <c r="K27" s="26">
        <f t="shared" si="1"/>
        <v>64.090131147540987</v>
      </c>
      <c r="M27" s="61" t="s">
        <v>100</v>
      </c>
      <c r="N27" s="18">
        <v>440</v>
      </c>
      <c r="O27" s="20">
        <f t="shared" si="7"/>
        <v>4.4000000000000002E-7</v>
      </c>
      <c r="P27" s="20">
        <v>246</v>
      </c>
      <c r="Q27" s="20">
        <f t="shared" si="8"/>
        <v>2.89370500781958E-12</v>
      </c>
      <c r="R27" s="20">
        <f t="shared" si="9"/>
        <v>2893.7050078195798</v>
      </c>
      <c r="S27" s="20">
        <f t="shared" si="10"/>
        <v>2.8937050078195798</v>
      </c>
      <c r="T27" s="20">
        <f t="shared" si="11"/>
        <v>34.557772727272727</v>
      </c>
      <c r="U27" s="58">
        <f t="shared" si="12"/>
        <v>4.1469327272727279</v>
      </c>
      <c r="V27" s="26">
        <f t="shared" si="13"/>
        <v>69.115545454545455</v>
      </c>
    </row>
    <row r="28" spans="1:22">
      <c r="A28" s="69"/>
      <c r="B28" s="61" t="s">
        <v>111</v>
      </c>
      <c r="C28">
        <v>408</v>
      </c>
      <c r="D28" s="20">
        <f t="shared" si="2"/>
        <v>4.08E-7</v>
      </c>
      <c r="E28" s="20">
        <v>253</v>
      </c>
      <c r="F28" s="20">
        <f t="shared" si="3"/>
        <v>2.6090306223458866E-12</v>
      </c>
      <c r="G28" s="20">
        <f t="shared" si="4"/>
        <v>2609.0306223458865</v>
      </c>
      <c r="H28" s="20">
        <f t="shared" si="5"/>
        <v>2.6090306223458866</v>
      </c>
      <c r="I28" s="20">
        <f t="shared" si="0"/>
        <v>38.328411764705884</v>
      </c>
      <c r="J28" s="58">
        <f t="shared" si="6"/>
        <v>4.5994094117647064</v>
      </c>
      <c r="K28" s="26">
        <f t="shared" si="1"/>
        <v>76.656823529411767</v>
      </c>
      <c r="M28" s="61" t="s">
        <v>104</v>
      </c>
      <c r="N28" s="18">
        <v>380</v>
      </c>
      <c r="O28" s="20">
        <f t="shared" si="7"/>
        <v>3.8000000000000001E-7</v>
      </c>
      <c r="P28" s="20">
        <v>246</v>
      </c>
      <c r="Q28" s="20">
        <f t="shared" si="8"/>
        <v>2.4991088703896374E-12</v>
      </c>
      <c r="R28" s="20">
        <f t="shared" si="9"/>
        <v>2499.1088703896376</v>
      </c>
      <c r="S28" s="20">
        <f t="shared" si="10"/>
        <v>2.4991088703896374</v>
      </c>
      <c r="T28" s="20">
        <f t="shared" si="11"/>
        <v>40.014263157894739</v>
      </c>
      <c r="U28" s="58">
        <f t="shared" si="12"/>
        <v>4.8017115789473683</v>
      </c>
      <c r="V28" s="26">
        <f t="shared" si="13"/>
        <v>80.028526315789478</v>
      </c>
    </row>
    <row r="29" spans="1:22">
      <c r="A29" s="69"/>
      <c r="B29" s="61" t="s">
        <v>115</v>
      </c>
      <c r="C29" s="119">
        <v>1.5</v>
      </c>
      <c r="D29" s="20">
        <f t="shared" si="2"/>
        <v>1.5E-9</v>
      </c>
      <c r="E29" s="20">
        <v>253</v>
      </c>
      <c r="F29" s="20">
        <f t="shared" si="3"/>
        <v>9.5920243468598777E-15</v>
      </c>
      <c r="G29" s="20">
        <f t="shared" si="4"/>
        <v>9.592024346859878</v>
      </c>
      <c r="H29" s="20">
        <f t="shared" si="5"/>
        <v>9.5920243468598787E-3</v>
      </c>
      <c r="I29" s="20">
        <f t="shared" si="0"/>
        <v>10425.328</v>
      </c>
      <c r="J29" s="58">
        <f t="shared" si="6"/>
        <v>1251.03936</v>
      </c>
      <c r="K29" s="26">
        <f t="shared" si="1"/>
        <v>20850.655999999999</v>
      </c>
      <c r="M29" s="61" t="s">
        <v>108</v>
      </c>
      <c r="N29" s="18">
        <v>1310</v>
      </c>
      <c r="O29" s="20">
        <f t="shared" si="7"/>
        <v>1.31E-6</v>
      </c>
      <c r="P29" s="20">
        <v>246</v>
      </c>
      <c r="Q29" s="20">
        <f t="shared" si="8"/>
        <v>8.6153490005537492E-12</v>
      </c>
      <c r="R29" s="20">
        <f t="shared" si="9"/>
        <v>8615.3490005537496</v>
      </c>
      <c r="S29" s="20">
        <f t="shared" si="10"/>
        <v>8.6153490005537492</v>
      </c>
      <c r="T29" s="20">
        <f t="shared" si="11"/>
        <v>11.607190839694658</v>
      </c>
      <c r="U29" s="58">
        <f t="shared" si="12"/>
        <v>1.3928629007633588</v>
      </c>
      <c r="V29" s="26">
        <f t="shared" si="13"/>
        <v>23.214381679389316</v>
      </c>
    </row>
    <row r="30" spans="1:22">
      <c r="A30" s="69"/>
      <c r="B30" s="61" t="s">
        <v>119</v>
      </c>
      <c r="C30">
        <v>306</v>
      </c>
      <c r="D30" s="20">
        <f t="shared" si="2"/>
        <v>3.0600000000000001E-7</v>
      </c>
      <c r="E30" s="20">
        <v>253</v>
      </c>
      <c r="F30" s="20">
        <f t="shared" si="3"/>
        <v>1.9567729667594151E-12</v>
      </c>
      <c r="G30" s="20">
        <f t="shared" si="4"/>
        <v>1956.7729667594151</v>
      </c>
      <c r="H30" s="20">
        <f t="shared" si="5"/>
        <v>1.9567729667594151</v>
      </c>
      <c r="I30" s="20">
        <f t="shared" si="0"/>
        <v>51.104549019607845</v>
      </c>
      <c r="J30" s="58">
        <f t="shared" si="6"/>
        <v>6.1325458823529413</v>
      </c>
      <c r="K30" s="26">
        <f t="shared" si="1"/>
        <v>102.20909803921569</v>
      </c>
      <c r="M30" s="61" t="s">
        <v>112</v>
      </c>
      <c r="N30" s="18">
        <v>196</v>
      </c>
      <c r="O30" s="20">
        <f t="shared" si="7"/>
        <v>1.9600000000000001E-7</v>
      </c>
      <c r="P30" s="20">
        <v>246</v>
      </c>
      <c r="Q30" s="20">
        <f t="shared" si="8"/>
        <v>1.2890140489378129E-12</v>
      </c>
      <c r="R30" s="20">
        <f t="shared" si="9"/>
        <v>1289.014048937813</v>
      </c>
      <c r="S30" s="20">
        <f t="shared" si="10"/>
        <v>1.289014048937813</v>
      </c>
      <c r="T30" s="20">
        <f t="shared" si="11"/>
        <v>77.578673469387752</v>
      </c>
      <c r="U30" s="58">
        <f t="shared" si="12"/>
        <v>9.3094408163265303</v>
      </c>
      <c r="V30" s="26">
        <f t="shared" si="13"/>
        <v>155.1573469387755</v>
      </c>
    </row>
    <row r="31" spans="1:22">
      <c r="A31" s="69"/>
      <c r="B31" s="61" t="s">
        <v>123</v>
      </c>
      <c r="C31">
        <v>114</v>
      </c>
      <c r="D31" s="20">
        <f t="shared" si="2"/>
        <v>1.14E-7</v>
      </c>
      <c r="E31" s="20">
        <v>253</v>
      </c>
      <c r="F31" s="20">
        <f t="shared" si="3"/>
        <v>7.2899385036135071E-13</v>
      </c>
      <c r="G31" s="20">
        <f t="shared" si="4"/>
        <v>728.99385036135072</v>
      </c>
      <c r="H31" s="20">
        <f t="shared" si="5"/>
        <v>0.72899385036135067</v>
      </c>
      <c r="I31" s="20">
        <f t="shared" si="0"/>
        <v>137.17536842105264</v>
      </c>
      <c r="J31" s="58">
        <f t="shared" si="6"/>
        <v>16.461044210526317</v>
      </c>
      <c r="K31" s="26">
        <f t="shared" si="1"/>
        <v>274.35073684210528</v>
      </c>
      <c r="M31" s="61" t="s">
        <v>116</v>
      </c>
      <c r="N31" s="18">
        <v>776</v>
      </c>
      <c r="O31" s="20">
        <f t="shared" si="7"/>
        <v>7.7599999999999996E-7</v>
      </c>
      <c r="P31" s="20">
        <v>246</v>
      </c>
      <c r="Q31" s="20">
        <f t="shared" si="8"/>
        <v>5.1034433774272592E-12</v>
      </c>
      <c r="R31" s="20">
        <f t="shared" si="9"/>
        <v>5103.4433774272593</v>
      </c>
      <c r="S31" s="20">
        <f t="shared" si="10"/>
        <v>5.1034433774272596</v>
      </c>
      <c r="T31" s="20">
        <f t="shared" si="11"/>
        <v>19.594613402061857</v>
      </c>
      <c r="U31" s="58">
        <f t="shared" si="12"/>
        <v>2.3513536082474227</v>
      </c>
      <c r="V31" s="26">
        <f t="shared" si="13"/>
        <v>39.189226804123713</v>
      </c>
    </row>
    <row r="32" spans="1:22">
      <c r="A32" s="69"/>
      <c r="B32" s="61" t="s">
        <v>127</v>
      </c>
      <c r="C32">
        <v>224</v>
      </c>
      <c r="D32" s="20">
        <f t="shared" si="2"/>
        <v>2.2399999999999999E-7</v>
      </c>
      <c r="E32" s="20">
        <v>253</v>
      </c>
      <c r="F32" s="20">
        <f t="shared" si="3"/>
        <v>1.432408969131075E-12</v>
      </c>
      <c r="G32" s="20">
        <f t="shared" si="4"/>
        <v>1432.4089691310749</v>
      </c>
      <c r="H32" s="20">
        <f t="shared" si="5"/>
        <v>1.4324089691310748</v>
      </c>
      <c r="I32" s="20">
        <f t="shared" si="0"/>
        <v>69.812464285714299</v>
      </c>
      <c r="J32" s="58">
        <f t="shared" si="6"/>
        <v>8.3774957142857165</v>
      </c>
      <c r="K32" s="26">
        <f t="shared" si="1"/>
        <v>139.6249285714286</v>
      </c>
      <c r="M32" s="61" t="s">
        <v>120</v>
      </c>
      <c r="N32" s="18">
        <v>976</v>
      </c>
      <c r="O32" s="20">
        <f t="shared" si="7"/>
        <v>9.7600000000000006E-7</v>
      </c>
      <c r="P32" s="20">
        <v>246</v>
      </c>
      <c r="Q32" s="20">
        <f t="shared" si="8"/>
        <v>6.4187638355270682E-12</v>
      </c>
      <c r="R32" s="20">
        <f t="shared" si="9"/>
        <v>6418.7638355270683</v>
      </c>
      <c r="S32" s="20">
        <f t="shared" si="10"/>
        <v>6.4187638355270682</v>
      </c>
      <c r="T32" s="20">
        <f t="shared" si="11"/>
        <v>15.579323770491804</v>
      </c>
      <c r="U32" s="58">
        <f t="shared" si="12"/>
        <v>1.8695188524590165</v>
      </c>
      <c r="V32" s="26">
        <f t="shared" si="13"/>
        <v>31.158647540983608</v>
      </c>
    </row>
    <row r="33" spans="1:22">
      <c r="A33" s="69"/>
      <c r="B33" s="61" t="s">
        <v>131</v>
      </c>
      <c r="C33">
        <v>436</v>
      </c>
      <c r="D33" s="20">
        <f t="shared" si="2"/>
        <v>4.3599999999999999E-7</v>
      </c>
      <c r="E33" s="20">
        <v>253</v>
      </c>
      <c r="F33" s="20">
        <f t="shared" si="3"/>
        <v>2.7880817434872708E-12</v>
      </c>
      <c r="G33" s="20">
        <f t="shared" si="4"/>
        <v>2788.0817434872706</v>
      </c>
      <c r="H33" s="20">
        <f t="shared" si="5"/>
        <v>2.7880817434872704</v>
      </c>
      <c r="I33" s="20">
        <f t="shared" si="0"/>
        <v>35.866954128440376</v>
      </c>
      <c r="J33" s="58">
        <f t="shared" si="6"/>
        <v>4.3040344954128456</v>
      </c>
      <c r="K33" s="26">
        <f t="shared" si="1"/>
        <v>71.733908256880753</v>
      </c>
      <c r="M33" s="61" t="s">
        <v>124</v>
      </c>
      <c r="N33" s="18">
        <v>1240</v>
      </c>
      <c r="O33" s="20">
        <f t="shared" si="7"/>
        <v>1.24E-6</v>
      </c>
      <c r="P33" s="20">
        <v>246</v>
      </c>
      <c r="Q33" s="20">
        <f t="shared" si="8"/>
        <v>8.1549868402188158E-12</v>
      </c>
      <c r="R33" s="20">
        <f t="shared" si="9"/>
        <v>8154.9868402188158</v>
      </c>
      <c r="S33" s="20">
        <f t="shared" si="10"/>
        <v>8.1549868402188164</v>
      </c>
      <c r="T33" s="20">
        <f t="shared" si="11"/>
        <v>12.262435483870968</v>
      </c>
      <c r="U33" s="58">
        <f t="shared" si="12"/>
        <v>1.4714922580645162</v>
      </c>
      <c r="V33" s="26">
        <f t="shared" si="13"/>
        <v>24.524870967741936</v>
      </c>
    </row>
    <row r="34" spans="1:22">
      <c r="A34" s="69"/>
      <c r="B34" s="61" t="s">
        <v>135</v>
      </c>
      <c r="C34">
        <v>258</v>
      </c>
      <c r="D34" s="20">
        <f t="shared" si="2"/>
        <v>2.5800000000000001E-7</v>
      </c>
      <c r="E34" s="20">
        <v>253</v>
      </c>
      <c r="F34" s="20">
        <f t="shared" si="3"/>
        <v>1.6498281876598989E-12</v>
      </c>
      <c r="G34" s="20">
        <f t="shared" si="4"/>
        <v>1649.828187659899</v>
      </c>
      <c r="H34" s="20">
        <f t="shared" si="5"/>
        <v>1.649828187659899</v>
      </c>
      <c r="I34" s="20">
        <f t="shared" si="0"/>
        <v>60.612372093023254</v>
      </c>
      <c r="J34" s="58">
        <f t="shared" si="6"/>
        <v>7.2734846511627911</v>
      </c>
      <c r="K34" s="26">
        <f t="shared" si="1"/>
        <v>121.22474418604651</v>
      </c>
      <c r="M34" s="61" t="s">
        <v>128</v>
      </c>
      <c r="N34" s="18">
        <v>1280</v>
      </c>
      <c r="O34" s="20">
        <f t="shared" si="7"/>
        <v>1.28E-6</v>
      </c>
      <c r="P34" s="20">
        <v>246</v>
      </c>
      <c r="Q34" s="20">
        <f t="shared" si="8"/>
        <v>8.4180509318387773E-12</v>
      </c>
      <c r="R34" s="20">
        <f t="shared" si="9"/>
        <v>8418.0509318387776</v>
      </c>
      <c r="S34" s="20">
        <f t="shared" si="10"/>
        <v>8.4180509318387777</v>
      </c>
      <c r="T34" s="20">
        <f t="shared" si="11"/>
        <v>11.879234375000001</v>
      </c>
      <c r="U34" s="58">
        <f t="shared" si="12"/>
        <v>1.4255081250000001</v>
      </c>
      <c r="V34" s="26">
        <f t="shared" si="13"/>
        <v>23.758468750000002</v>
      </c>
    </row>
    <row r="35" spans="1:22">
      <c r="A35" s="69"/>
      <c r="B35" s="61" t="s">
        <v>138</v>
      </c>
      <c r="C35">
        <v>178</v>
      </c>
      <c r="D35" s="20">
        <f t="shared" si="2"/>
        <v>1.7800000000000001E-7</v>
      </c>
      <c r="E35" s="20">
        <v>253</v>
      </c>
      <c r="F35" s="20">
        <f t="shared" si="3"/>
        <v>1.1382535558273721E-12</v>
      </c>
      <c r="G35" s="20">
        <f t="shared" si="4"/>
        <v>1138.2535558273721</v>
      </c>
      <c r="H35" s="20">
        <f t="shared" si="5"/>
        <v>1.1382535558273721</v>
      </c>
      <c r="I35" s="20">
        <f t="shared" si="0"/>
        <v>87.853887640449443</v>
      </c>
      <c r="J35" s="58">
        <f t="shared" si="6"/>
        <v>10.542466516853933</v>
      </c>
      <c r="K35" s="26">
        <f t="shared" si="1"/>
        <v>175.70777528089889</v>
      </c>
      <c r="M35" s="61" t="s">
        <v>132</v>
      </c>
      <c r="N35" s="18">
        <v>146</v>
      </c>
      <c r="O35" s="20">
        <f t="shared" si="7"/>
        <v>1.4600000000000001E-7</v>
      </c>
      <c r="P35" s="20">
        <v>246</v>
      </c>
      <c r="Q35" s="20">
        <f t="shared" si="8"/>
        <v>9.6018393441286068E-13</v>
      </c>
      <c r="R35" s="20">
        <f t="shared" si="9"/>
        <v>960.18393441286071</v>
      </c>
      <c r="S35" s="20">
        <f t="shared" si="10"/>
        <v>0.96018393441286076</v>
      </c>
      <c r="T35" s="20">
        <f t="shared" si="11"/>
        <v>104.14671232876711</v>
      </c>
      <c r="U35" s="58">
        <f t="shared" si="12"/>
        <v>12.497605479452053</v>
      </c>
      <c r="V35" s="26">
        <f t="shared" si="13"/>
        <v>208.29342465753422</v>
      </c>
    </row>
    <row r="36" spans="1:22">
      <c r="A36" s="69"/>
      <c r="B36" s="61" t="s">
        <v>141</v>
      </c>
      <c r="C36">
        <v>214</v>
      </c>
      <c r="D36" s="20">
        <f t="shared" si="2"/>
        <v>2.1400000000000001E-7</v>
      </c>
      <c r="E36" s="20">
        <v>253</v>
      </c>
      <c r="F36" s="20">
        <f t="shared" si="3"/>
        <v>1.3684621401520093E-12</v>
      </c>
      <c r="G36" s="20">
        <f t="shared" si="4"/>
        <v>1368.4621401520094</v>
      </c>
      <c r="H36" s="20">
        <f t="shared" si="5"/>
        <v>1.3684621401520094</v>
      </c>
      <c r="I36" s="20">
        <f t="shared" si="0"/>
        <v>73.074728971962614</v>
      </c>
      <c r="J36" s="58">
        <f t="shared" si="6"/>
        <v>8.7689674766355132</v>
      </c>
      <c r="K36" s="26">
        <f t="shared" si="1"/>
        <v>146.14945794392523</v>
      </c>
      <c r="M36" s="61" t="s">
        <v>136</v>
      </c>
      <c r="N36" s="18">
        <v>340</v>
      </c>
      <c r="O36" s="20">
        <f t="shared" si="7"/>
        <v>3.3999999999999997E-7</v>
      </c>
      <c r="P36" s="20">
        <v>246</v>
      </c>
      <c r="Q36" s="20">
        <f t="shared" si="8"/>
        <v>2.2360447787696751E-12</v>
      </c>
      <c r="R36" s="20">
        <f t="shared" si="9"/>
        <v>2236.0447787696748</v>
      </c>
      <c r="S36" s="20">
        <f t="shared" si="10"/>
        <v>2.2360447787696747</v>
      </c>
      <c r="T36" s="20">
        <f t="shared" si="11"/>
        <v>44.721823529411779</v>
      </c>
      <c r="U36" s="58">
        <f t="shared" si="12"/>
        <v>5.3666188235294134</v>
      </c>
      <c r="V36" s="26">
        <f t="shared" si="13"/>
        <v>89.443647058823558</v>
      </c>
    </row>
    <row r="37" spans="1:22">
      <c r="A37" s="69"/>
      <c r="B37" s="61" t="s">
        <v>145</v>
      </c>
      <c r="C37">
        <v>178</v>
      </c>
      <c r="D37" s="20">
        <f t="shared" si="2"/>
        <v>1.7800000000000001E-7</v>
      </c>
      <c r="E37" s="20">
        <v>253</v>
      </c>
      <c r="F37" s="20">
        <f t="shared" si="3"/>
        <v>1.1382535558273721E-12</v>
      </c>
      <c r="G37" s="20">
        <f t="shared" si="4"/>
        <v>1138.2535558273721</v>
      </c>
      <c r="H37" s="20">
        <f t="shared" si="5"/>
        <v>1.1382535558273721</v>
      </c>
      <c r="I37" s="20">
        <f t="shared" si="0"/>
        <v>87.853887640449443</v>
      </c>
      <c r="J37" s="58">
        <f t="shared" si="6"/>
        <v>10.542466516853933</v>
      </c>
      <c r="K37" s="26">
        <f t="shared" si="1"/>
        <v>175.70777528089889</v>
      </c>
      <c r="M37" s="61" t="s">
        <v>342</v>
      </c>
      <c r="N37" s="18">
        <v>340</v>
      </c>
      <c r="O37" s="20">
        <f t="shared" si="7"/>
        <v>3.3999999999999997E-7</v>
      </c>
      <c r="P37" s="20">
        <v>246</v>
      </c>
      <c r="Q37" s="20">
        <f t="shared" si="8"/>
        <v>2.2360447787696751E-12</v>
      </c>
      <c r="R37" s="20">
        <f t="shared" si="9"/>
        <v>2236.0447787696748</v>
      </c>
      <c r="S37" s="20">
        <f t="shared" si="10"/>
        <v>2.2360447787696747</v>
      </c>
      <c r="T37" s="20">
        <f t="shared" si="11"/>
        <v>44.721823529411779</v>
      </c>
      <c r="U37" s="58">
        <f t="shared" si="12"/>
        <v>5.3666188235294134</v>
      </c>
      <c r="V37" s="26">
        <f t="shared" si="13"/>
        <v>89.443647058823558</v>
      </c>
    </row>
    <row r="38" spans="1:22">
      <c r="A38" s="69"/>
      <c r="B38" s="61" t="s">
        <v>149</v>
      </c>
      <c r="C38">
        <v>276</v>
      </c>
      <c r="D38" s="20">
        <f t="shared" si="2"/>
        <v>2.7599999999999998E-7</v>
      </c>
      <c r="E38" s="20">
        <v>253</v>
      </c>
      <c r="F38" s="20">
        <f t="shared" si="3"/>
        <v>1.7649324798222172E-12</v>
      </c>
      <c r="G38" s="20">
        <f t="shared" si="4"/>
        <v>1764.9324798222171</v>
      </c>
      <c r="H38" s="20">
        <f t="shared" si="5"/>
        <v>1.7649324798222172</v>
      </c>
      <c r="I38" s="20">
        <f t="shared" si="0"/>
        <v>56.659391304347835</v>
      </c>
      <c r="J38" s="58">
        <f t="shared" si="6"/>
        <v>6.7991269565217403</v>
      </c>
      <c r="K38" s="26">
        <f t="shared" si="1"/>
        <v>113.31878260869567</v>
      </c>
      <c r="M38" s="61" t="s">
        <v>142</v>
      </c>
      <c r="N38" s="18">
        <v>118</v>
      </c>
      <c r="O38" s="20">
        <f t="shared" si="7"/>
        <v>1.18E-7</v>
      </c>
      <c r="P38" s="20">
        <v>246</v>
      </c>
      <c r="Q38" s="20">
        <f t="shared" si="8"/>
        <v>7.7603907027888732E-13</v>
      </c>
      <c r="R38" s="20">
        <f t="shared" si="9"/>
        <v>776.03907027888727</v>
      </c>
      <c r="S38" s="20">
        <f t="shared" si="10"/>
        <v>0.7760390702788873</v>
      </c>
      <c r="T38" s="20">
        <f t="shared" si="11"/>
        <v>128.85949152542375</v>
      </c>
      <c r="U38" s="58">
        <f t="shared" si="12"/>
        <v>15.463138983050849</v>
      </c>
      <c r="V38" s="26">
        <f t="shared" si="13"/>
        <v>257.7189830508475</v>
      </c>
    </row>
    <row r="39" spans="1:22">
      <c r="A39" s="69"/>
      <c r="B39" s="61" t="s">
        <v>153</v>
      </c>
      <c r="C39">
        <v>694</v>
      </c>
      <c r="D39" s="20">
        <f t="shared" si="2"/>
        <v>6.9400000000000005E-7</v>
      </c>
      <c r="E39" s="20">
        <v>253</v>
      </c>
      <c r="F39" s="20">
        <f t="shared" si="3"/>
        <v>4.4379099311471701E-12</v>
      </c>
      <c r="G39" s="20">
        <f t="shared" si="4"/>
        <v>4437.90993114717</v>
      </c>
      <c r="H39" s="20">
        <f t="shared" si="5"/>
        <v>4.4379099311471704</v>
      </c>
      <c r="I39" s="20">
        <f t="shared" si="0"/>
        <v>22.533129682997117</v>
      </c>
      <c r="J39" s="58">
        <f t="shared" si="6"/>
        <v>2.7039755619596542</v>
      </c>
      <c r="K39" s="26">
        <f t="shared" si="1"/>
        <v>45.066259365994235</v>
      </c>
      <c r="M39" s="61" t="s">
        <v>146</v>
      </c>
      <c r="N39" s="18">
        <v>380</v>
      </c>
      <c r="O39" s="20">
        <f t="shared" si="7"/>
        <v>3.8000000000000001E-7</v>
      </c>
      <c r="P39" s="20">
        <v>246</v>
      </c>
      <c r="Q39" s="20">
        <f t="shared" si="8"/>
        <v>2.4991088703896374E-12</v>
      </c>
      <c r="R39" s="20">
        <f t="shared" si="9"/>
        <v>2499.1088703896376</v>
      </c>
      <c r="S39" s="20">
        <f t="shared" si="10"/>
        <v>2.4991088703896374</v>
      </c>
      <c r="T39" s="20">
        <f t="shared" si="11"/>
        <v>40.014263157894739</v>
      </c>
      <c r="U39" s="58">
        <f t="shared" si="12"/>
        <v>4.8017115789473683</v>
      </c>
      <c r="V39" s="26">
        <f t="shared" si="13"/>
        <v>80.028526315789478</v>
      </c>
    </row>
    <row r="40" spans="1:22" ht="17" thickBot="1">
      <c r="A40" s="69"/>
      <c r="B40" s="46" t="s">
        <v>157</v>
      </c>
      <c r="C40" s="74">
        <v>154</v>
      </c>
      <c r="D40" s="48">
        <f t="shared" si="2"/>
        <v>1.54E-7</v>
      </c>
      <c r="E40" s="48">
        <v>253</v>
      </c>
      <c r="F40" s="48">
        <f t="shared" si="3"/>
        <v>9.8478116627761414E-13</v>
      </c>
      <c r="G40" s="48">
        <f t="shared" si="4"/>
        <v>984.78116627761415</v>
      </c>
      <c r="H40" s="48">
        <f t="shared" si="5"/>
        <v>0.98478116627761414</v>
      </c>
      <c r="I40" s="48">
        <f t="shared" si="0"/>
        <v>101.5454025974026</v>
      </c>
      <c r="J40" s="120">
        <f t="shared" si="6"/>
        <v>12.185448311688312</v>
      </c>
      <c r="K40" s="49">
        <f t="shared" si="1"/>
        <v>203.0908051948052</v>
      </c>
      <c r="M40" s="61" t="s">
        <v>150</v>
      </c>
      <c r="N40" s="70" t="s">
        <v>339</v>
      </c>
      <c r="O40" s="20"/>
      <c r="P40" s="20"/>
      <c r="Q40" s="20"/>
      <c r="R40" s="20"/>
      <c r="S40" s="20"/>
      <c r="T40" s="20"/>
      <c r="U40" s="58"/>
      <c r="V40" s="26"/>
    </row>
    <row r="41" spans="1:22" ht="17" thickBot="1">
      <c r="A41" s="69"/>
      <c r="B41" s="81"/>
      <c r="C41" s="62"/>
      <c r="D41" s="20"/>
      <c r="E41" s="20"/>
      <c r="F41" s="20"/>
      <c r="G41" s="20"/>
      <c r="H41" s="20"/>
      <c r="I41" s="20"/>
      <c r="J41" s="77"/>
      <c r="K41" s="20"/>
      <c r="M41" s="61" t="s">
        <v>154</v>
      </c>
      <c r="N41" s="70" t="s">
        <v>339</v>
      </c>
      <c r="O41" s="20"/>
      <c r="P41" s="20"/>
      <c r="Q41" s="20"/>
      <c r="R41" s="20"/>
      <c r="S41" s="20"/>
      <c r="T41" s="20"/>
      <c r="U41" s="58"/>
      <c r="V41" s="26"/>
    </row>
    <row r="42" spans="1:22" ht="17" thickBot="1">
      <c r="A42" s="69"/>
      <c r="B42" s="78"/>
      <c r="C42" s="64" t="s">
        <v>337</v>
      </c>
      <c r="D42" s="35" t="s">
        <v>175</v>
      </c>
      <c r="E42" s="35"/>
      <c r="F42" s="35" t="s">
        <v>176</v>
      </c>
      <c r="G42" s="35" t="s">
        <v>177</v>
      </c>
      <c r="H42" s="35" t="s">
        <v>169</v>
      </c>
      <c r="I42" s="35" t="s">
        <v>170</v>
      </c>
      <c r="J42" s="35" t="s">
        <v>178</v>
      </c>
      <c r="K42" s="36" t="s">
        <v>171</v>
      </c>
      <c r="M42" s="46" t="s">
        <v>158</v>
      </c>
      <c r="N42" s="73">
        <v>154</v>
      </c>
      <c r="O42" s="48">
        <f t="shared" si="7"/>
        <v>1.54E-7</v>
      </c>
      <c r="P42" s="20">
        <v>246</v>
      </c>
      <c r="Q42" s="48">
        <f t="shared" si="8"/>
        <v>1.0127967527368529E-12</v>
      </c>
      <c r="R42" s="48">
        <f t="shared" si="9"/>
        <v>1012.7967527368529</v>
      </c>
      <c r="S42" s="48">
        <f t="shared" si="10"/>
        <v>1.0127967527368529</v>
      </c>
      <c r="T42" s="48">
        <f t="shared" si="11"/>
        <v>98.736493506493517</v>
      </c>
      <c r="U42" s="120">
        <f>12/S42</f>
        <v>11.848379220779222</v>
      </c>
      <c r="V42" s="49">
        <f t="shared" si="13"/>
        <v>197.47298701298703</v>
      </c>
    </row>
    <row r="43" spans="1:22" ht="17" thickBot="1">
      <c r="A43" s="69"/>
      <c r="B43" s="78"/>
      <c r="C43" s="64"/>
      <c r="D43" s="82"/>
      <c r="E43" s="82"/>
      <c r="F43" s="82"/>
      <c r="G43" s="82"/>
      <c r="H43" s="82"/>
      <c r="I43" s="82"/>
      <c r="J43" s="82"/>
      <c r="K43" s="83"/>
      <c r="M43" s="81"/>
      <c r="N43" s="80"/>
      <c r="O43" s="20"/>
      <c r="P43" s="20"/>
      <c r="Q43" s="20"/>
      <c r="R43" s="20"/>
      <c r="S43" s="20"/>
      <c r="T43" s="20"/>
      <c r="U43" s="20"/>
      <c r="V43" s="20"/>
    </row>
    <row r="44" spans="1:22" ht="17" thickBot="1">
      <c r="A44" s="69"/>
      <c r="B44" s="65" t="s">
        <v>8</v>
      </c>
      <c r="C44" s="66" t="s">
        <v>179</v>
      </c>
      <c r="D44" s="38" t="s">
        <v>180</v>
      </c>
      <c r="E44" s="38" t="s">
        <v>166</v>
      </c>
      <c r="F44" s="38" t="s">
        <v>181</v>
      </c>
      <c r="G44" s="38" t="s">
        <v>182</v>
      </c>
      <c r="H44" s="38" t="s">
        <v>183</v>
      </c>
      <c r="I44" s="38" t="s">
        <v>183</v>
      </c>
      <c r="J44" s="38" t="s">
        <v>183</v>
      </c>
      <c r="K44" s="39" t="s">
        <v>183</v>
      </c>
      <c r="M44" s="78"/>
      <c r="N44" s="64" t="s">
        <v>337</v>
      </c>
      <c r="O44" s="35" t="s">
        <v>175</v>
      </c>
      <c r="P44" s="35"/>
      <c r="Q44" s="35" t="s">
        <v>176</v>
      </c>
      <c r="R44" s="35" t="s">
        <v>177</v>
      </c>
      <c r="S44" s="35" t="s">
        <v>169</v>
      </c>
      <c r="T44" s="35" t="s">
        <v>170</v>
      </c>
      <c r="U44" s="35" t="s">
        <v>178</v>
      </c>
      <c r="V44" s="36" t="s">
        <v>171</v>
      </c>
    </row>
    <row r="45" spans="1:22" ht="17" thickBot="1">
      <c r="B45" s="68" t="s">
        <v>17</v>
      </c>
      <c r="C45">
        <v>446</v>
      </c>
      <c r="D45" s="20">
        <f t="shared" si="2"/>
        <v>4.46E-7</v>
      </c>
      <c r="E45" s="20">
        <v>253</v>
      </c>
      <c r="F45" s="20">
        <f t="shared" ref="F45:F81" si="14">D45/((E45*617.96)+36.04)</f>
        <v>2.8520285724663368E-12</v>
      </c>
      <c r="G45" s="20">
        <f t="shared" si="4"/>
        <v>2852.0285724663368</v>
      </c>
      <c r="H45" s="20">
        <f t="shared" si="5"/>
        <v>2.8520285724663368</v>
      </c>
      <c r="I45" s="20">
        <f t="shared" ref="I45:I81" si="15">100/H45</f>
        <v>35.06276233183857</v>
      </c>
      <c r="J45" s="58">
        <f t="shared" si="6"/>
        <v>4.207531479820628</v>
      </c>
      <c r="K45" s="26">
        <f t="shared" ref="K45:K81" si="16">200/H45</f>
        <v>70.12552466367714</v>
      </c>
      <c r="M45" s="65" t="s">
        <v>8</v>
      </c>
      <c r="N45" s="66" t="s">
        <v>179</v>
      </c>
      <c r="O45" s="38" t="s">
        <v>180</v>
      </c>
      <c r="P45" s="38" t="s">
        <v>166</v>
      </c>
      <c r="Q45" s="38" t="s">
        <v>181</v>
      </c>
      <c r="R45" s="38" t="s">
        <v>182</v>
      </c>
      <c r="S45" s="38" t="s">
        <v>183</v>
      </c>
      <c r="T45" s="38" t="s">
        <v>183</v>
      </c>
      <c r="U45" s="38" t="s">
        <v>183</v>
      </c>
      <c r="V45" s="39" t="s">
        <v>183</v>
      </c>
    </row>
    <row r="46" spans="1:22">
      <c r="B46" s="68" t="s">
        <v>21</v>
      </c>
      <c r="C46">
        <v>2960</v>
      </c>
      <c r="D46" s="20">
        <f t="shared" si="2"/>
        <v>2.96E-6</v>
      </c>
      <c r="E46" s="20">
        <v>253</v>
      </c>
      <c r="F46" s="20">
        <f t="shared" si="14"/>
        <v>1.8928261377803491E-11</v>
      </c>
      <c r="G46" s="20">
        <f t="shared" si="4"/>
        <v>18928.26137780349</v>
      </c>
      <c r="H46" s="20">
        <f t="shared" si="5"/>
        <v>18.928261377803491</v>
      </c>
      <c r="I46" s="20">
        <f t="shared" si="15"/>
        <v>5.2831054054054061</v>
      </c>
      <c r="J46" s="58">
        <f t="shared" si="6"/>
        <v>0.63397264864864877</v>
      </c>
      <c r="K46" s="26">
        <f t="shared" si="16"/>
        <v>10.566210810810812</v>
      </c>
      <c r="M46" s="68" t="s">
        <v>18</v>
      </c>
      <c r="N46" s="18">
        <v>684</v>
      </c>
      <c r="O46" s="20">
        <f t="shared" ref="O46:O50" si="17">N46/1000000000</f>
        <v>6.8400000000000004E-7</v>
      </c>
      <c r="P46" s="20">
        <v>246</v>
      </c>
      <c r="Q46" s="20">
        <f t="shared" ref="Q46:Q50" si="18">O46/((P46*617.96)+36.04)</f>
        <v>4.4983959667013473E-12</v>
      </c>
      <c r="R46" s="20">
        <f t="shared" ref="R46:R50" si="19">Q46*1000000000000000</f>
        <v>4498.3959667013469</v>
      </c>
      <c r="S46" s="20">
        <f t="shared" ref="S46:S50" si="20">R46/1000</f>
        <v>4.4983959667013469</v>
      </c>
      <c r="T46" s="20">
        <f t="shared" ref="T46:T50" si="21">100/S46</f>
        <v>22.230146198830411</v>
      </c>
      <c r="U46" s="58">
        <f>12/S46</f>
        <v>2.6676175438596492</v>
      </c>
      <c r="V46" s="26">
        <f t="shared" ref="V46:V50" si="22">200/S46</f>
        <v>44.460292397660822</v>
      </c>
    </row>
    <row r="47" spans="1:22">
      <c r="B47" s="68" t="s">
        <v>25</v>
      </c>
      <c r="C47">
        <v>3400</v>
      </c>
      <c r="D47" s="20">
        <f t="shared" si="2"/>
        <v>3.4000000000000001E-6</v>
      </c>
      <c r="E47" s="20">
        <v>253</v>
      </c>
      <c r="F47" s="20">
        <f t="shared" si="14"/>
        <v>2.1741921852882389E-11</v>
      </c>
      <c r="G47" s="20">
        <f t="shared" si="4"/>
        <v>21741.921852882388</v>
      </c>
      <c r="H47" s="20">
        <f t="shared" si="5"/>
        <v>21.741921852882388</v>
      </c>
      <c r="I47" s="20">
        <f t="shared" si="15"/>
        <v>4.5994094117647064</v>
      </c>
      <c r="J47" s="58">
        <f t="shared" si="6"/>
        <v>0.55192912941176475</v>
      </c>
      <c r="K47" s="26">
        <f t="shared" si="16"/>
        <v>9.1988188235294128</v>
      </c>
      <c r="M47" s="68" t="s">
        <v>22</v>
      </c>
      <c r="N47" s="18">
        <v>814</v>
      </c>
      <c r="O47" s="20">
        <f t="shared" si="17"/>
        <v>8.1399999999999996E-7</v>
      </c>
      <c r="P47" s="20">
        <v>246</v>
      </c>
      <c r="Q47" s="20">
        <f t="shared" si="18"/>
        <v>5.3533542644662229E-12</v>
      </c>
      <c r="R47" s="20">
        <f t="shared" si="19"/>
        <v>5353.354264466223</v>
      </c>
      <c r="S47" s="20">
        <f t="shared" si="20"/>
        <v>5.3533542644662226</v>
      </c>
      <c r="T47" s="20">
        <f t="shared" si="21"/>
        <v>18.679877149877154</v>
      </c>
      <c r="U47" s="58">
        <f t="shared" ref="U47:U81" si="23">12/S47</f>
        <v>2.2415852579852582</v>
      </c>
      <c r="V47" s="26">
        <f t="shared" si="22"/>
        <v>37.359754299754307</v>
      </c>
    </row>
    <row r="48" spans="1:22">
      <c r="B48" s="61" t="s">
        <v>29</v>
      </c>
      <c r="C48">
        <v>33200</v>
      </c>
      <c r="D48" s="20">
        <f t="shared" si="2"/>
        <v>3.3200000000000001E-5</v>
      </c>
      <c r="E48" s="20">
        <v>253</v>
      </c>
      <c r="F48" s="20">
        <f t="shared" si="14"/>
        <v>2.1230347221049862E-10</v>
      </c>
      <c r="G48" s="20">
        <f t="shared" si="4"/>
        <v>212303.47221049861</v>
      </c>
      <c r="H48" s="20">
        <f t="shared" si="5"/>
        <v>212.30347221049863</v>
      </c>
      <c r="I48" s="20">
        <f t="shared" si="15"/>
        <v>0.47102385542168679</v>
      </c>
      <c r="J48" s="58">
        <f t="shared" si="6"/>
        <v>5.6522862650602412E-2</v>
      </c>
      <c r="K48" s="26">
        <f t="shared" si="16"/>
        <v>0.94204771084337358</v>
      </c>
      <c r="M48" s="68" t="s">
        <v>26</v>
      </c>
      <c r="N48" s="18">
        <v>638</v>
      </c>
      <c r="O48" s="20">
        <f t="shared" si="17"/>
        <v>6.3799999999999997E-7</v>
      </c>
      <c r="P48" s="20">
        <v>246</v>
      </c>
      <c r="Q48" s="20">
        <f t="shared" si="18"/>
        <v>4.1958722613383909E-12</v>
      </c>
      <c r="R48" s="20">
        <f t="shared" si="19"/>
        <v>4195.8722613383907</v>
      </c>
      <c r="S48" s="20">
        <f t="shared" si="20"/>
        <v>4.1958722613383905</v>
      </c>
      <c r="T48" s="20">
        <f t="shared" si="21"/>
        <v>23.832946708463954</v>
      </c>
      <c r="U48" s="58">
        <f t="shared" si="23"/>
        <v>2.8599536050156744</v>
      </c>
      <c r="V48" s="26">
        <f t="shared" si="22"/>
        <v>47.665893416927908</v>
      </c>
    </row>
    <row r="49" spans="1:22">
      <c r="B49" s="61" t="s">
        <v>33</v>
      </c>
      <c r="C49">
        <v>26000</v>
      </c>
      <c r="D49" s="20">
        <f t="shared" si="2"/>
        <v>2.5999999999999998E-5</v>
      </c>
      <c r="E49" s="20">
        <v>253</v>
      </c>
      <c r="F49" s="20">
        <f t="shared" si="14"/>
        <v>1.6626175534557121E-10</v>
      </c>
      <c r="G49" s="20">
        <f t="shared" si="4"/>
        <v>166261.7553455712</v>
      </c>
      <c r="H49" s="20">
        <f t="shared" si="5"/>
        <v>166.2617553455712</v>
      </c>
      <c r="I49" s="20">
        <f t="shared" si="15"/>
        <v>0.60146123076923086</v>
      </c>
      <c r="J49" s="58">
        <f t="shared" si="6"/>
        <v>7.2175347692307698E-2</v>
      </c>
      <c r="K49" s="26">
        <f t="shared" si="16"/>
        <v>1.2029224615384617</v>
      </c>
      <c r="M49" s="68" t="s">
        <v>30</v>
      </c>
      <c r="N49" s="18">
        <v>1310</v>
      </c>
      <c r="O49" s="20">
        <f t="shared" si="17"/>
        <v>1.31E-6</v>
      </c>
      <c r="P49" s="20">
        <v>246</v>
      </c>
      <c r="Q49" s="20">
        <f t="shared" si="18"/>
        <v>8.6153490005537492E-12</v>
      </c>
      <c r="R49" s="20">
        <f t="shared" si="19"/>
        <v>8615.3490005537496</v>
      </c>
      <c r="S49" s="20">
        <f t="shared" si="20"/>
        <v>8.6153490005537492</v>
      </c>
      <c r="T49" s="20">
        <f t="shared" si="21"/>
        <v>11.607190839694658</v>
      </c>
      <c r="U49" s="58">
        <f t="shared" si="23"/>
        <v>1.3928629007633588</v>
      </c>
      <c r="V49" s="26">
        <f t="shared" si="22"/>
        <v>23.214381679389316</v>
      </c>
    </row>
    <row r="50" spans="1:22">
      <c r="A50" s="69"/>
      <c r="B50" s="68" t="s">
        <v>37</v>
      </c>
      <c r="C50">
        <v>18900</v>
      </c>
      <c r="D50" s="20">
        <f t="shared" si="2"/>
        <v>1.8899999999999999E-5</v>
      </c>
      <c r="E50" s="20">
        <v>253</v>
      </c>
      <c r="F50" s="20">
        <f t="shared" si="14"/>
        <v>1.2085950677043444E-10</v>
      </c>
      <c r="G50" s="20">
        <f t="shared" si="4"/>
        <v>120859.50677043444</v>
      </c>
      <c r="H50" s="20">
        <f t="shared" si="5"/>
        <v>120.85950677043444</v>
      </c>
      <c r="I50" s="20">
        <f t="shared" si="15"/>
        <v>0.82740698412698432</v>
      </c>
      <c r="J50" s="58">
        <f t="shared" si="6"/>
        <v>9.9288838095238113E-2</v>
      </c>
      <c r="K50" s="26">
        <f t="shared" si="16"/>
        <v>1.6548139682539686</v>
      </c>
      <c r="M50" s="68" t="s">
        <v>34</v>
      </c>
      <c r="N50" s="18">
        <v>286</v>
      </c>
      <c r="O50" s="20">
        <f t="shared" si="17"/>
        <v>2.8599999999999999E-7</v>
      </c>
      <c r="P50" s="20">
        <v>246</v>
      </c>
      <c r="Q50" s="20">
        <f t="shared" si="18"/>
        <v>1.8809082550827269E-12</v>
      </c>
      <c r="R50" s="20">
        <f t="shared" si="19"/>
        <v>1880.908255082727</v>
      </c>
      <c r="S50" s="20">
        <f t="shared" si="20"/>
        <v>1.880908255082727</v>
      </c>
      <c r="T50" s="20">
        <f t="shared" si="21"/>
        <v>53.165804195804199</v>
      </c>
      <c r="U50" s="58">
        <f t="shared" si="23"/>
        <v>6.3798965034965036</v>
      </c>
      <c r="V50" s="26">
        <f t="shared" si="22"/>
        <v>106.3316083916084</v>
      </c>
    </row>
    <row r="51" spans="1:22">
      <c r="A51" s="69"/>
      <c r="B51" s="68" t="s">
        <v>41</v>
      </c>
      <c r="C51">
        <v>1890</v>
      </c>
      <c r="D51" s="20">
        <f t="shared" si="2"/>
        <v>1.8899999999999999E-6</v>
      </c>
      <c r="E51" s="20">
        <v>253</v>
      </c>
      <c r="F51" s="20">
        <f t="shared" si="14"/>
        <v>1.2085950677043444E-11</v>
      </c>
      <c r="G51" s="20">
        <f t="shared" si="4"/>
        <v>12085.950677043444</v>
      </c>
      <c r="H51" s="20">
        <f t="shared" si="5"/>
        <v>12.085950677043444</v>
      </c>
      <c r="I51" s="20">
        <f t="shared" si="15"/>
        <v>8.2740698412698421</v>
      </c>
      <c r="J51" s="58">
        <f t="shared" si="6"/>
        <v>0.99288838095238119</v>
      </c>
      <c r="K51" s="26">
        <f t="shared" si="16"/>
        <v>16.548139682539684</v>
      </c>
      <c r="M51" s="61" t="s">
        <v>38</v>
      </c>
      <c r="N51" s="70" t="s">
        <v>339</v>
      </c>
      <c r="O51" s="20"/>
      <c r="P51" s="20"/>
      <c r="Q51" s="20"/>
      <c r="R51" s="20"/>
      <c r="S51" s="20"/>
      <c r="T51" s="20"/>
      <c r="U51" s="58"/>
      <c r="V51" s="26"/>
    </row>
    <row r="52" spans="1:22">
      <c r="B52" s="61" t="s">
        <v>45</v>
      </c>
      <c r="C52">
        <v>884</v>
      </c>
      <c r="D52" s="20">
        <f t="shared" si="2"/>
        <v>8.8400000000000003E-7</v>
      </c>
      <c r="E52" s="20">
        <v>253</v>
      </c>
      <c r="F52" s="20">
        <f t="shared" si="14"/>
        <v>5.6528996817494211E-12</v>
      </c>
      <c r="G52" s="20">
        <f t="shared" si="4"/>
        <v>5652.8996817494208</v>
      </c>
      <c r="H52" s="20">
        <f t="shared" si="5"/>
        <v>5.652899681749421</v>
      </c>
      <c r="I52" s="20">
        <f t="shared" si="15"/>
        <v>17.690036199095026</v>
      </c>
      <c r="J52" s="58">
        <f t="shared" si="6"/>
        <v>2.1228043438914028</v>
      </c>
      <c r="K52" s="26">
        <f t="shared" si="16"/>
        <v>35.380072398190052</v>
      </c>
      <c r="M52" s="61" t="s">
        <v>42</v>
      </c>
      <c r="N52" s="18">
        <v>220</v>
      </c>
      <c r="O52" s="20">
        <f t="shared" ref="O52:O81" si="24">N52/1000000000</f>
        <v>2.2000000000000001E-7</v>
      </c>
      <c r="P52" s="20">
        <v>246</v>
      </c>
      <c r="Q52" s="20">
        <f t="shared" ref="Q52:Q81" si="25">O52/((P52*617.96)+36.04)</f>
        <v>1.44685250390979E-12</v>
      </c>
      <c r="R52" s="20">
        <f t="shared" ref="R52:R81" si="26">Q52*1000000000000000</f>
        <v>1446.8525039097899</v>
      </c>
      <c r="S52" s="20">
        <f t="shared" ref="S52:S81" si="27">R52/1000</f>
        <v>1.4468525039097899</v>
      </c>
      <c r="T52" s="20">
        <f t="shared" ref="T52:T81" si="28">100/S52</f>
        <v>69.115545454545455</v>
      </c>
      <c r="U52" s="58">
        <f t="shared" si="23"/>
        <v>8.2938654545454558</v>
      </c>
      <c r="V52" s="26">
        <f t="shared" ref="V52:V81" si="29">200/S52</f>
        <v>138.23109090909091</v>
      </c>
    </row>
    <row r="53" spans="1:22">
      <c r="B53" s="61" t="s">
        <v>49</v>
      </c>
      <c r="C53">
        <v>2540</v>
      </c>
      <c r="D53" s="20">
        <f t="shared" si="2"/>
        <v>2.5399999999999998E-6</v>
      </c>
      <c r="E53" s="20">
        <v>253</v>
      </c>
      <c r="F53" s="20">
        <f t="shared" si="14"/>
        <v>1.6242494560682725E-11</v>
      </c>
      <c r="G53" s="20">
        <f t="shared" si="4"/>
        <v>16242.494560682724</v>
      </c>
      <c r="H53" s="20">
        <f t="shared" si="5"/>
        <v>16.242494560682726</v>
      </c>
      <c r="I53" s="20">
        <f t="shared" si="15"/>
        <v>6.1566897637795277</v>
      </c>
      <c r="J53" s="58">
        <f t="shared" si="6"/>
        <v>0.73880277165354336</v>
      </c>
      <c r="K53" s="26">
        <f t="shared" si="16"/>
        <v>12.313379527559055</v>
      </c>
      <c r="M53" s="61" t="s">
        <v>46</v>
      </c>
      <c r="N53" s="70" t="s">
        <v>339</v>
      </c>
      <c r="O53" s="20"/>
      <c r="P53" s="20"/>
      <c r="Q53" s="20"/>
      <c r="R53" s="20"/>
      <c r="S53" s="20"/>
      <c r="T53" s="20"/>
      <c r="U53" s="58"/>
      <c r="V53" s="26"/>
    </row>
    <row r="54" spans="1:22">
      <c r="A54" s="69"/>
      <c r="B54" s="61" t="s">
        <v>53</v>
      </c>
      <c r="C54">
        <v>2360</v>
      </c>
      <c r="D54" s="20">
        <f t="shared" si="2"/>
        <v>2.3599999999999999E-6</v>
      </c>
      <c r="E54" s="20">
        <v>253</v>
      </c>
      <c r="F54" s="20">
        <f t="shared" si="14"/>
        <v>1.509145163905954E-11</v>
      </c>
      <c r="G54" s="20">
        <f t="shared" si="4"/>
        <v>15091.45163905954</v>
      </c>
      <c r="H54" s="20">
        <f t="shared" si="5"/>
        <v>15.091451639059541</v>
      </c>
      <c r="I54" s="20">
        <f t="shared" si="15"/>
        <v>6.6262677966101702</v>
      </c>
      <c r="J54" s="58">
        <f t="shared" si="6"/>
        <v>0.7951521355932204</v>
      </c>
      <c r="K54" s="26">
        <f t="shared" si="16"/>
        <v>13.25253559322034</v>
      </c>
      <c r="M54" s="61" t="s">
        <v>50</v>
      </c>
      <c r="N54" s="18">
        <v>360</v>
      </c>
      <c r="O54" s="20">
        <f t="shared" si="24"/>
        <v>3.5999999999999999E-7</v>
      </c>
      <c r="P54" s="20">
        <v>246</v>
      </c>
      <c r="Q54" s="20">
        <f t="shared" si="25"/>
        <v>2.3675768245796562E-12</v>
      </c>
      <c r="R54" s="20">
        <f t="shared" si="26"/>
        <v>2367.5768245796562</v>
      </c>
      <c r="S54" s="20">
        <f t="shared" si="27"/>
        <v>2.3675768245796562</v>
      </c>
      <c r="T54" s="20">
        <f t="shared" si="28"/>
        <v>42.237277777777784</v>
      </c>
      <c r="U54" s="58">
        <f t="shared" si="23"/>
        <v>5.0684733333333334</v>
      </c>
      <c r="V54" s="26">
        <f t="shared" si="29"/>
        <v>84.474555555555568</v>
      </c>
    </row>
    <row r="55" spans="1:22">
      <c r="A55" s="69"/>
      <c r="B55" s="61" t="s">
        <v>57</v>
      </c>
      <c r="C55">
        <v>9060</v>
      </c>
      <c r="D55" s="20">
        <f t="shared" si="2"/>
        <v>9.0599999999999997E-6</v>
      </c>
      <c r="E55" s="20">
        <v>253</v>
      </c>
      <c r="F55" s="20">
        <f t="shared" si="14"/>
        <v>5.7935827055033655E-11</v>
      </c>
      <c r="G55" s="20">
        <f t="shared" si="4"/>
        <v>57935.827055033653</v>
      </c>
      <c r="H55" s="20">
        <f t="shared" si="5"/>
        <v>57.935827055033656</v>
      </c>
      <c r="I55" s="20">
        <f t="shared" si="15"/>
        <v>1.7260476821192055</v>
      </c>
      <c r="J55" s="58">
        <f t="shared" si="6"/>
        <v>0.20712572185430467</v>
      </c>
      <c r="K55" s="26">
        <f t="shared" si="16"/>
        <v>3.4520953642384109</v>
      </c>
      <c r="M55" s="61" t="s">
        <v>54</v>
      </c>
      <c r="N55" s="18">
        <v>100</v>
      </c>
      <c r="O55" s="20">
        <f t="shared" si="24"/>
        <v>9.9999999999999995E-8</v>
      </c>
      <c r="P55" s="20">
        <v>246</v>
      </c>
      <c r="Q55" s="20">
        <f t="shared" si="25"/>
        <v>6.5766022904990453E-13</v>
      </c>
      <c r="R55" s="20">
        <f t="shared" si="26"/>
        <v>657.6602290499045</v>
      </c>
      <c r="S55" s="20">
        <f t="shared" si="27"/>
        <v>0.65766022904990451</v>
      </c>
      <c r="T55" s="20">
        <f t="shared" si="28"/>
        <v>152.05420000000001</v>
      </c>
      <c r="U55" s="58">
        <f t="shared" si="23"/>
        <v>18.246504000000002</v>
      </c>
      <c r="V55" s="26">
        <f t="shared" si="29"/>
        <v>304.10840000000002</v>
      </c>
    </row>
    <row r="56" spans="1:22">
      <c r="A56" s="69"/>
      <c r="B56" s="61" t="s">
        <v>61</v>
      </c>
      <c r="C56">
        <v>286</v>
      </c>
      <c r="D56" s="20">
        <f t="shared" si="2"/>
        <v>2.8599999999999999E-7</v>
      </c>
      <c r="E56" s="20">
        <v>253</v>
      </c>
      <c r="F56" s="20">
        <f t="shared" si="14"/>
        <v>1.8288793088012831E-12</v>
      </c>
      <c r="G56" s="20">
        <f t="shared" si="4"/>
        <v>1828.8793088012831</v>
      </c>
      <c r="H56" s="20">
        <f t="shared" si="5"/>
        <v>1.8288793088012831</v>
      </c>
      <c r="I56" s="20">
        <f t="shared" si="15"/>
        <v>54.678293706293715</v>
      </c>
      <c r="J56" s="58">
        <f t="shared" si="6"/>
        <v>6.5613952447552455</v>
      </c>
      <c r="K56" s="26">
        <f t="shared" si="16"/>
        <v>109.35658741258743</v>
      </c>
      <c r="M56" s="61" t="s">
        <v>58</v>
      </c>
      <c r="N56" s="18">
        <v>640</v>
      </c>
      <c r="O56" s="20">
        <f t="shared" si="24"/>
        <v>6.4000000000000001E-7</v>
      </c>
      <c r="P56" s="20">
        <v>246</v>
      </c>
      <c r="Q56" s="20">
        <f t="shared" si="25"/>
        <v>4.2090254659193886E-12</v>
      </c>
      <c r="R56" s="20">
        <f t="shared" si="26"/>
        <v>4209.0254659193888</v>
      </c>
      <c r="S56" s="20">
        <f t="shared" si="27"/>
        <v>4.2090254659193889</v>
      </c>
      <c r="T56" s="20">
        <f t="shared" si="28"/>
        <v>23.758468750000002</v>
      </c>
      <c r="U56" s="58">
        <f t="shared" si="23"/>
        <v>2.8510162500000003</v>
      </c>
      <c r="V56" s="26">
        <f t="shared" si="29"/>
        <v>47.516937500000004</v>
      </c>
    </row>
    <row r="57" spans="1:22">
      <c r="A57" s="69"/>
      <c r="B57" s="68" t="s">
        <v>65</v>
      </c>
      <c r="C57">
        <v>1030</v>
      </c>
      <c r="D57" s="20">
        <f t="shared" si="2"/>
        <v>1.0300000000000001E-6</v>
      </c>
      <c r="E57" s="20">
        <v>253</v>
      </c>
      <c r="F57" s="20">
        <f t="shared" si="14"/>
        <v>6.5865233848437833E-12</v>
      </c>
      <c r="G57" s="20">
        <f t="shared" si="4"/>
        <v>6586.5233848437829</v>
      </c>
      <c r="H57" s="20">
        <f t="shared" si="5"/>
        <v>6.5865233848437832</v>
      </c>
      <c r="I57" s="20">
        <f t="shared" si="15"/>
        <v>15.182516504854368</v>
      </c>
      <c r="J57" s="58">
        <f t="shared" si="6"/>
        <v>1.8219019805825243</v>
      </c>
      <c r="K57" s="26">
        <f t="shared" si="16"/>
        <v>30.365033009708736</v>
      </c>
      <c r="M57" s="61" t="s">
        <v>62</v>
      </c>
      <c r="N57" s="18">
        <v>382</v>
      </c>
      <c r="O57" s="20">
        <f t="shared" si="24"/>
        <v>3.8200000000000001E-7</v>
      </c>
      <c r="P57" s="20">
        <v>246</v>
      </c>
      <c r="Q57" s="20">
        <f t="shared" si="25"/>
        <v>2.5122620749706355E-12</v>
      </c>
      <c r="R57" s="20">
        <f t="shared" si="26"/>
        <v>2512.2620749706357</v>
      </c>
      <c r="S57" s="20">
        <f t="shared" si="27"/>
        <v>2.5122620749706357</v>
      </c>
      <c r="T57" s="20">
        <f t="shared" si="28"/>
        <v>39.804764397905757</v>
      </c>
      <c r="U57" s="58">
        <f>12/S57</f>
        <v>4.7765717277486903</v>
      </c>
      <c r="V57" s="26">
        <f t="shared" si="29"/>
        <v>79.609528795811514</v>
      </c>
    </row>
    <row r="58" spans="1:22">
      <c r="B58" s="68" t="s">
        <v>69</v>
      </c>
      <c r="C58">
        <v>888</v>
      </c>
      <c r="D58" s="20">
        <f t="shared" si="2"/>
        <v>8.8800000000000001E-7</v>
      </c>
      <c r="E58" s="20">
        <v>253</v>
      </c>
      <c r="F58" s="20">
        <f t="shared" si="14"/>
        <v>5.6784784133410473E-12</v>
      </c>
      <c r="G58" s="20">
        <f t="shared" si="4"/>
        <v>5678.4784133410476</v>
      </c>
      <c r="H58" s="20">
        <f t="shared" si="5"/>
        <v>5.6784784133410477</v>
      </c>
      <c r="I58" s="20">
        <f t="shared" si="15"/>
        <v>17.610351351351351</v>
      </c>
      <c r="J58" s="58">
        <f t="shared" si="6"/>
        <v>2.1132421621621624</v>
      </c>
      <c r="K58" s="26">
        <f t="shared" si="16"/>
        <v>35.220702702702702</v>
      </c>
      <c r="M58" s="68" t="s">
        <v>66</v>
      </c>
      <c r="N58" s="18">
        <v>556</v>
      </c>
      <c r="O58" s="20">
        <f t="shared" si="24"/>
        <v>5.5599999999999995E-7</v>
      </c>
      <c r="P58" s="20">
        <v>246</v>
      </c>
      <c r="Q58" s="20">
        <f t="shared" si="25"/>
        <v>3.6565908735174686E-12</v>
      </c>
      <c r="R58" s="20">
        <f t="shared" si="26"/>
        <v>3656.5908735174685</v>
      </c>
      <c r="S58" s="20">
        <f t="shared" si="27"/>
        <v>3.6565908735174686</v>
      </c>
      <c r="T58" s="20">
        <f t="shared" si="28"/>
        <v>27.347877697841732</v>
      </c>
      <c r="U58" s="58">
        <f t="shared" si="23"/>
        <v>3.2817453237410081</v>
      </c>
      <c r="V58" s="26">
        <f t="shared" si="29"/>
        <v>54.695755395683463</v>
      </c>
    </row>
    <row r="59" spans="1:22">
      <c r="B59" s="68" t="s">
        <v>73</v>
      </c>
      <c r="C59">
        <v>2460</v>
      </c>
      <c r="D59" s="20">
        <f t="shared" si="2"/>
        <v>2.4600000000000002E-6</v>
      </c>
      <c r="E59" s="20">
        <v>253</v>
      </c>
      <c r="F59" s="20">
        <f t="shared" si="14"/>
        <v>1.57309199288502E-11</v>
      </c>
      <c r="G59" s="20">
        <f t="shared" si="4"/>
        <v>15730.9199288502</v>
      </c>
      <c r="H59" s="20">
        <f t="shared" si="5"/>
        <v>15.7309199288502</v>
      </c>
      <c r="I59" s="20">
        <f t="shared" si="15"/>
        <v>6.3569073170731709</v>
      </c>
      <c r="J59" s="58">
        <f t="shared" si="6"/>
        <v>0.76282887804878052</v>
      </c>
      <c r="K59" s="26">
        <f t="shared" si="16"/>
        <v>12.713814634146342</v>
      </c>
      <c r="M59" s="68" t="s">
        <v>70</v>
      </c>
      <c r="N59" s="18">
        <v>672</v>
      </c>
      <c r="O59" s="20">
        <f t="shared" si="24"/>
        <v>6.7199999999999998E-7</v>
      </c>
      <c r="P59" s="20">
        <v>246</v>
      </c>
      <c r="Q59" s="20">
        <f t="shared" si="25"/>
        <v>4.4194767392153583E-12</v>
      </c>
      <c r="R59" s="20">
        <f t="shared" si="26"/>
        <v>4419.4767392153581</v>
      </c>
      <c r="S59" s="20">
        <f t="shared" si="27"/>
        <v>4.4194767392153578</v>
      </c>
      <c r="T59" s="20">
        <f t="shared" si="28"/>
        <v>22.627113095238101</v>
      </c>
      <c r="U59" s="58">
        <f t="shared" si="23"/>
        <v>2.7152535714285722</v>
      </c>
      <c r="V59" s="26">
        <f t="shared" si="29"/>
        <v>45.254226190476203</v>
      </c>
    </row>
    <row r="60" spans="1:22">
      <c r="B60" s="61" t="s">
        <v>77</v>
      </c>
      <c r="C60">
        <v>3320</v>
      </c>
      <c r="D60" s="20">
        <f t="shared" si="2"/>
        <v>3.32E-6</v>
      </c>
      <c r="E60" s="20">
        <v>253</v>
      </c>
      <c r="F60" s="20">
        <f t="shared" si="14"/>
        <v>2.123034722104986E-11</v>
      </c>
      <c r="G60" s="20">
        <f t="shared" si="4"/>
        <v>21230.347221049858</v>
      </c>
      <c r="H60" s="20">
        <f t="shared" si="5"/>
        <v>21.230347221049858</v>
      </c>
      <c r="I60" s="20">
        <f t="shared" si="15"/>
        <v>4.7102385542168692</v>
      </c>
      <c r="J60" s="58">
        <f t="shared" si="6"/>
        <v>0.56522862650602423</v>
      </c>
      <c r="K60" s="26">
        <f t="shared" si="16"/>
        <v>9.4204771084337384</v>
      </c>
      <c r="M60" s="68" t="s">
        <v>74</v>
      </c>
      <c r="N60" s="18">
        <v>1060</v>
      </c>
      <c r="O60" s="20">
        <f t="shared" si="24"/>
        <v>1.06E-6</v>
      </c>
      <c r="P60" s="20">
        <v>246</v>
      </c>
      <c r="Q60" s="20">
        <f t="shared" si="25"/>
        <v>6.9711984279289883E-12</v>
      </c>
      <c r="R60" s="20">
        <f t="shared" si="26"/>
        <v>6971.1984279289882</v>
      </c>
      <c r="S60" s="20">
        <f t="shared" si="27"/>
        <v>6.9711984279289885</v>
      </c>
      <c r="T60" s="20">
        <f t="shared" si="28"/>
        <v>14.344735849056605</v>
      </c>
      <c r="U60" s="58">
        <f t="shared" si="23"/>
        <v>1.7213683018867925</v>
      </c>
      <c r="V60" s="26">
        <f t="shared" si="29"/>
        <v>28.689471698113209</v>
      </c>
    </row>
    <row r="61" spans="1:22">
      <c r="A61" s="69"/>
      <c r="B61" s="61" t="s">
        <v>81</v>
      </c>
      <c r="C61">
        <v>8000</v>
      </c>
      <c r="D61" s="20">
        <f t="shared" si="2"/>
        <v>7.9999999999999996E-6</v>
      </c>
      <c r="E61" s="20">
        <v>253</v>
      </c>
      <c r="F61" s="20">
        <f t="shared" si="14"/>
        <v>5.1157463183252679E-11</v>
      </c>
      <c r="G61" s="20">
        <f t="shared" si="4"/>
        <v>51157.463183252679</v>
      </c>
      <c r="H61" s="20">
        <f t="shared" si="5"/>
        <v>51.15746318325268</v>
      </c>
      <c r="I61" s="20">
        <f t="shared" si="15"/>
        <v>1.9547490000000001</v>
      </c>
      <c r="J61" s="58">
        <f t="shared" si="6"/>
        <v>0.23456988000000001</v>
      </c>
      <c r="K61" s="26">
        <f t="shared" si="16"/>
        <v>3.9094980000000001</v>
      </c>
      <c r="M61" s="68" t="s">
        <v>78</v>
      </c>
      <c r="N61" s="18">
        <v>860</v>
      </c>
      <c r="O61" s="20">
        <f t="shared" si="24"/>
        <v>8.6000000000000002E-7</v>
      </c>
      <c r="P61" s="20">
        <v>246</v>
      </c>
      <c r="Q61" s="20">
        <f t="shared" si="25"/>
        <v>5.6558779698291793E-12</v>
      </c>
      <c r="R61" s="20">
        <f t="shared" si="26"/>
        <v>5655.8779698291792</v>
      </c>
      <c r="S61" s="20">
        <f t="shared" si="27"/>
        <v>5.655877969829179</v>
      </c>
      <c r="T61" s="20">
        <f t="shared" si="28"/>
        <v>17.68072093023256</v>
      </c>
      <c r="U61" s="58">
        <f t="shared" si="23"/>
        <v>2.1216865116279071</v>
      </c>
      <c r="V61" s="26">
        <f t="shared" si="29"/>
        <v>35.361441860465121</v>
      </c>
    </row>
    <row r="62" spans="1:22">
      <c r="A62" s="69"/>
      <c r="B62" s="68" t="s">
        <v>86</v>
      </c>
      <c r="C62">
        <v>4860</v>
      </c>
      <c r="D62" s="20">
        <f t="shared" si="2"/>
        <v>4.8600000000000001E-6</v>
      </c>
      <c r="E62" s="20">
        <v>253</v>
      </c>
      <c r="F62" s="20">
        <f t="shared" si="14"/>
        <v>3.1078158883826006E-11</v>
      </c>
      <c r="G62" s="20">
        <f t="shared" si="4"/>
        <v>31078.158883826007</v>
      </c>
      <c r="H62" s="20">
        <f t="shared" si="5"/>
        <v>31.078158883826006</v>
      </c>
      <c r="I62" s="20">
        <f t="shared" si="15"/>
        <v>3.2176938271604936</v>
      </c>
      <c r="J62" s="58">
        <f t="shared" si="6"/>
        <v>0.38612325925925922</v>
      </c>
      <c r="K62" s="26">
        <f t="shared" si="16"/>
        <v>6.4353876543209871</v>
      </c>
      <c r="M62" s="68" t="s">
        <v>82</v>
      </c>
      <c r="N62" s="71" t="s">
        <v>184</v>
      </c>
      <c r="O62" s="20"/>
      <c r="P62" s="20"/>
      <c r="Q62" s="20"/>
      <c r="R62" s="20"/>
      <c r="S62" s="20"/>
      <c r="T62" s="20"/>
      <c r="U62" s="58"/>
      <c r="V62" s="26"/>
    </row>
    <row r="63" spans="1:22">
      <c r="B63" s="68" t="s">
        <v>90</v>
      </c>
      <c r="C63">
        <v>2280</v>
      </c>
      <c r="D63" s="20">
        <f t="shared" si="2"/>
        <v>2.2800000000000002E-6</v>
      </c>
      <c r="E63" s="20">
        <v>253</v>
      </c>
      <c r="F63" s="20">
        <f t="shared" si="14"/>
        <v>1.4579877007227015E-11</v>
      </c>
      <c r="G63" s="20">
        <f t="shared" si="4"/>
        <v>14579.877007227014</v>
      </c>
      <c r="H63" s="20">
        <f t="shared" si="5"/>
        <v>14.579877007227015</v>
      </c>
      <c r="I63" s="20">
        <f t="shared" si="15"/>
        <v>6.8587684210526314</v>
      </c>
      <c r="J63" s="58">
        <f t="shared" si="6"/>
        <v>0.82305221052631572</v>
      </c>
      <c r="K63" s="26">
        <f t="shared" si="16"/>
        <v>13.717536842105263</v>
      </c>
      <c r="M63" s="61" t="s">
        <v>159</v>
      </c>
      <c r="N63" s="18">
        <v>1150</v>
      </c>
      <c r="O63" s="20">
        <f t="shared" si="24"/>
        <v>1.15E-6</v>
      </c>
      <c r="P63" s="20">
        <v>246</v>
      </c>
      <c r="Q63" s="20">
        <f t="shared" si="25"/>
        <v>7.5630926340739017E-12</v>
      </c>
      <c r="R63" s="20">
        <f t="shared" si="26"/>
        <v>7563.0926340739015</v>
      </c>
      <c r="S63" s="20">
        <f t="shared" si="27"/>
        <v>7.563092634073902</v>
      </c>
      <c r="T63" s="20">
        <f t="shared" si="28"/>
        <v>13.222104347826088</v>
      </c>
      <c r="U63" s="58">
        <f t="shared" si="23"/>
        <v>1.5866525217391305</v>
      </c>
      <c r="V63" s="26">
        <f t="shared" si="29"/>
        <v>26.444208695652176</v>
      </c>
    </row>
    <row r="64" spans="1:22">
      <c r="B64" s="61" t="s">
        <v>95</v>
      </c>
      <c r="C64">
        <v>1890</v>
      </c>
      <c r="D64" s="20">
        <f t="shared" si="2"/>
        <v>1.8899999999999999E-6</v>
      </c>
      <c r="E64" s="20">
        <v>253</v>
      </c>
      <c r="F64" s="20">
        <f t="shared" si="14"/>
        <v>1.2085950677043444E-11</v>
      </c>
      <c r="G64" s="20">
        <f t="shared" si="4"/>
        <v>12085.950677043444</v>
      </c>
      <c r="H64" s="20">
        <f t="shared" si="5"/>
        <v>12.085950677043444</v>
      </c>
      <c r="I64" s="20">
        <f t="shared" si="15"/>
        <v>8.2740698412698421</v>
      </c>
      <c r="J64" s="58">
        <f t="shared" si="6"/>
        <v>0.99288838095238119</v>
      </c>
      <c r="K64" s="26">
        <f t="shared" si="16"/>
        <v>16.548139682539684</v>
      </c>
      <c r="M64" s="61" t="s">
        <v>160</v>
      </c>
      <c r="N64" s="18">
        <v>200</v>
      </c>
      <c r="O64" s="20">
        <f t="shared" si="24"/>
        <v>1.9999999999999999E-7</v>
      </c>
      <c r="P64" s="20">
        <v>246</v>
      </c>
      <c r="Q64" s="20">
        <f t="shared" si="25"/>
        <v>1.3153204580998091E-12</v>
      </c>
      <c r="R64" s="20">
        <f t="shared" si="26"/>
        <v>1315.320458099809</v>
      </c>
      <c r="S64" s="20">
        <f t="shared" si="27"/>
        <v>1.315320458099809</v>
      </c>
      <c r="T64" s="20">
        <f t="shared" si="28"/>
        <v>76.027100000000004</v>
      </c>
      <c r="U64" s="58">
        <f t="shared" si="23"/>
        <v>9.1232520000000008</v>
      </c>
      <c r="V64" s="26">
        <f t="shared" si="29"/>
        <v>152.05420000000001</v>
      </c>
    </row>
    <row r="65" spans="1:22">
      <c r="A65" s="69"/>
      <c r="B65" s="61" t="s">
        <v>99</v>
      </c>
      <c r="C65">
        <v>1810</v>
      </c>
      <c r="D65" s="20">
        <f t="shared" si="2"/>
        <v>1.81E-6</v>
      </c>
      <c r="E65" s="20">
        <v>253</v>
      </c>
      <c r="F65" s="20">
        <f t="shared" si="14"/>
        <v>1.1574376045210919E-11</v>
      </c>
      <c r="G65" s="20">
        <f t="shared" si="4"/>
        <v>11574.37604521092</v>
      </c>
      <c r="H65" s="20">
        <f t="shared" si="5"/>
        <v>11.57437604521092</v>
      </c>
      <c r="I65" s="20">
        <f t="shared" si="15"/>
        <v>8.6397745856353581</v>
      </c>
      <c r="J65" s="58">
        <f t="shared" si="6"/>
        <v>1.0367729502762431</v>
      </c>
      <c r="K65" s="26">
        <f t="shared" si="16"/>
        <v>17.279549171270716</v>
      </c>
      <c r="M65" s="61" t="s">
        <v>96</v>
      </c>
      <c r="N65" s="18">
        <v>320</v>
      </c>
      <c r="O65" s="20">
        <f t="shared" si="24"/>
        <v>3.2000000000000001E-7</v>
      </c>
      <c r="P65" s="20">
        <v>246</v>
      </c>
      <c r="Q65" s="20">
        <f t="shared" si="25"/>
        <v>2.1045127329596943E-12</v>
      </c>
      <c r="R65" s="20">
        <f t="shared" si="26"/>
        <v>2104.5127329596944</v>
      </c>
      <c r="S65" s="20">
        <f t="shared" si="27"/>
        <v>2.1045127329596944</v>
      </c>
      <c r="T65" s="20">
        <f t="shared" si="28"/>
        <v>47.516937500000004</v>
      </c>
      <c r="U65" s="58">
        <f t="shared" si="23"/>
        <v>5.7020325000000005</v>
      </c>
      <c r="V65" s="26">
        <f t="shared" si="29"/>
        <v>95.033875000000009</v>
      </c>
    </row>
    <row r="66" spans="1:22">
      <c r="A66" s="69"/>
      <c r="B66" s="61" t="s">
        <v>103</v>
      </c>
      <c r="C66">
        <v>7060</v>
      </c>
      <c r="D66" s="20">
        <f t="shared" si="2"/>
        <v>7.0600000000000002E-6</v>
      </c>
      <c r="E66" s="20">
        <v>253</v>
      </c>
      <c r="F66" s="20">
        <f t="shared" si="14"/>
        <v>4.514646125922049E-11</v>
      </c>
      <c r="G66" s="20">
        <f t="shared" si="4"/>
        <v>45146.461259220487</v>
      </c>
      <c r="H66" s="20">
        <f t="shared" si="5"/>
        <v>45.146461259220487</v>
      </c>
      <c r="I66" s="20">
        <f t="shared" si="15"/>
        <v>2.2150130311614733</v>
      </c>
      <c r="J66" s="58">
        <f t="shared" si="6"/>
        <v>0.2658015637393768</v>
      </c>
      <c r="K66" s="26">
        <f t="shared" si="16"/>
        <v>4.4300260623229466</v>
      </c>
      <c r="M66" s="61" t="s">
        <v>100</v>
      </c>
      <c r="N66" s="18">
        <v>220</v>
      </c>
      <c r="O66" s="20">
        <f t="shared" si="24"/>
        <v>2.2000000000000001E-7</v>
      </c>
      <c r="P66" s="20">
        <v>246</v>
      </c>
      <c r="Q66" s="20">
        <f t="shared" si="25"/>
        <v>1.44685250390979E-12</v>
      </c>
      <c r="R66" s="20">
        <f t="shared" si="26"/>
        <v>1446.8525039097899</v>
      </c>
      <c r="S66" s="20">
        <f t="shared" si="27"/>
        <v>1.4468525039097899</v>
      </c>
      <c r="T66" s="20">
        <f t="shared" si="28"/>
        <v>69.115545454545455</v>
      </c>
      <c r="U66" s="58">
        <f t="shared" si="23"/>
        <v>8.2938654545454558</v>
      </c>
      <c r="V66" s="26">
        <f t="shared" si="29"/>
        <v>138.23109090909091</v>
      </c>
    </row>
    <row r="67" spans="1:22">
      <c r="A67" s="69"/>
      <c r="B67" s="61" t="s">
        <v>107</v>
      </c>
      <c r="C67">
        <v>2820</v>
      </c>
      <c r="D67" s="20">
        <f t="shared" si="2"/>
        <v>2.8200000000000001E-6</v>
      </c>
      <c r="E67" s="20">
        <v>253</v>
      </c>
      <c r="F67" s="20">
        <f t="shared" si="14"/>
        <v>1.8033005772096569E-11</v>
      </c>
      <c r="G67" s="20">
        <f t="shared" si="4"/>
        <v>18033.005772096571</v>
      </c>
      <c r="H67" s="20">
        <f t="shared" si="5"/>
        <v>18.033005772096569</v>
      </c>
      <c r="I67" s="20">
        <f t="shared" si="15"/>
        <v>5.5453872340425541</v>
      </c>
      <c r="J67" s="58">
        <f t="shared" si="6"/>
        <v>0.66544646808510644</v>
      </c>
      <c r="K67" s="26">
        <f t="shared" si="16"/>
        <v>11.090774468085108</v>
      </c>
      <c r="M67" s="61" t="s">
        <v>104</v>
      </c>
      <c r="N67" s="18">
        <v>300</v>
      </c>
      <c r="O67" s="20">
        <f t="shared" si="24"/>
        <v>2.9999999999999999E-7</v>
      </c>
      <c r="P67" s="20">
        <v>246</v>
      </c>
      <c r="Q67" s="20">
        <f t="shared" si="25"/>
        <v>1.9729806871497136E-12</v>
      </c>
      <c r="R67" s="20">
        <f t="shared" si="26"/>
        <v>1972.9806871497135</v>
      </c>
      <c r="S67" s="20">
        <f t="shared" si="27"/>
        <v>1.9729806871497135</v>
      </c>
      <c r="T67" s="20">
        <f t="shared" si="28"/>
        <v>50.684733333333341</v>
      </c>
      <c r="U67" s="58">
        <f t="shared" si="23"/>
        <v>6.0821680000000002</v>
      </c>
      <c r="V67" s="26">
        <f t="shared" si="29"/>
        <v>101.36946666666668</v>
      </c>
    </row>
    <row r="68" spans="1:22">
      <c r="B68" s="61" t="s">
        <v>111</v>
      </c>
      <c r="C68">
        <v>3340</v>
      </c>
      <c r="D68" s="20">
        <f t="shared" si="2"/>
        <v>3.3400000000000002E-6</v>
      </c>
      <c r="E68" s="20">
        <v>253</v>
      </c>
      <c r="F68" s="20">
        <f t="shared" si="14"/>
        <v>2.1358240879007995E-11</v>
      </c>
      <c r="G68" s="20">
        <f t="shared" si="4"/>
        <v>21358.240879007993</v>
      </c>
      <c r="H68" s="20">
        <f t="shared" si="5"/>
        <v>21.358240879007994</v>
      </c>
      <c r="I68" s="20">
        <f t="shared" si="15"/>
        <v>4.682033532934132</v>
      </c>
      <c r="J68" s="58">
        <f t="shared" si="6"/>
        <v>0.56184402395209587</v>
      </c>
      <c r="K68" s="26">
        <f t="shared" si="16"/>
        <v>9.3640670658682641</v>
      </c>
      <c r="M68" s="61" t="s">
        <v>108</v>
      </c>
      <c r="N68" s="18">
        <v>280</v>
      </c>
      <c r="O68" s="20">
        <f t="shared" si="24"/>
        <v>2.8000000000000002E-7</v>
      </c>
      <c r="P68" s="20">
        <v>246</v>
      </c>
      <c r="Q68" s="20">
        <f t="shared" si="25"/>
        <v>1.8414486413397328E-12</v>
      </c>
      <c r="R68" s="20">
        <f t="shared" si="26"/>
        <v>1841.4486413397328</v>
      </c>
      <c r="S68" s="20">
        <f t="shared" si="27"/>
        <v>1.8414486413397329</v>
      </c>
      <c r="T68" s="20">
        <f t="shared" si="28"/>
        <v>54.305071428571431</v>
      </c>
      <c r="U68" s="58">
        <f t="shared" si="23"/>
        <v>6.5166085714285709</v>
      </c>
      <c r="V68" s="26">
        <f t="shared" si="29"/>
        <v>108.61014285714286</v>
      </c>
    </row>
    <row r="69" spans="1:22">
      <c r="B69" s="61" t="s">
        <v>115</v>
      </c>
      <c r="C69">
        <v>3300</v>
      </c>
      <c r="D69" s="20">
        <f t="shared" si="2"/>
        <v>3.3000000000000002E-6</v>
      </c>
      <c r="E69" s="20">
        <v>253</v>
      </c>
      <c r="F69" s="20">
        <f t="shared" si="14"/>
        <v>2.1102453563091732E-11</v>
      </c>
      <c r="G69" s="20">
        <f t="shared" si="4"/>
        <v>21102.453563091731</v>
      </c>
      <c r="H69" s="20">
        <f t="shared" si="5"/>
        <v>21.102453563091732</v>
      </c>
      <c r="I69" s="20">
        <f t="shared" si="15"/>
        <v>4.7387854545454546</v>
      </c>
      <c r="J69" s="58">
        <f t="shared" si="6"/>
        <v>0.5686542545454546</v>
      </c>
      <c r="K69" s="26">
        <f t="shared" si="16"/>
        <v>9.4775709090909093</v>
      </c>
      <c r="M69" s="61" t="s">
        <v>112</v>
      </c>
      <c r="N69" s="18">
        <v>118</v>
      </c>
      <c r="O69" s="20">
        <f t="shared" si="24"/>
        <v>1.18E-7</v>
      </c>
      <c r="P69" s="20">
        <v>246</v>
      </c>
      <c r="Q69" s="20">
        <f t="shared" si="25"/>
        <v>7.7603907027888732E-13</v>
      </c>
      <c r="R69" s="20">
        <f t="shared" si="26"/>
        <v>776.03907027888727</v>
      </c>
      <c r="S69" s="20">
        <f t="shared" si="27"/>
        <v>0.7760390702788873</v>
      </c>
      <c r="T69" s="20">
        <f t="shared" si="28"/>
        <v>128.85949152542375</v>
      </c>
      <c r="U69" s="58">
        <f t="shared" si="23"/>
        <v>15.463138983050849</v>
      </c>
      <c r="V69" s="26">
        <f t="shared" si="29"/>
        <v>257.7189830508475</v>
      </c>
    </row>
    <row r="70" spans="1:22">
      <c r="B70" s="61" t="s">
        <v>119</v>
      </c>
      <c r="C70">
        <v>3160</v>
      </c>
      <c r="D70" s="20">
        <f t="shared" ref="D70:D81" si="30">C70/1000000000</f>
        <v>3.1599999999999998E-6</v>
      </c>
      <c r="E70" s="20">
        <v>253</v>
      </c>
      <c r="F70" s="20">
        <f t="shared" si="14"/>
        <v>2.0207197957384807E-11</v>
      </c>
      <c r="G70" s="20">
        <f t="shared" ref="G70:G81" si="31">F70*1000000000000000</f>
        <v>20207.197957384808</v>
      </c>
      <c r="H70" s="20">
        <f t="shared" ref="H70:H81" si="32">G70/1000</f>
        <v>20.207197957384807</v>
      </c>
      <c r="I70" s="20">
        <f t="shared" si="15"/>
        <v>4.9487316455696213</v>
      </c>
      <c r="J70" s="58">
        <f t="shared" ref="J70:J81" si="33">12/H70</f>
        <v>0.59384779746835448</v>
      </c>
      <c r="K70" s="26">
        <f t="shared" si="16"/>
        <v>9.8974632911392426</v>
      </c>
      <c r="M70" s="61" t="s">
        <v>116</v>
      </c>
      <c r="N70" s="18">
        <v>430</v>
      </c>
      <c r="O70" s="20">
        <f t="shared" si="24"/>
        <v>4.3000000000000001E-7</v>
      </c>
      <c r="P70" s="20">
        <v>246</v>
      </c>
      <c r="Q70" s="20">
        <f t="shared" si="25"/>
        <v>2.8279389849145896E-12</v>
      </c>
      <c r="R70" s="20">
        <f t="shared" si="26"/>
        <v>2827.9389849145896</v>
      </c>
      <c r="S70" s="20">
        <f t="shared" si="27"/>
        <v>2.8279389849145895</v>
      </c>
      <c r="T70" s="20">
        <f t="shared" si="28"/>
        <v>35.361441860465121</v>
      </c>
      <c r="U70" s="58">
        <f t="shared" si="23"/>
        <v>4.2433730232558142</v>
      </c>
      <c r="V70" s="26">
        <f t="shared" si="29"/>
        <v>70.722883720930241</v>
      </c>
    </row>
    <row r="71" spans="1:22">
      <c r="B71" s="61" t="s">
        <v>123</v>
      </c>
      <c r="C71">
        <v>2660</v>
      </c>
      <c r="D71" s="20">
        <f t="shared" si="30"/>
        <v>2.6599999999999999E-6</v>
      </c>
      <c r="E71" s="20">
        <v>253</v>
      </c>
      <c r="F71" s="20">
        <f t="shared" si="14"/>
        <v>1.7009856508431516E-11</v>
      </c>
      <c r="G71" s="20">
        <f t="shared" si="31"/>
        <v>17009.856508431516</v>
      </c>
      <c r="H71" s="20">
        <f t="shared" si="32"/>
        <v>17.009856508431515</v>
      </c>
      <c r="I71" s="20">
        <f t="shared" si="15"/>
        <v>5.8789443609022562</v>
      </c>
      <c r="J71" s="58">
        <f t="shared" si="33"/>
        <v>0.70547332330827073</v>
      </c>
      <c r="K71" s="26">
        <f t="shared" si="16"/>
        <v>11.757888721804512</v>
      </c>
      <c r="M71" s="61" t="s">
        <v>120</v>
      </c>
      <c r="N71" s="18">
        <v>482</v>
      </c>
      <c r="O71" s="20">
        <f t="shared" si="24"/>
        <v>4.82E-7</v>
      </c>
      <c r="P71" s="20">
        <v>246</v>
      </c>
      <c r="Q71" s="20">
        <f t="shared" si="25"/>
        <v>3.1699223040205396E-12</v>
      </c>
      <c r="R71" s="20">
        <f t="shared" si="26"/>
        <v>3169.9223040205397</v>
      </c>
      <c r="S71" s="20">
        <f t="shared" si="27"/>
        <v>3.1699223040205395</v>
      </c>
      <c r="T71" s="20">
        <f t="shared" si="28"/>
        <v>31.546514522821582</v>
      </c>
      <c r="U71" s="58">
        <f>12/S71</f>
        <v>3.7855817427385898</v>
      </c>
      <c r="V71" s="26">
        <f t="shared" si="29"/>
        <v>63.093029045643163</v>
      </c>
    </row>
    <row r="72" spans="1:22">
      <c r="B72" s="61" t="s">
        <v>127</v>
      </c>
      <c r="C72">
        <v>906</v>
      </c>
      <c r="D72" s="20">
        <f t="shared" si="30"/>
        <v>9.0599999999999999E-7</v>
      </c>
      <c r="E72" s="20">
        <v>253</v>
      </c>
      <c r="F72" s="20">
        <f t="shared" si="14"/>
        <v>5.7935827055033655E-12</v>
      </c>
      <c r="G72" s="20">
        <f t="shared" si="31"/>
        <v>5793.5827055033651</v>
      </c>
      <c r="H72" s="20">
        <f t="shared" si="32"/>
        <v>5.7935827055033648</v>
      </c>
      <c r="I72" s="20">
        <f t="shared" si="15"/>
        <v>17.260476821192057</v>
      </c>
      <c r="J72" s="58">
        <f t="shared" si="33"/>
        <v>2.0712572185430469</v>
      </c>
      <c r="K72" s="26">
        <f t="shared" si="16"/>
        <v>34.520953642384114</v>
      </c>
      <c r="M72" s="61" t="s">
        <v>124</v>
      </c>
      <c r="N72" s="18">
        <v>672</v>
      </c>
      <c r="O72" s="20">
        <f t="shared" si="24"/>
        <v>6.7199999999999998E-7</v>
      </c>
      <c r="P72" s="20">
        <v>246</v>
      </c>
      <c r="Q72" s="20">
        <f t="shared" si="25"/>
        <v>4.4194767392153583E-12</v>
      </c>
      <c r="R72" s="20">
        <f t="shared" si="26"/>
        <v>4419.4767392153581</v>
      </c>
      <c r="S72" s="20">
        <f t="shared" si="27"/>
        <v>4.4194767392153578</v>
      </c>
      <c r="T72" s="20">
        <f t="shared" si="28"/>
        <v>22.627113095238101</v>
      </c>
      <c r="U72" s="58">
        <f t="shared" si="23"/>
        <v>2.7152535714285722</v>
      </c>
      <c r="V72" s="26">
        <f t="shared" si="29"/>
        <v>45.254226190476203</v>
      </c>
    </row>
    <row r="73" spans="1:22">
      <c r="B73" s="61" t="s">
        <v>131</v>
      </c>
      <c r="C73">
        <v>1810</v>
      </c>
      <c r="D73" s="20">
        <f t="shared" si="30"/>
        <v>1.81E-6</v>
      </c>
      <c r="E73" s="20">
        <v>253</v>
      </c>
      <c r="F73" s="20">
        <f t="shared" si="14"/>
        <v>1.1574376045210919E-11</v>
      </c>
      <c r="G73" s="20">
        <f t="shared" si="31"/>
        <v>11574.37604521092</v>
      </c>
      <c r="H73" s="20">
        <f t="shared" si="32"/>
        <v>11.57437604521092</v>
      </c>
      <c r="I73" s="20">
        <f t="shared" si="15"/>
        <v>8.6397745856353581</v>
      </c>
      <c r="J73" s="58">
        <f t="shared" si="33"/>
        <v>1.0367729502762431</v>
      </c>
      <c r="K73" s="26">
        <f t="shared" si="16"/>
        <v>17.279549171270716</v>
      </c>
      <c r="M73" s="61" t="s">
        <v>128</v>
      </c>
      <c r="N73" s="72">
        <v>844</v>
      </c>
      <c r="O73" s="20">
        <f t="shared" si="24"/>
        <v>8.4399999999999999E-7</v>
      </c>
      <c r="P73" s="20">
        <v>246</v>
      </c>
      <c r="Q73" s="20">
        <f t="shared" si="25"/>
        <v>5.550652333181194E-12</v>
      </c>
      <c r="R73" s="20">
        <f t="shared" si="26"/>
        <v>5550.6523331811941</v>
      </c>
      <c r="S73" s="20">
        <f t="shared" si="27"/>
        <v>5.5506523331811941</v>
      </c>
      <c r="T73" s="20">
        <f t="shared" si="28"/>
        <v>18.015900473933652</v>
      </c>
      <c r="U73" s="58">
        <f t="shared" si="23"/>
        <v>2.1619080568720381</v>
      </c>
      <c r="V73" s="26">
        <f t="shared" si="29"/>
        <v>36.031800947867303</v>
      </c>
    </row>
    <row r="74" spans="1:22">
      <c r="B74" s="61" t="s">
        <v>135</v>
      </c>
      <c r="C74">
        <v>2780</v>
      </c>
      <c r="D74" s="20">
        <f t="shared" si="30"/>
        <v>2.7800000000000001E-6</v>
      </c>
      <c r="E74" s="20">
        <v>253</v>
      </c>
      <c r="F74" s="20">
        <f t="shared" si="14"/>
        <v>1.7777218456180307E-11</v>
      </c>
      <c r="G74" s="20">
        <f t="shared" si="31"/>
        <v>17777.218456180308</v>
      </c>
      <c r="H74" s="20">
        <f t="shared" si="32"/>
        <v>17.777218456180307</v>
      </c>
      <c r="I74" s="20">
        <f t="shared" si="15"/>
        <v>5.625176978417266</v>
      </c>
      <c r="J74" s="58">
        <f t="shared" si="33"/>
        <v>0.67502123741007192</v>
      </c>
      <c r="K74" s="26">
        <f t="shared" si="16"/>
        <v>11.250353956834532</v>
      </c>
      <c r="M74" s="61" t="s">
        <v>132</v>
      </c>
      <c r="N74" s="18">
        <v>142</v>
      </c>
      <c r="O74" s="20">
        <f t="shared" si="24"/>
        <v>1.42E-7</v>
      </c>
      <c r="P74" s="20">
        <v>246</v>
      </c>
      <c r="Q74" s="20">
        <f t="shared" si="25"/>
        <v>9.3387752525086437E-13</v>
      </c>
      <c r="R74" s="20">
        <f t="shared" si="26"/>
        <v>933.87752525086432</v>
      </c>
      <c r="S74" s="20">
        <f t="shared" si="27"/>
        <v>0.93387752525086432</v>
      </c>
      <c r="T74" s="20">
        <f t="shared" si="28"/>
        <v>107.08042253521128</v>
      </c>
      <c r="U74" s="58">
        <f t="shared" si="23"/>
        <v>12.849650704225354</v>
      </c>
      <c r="V74" s="26">
        <f t="shared" si="29"/>
        <v>214.16084507042257</v>
      </c>
    </row>
    <row r="75" spans="1:22">
      <c r="B75" s="61" t="s">
        <v>138</v>
      </c>
      <c r="C75">
        <v>24800</v>
      </c>
      <c r="D75" s="20">
        <f t="shared" si="30"/>
        <v>2.48E-5</v>
      </c>
      <c r="E75" s="20">
        <v>253</v>
      </c>
      <c r="F75" s="20">
        <f t="shared" si="14"/>
        <v>1.5858813586808331E-10</v>
      </c>
      <c r="G75" s="20">
        <f t="shared" si="31"/>
        <v>158588.13586808331</v>
      </c>
      <c r="H75" s="20">
        <f t="shared" si="32"/>
        <v>158.5881358680833</v>
      </c>
      <c r="I75" s="20">
        <f t="shared" si="15"/>
        <v>0.63056419354838722</v>
      </c>
      <c r="J75" s="58">
        <f t="shared" si="33"/>
        <v>7.566770322580646E-2</v>
      </c>
      <c r="K75" s="26">
        <f t="shared" si="16"/>
        <v>1.2611283870967744</v>
      </c>
      <c r="M75" s="61" t="s">
        <v>136</v>
      </c>
      <c r="N75" s="18">
        <v>780</v>
      </c>
      <c r="O75" s="20">
        <f t="shared" si="24"/>
        <v>7.8000000000000005E-7</v>
      </c>
      <c r="P75" s="20">
        <v>246</v>
      </c>
      <c r="Q75" s="20">
        <f t="shared" si="25"/>
        <v>5.1297497865892555E-12</v>
      </c>
      <c r="R75" s="20">
        <f t="shared" si="26"/>
        <v>5129.7497865892556</v>
      </c>
      <c r="S75" s="20">
        <f t="shared" si="27"/>
        <v>5.1297497865892554</v>
      </c>
      <c r="T75" s="20">
        <f t="shared" si="28"/>
        <v>19.494128205128206</v>
      </c>
      <c r="U75" s="58">
        <f t="shared" si="23"/>
        <v>2.3392953846153848</v>
      </c>
      <c r="V75" s="26">
        <f t="shared" si="29"/>
        <v>38.988256410256412</v>
      </c>
    </row>
    <row r="76" spans="1:22">
      <c r="B76" s="61" t="s">
        <v>141</v>
      </c>
      <c r="C76">
        <v>2600</v>
      </c>
      <c r="D76" s="20">
        <f t="shared" si="30"/>
        <v>2.6000000000000001E-6</v>
      </c>
      <c r="E76" s="20">
        <v>253</v>
      </c>
      <c r="F76" s="20">
        <f t="shared" si="14"/>
        <v>1.6626175534557122E-11</v>
      </c>
      <c r="G76" s="20">
        <f t="shared" si="31"/>
        <v>16626.175534557122</v>
      </c>
      <c r="H76" s="20">
        <f t="shared" si="32"/>
        <v>16.62617553455712</v>
      </c>
      <c r="I76" s="20">
        <f t="shared" si="15"/>
        <v>6.0146123076923086</v>
      </c>
      <c r="J76" s="58">
        <f t="shared" si="33"/>
        <v>0.72175347692307701</v>
      </c>
      <c r="K76" s="26">
        <f t="shared" si="16"/>
        <v>12.029224615384617</v>
      </c>
      <c r="M76" s="61" t="s">
        <v>42</v>
      </c>
      <c r="N76" s="18">
        <v>1520</v>
      </c>
      <c r="O76" s="20">
        <f t="shared" si="24"/>
        <v>1.5200000000000001E-6</v>
      </c>
      <c r="P76" s="20">
        <v>246</v>
      </c>
      <c r="Q76" s="20">
        <f t="shared" si="25"/>
        <v>9.9964354815585495E-12</v>
      </c>
      <c r="R76" s="20">
        <f t="shared" si="26"/>
        <v>9996.4354815585502</v>
      </c>
      <c r="S76" s="20">
        <f t="shared" si="27"/>
        <v>9.9964354815585494</v>
      </c>
      <c r="T76" s="20">
        <f t="shared" si="28"/>
        <v>10.003565789473685</v>
      </c>
      <c r="U76" s="58">
        <f t="shared" si="23"/>
        <v>1.2004278947368421</v>
      </c>
      <c r="V76" s="26">
        <f t="shared" si="29"/>
        <v>20.007131578947369</v>
      </c>
    </row>
    <row r="77" spans="1:22">
      <c r="B77" s="61" t="s">
        <v>145</v>
      </c>
      <c r="C77">
        <v>4180</v>
      </c>
      <c r="D77" s="20">
        <f t="shared" si="30"/>
        <v>4.1799999999999998E-6</v>
      </c>
      <c r="E77" s="20">
        <v>253</v>
      </c>
      <c r="F77" s="20">
        <f t="shared" si="14"/>
        <v>2.6729774513249524E-11</v>
      </c>
      <c r="G77" s="20">
        <f t="shared" si="31"/>
        <v>26729.774513249526</v>
      </c>
      <c r="H77" s="20">
        <f t="shared" si="32"/>
        <v>26.729774513249527</v>
      </c>
      <c r="I77" s="20">
        <f t="shared" si="15"/>
        <v>3.7411464114832538</v>
      </c>
      <c r="J77" s="58">
        <f t="shared" si="33"/>
        <v>0.44893756937799045</v>
      </c>
      <c r="K77" s="26">
        <f t="shared" si="16"/>
        <v>7.4822928229665076</v>
      </c>
      <c r="M77" s="61" t="s">
        <v>142</v>
      </c>
      <c r="N77" s="18">
        <v>406</v>
      </c>
      <c r="O77" s="20">
        <f t="shared" si="24"/>
        <v>4.0600000000000001E-7</v>
      </c>
      <c r="P77" s="20">
        <v>246</v>
      </c>
      <c r="Q77" s="20">
        <f t="shared" si="25"/>
        <v>2.6701005299426126E-12</v>
      </c>
      <c r="R77" s="20">
        <f t="shared" si="26"/>
        <v>2670.1005299426124</v>
      </c>
      <c r="S77" s="20">
        <f t="shared" si="27"/>
        <v>2.6701005299426126</v>
      </c>
      <c r="T77" s="20">
        <f t="shared" si="28"/>
        <v>37.451773399014776</v>
      </c>
      <c r="U77" s="58">
        <f t="shared" si="23"/>
        <v>4.4942128078817731</v>
      </c>
      <c r="V77" s="26">
        <f t="shared" si="29"/>
        <v>74.903546798029552</v>
      </c>
    </row>
    <row r="78" spans="1:22">
      <c r="B78" s="61" t="s">
        <v>149</v>
      </c>
      <c r="C78">
        <v>2340</v>
      </c>
      <c r="D78" s="20">
        <f t="shared" si="30"/>
        <v>2.34E-6</v>
      </c>
      <c r="E78" s="20">
        <v>253</v>
      </c>
      <c r="F78" s="20">
        <f t="shared" si="14"/>
        <v>1.4963557981101409E-11</v>
      </c>
      <c r="G78" s="20">
        <f t="shared" si="31"/>
        <v>14963.557981101409</v>
      </c>
      <c r="H78" s="20">
        <f t="shared" si="32"/>
        <v>14.963557981101408</v>
      </c>
      <c r="I78" s="20">
        <f t="shared" si="15"/>
        <v>6.682902564102565</v>
      </c>
      <c r="J78" s="58">
        <f t="shared" si="33"/>
        <v>0.80194830769230785</v>
      </c>
      <c r="K78" s="26">
        <f t="shared" si="16"/>
        <v>13.36580512820513</v>
      </c>
      <c r="M78" s="61" t="s">
        <v>146</v>
      </c>
      <c r="N78" s="18">
        <v>110</v>
      </c>
      <c r="O78" s="20">
        <f t="shared" si="24"/>
        <v>1.1000000000000001E-7</v>
      </c>
      <c r="P78" s="20">
        <v>246</v>
      </c>
      <c r="Q78" s="20">
        <f t="shared" si="25"/>
        <v>7.23426251954895E-13</v>
      </c>
      <c r="R78" s="20">
        <f t="shared" si="26"/>
        <v>723.42625195489495</v>
      </c>
      <c r="S78" s="20">
        <f t="shared" si="27"/>
        <v>0.72342625195489496</v>
      </c>
      <c r="T78" s="20">
        <f t="shared" si="28"/>
        <v>138.23109090909091</v>
      </c>
      <c r="U78" s="58">
        <f t="shared" si="23"/>
        <v>16.587730909090912</v>
      </c>
      <c r="V78" s="26">
        <f t="shared" si="29"/>
        <v>276.46218181818182</v>
      </c>
    </row>
    <row r="79" spans="1:22">
      <c r="B79" s="61" t="s">
        <v>153</v>
      </c>
      <c r="C79">
        <v>2960</v>
      </c>
      <c r="D79" s="20">
        <f t="shared" si="30"/>
        <v>2.96E-6</v>
      </c>
      <c r="E79" s="20">
        <v>253</v>
      </c>
      <c r="F79" s="20">
        <f t="shared" si="14"/>
        <v>1.8928261377803491E-11</v>
      </c>
      <c r="G79" s="20">
        <f t="shared" si="31"/>
        <v>18928.26137780349</v>
      </c>
      <c r="H79" s="20">
        <f t="shared" si="32"/>
        <v>18.928261377803491</v>
      </c>
      <c r="I79" s="20">
        <f t="shared" si="15"/>
        <v>5.2831054054054061</v>
      </c>
      <c r="J79" s="58">
        <f t="shared" si="33"/>
        <v>0.63397264864864877</v>
      </c>
      <c r="K79" s="26">
        <f t="shared" si="16"/>
        <v>10.566210810810812</v>
      </c>
      <c r="M79" s="61" t="s">
        <v>150</v>
      </c>
      <c r="N79" s="18">
        <v>360</v>
      </c>
      <c r="O79" s="20">
        <f t="shared" si="24"/>
        <v>3.5999999999999999E-7</v>
      </c>
      <c r="P79" s="20">
        <v>246</v>
      </c>
      <c r="Q79" s="20">
        <f t="shared" si="25"/>
        <v>2.3675768245796562E-12</v>
      </c>
      <c r="R79" s="20">
        <f t="shared" si="26"/>
        <v>2367.5768245796562</v>
      </c>
      <c r="S79" s="20">
        <f t="shared" si="27"/>
        <v>2.3675768245796562</v>
      </c>
      <c r="T79" s="20">
        <f t="shared" si="28"/>
        <v>42.237277777777784</v>
      </c>
      <c r="U79" s="58">
        <f t="shared" si="23"/>
        <v>5.0684733333333334</v>
      </c>
      <c r="V79" s="26">
        <f t="shared" si="29"/>
        <v>84.474555555555568</v>
      </c>
    </row>
    <row r="80" spans="1:22">
      <c r="B80" s="61" t="s">
        <v>353</v>
      </c>
      <c r="C80">
        <v>6640</v>
      </c>
      <c r="D80" s="20">
        <f t="shared" si="30"/>
        <v>6.64E-6</v>
      </c>
      <c r="E80" s="20">
        <v>253</v>
      </c>
      <c r="F80" s="20">
        <f t="shared" si="14"/>
        <v>4.2460694442099721E-11</v>
      </c>
      <c r="G80" s="20">
        <f t="shared" si="31"/>
        <v>42460.694442099717</v>
      </c>
      <c r="H80" s="20">
        <f t="shared" si="32"/>
        <v>42.460694442099715</v>
      </c>
      <c r="I80" s="20">
        <f t="shared" si="15"/>
        <v>2.3551192771084346</v>
      </c>
      <c r="J80" s="58">
        <f t="shared" si="33"/>
        <v>0.28261431325301212</v>
      </c>
      <c r="K80" s="26">
        <f t="shared" si="16"/>
        <v>4.7102385542168692</v>
      </c>
      <c r="L80" s="76"/>
      <c r="M80" s="75" t="s">
        <v>154</v>
      </c>
      <c r="N80" s="20">
        <v>134</v>
      </c>
      <c r="O80" s="20">
        <f t="shared" si="24"/>
        <v>1.3400000000000001E-7</v>
      </c>
      <c r="P80" s="20">
        <v>246</v>
      </c>
      <c r="Q80" s="20">
        <f t="shared" si="25"/>
        <v>8.8126470692687215E-13</v>
      </c>
      <c r="R80" s="20">
        <f t="shared" si="26"/>
        <v>881.26470692687212</v>
      </c>
      <c r="S80" s="20">
        <f t="shared" si="27"/>
        <v>0.88126470692687209</v>
      </c>
      <c r="T80" s="20">
        <f t="shared" si="28"/>
        <v>113.47328358208956</v>
      </c>
      <c r="U80" s="58">
        <f t="shared" si="23"/>
        <v>13.616794029850746</v>
      </c>
      <c r="V80" s="26">
        <f t="shared" si="29"/>
        <v>226.94656716417913</v>
      </c>
    </row>
    <row r="81" spans="2:22" ht="17" thickBot="1">
      <c r="B81" s="46" t="s">
        <v>354</v>
      </c>
      <c r="C81" s="74">
        <v>2380</v>
      </c>
      <c r="D81" s="48">
        <f t="shared" si="30"/>
        <v>2.3800000000000001E-6</v>
      </c>
      <c r="E81" s="21">
        <v>253</v>
      </c>
      <c r="F81" s="48">
        <f t="shared" si="14"/>
        <v>1.5219345297017672E-11</v>
      </c>
      <c r="G81" s="48">
        <f t="shared" si="31"/>
        <v>15219.345297017671</v>
      </c>
      <c r="H81" s="48">
        <f t="shared" si="32"/>
        <v>15.219345297017671</v>
      </c>
      <c r="I81" s="48">
        <f t="shared" si="15"/>
        <v>6.5705848739495805</v>
      </c>
      <c r="J81" s="120">
        <f t="shared" si="33"/>
        <v>0.78847018487394971</v>
      </c>
      <c r="K81" s="49">
        <f t="shared" si="16"/>
        <v>13.141169747899161</v>
      </c>
      <c r="L81" s="76"/>
      <c r="M81" s="46" t="s">
        <v>158</v>
      </c>
      <c r="N81" s="73">
        <v>976</v>
      </c>
      <c r="O81" s="48">
        <f t="shared" si="24"/>
        <v>9.7600000000000006E-7</v>
      </c>
      <c r="P81" s="48">
        <v>246</v>
      </c>
      <c r="Q81" s="48">
        <f t="shared" si="25"/>
        <v>6.4187638355270682E-12</v>
      </c>
      <c r="R81" s="48">
        <f t="shared" si="26"/>
        <v>6418.7638355270683</v>
      </c>
      <c r="S81" s="48">
        <f t="shared" si="27"/>
        <v>6.4187638355270682</v>
      </c>
      <c r="T81" s="48">
        <f t="shared" si="28"/>
        <v>15.579323770491804</v>
      </c>
      <c r="U81" s="120">
        <f t="shared" si="23"/>
        <v>1.8695188524590165</v>
      </c>
      <c r="V81" s="49">
        <f t="shared" si="29"/>
        <v>31.158647540983608</v>
      </c>
    </row>
    <row r="82" spans="2:22">
      <c r="E82" s="23"/>
      <c r="H82" s="18"/>
    </row>
    <row r="83" spans="2:22">
      <c r="H83" s="18"/>
      <c r="N83" s="18"/>
    </row>
    <row r="84" spans="2:22">
      <c r="H84" s="18"/>
      <c r="N84" s="18"/>
    </row>
    <row r="85" spans="2:22">
      <c r="H85" s="18"/>
      <c r="N85" s="18"/>
    </row>
    <row r="86" spans="2:22">
      <c r="H86" s="18"/>
      <c r="N86" s="18"/>
    </row>
    <row r="87" spans="2:22">
      <c r="H87" s="18"/>
      <c r="N87" s="18"/>
    </row>
    <row r="88" spans="2:22">
      <c r="H88" s="18"/>
      <c r="N88" s="18"/>
    </row>
    <row r="89" spans="2:22">
      <c r="H89" s="18"/>
      <c r="N89" s="18"/>
    </row>
    <row r="90" spans="2:22">
      <c r="H90" s="18"/>
      <c r="N90" s="18"/>
    </row>
    <row r="91" spans="2:22">
      <c r="H91" s="18"/>
      <c r="N91" s="18"/>
    </row>
    <row r="92" spans="2:22">
      <c r="H92" s="18"/>
      <c r="N92" s="18"/>
    </row>
    <row r="93" spans="2:22">
      <c r="H93" s="18"/>
      <c r="N93" s="18"/>
    </row>
    <row r="94" spans="2:22">
      <c r="H94" s="18"/>
      <c r="N94" s="18"/>
    </row>
    <row r="95" spans="2:22">
      <c r="H95" s="18"/>
      <c r="N95" s="18"/>
    </row>
    <row r="96" spans="2:22">
      <c r="H96" s="18"/>
      <c r="N96" s="18"/>
    </row>
    <row r="97" spans="2:14">
      <c r="H97" s="18"/>
      <c r="N97" s="18"/>
    </row>
    <row r="98" spans="2:14">
      <c r="H98" s="18"/>
      <c r="N98" s="18"/>
    </row>
    <row r="99" spans="2:14">
      <c r="H99" s="18"/>
      <c r="N99" s="18"/>
    </row>
    <row r="100" spans="2:14">
      <c r="H100" s="18"/>
      <c r="N100" s="18"/>
    </row>
    <row r="101" spans="2:14" ht="17" thickBot="1">
      <c r="H101" s="18"/>
      <c r="N101" s="18"/>
    </row>
    <row r="102" spans="2:14">
      <c r="B102" s="78"/>
      <c r="C102" s="128" t="s">
        <v>337</v>
      </c>
      <c r="D102" s="35" t="s">
        <v>175</v>
      </c>
      <c r="E102" s="35"/>
      <c r="F102" s="35" t="s">
        <v>176</v>
      </c>
      <c r="G102" s="35" t="s">
        <v>177</v>
      </c>
      <c r="H102" s="35" t="s">
        <v>169</v>
      </c>
      <c r="I102" s="35" t="s">
        <v>170</v>
      </c>
      <c r="J102" s="35" t="s">
        <v>178</v>
      </c>
      <c r="K102" s="36" t="s">
        <v>171</v>
      </c>
      <c r="N102" s="18"/>
    </row>
    <row r="103" spans="2:14">
      <c r="B103" s="78"/>
      <c r="C103" s="128"/>
      <c r="D103" s="129"/>
      <c r="E103" s="129"/>
      <c r="F103" s="129"/>
      <c r="G103" s="129"/>
      <c r="H103" s="129"/>
      <c r="I103" s="129"/>
      <c r="J103" s="129"/>
      <c r="K103" s="83"/>
      <c r="N103" s="18"/>
    </row>
    <row r="104" spans="2:14" ht="17" thickBot="1">
      <c r="B104" s="65" t="s">
        <v>8</v>
      </c>
      <c r="C104" s="66" t="s">
        <v>179</v>
      </c>
      <c r="D104" s="38" t="s">
        <v>180</v>
      </c>
      <c r="E104" s="38" t="s">
        <v>166</v>
      </c>
      <c r="F104" s="38" t="s">
        <v>181</v>
      </c>
      <c r="G104" s="38" t="s">
        <v>182</v>
      </c>
      <c r="H104" s="38" t="s">
        <v>183</v>
      </c>
      <c r="I104" s="38" t="s">
        <v>183</v>
      </c>
      <c r="J104" s="38" t="s">
        <v>183</v>
      </c>
      <c r="K104" s="39" t="s">
        <v>183</v>
      </c>
      <c r="N104" s="18"/>
    </row>
    <row r="105" spans="2:14">
      <c r="B105" s="68" t="s">
        <v>17</v>
      </c>
      <c r="C105">
        <v>446</v>
      </c>
      <c r="D105" s="18">
        <f>C105/1000000000</f>
        <v>4.46E-7</v>
      </c>
      <c r="E105" s="18">
        <v>253</v>
      </c>
      <c r="F105" s="18">
        <f>D105/((E105*617.96)+36.04)</f>
        <v>2.8520285724663368E-12</v>
      </c>
      <c r="G105" s="18">
        <f>F105*1000000000000000</f>
        <v>2852.0285724663368</v>
      </c>
      <c r="H105" s="18">
        <f>G105/1000</f>
        <v>2.8520285724663368</v>
      </c>
      <c r="I105" s="18">
        <f>100/H105</f>
        <v>35.06276233183857</v>
      </c>
      <c r="J105" s="130">
        <f>12/H105</f>
        <v>4.207531479820628</v>
      </c>
      <c r="K105" s="26">
        <f>200/H105</f>
        <v>70.12552466367714</v>
      </c>
      <c r="N105" s="18"/>
    </row>
    <row r="106" spans="2:14">
      <c r="B106" s="68" t="s">
        <v>343</v>
      </c>
      <c r="C106">
        <v>2960</v>
      </c>
      <c r="D106" s="18">
        <f>C106/1000000000</f>
        <v>2.96E-6</v>
      </c>
      <c r="E106" s="18">
        <v>253</v>
      </c>
      <c r="F106" s="18">
        <f>D106/((E106*617.96)+36.04)</f>
        <v>1.8928261377803491E-11</v>
      </c>
      <c r="G106" s="18">
        <f>F106*1000000000000000</f>
        <v>18928.26137780349</v>
      </c>
      <c r="H106" s="18">
        <f>G106/1000</f>
        <v>18.928261377803491</v>
      </c>
      <c r="I106" s="18">
        <f>100/H106</f>
        <v>5.2831054054054061</v>
      </c>
      <c r="J106" s="130">
        <f>12/H106</f>
        <v>0.63397264864864877</v>
      </c>
      <c r="K106" s="26">
        <f>200/H106</f>
        <v>10.566210810810812</v>
      </c>
      <c r="N106" s="18"/>
    </row>
    <row r="107" spans="2:14">
      <c r="B107" s="68" t="s">
        <v>344</v>
      </c>
      <c r="D107" s="18"/>
      <c r="E107" s="18"/>
      <c r="F107" s="18"/>
      <c r="G107" s="18"/>
      <c r="H107" s="18"/>
      <c r="I107" s="18"/>
      <c r="J107" s="130"/>
      <c r="K107" s="26"/>
      <c r="N107" s="18"/>
    </row>
    <row r="108" spans="2:14">
      <c r="B108" s="68" t="s">
        <v>25</v>
      </c>
      <c r="C108">
        <v>3400</v>
      </c>
      <c r="D108" s="18">
        <f t="shared" ref="D108:D116" si="34">C108/1000000000</f>
        <v>3.4000000000000001E-6</v>
      </c>
      <c r="E108" s="18">
        <v>253</v>
      </c>
      <c r="F108" s="18">
        <f t="shared" ref="F108:F116" si="35">D108/((E108*617.96)+36.04)</f>
        <v>2.1741921852882389E-11</v>
      </c>
      <c r="G108" s="18">
        <f t="shared" ref="G108:G116" si="36">F108*1000000000000000</f>
        <v>21741.921852882388</v>
      </c>
      <c r="H108" s="18">
        <f t="shared" ref="H108:H116" si="37">G108/1000</f>
        <v>21.741921852882388</v>
      </c>
      <c r="I108" s="18">
        <f t="shared" ref="I108:I116" si="38">100/H108</f>
        <v>4.5994094117647064</v>
      </c>
      <c r="J108" s="130">
        <f t="shared" ref="J108:J116" si="39">12/H108</f>
        <v>0.55192912941176475</v>
      </c>
      <c r="K108" s="26">
        <f t="shared" ref="K108:K116" si="40">200/H108</f>
        <v>9.1988188235294128</v>
      </c>
      <c r="N108" s="18"/>
    </row>
    <row r="109" spans="2:14">
      <c r="B109" s="61" t="s">
        <v>29</v>
      </c>
      <c r="C109">
        <v>33200</v>
      </c>
      <c r="D109" s="18">
        <f t="shared" si="34"/>
        <v>3.3200000000000001E-5</v>
      </c>
      <c r="E109" s="18">
        <v>253</v>
      </c>
      <c r="F109" s="18">
        <f t="shared" si="35"/>
        <v>2.1230347221049862E-10</v>
      </c>
      <c r="G109" s="18">
        <f t="shared" si="36"/>
        <v>212303.47221049861</v>
      </c>
      <c r="H109" s="18">
        <f t="shared" si="37"/>
        <v>212.30347221049863</v>
      </c>
      <c r="I109" s="18">
        <f t="shared" si="38"/>
        <v>0.47102385542168679</v>
      </c>
      <c r="J109" s="130">
        <f t="shared" si="39"/>
        <v>5.6522862650602412E-2</v>
      </c>
      <c r="K109" s="26">
        <f t="shared" si="40"/>
        <v>0.94204771084337358</v>
      </c>
      <c r="N109" s="18"/>
    </row>
    <row r="110" spans="2:14">
      <c r="B110" s="61" t="s">
        <v>33</v>
      </c>
      <c r="C110">
        <v>26000</v>
      </c>
      <c r="D110" s="18">
        <f t="shared" si="34"/>
        <v>2.5999999999999998E-5</v>
      </c>
      <c r="E110" s="18">
        <v>253</v>
      </c>
      <c r="F110" s="18">
        <f t="shared" si="35"/>
        <v>1.6626175534557121E-10</v>
      </c>
      <c r="G110" s="18">
        <f t="shared" si="36"/>
        <v>166261.7553455712</v>
      </c>
      <c r="H110" s="18">
        <f t="shared" si="37"/>
        <v>166.2617553455712</v>
      </c>
      <c r="I110" s="18">
        <f t="shared" si="38"/>
        <v>0.60146123076923086</v>
      </c>
      <c r="J110" s="130">
        <f t="shared" si="39"/>
        <v>7.2175347692307698E-2</v>
      </c>
      <c r="K110" s="26">
        <f t="shared" si="40"/>
        <v>1.2029224615384617</v>
      </c>
      <c r="N110" s="18"/>
    </row>
    <row r="111" spans="2:14">
      <c r="B111" s="68" t="s">
        <v>37</v>
      </c>
      <c r="C111">
        <v>18900</v>
      </c>
      <c r="D111" s="18">
        <f t="shared" si="34"/>
        <v>1.8899999999999999E-5</v>
      </c>
      <c r="E111" s="18">
        <v>253</v>
      </c>
      <c r="F111" s="18">
        <f t="shared" si="35"/>
        <v>1.2085950677043444E-10</v>
      </c>
      <c r="G111" s="18">
        <f t="shared" si="36"/>
        <v>120859.50677043444</v>
      </c>
      <c r="H111" s="18">
        <f t="shared" si="37"/>
        <v>120.85950677043444</v>
      </c>
      <c r="I111" s="18">
        <f t="shared" si="38"/>
        <v>0.82740698412698432</v>
      </c>
      <c r="J111" s="130">
        <f t="shared" si="39"/>
        <v>9.9288838095238113E-2</v>
      </c>
      <c r="K111" s="26">
        <f t="shared" si="40"/>
        <v>1.6548139682539686</v>
      </c>
      <c r="N111" s="18"/>
    </row>
    <row r="112" spans="2:14">
      <c r="B112" s="68" t="s">
        <v>41</v>
      </c>
      <c r="C112">
        <v>1890</v>
      </c>
      <c r="D112" s="18">
        <f t="shared" si="34"/>
        <v>1.8899999999999999E-6</v>
      </c>
      <c r="E112" s="18">
        <v>253</v>
      </c>
      <c r="F112" s="18">
        <f t="shared" si="35"/>
        <v>1.2085950677043444E-11</v>
      </c>
      <c r="G112" s="18">
        <f t="shared" si="36"/>
        <v>12085.950677043444</v>
      </c>
      <c r="H112" s="18">
        <f t="shared" si="37"/>
        <v>12.085950677043444</v>
      </c>
      <c r="I112" s="18">
        <f t="shared" si="38"/>
        <v>8.2740698412698421</v>
      </c>
      <c r="J112" s="130">
        <f t="shared" si="39"/>
        <v>0.99288838095238119</v>
      </c>
      <c r="K112" s="26">
        <f t="shared" si="40"/>
        <v>16.548139682539684</v>
      </c>
      <c r="N112" s="18"/>
    </row>
    <row r="113" spans="2:14">
      <c r="B113" s="61" t="s">
        <v>45</v>
      </c>
      <c r="C113">
        <v>884</v>
      </c>
      <c r="D113" s="18">
        <f t="shared" si="34"/>
        <v>8.8400000000000003E-7</v>
      </c>
      <c r="E113" s="18">
        <v>253</v>
      </c>
      <c r="F113" s="18">
        <f t="shared" si="35"/>
        <v>5.6528996817494211E-12</v>
      </c>
      <c r="G113" s="18">
        <f t="shared" si="36"/>
        <v>5652.8996817494208</v>
      </c>
      <c r="H113" s="18">
        <f t="shared" si="37"/>
        <v>5.652899681749421</v>
      </c>
      <c r="I113" s="18">
        <f t="shared" si="38"/>
        <v>17.690036199095026</v>
      </c>
      <c r="J113" s="130">
        <f t="shared" si="39"/>
        <v>2.1228043438914028</v>
      </c>
      <c r="K113" s="26">
        <f t="shared" si="40"/>
        <v>35.380072398190052</v>
      </c>
      <c r="N113" s="18"/>
    </row>
    <row r="114" spans="2:14">
      <c r="B114" s="61" t="s">
        <v>49</v>
      </c>
      <c r="C114">
        <v>2540</v>
      </c>
      <c r="D114" s="18">
        <f t="shared" si="34"/>
        <v>2.5399999999999998E-6</v>
      </c>
      <c r="E114" s="18">
        <v>253</v>
      </c>
      <c r="F114" s="18">
        <f t="shared" si="35"/>
        <v>1.6242494560682725E-11</v>
      </c>
      <c r="G114" s="18">
        <f t="shared" si="36"/>
        <v>16242.494560682724</v>
      </c>
      <c r="H114" s="18">
        <f t="shared" si="37"/>
        <v>16.242494560682726</v>
      </c>
      <c r="I114" s="18">
        <f t="shared" si="38"/>
        <v>6.1566897637795277</v>
      </c>
      <c r="J114" s="130">
        <f t="shared" si="39"/>
        <v>0.73880277165354336</v>
      </c>
      <c r="K114" s="26">
        <f t="shared" si="40"/>
        <v>12.313379527559055</v>
      </c>
      <c r="N114" s="18"/>
    </row>
    <row r="115" spans="2:14">
      <c r="B115" s="61" t="s">
        <v>53</v>
      </c>
      <c r="C115">
        <v>2360</v>
      </c>
      <c r="D115" s="18">
        <f t="shared" si="34"/>
        <v>2.3599999999999999E-6</v>
      </c>
      <c r="E115" s="18">
        <v>253</v>
      </c>
      <c r="F115" s="18">
        <f t="shared" si="35"/>
        <v>1.509145163905954E-11</v>
      </c>
      <c r="G115" s="18">
        <f t="shared" si="36"/>
        <v>15091.45163905954</v>
      </c>
      <c r="H115" s="18">
        <f t="shared" si="37"/>
        <v>15.091451639059541</v>
      </c>
      <c r="I115" s="18">
        <f t="shared" si="38"/>
        <v>6.6262677966101702</v>
      </c>
      <c r="J115" s="130">
        <f t="shared" si="39"/>
        <v>0.7951521355932204</v>
      </c>
      <c r="K115" s="26">
        <f t="shared" si="40"/>
        <v>13.25253559322034</v>
      </c>
      <c r="N115" s="18"/>
    </row>
    <row r="116" spans="2:14">
      <c r="B116" s="61" t="s">
        <v>345</v>
      </c>
      <c r="C116">
        <v>9060</v>
      </c>
      <c r="D116" s="18">
        <f t="shared" si="34"/>
        <v>9.0599999999999997E-6</v>
      </c>
      <c r="E116" s="18">
        <v>253</v>
      </c>
      <c r="F116" s="18">
        <f t="shared" si="35"/>
        <v>5.7935827055033655E-11</v>
      </c>
      <c r="G116" s="18">
        <f t="shared" si="36"/>
        <v>57935.827055033653</v>
      </c>
      <c r="H116" s="18">
        <f t="shared" si="37"/>
        <v>57.935827055033656</v>
      </c>
      <c r="I116" s="18">
        <f t="shared" si="38"/>
        <v>1.7260476821192055</v>
      </c>
      <c r="J116" s="130">
        <f t="shared" si="39"/>
        <v>0.20712572185430467</v>
      </c>
      <c r="K116" s="26">
        <f t="shared" si="40"/>
        <v>3.4520953642384109</v>
      </c>
      <c r="N116" s="18"/>
    </row>
    <row r="117" spans="2:14">
      <c r="B117" s="61" t="s">
        <v>346</v>
      </c>
      <c r="D117" s="18"/>
      <c r="E117" s="18"/>
      <c r="F117" s="18"/>
      <c r="G117" s="18"/>
      <c r="H117" s="18"/>
      <c r="I117" s="18"/>
      <c r="J117" s="130"/>
      <c r="K117" s="26"/>
      <c r="N117" s="18"/>
    </row>
    <row r="118" spans="2:14">
      <c r="B118" s="61" t="s">
        <v>61</v>
      </c>
      <c r="C118">
        <v>286</v>
      </c>
      <c r="D118" s="18">
        <f>C118/1000000000</f>
        <v>2.8599999999999999E-7</v>
      </c>
      <c r="E118" s="18">
        <v>253</v>
      </c>
      <c r="F118" s="18">
        <f>D118/((E118*617.96)+36.04)</f>
        <v>1.8288793088012831E-12</v>
      </c>
      <c r="G118" s="18">
        <f>F118*1000000000000000</f>
        <v>1828.8793088012831</v>
      </c>
      <c r="H118" s="18">
        <f>G118/1000</f>
        <v>1.8288793088012831</v>
      </c>
      <c r="I118" s="18">
        <f>100/H118</f>
        <v>54.678293706293715</v>
      </c>
      <c r="J118" s="130">
        <f>12/H118</f>
        <v>6.5613952447552455</v>
      </c>
      <c r="K118" s="26">
        <f>200/H118</f>
        <v>109.35658741258743</v>
      </c>
      <c r="N118" s="18"/>
    </row>
    <row r="119" spans="2:14">
      <c r="B119" s="68" t="s">
        <v>347</v>
      </c>
      <c r="C119">
        <v>1030</v>
      </c>
      <c r="D119" s="18">
        <f>C119/1000000000</f>
        <v>1.0300000000000001E-6</v>
      </c>
      <c r="E119" s="18">
        <v>253</v>
      </c>
      <c r="F119" s="18">
        <f>D119/((E119*617.96)+36.04)</f>
        <v>6.5865233848437833E-12</v>
      </c>
      <c r="G119" s="18">
        <f>F119*1000000000000000</f>
        <v>6586.5233848437829</v>
      </c>
      <c r="H119" s="18">
        <f>G119/1000</f>
        <v>6.5865233848437832</v>
      </c>
      <c r="I119" s="18">
        <f>100/H119</f>
        <v>15.182516504854368</v>
      </c>
      <c r="J119" s="130">
        <f>12/H119</f>
        <v>1.8219019805825243</v>
      </c>
      <c r="K119" s="26">
        <f>200/H119</f>
        <v>30.365033009708736</v>
      </c>
      <c r="N119" s="18"/>
    </row>
    <row r="120" spans="2:14">
      <c r="B120" s="68" t="s">
        <v>348</v>
      </c>
      <c r="D120" s="18"/>
      <c r="E120" s="18"/>
      <c r="F120" s="18"/>
      <c r="G120" s="18"/>
      <c r="H120" s="18"/>
      <c r="I120" s="18"/>
      <c r="J120" s="130"/>
      <c r="K120" s="26"/>
      <c r="N120" s="18"/>
    </row>
    <row r="121" spans="2:14">
      <c r="B121" s="68" t="s">
        <v>69</v>
      </c>
      <c r="C121">
        <v>888</v>
      </c>
      <c r="D121" s="18">
        <f t="shared" ref="D121:D128" si="41">C121/1000000000</f>
        <v>8.8800000000000001E-7</v>
      </c>
      <c r="E121" s="18">
        <v>253</v>
      </c>
      <c r="F121" s="18">
        <f t="shared" ref="F121:F128" si="42">D121/((E121*617.96)+36.04)</f>
        <v>5.6784784133410473E-12</v>
      </c>
      <c r="G121" s="18">
        <f t="shared" ref="G121:G128" si="43">F121*1000000000000000</f>
        <v>5678.4784133410476</v>
      </c>
      <c r="H121" s="18">
        <f t="shared" ref="H121:H128" si="44">G121/1000</f>
        <v>5.6784784133410477</v>
      </c>
      <c r="I121" s="18">
        <f t="shared" ref="I121:I128" si="45">100/H121</f>
        <v>17.610351351351351</v>
      </c>
      <c r="J121" s="130">
        <f t="shared" ref="J121:J128" si="46">12/H121</f>
        <v>2.1132421621621624</v>
      </c>
      <c r="K121" s="26">
        <f t="shared" ref="K121:K128" si="47">200/H121</f>
        <v>35.220702702702702</v>
      </c>
      <c r="N121" s="18"/>
    </row>
    <row r="122" spans="2:14">
      <c r="B122" s="68" t="s">
        <v>73</v>
      </c>
      <c r="C122">
        <v>2460</v>
      </c>
      <c r="D122" s="18">
        <f t="shared" si="41"/>
        <v>2.4600000000000002E-6</v>
      </c>
      <c r="E122" s="18">
        <v>253</v>
      </c>
      <c r="F122" s="18">
        <f t="shared" si="42"/>
        <v>1.57309199288502E-11</v>
      </c>
      <c r="G122" s="18">
        <f t="shared" si="43"/>
        <v>15730.9199288502</v>
      </c>
      <c r="H122" s="18">
        <f t="shared" si="44"/>
        <v>15.7309199288502</v>
      </c>
      <c r="I122" s="18">
        <f t="shared" si="45"/>
        <v>6.3569073170731709</v>
      </c>
      <c r="J122" s="130">
        <f t="shared" si="46"/>
        <v>0.76282887804878052</v>
      </c>
      <c r="K122" s="26">
        <f t="shared" si="47"/>
        <v>12.713814634146342</v>
      </c>
      <c r="N122" s="18"/>
    </row>
    <row r="123" spans="2:14">
      <c r="B123" s="61" t="s">
        <v>77</v>
      </c>
      <c r="C123">
        <v>3320</v>
      </c>
      <c r="D123" s="18">
        <f t="shared" si="41"/>
        <v>3.32E-6</v>
      </c>
      <c r="E123" s="18">
        <v>253</v>
      </c>
      <c r="F123" s="18">
        <f t="shared" si="42"/>
        <v>2.123034722104986E-11</v>
      </c>
      <c r="G123" s="18">
        <f t="shared" si="43"/>
        <v>21230.347221049858</v>
      </c>
      <c r="H123" s="18">
        <f t="shared" si="44"/>
        <v>21.230347221049858</v>
      </c>
      <c r="I123" s="18">
        <f t="shared" si="45"/>
        <v>4.7102385542168692</v>
      </c>
      <c r="J123" s="130">
        <f t="shared" si="46"/>
        <v>0.56522862650602423</v>
      </c>
      <c r="K123" s="26">
        <f t="shared" si="47"/>
        <v>9.4204771084337384</v>
      </c>
      <c r="N123" s="18"/>
    </row>
    <row r="124" spans="2:14">
      <c r="B124" s="61" t="s">
        <v>81</v>
      </c>
      <c r="C124">
        <v>8000</v>
      </c>
      <c r="D124" s="18">
        <f t="shared" si="41"/>
        <v>7.9999999999999996E-6</v>
      </c>
      <c r="E124" s="18">
        <v>253</v>
      </c>
      <c r="F124" s="18">
        <f t="shared" si="42"/>
        <v>5.1157463183252679E-11</v>
      </c>
      <c r="G124" s="18">
        <f t="shared" si="43"/>
        <v>51157.463183252679</v>
      </c>
      <c r="H124" s="18">
        <f t="shared" si="44"/>
        <v>51.15746318325268</v>
      </c>
      <c r="I124" s="18">
        <f t="shared" si="45"/>
        <v>1.9547490000000001</v>
      </c>
      <c r="J124" s="130">
        <f t="shared" si="46"/>
        <v>0.23456988000000001</v>
      </c>
      <c r="K124" s="26">
        <f t="shared" si="47"/>
        <v>3.9094980000000001</v>
      </c>
      <c r="N124" s="18"/>
    </row>
    <row r="125" spans="2:14">
      <c r="B125" s="68" t="s">
        <v>86</v>
      </c>
      <c r="C125">
        <v>4860</v>
      </c>
      <c r="D125" s="18">
        <f t="shared" si="41"/>
        <v>4.8600000000000001E-6</v>
      </c>
      <c r="E125" s="18">
        <v>253</v>
      </c>
      <c r="F125" s="18">
        <f t="shared" si="42"/>
        <v>3.1078158883826006E-11</v>
      </c>
      <c r="G125" s="18">
        <f t="shared" si="43"/>
        <v>31078.158883826007</v>
      </c>
      <c r="H125" s="18">
        <f t="shared" si="44"/>
        <v>31.078158883826006</v>
      </c>
      <c r="I125" s="18">
        <f t="shared" si="45"/>
        <v>3.2176938271604936</v>
      </c>
      <c r="J125" s="130">
        <f t="shared" si="46"/>
        <v>0.38612325925925922</v>
      </c>
      <c r="K125" s="26">
        <f t="shared" si="47"/>
        <v>6.4353876543209871</v>
      </c>
      <c r="N125" s="18"/>
    </row>
    <row r="126" spans="2:14">
      <c r="B126" s="68" t="s">
        <v>90</v>
      </c>
      <c r="C126">
        <v>2280</v>
      </c>
      <c r="D126" s="18">
        <f t="shared" si="41"/>
        <v>2.2800000000000002E-6</v>
      </c>
      <c r="E126" s="18">
        <v>253</v>
      </c>
      <c r="F126" s="18">
        <f t="shared" si="42"/>
        <v>1.4579877007227015E-11</v>
      </c>
      <c r="G126" s="18">
        <f t="shared" si="43"/>
        <v>14579.877007227014</v>
      </c>
      <c r="H126" s="18">
        <f t="shared" si="44"/>
        <v>14.579877007227015</v>
      </c>
      <c r="I126" s="18">
        <f t="shared" si="45"/>
        <v>6.8587684210526314</v>
      </c>
      <c r="J126" s="130">
        <f t="shared" si="46"/>
        <v>0.82305221052631572</v>
      </c>
      <c r="K126" s="26">
        <f t="shared" si="47"/>
        <v>13.717536842105263</v>
      </c>
      <c r="N126" s="18"/>
    </row>
    <row r="127" spans="2:14">
      <c r="B127" s="61" t="s">
        <v>95</v>
      </c>
      <c r="C127">
        <v>1890</v>
      </c>
      <c r="D127" s="18">
        <f t="shared" si="41"/>
        <v>1.8899999999999999E-6</v>
      </c>
      <c r="E127" s="18">
        <v>253</v>
      </c>
      <c r="F127" s="18">
        <f t="shared" si="42"/>
        <v>1.2085950677043444E-11</v>
      </c>
      <c r="G127" s="18">
        <f t="shared" si="43"/>
        <v>12085.950677043444</v>
      </c>
      <c r="H127" s="18">
        <f t="shared" si="44"/>
        <v>12.085950677043444</v>
      </c>
      <c r="I127" s="18">
        <f t="shared" si="45"/>
        <v>8.2740698412698421</v>
      </c>
      <c r="J127" s="130">
        <f t="shared" si="46"/>
        <v>0.99288838095238119</v>
      </c>
      <c r="K127" s="26">
        <f t="shared" si="47"/>
        <v>16.548139682539684</v>
      </c>
      <c r="N127" s="18"/>
    </row>
    <row r="128" spans="2:14">
      <c r="B128" s="61" t="s">
        <v>349</v>
      </c>
      <c r="C128">
        <v>1810</v>
      </c>
      <c r="D128" s="18">
        <f t="shared" si="41"/>
        <v>1.81E-6</v>
      </c>
      <c r="E128" s="18">
        <v>253</v>
      </c>
      <c r="F128" s="18">
        <f t="shared" si="42"/>
        <v>1.1574376045210919E-11</v>
      </c>
      <c r="G128" s="18">
        <f t="shared" si="43"/>
        <v>11574.37604521092</v>
      </c>
      <c r="H128" s="18">
        <f t="shared" si="44"/>
        <v>11.57437604521092</v>
      </c>
      <c r="I128" s="18">
        <f t="shared" si="45"/>
        <v>8.6397745856353581</v>
      </c>
      <c r="J128" s="130">
        <f t="shared" si="46"/>
        <v>1.0367729502762431</v>
      </c>
      <c r="K128" s="26">
        <f t="shared" si="47"/>
        <v>17.279549171270716</v>
      </c>
      <c r="N128" s="18"/>
    </row>
    <row r="129" spans="2:14">
      <c r="B129" s="61" t="s">
        <v>350</v>
      </c>
      <c r="D129" s="18"/>
      <c r="E129" s="18"/>
      <c r="F129" s="18"/>
      <c r="G129" s="18"/>
      <c r="H129" s="18"/>
      <c r="I129" s="18"/>
      <c r="J129" s="130"/>
      <c r="K129" s="26"/>
      <c r="N129" s="18"/>
    </row>
    <row r="130" spans="2:14">
      <c r="B130" s="61" t="s">
        <v>103</v>
      </c>
      <c r="C130">
        <v>7060</v>
      </c>
      <c r="D130" s="18">
        <f>C130/1000000000</f>
        <v>7.0600000000000002E-6</v>
      </c>
      <c r="E130" s="18">
        <v>253</v>
      </c>
      <c r="F130" s="18">
        <f>D130/((E130*617.96)+36.04)</f>
        <v>4.514646125922049E-11</v>
      </c>
      <c r="G130" s="18">
        <f>F130*1000000000000000</f>
        <v>45146.461259220487</v>
      </c>
      <c r="H130" s="18">
        <f>G130/1000</f>
        <v>45.146461259220487</v>
      </c>
      <c r="I130" s="18">
        <f>100/H130</f>
        <v>2.2150130311614733</v>
      </c>
      <c r="J130" s="130">
        <f>12/H130</f>
        <v>0.2658015637393768</v>
      </c>
      <c r="K130" s="26">
        <f>200/H130</f>
        <v>4.4300260623229466</v>
      </c>
      <c r="N130" s="18"/>
    </row>
    <row r="131" spans="2:14">
      <c r="B131" s="61" t="s">
        <v>107</v>
      </c>
      <c r="C131">
        <v>2820</v>
      </c>
      <c r="D131" s="18">
        <f>C131/1000000000</f>
        <v>2.8200000000000001E-6</v>
      </c>
      <c r="E131" s="18">
        <v>253</v>
      </c>
      <c r="F131" s="18">
        <f>D131/((E131*617.96)+36.04)</f>
        <v>1.8033005772096569E-11</v>
      </c>
      <c r="G131" s="18">
        <f>F131*1000000000000000</f>
        <v>18033.005772096571</v>
      </c>
      <c r="H131" s="18">
        <f>G131/1000</f>
        <v>18.033005772096569</v>
      </c>
      <c r="I131" s="18">
        <f>100/H131</f>
        <v>5.5453872340425541</v>
      </c>
      <c r="J131" s="130">
        <f>12/H131</f>
        <v>0.66544646808510644</v>
      </c>
      <c r="K131" s="26">
        <f>200/H131</f>
        <v>11.090774468085108</v>
      </c>
      <c r="N131" s="18"/>
    </row>
    <row r="132" spans="2:14">
      <c r="B132" s="61" t="s">
        <v>111</v>
      </c>
      <c r="C132">
        <v>3340</v>
      </c>
      <c r="D132" s="18">
        <f>C132/1000000000</f>
        <v>3.3400000000000002E-6</v>
      </c>
      <c r="E132" s="18">
        <v>253</v>
      </c>
      <c r="F132" s="18">
        <f>D132/((E132*617.96)+36.04)</f>
        <v>2.1358240879007995E-11</v>
      </c>
      <c r="G132" s="18">
        <f>F132*1000000000000000</f>
        <v>21358.240879007993</v>
      </c>
      <c r="H132" s="18">
        <f>G132/1000</f>
        <v>21.358240879007994</v>
      </c>
      <c r="I132" s="18">
        <f>100/H132</f>
        <v>4.682033532934132</v>
      </c>
      <c r="J132" s="130">
        <f>12/H132</f>
        <v>0.56184402395209587</v>
      </c>
      <c r="K132" s="26">
        <f>200/H132</f>
        <v>9.3640670658682641</v>
      </c>
      <c r="N132" s="18"/>
    </row>
    <row r="133" spans="2:14">
      <c r="B133" s="61" t="s">
        <v>115</v>
      </c>
      <c r="C133">
        <v>3300</v>
      </c>
      <c r="D133" s="18">
        <f>C133/1000000000</f>
        <v>3.3000000000000002E-6</v>
      </c>
      <c r="E133" s="18">
        <v>253</v>
      </c>
      <c r="F133" s="18">
        <f>D133/((E133*617.96)+36.04)</f>
        <v>2.1102453563091732E-11</v>
      </c>
      <c r="G133" s="18">
        <f>F133*1000000000000000</f>
        <v>21102.453563091731</v>
      </c>
      <c r="H133" s="18">
        <f>G133/1000</f>
        <v>21.102453563091732</v>
      </c>
      <c r="I133" s="18">
        <f>100/H133</f>
        <v>4.7387854545454546</v>
      </c>
      <c r="J133" s="130">
        <f>12/H133</f>
        <v>0.5686542545454546</v>
      </c>
      <c r="K133" s="26">
        <f>200/H133</f>
        <v>9.4775709090909093</v>
      </c>
      <c r="N133" s="18"/>
    </row>
    <row r="134" spans="2:14">
      <c r="B134" s="61" t="s">
        <v>351</v>
      </c>
      <c r="C134">
        <v>3160</v>
      </c>
      <c r="D134" s="18">
        <f>C134/1000000000</f>
        <v>3.1599999999999998E-6</v>
      </c>
      <c r="E134" s="18">
        <v>253</v>
      </c>
      <c r="F134" s="18">
        <f>D134/((E134*617.96)+36.04)</f>
        <v>2.0207197957384807E-11</v>
      </c>
      <c r="G134" s="18">
        <f>F134*1000000000000000</f>
        <v>20207.197957384808</v>
      </c>
      <c r="H134" s="18">
        <f>G134/1000</f>
        <v>20.207197957384807</v>
      </c>
      <c r="I134" s="18">
        <f>100/H134</f>
        <v>4.9487316455696213</v>
      </c>
      <c r="J134" s="130">
        <f>12/H134</f>
        <v>0.59384779746835448</v>
      </c>
      <c r="K134" s="26">
        <f>200/H134</f>
        <v>9.8974632911392426</v>
      </c>
      <c r="N134" s="18"/>
    </row>
    <row r="135" spans="2:14">
      <c r="B135" s="61" t="s">
        <v>352</v>
      </c>
      <c r="D135" s="18"/>
      <c r="E135" s="18"/>
      <c r="F135" s="18"/>
      <c r="G135" s="18"/>
      <c r="H135" s="18"/>
      <c r="I135" s="18"/>
      <c r="J135" s="130"/>
      <c r="K135" s="26"/>
      <c r="N135" s="18"/>
    </row>
    <row r="136" spans="2:14">
      <c r="B136" s="61" t="s">
        <v>123</v>
      </c>
      <c r="C136">
        <v>2660</v>
      </c>
      <c r="D136" s="18">
        <f t="shared" ref="D136:D146" si="48">C136/1000000000</f>
        <v>2.6599999999999999E-6</v>
      </c>
      <c r="E136" s="18">
        <v>253</v>
      </c>
      <c r="F136" s="18">
        <f t="shared" ref="F136:F146" si="49">D136/((E136*617.96)+36.04)</f>
        <v>1.7009856508431516E-11</v>
      </c>
      <c r="G136" s="18">
        <f t="shared" ref="G136:G146" si="50">F136*1000000000000000</f>
        <v>17009.856508431516</v>
      </c>
      <c r="H136" s="18">
        <f t="shared" ref="H136:H146" si="51">G136/1000</f>
        <v>17.009856508431515</v>
      </c>
      <c r="I136" s="18">
        <f t="shared" ref="I136:I146" si="52">100/H136</f>
        <v>5.8789443609022562</v>
      </c>
      <c r="J136" s="130">
        <f t="shared" ref="J136:J146" si="53">12/H136</f>
        <v>0.70547332330827073</v>
      </c>
      <c r="K136" s="26">
        <f t="shared" ref="K136:K146" si="54">200/H136</f>
        <v>11.757888721804512</v>
      </c>
      <c r="N136" s="18"/>
    </row>
    <row r="137" spans="2:14">
      <c r="B137" s="61" t="s">
        <v>127</v>
      </c>
      <c r="C137">
        <v>906</v>
      </c>
      <c r="D137" s="18">
        <f t="shared" si="48"/>
        <v>9.0599999999999999E-7</v>
      </c>
      <c r="E137" s="18">
        <v>253</v>
      </c>
      <c r="F137" s="18">
        <f t="shared" si="49"/>
        <v>5.7935827055033655E-12</v>
      </c>
      <c r="G137" s="18">
        <f t="shared" si="50"/>
        <v>5793.5827055033651</v>
      </c>
      <c r="H137" s="18">
        <f t="shared" si="51"/>
        <v>5.7935827055033648</v>
      </c>
      <c r="I137" s="18">
        <f t="shared" si="52"/>
        <v>17.260476821192057</v>
      </c>
      <c r="J137" s="130">
        <f t="shared" si="53"/>
        <v>2.0712572185430469</v>
      </c>
      <c r="K137" s="26">
        <f t="shared" si="54"/>
        <v>34.520953642384114</v>
      </c>
      <c r="N137" s="18"/>
    </row>
    <row r="138" spans="2:14">
      <c r="B138" s="61" t="s">
        <v>131</v>
      </c>
      <c r="C138">
        <v>1810</v>
      </c>
      <c r="D138" s="18">
        <f t="shared" si="48"/>
        <v>1.81E-6</v>
      </c>
      <c r="E138" s="18">
        <v>253</v>
      </c>
      <c r="F138" s="18">
        <f t="shared" si="49"/>
        <v>1.1574376045210919E-11</v>
      </c>
      <c r="G138" s="18">
        <f t="shared" si="50"/>
        <v>11574.37604521092</v>
      </c>
      <c r="H138" s="18">
        <f t="shared" si="51"/>
        <v>11.57437604521092</v>
      </c>
      <c r="I138" s="18">
        <f t="shared" si="52"/>
        <v>8.6397745856353581</v>
      </c>
      <c r="J138" s="130">
        <f t="shared" si="53"/>
        <v>1.0367729502762431</v>
      </c>
      <c r="K138" s="26">
        <f t="shared" si="54"/>
        <v>17.279549171270716</v>
      </c>
      <c r="N138" s="18"/>
    </row>
    <row r="139" spans="2:14">
      <c r="B139" s="61" t="s">
        <v>135</v>
      </c>
      <c r="C139">
        <v>2780</v>
      </c>
      <c r="D139" s="18">
        <f t="shared" si="48"/>
        <v>2.7800000000000001E-6</v>
      </c>
      <c r="E139" s="18">
        <v>253</v>
      </c>
      <c r="F139" s="18">
        <f t="shared" si="49"/>
        <v>1.7777218456180307E-11</v>
      </c>
      <c r="G139" s="18">
        <f t="shared" si="50"/>
        <v>17777.218456180308</v>
      </c>
      <c r="H139" s="18">
        <f t="shared" si="51"/>
        <v>17.777218456180307</v>
      </c>
      <c r="I139" s="18">
        <f t="shared" si="52"/>
        <v>5.625176978417266</v>
      </c>
      <c r="J139" s="130">
        <f t="shared" si="53"/>
        <v>0.67502123741007192</v>
      </c>
      <c r="K139" s="26">
        <f t="shared" si="54"/>
        <v>11.250353956834532</v>
      </c>
      <c r="N139" s="18"/>
    </row>
    <row r="140" spans="2:14">
      <c r="B140" s="61" t="s">
        <v>138</v>
      </c>
      <c r="C140">
        <v>24800</v>
      </c>
      <c r="D140" s="18">
        <f t="shared" si="48"/>
        <v>2.48E-5</v>
      </c>
      <c r="E140" s="18">
        <v>253</v>
      </c>
      <c r="F140" s="18">
        <f t="shared" si="49"/>
        <v>1.5858813586808331E-10</v>
      </c>
      <c r="G140" s="18">
        <f t="shared" si="50"/>
        <v>158588.13586808331</v>
      </c>
      <c r="H140" s="18">
        <f t="shared" si="51"/>
        <v>158.5881358680833</v>
      </c>
      <c r="I140" s="18">
        <f t="shared" si="52"/>
        <v>0.63056419354838722</v>
      </c>
      <c r="J140" s="130">
        <f t="shared" si="53"/>
        <v>7.566770322580646E-2</v>
      </c>
      <c r="K140" s="26">
        <f t="shared" si="54"/>
        <v>1.2611283870967744</v>
      </c>
      <c r="N140" s="18"/>
    </row>
    <row r="141" spans="2:14">
      <c r="B141" s="61" t="s">
        <v>141</v>
      </c>
      <c r="C141">
        <v>2600</v>
      </c>
      <c r="D141" s="18">
        <f t="shared" si="48"/>
        <v>2.6000000000000001E-6</v>
      </c>
      <c r="E141" s="18">
        <v>253</v>
      </c>
      <c r="F141" s="18">
        <f t="shared" si="49"/>
        <v>1.6626175534557122E-11</v>
      </c>
      <c r="G141" s="18">
        <f t="shared" si="50"/>
        <v>16626.175534557122</v>
      </c>
      <c r="H141" s="18">
        <f t="shared" si="51"/>
        <v>16.62617553455712</v>
      </c>
      <c r="I141" s="18">
        <f t="shared" si="52"/>
        <v>6.0146123076923086</v>
      </c>
      <c r="J141" s="130">
        <f t="shared" si="53"/>
        <v>0.72175347692307701</v>
      </c>
      <c r="K141" s="26">
        <f t="shared" si="54"/>
        <v>12.029224615384617</v>
      </c>
      <c r="N141" s="18"/>
    </row>
    <row r="142" spans="2:14">
      <c r="B142" s="61" t="s">
        <v>145</v>
      </c>
      <c r="C142">
        <v>4180</v>
      </c>
      <c r="D142" s="18">
        <f t="shared" si="48"/>
        <v>4.1799999999999998E-6</v>
      </c>
      <c r="E142" s="18">
        <v>253</v>
      </c>
      <c r="F142" s="18">
        <f t="shared" si="49"/>
        <v>2.6729774513249524E-11</v>
      </c>
      <c r="G142" s="18">
        <f t="shared" si="50"/>
        <v>26729.774513249526</v>
      </c>
      <c r="H142" s="18">
        <f t="shared" si="51"/>
        <v>26.729774513249527</v>
      </c>
      <c r="I142" s="18">
        <f t="shared" si="52"/>
        <v>3.7411464114832538</v>
      </c>
      <c r="J142" s="130">
        <f t="shared" si="53"/>
        <v>0.44893756937799045</v>
      </c>
      <c r="K142" s="26">
        <f t="shared" si="54"/>
        <v>7.4822928229665076</v>
      </c>
      <c r="N142" s="18"/>
    </row>
    <row r="143" spans="2:14">
      <c r="B143" s="61" t="s">
        <v>149</v>
      </c>
      <c r="C143">
        <v>2340</v>
      </c>
      <c r="D143" s="18">
        <f t="shared" si="48"/>
        <v>2.34E-6</v>
      </c>
      <c r="E143" s="18">
        <v>253</v>
      </c>
      <c r="F143" s="18">
        <f t="shared" si="49"/>
        <v>1.4963557981101409E-11</v>
      </c>
      <c r="G143" s="18">
        <f t="shared" si="50"/>
        <v>14963.557981101409</v>
      </c>
      <c r="H143" s="18">
        <f t="shared" si="51"/>
        <v>14.963557981101408</v>
      </c>
      <c r="I143" s="18">
        <f t="shared" si="52"/>
        <v>6.682902564102565</v>
      </c>
      <c r="J143" s="130">
        <f t="shared" si="53"/>
        <v>0.80194830769230785</v>
      </c>
      <c r="K143" s="26">
        <f t="shared" si="54"/>
        <v>13.36580512820513</v>
      </c>
      <c r="N143" s="18"/>
    </row>
    <row r="144" spans="2:14">
      <c r="B144" s="61" t="s">
        <v>153</v>
      </c>
      <c r="C144">
        <v>2960</v>
      </c>
      <c r="D144" s="18">
        <f t="shared" si="48"/>
        <v>2.96E-6</v>
      </c>
      <c r="E144" s="18">
        <v>253</v>
      </c>
      <c r="F144" s="18">
        <f t="shared" si="49"/>
        <v>1.8928261377803491E-11</v>
      </c>
      <c r="G144" s="18">
        <f t="shared" si="50"/>
        <v>18928.26137780349</v>
      </c>
      <c r="H144" s="18">
        <f t="shared" si="51"/>
        <v>18.928261377803491</v>
      </c>
      <c r="I144" s="18">
        <f t="shared" si="52"/>
        <v>5.2831054054054061</v>
      </c>
      <c r="J144" s="130">
        <f t="shared" si="53"/>
        <v>0.63397264864864877</v>
      </c>
      <c r="K144" s="26">
        <f t="shared" si="54"/>
        <v>10.566210810810812</v>
      </c>
      <c r="N144" s="18"/>
    </row>
    <row r="145" spans="2:14">
      <c r="B145" s="61" t="s">
        <v>353</v>
      </c>
      <c r="C145">
        <v>6640</v>
      </c>
      <c r="D145" s="18">
        <f t="shared" si="48"/>
        <v>6.64E-6</v>
      </c>
      <c r="E145" s="18">
        <v>253</v>
      </c>
      <c r="F145" s="18">
        <f t="shared" si="49"/>
        <v>4.2460694442099721E-11</v>
      </c>
      <c r="G145" s="18">
        <f t="shared" si="50"/>
        <v>42460.694442099717</v>
      </c>
      <c r="H145" s="18">
        <f t="shared" si="51"/>
        <v>42.460694442099715</v>
      </c>
      <c r="I145" s="18">
        <f t="shared" si="52"/>
        <v>2.3551192771084346</v>
      </c>
      <c r="J145" s="130">
        <f t="shared" si="53"/>
        <v>0.28261431325301212</v>
      </c>
      <c r="K145" s="26">
        <f t="shared" si="54"/>
        <v>4.7102385542168692</v>
      </c>
      <c r="N145" s="18"/>
    </row>
    <row r="146" spans="2:14" ht="17" thickBot="1">
      <c r="B146" s="46" t="s">
        <v>354</v>
      </c>
      <c r="C146" s="74">
        <v>2380</v>
      </c>
      <c r="D146" s="48">
        <f t="shared" si="48"/>
        <v>2.3800000000000001E-6</v>
      </c>
      <c r="E146" s="21">
        <v>253</v>
      </c>
      <c r="F146" s="48">
        <f t="shared" si="49"/>
        <v>1.5219345297017672E-11</v>
      </c>
      <c r="G146" s="48">
        <f t="shared" si="50"/>
        <v>15219.345297017671</v>
      </c>
      <c r="H146" s="48">
        <f t="shared" si="51"/>
        <v>15.219345297017671</v>
      </c>
      <c r="I146" s="48">
        <f t="shared" si="52"/>
        <v>6.5705848739495805</v>
      </c>
      <c r="J146" s="120">
        <f t="shared" si="53"/>
        <v>0.78847018487394971</v>
      </c>
      <c r="K146" s="49">
        <f t="shared" si="54"/>
        <v>13.141169747899161</v>
      </c>
      <c r="N146" s="18"/>
    </row>
    <row r="147" spans="2:14">
      <c r="H147" s="18"/>
      <c r="N147" s="18"/>
    </row>
    <row r="148" spans="2:14">
      <c r="H148" s="18"/>
      <c r="N148" s="18"/>
    </row>
    <row r="149" spans="2:14">
      <c r="N149" s="18"/>
    </row>
    <row r="421" spans="2:14">
      <c r="B421" s="5"/>
      <c r="C421" s="5"/>
      <c r="D421" s="5"/>
      <c r="E421" s="5"/>
      <c r="G421" s="5"/>
      <c r="H421" s="5"/>
      <c r="I421" s="5"/>
      <c r="J421" s="5"/>
      <c r="K421" s="5"/>
    </row>
    <row r="422" spans="2:14">
      <c r="B422" s="5"/>
      <c r="C422" s="5"/>
      <c r="D422" s="5"/>
      <c r="E422" s="5"/>
      <c r="G422" s="5"/>
      <c r="H422" s="5"/>
      <c r="I422" s="5"/>
      <c r="J422" s="5"/>
      <c r="K422" s="5"/>
      <c r="M422" s="5"/>
      <c r="N422" s="5"/>
    </row>
    <row r="423" spans="2:14">
      <c r="B423" s="5"/>
      <c r="C423" s="5"/>
      <c r="D423" s="5"/>
      <c r="E423" s="5"/>
      <c r="G423" s="5"/>
      <c r="H423" s="5"/>
      <c r="I423" s="5"/>
      <c r="J423" s="5"/>
      <c r="K423" s="5"/>
      <c r="M423" s="5"/>
      <c r="N423" s="5"/>
    </row>
    <row r="424" spans="2:14">
      <c r="B424" s="5"/>
      <c r="C424" s="5"/>
      <c r="D424" s="5"/>
      <c r="E424" s="5"/>
      <c r="G424" s="5"/>
      <c r="H424" s="5"/>
      <c r="I424" s="5"/>
      <c r="J424" s="5"/>
      <c r="K424" s="5"/>
      <c r="M424" s="5"/>
      <c r="N424" s="5"/>
    </row>
    <row r="425" spans="2:14">
      <c r="B425" s="5"/>
      <c r="C425" s="5"/>
      <c r="D425" s="5"/>
      <c r="E425" s="5"/>
      <c r="G425" s="5"/>
      <c r="H425" s="5"/>
      <c r="I425" s="5"/>
      <c r="J425" s="5"/>
      <c r="K425" s="5"/>
      <c r="M425" s="5"/>
      <c r="N425" s="5"/>
    </row>
    <row r="426" spans="2:14">
      <c r="B426" s="5"/>
      <c r="C426" s="5"/>
      <c r="D426" s="5"/>
      <c r="E426" s="5"/>
      <c r="G426" s="5"/>
      <c r="H426" s="5"/>
      <c r="I426" s="5"/>
      <c r="J426" s="5"/>
      <c r="K426" s="5"/>
      <c r="M426" s="5"/>
      <c r="N426" s="5"/>
    </row>
    <row r="427" spans="2:14">
      <c r="B427" s="5"/>
      <c r="C427" s="5"/>
      <c r="D427" s="5"/>
      <c r="E427" s="5"/>
      <c r="G427" s="5"/>
      <c r="H427" s="5"/>
      <c r="I427" s="5"/>
      <c r="J427" s="5"/>
      <c r="K427" s="5"/>
      <c r="M427" s="5"/>
      <c r="N427" s="5"/>
    </row>
    <row r="428" spans="2:14">
      <c r="B428" s="5"/>
      <c r="C428" s="5"/>
      <c r="D428" s="5"/>
      <c r="E428" s="5"/>
      <c r="G428" s="5"/>
      <c r="H428" s="5"/>
      <c r="I428" s="5"/>
      <c r="J428" s="5"/>
      <c r="K428" s="5"/>
      <c r="M428" s="5"/>
      <c r="N428" s="5"/>
    </row>
    <row r="429" spans="2:14">
      <c r="B429" s="5"/>
      <c r="C429" s="5"/>
      <c r="D429" s="5"/>
      <c r="E429" s="5"/>
      <c r="G429" s="5"/>
      <c r="H429" s="5"/>
      <c r="I429" s="5"/>
      <c r="J429" s="5"/>
      <c r="K429" s="5"/>
      <c r="M429" s="5"/>
      <c r="N429" s="5"/>
    </row>
    <row r="430" spans="2:14">
      <c r="B430" s="5"/>
      <c r="C430" s="5"/>
      <c r="D430" s="5"/>
      <c r="E430" s="5"/>
      <c r="G430" s="5"/>
      <c r="H430" s="5"/>
      <c r="I430" s="5"/>
      <c r="J430" s="5"/>
      <c r="K430" s="5"/>
      <c r="M430" s="5"/>
      <c r="N430" s="5"/>
    </row>
    <row r="431" spans="2:14">
      <c r="B431" s="5"/>
      <c r="C431" s="5"/>
      <c r="D431" s="5"/>
      <c r="E431" s="5"/>
      <c r="G431" s="5"/>
      <c r="H431" s="5"/>
      <c r="I431" s="5"/>
      <c r="J431" s="5"/>
      <c r="K431" s="5"/>
      <c r="M431" s="5"/>
      <c r="N431" s="5"/>
    </row>
    <row r="432" spans="2:14">
      <c r="B432" s="5"/>
      <c r="C432" s="5"/>
      <c r="D432" s="5"/>
      <c r="E432" s="5"/>
      <c r="G432" s="5"/>
      <c r="H432" s="5"/>
      <c r="I432" s="5"/>
      <c r="J432" s="5"/>
      <c r="K432" s="5"/>
      <c r="M432" s="5"/>
      <c r="N432" s="5"/>
    </row>
    <row r="433" spans="2:14">
      <c r="B433" s="5"/>
      <c r="C433" s="5"/>
      <c r="D433" s="5"/>
      <c r="E433" s="5"/>
      <c r="G433" s="5"/>
      <c r="H433" s="5"/>
      <c r="I433" s="5"/>
      <c r="J433" s="5"/>
      <c r="K433" s="5"/>
      <c r="M433" s="5"/>
      <c r="N433" s="5"/>
    </row>
    <row r="434" spans="2:14">
      <c r="B434" s="5"/>
      <c r="C434" s="5"/>
      <c r="D434" s="5"/>
      <c r="E434" s="5"/>
      <c r="G434" s="5"/>
      <c r="H434" s="5"/>
      <c r="I434" s="5"/>
      <c r="J434" s="5"/>
      <c r="K434" s="5"/>
      <c r="M434" s="5"/>
      <c r="N434" s="5"/>
    </row>
    <row r="435" spans="2:14">
      <c r="B435" s="5"/>
      <c r="C435" s="5"/>
      <c r="D435" s="5"/>
      <c r="E435" s="5"/>
      <c r="G435" s="5"/>
      <c r="H435" s="5"/>
      <c r="I435" s="5"/>
      <c r="J435" s="5"/>
      <c r="K435" s="5"/>
      <c r="M435" s="5"/>
      <c r="N435" s="5"/>
    </row>
    <row r="436" spans="2:14">
      <c r="B436" s="5"/>
      <c r="C436" s="5"/>
      <c r="D436" s="5"/>
      <c r="E436" s="5"/>
      <c r="G436" s="5"/>
      <c r="H436" s="5"/>
      <c r="I436" s="5"/>
      <c r="J436" s="5"/>
      <c r="K436" s="5"/>
      <c r="M436" s="5"/>
      <c r="N436" s="5"/>
    </row>
    <row r="437" spans="2:14">
      <c r="B437" s="5"/>
      <c r="C437" s="5"/>
      <c r="D437" s="5"/>
      <c r="E437" s="5"/>
      <c r="G437" s="5"/>
      <c r="H437" s="5"/>
      <c r="I437" s="5"/>
      <c r="J437" s="5"/>
      <c r="K437" s="5"/>
      <c r="M437" s="5"/>
      <c r="N437" s="5"/>
    </row>
    <row r="438" spans="2:14">
      <c r="B438" s="5"/>
      <c r="C438" s="5"/>
      <c r="D438" s="5"/>
      <c r="E438" s="5"/>
      <c r="G438" s="5"/>
      <c r="H438" s="5"/>
      <c r="I438" s="5"/>
      <c r="J438" s="5"/>
      <c r="K438" s="5"/>
      <c r="M438" s="5"/>
      <c r="N438" s="5"/>
    </row>
    <row r="439" spans="2:14">
      <c r="B439" s="5"/>
      <c r="C439" s="5"/>
      <c r="D439" s="5"/>
      <c r="E439" s="5"/>
      <c r="G439" s="5"/>
      <c r="H439" s="5"/>
      <c r="I439" s="5"/>
      <c r="J439" s="5"/>
      <c r="K439" s="5"/>
      <c r="M439" s="5"/>
      <c r="N439" s="5"/>
    </row>
    <row r="440" spans="2:14">
      <c r="B440" s="5"/>
      <c r="C440" s="5"/>
      <c r="D440" s="5"/>
      <c r="E440" s="5"/>
      <c r="G440" s="5"/>
      <c r="H440" s="5"/>
      <c r="I440" s="5"/>
      <c r="J440" s="5"/>
      <c r="K440" s="5"/>
      <c r="M440" s="5"/>
      <c r="N440" s="5"/>
    </row>
    <row r="441" spans="2:14">
      <c r="B441" s="5"/>
      <c r="C441" s="5"/>
      <c r="D441" s="5"/>
      <c r="E441" s="5"/>
      <c r="G441" s="5"/>
      <c r="H441" s="5"/>
      <c r="I441" s="5"/>
      <c r="J441" s="5"/>
      <c r="K441" s="5"/>
      <c r="M441" s="5"/>
      <c r="N441" s="5"/>
    </row>
    <row r="442" spans="2:14">
      <c r="B442" s="5"/>
      <c r="C442" s="5"/>
      <c r="D442" s="5"/>
      <c r="E442" s="5"/>
      <c r="G442" s="5"/>
      <c r="H442" s="5"/>
      <c r="I442" s="5"/>
      <c r="J442" s="5"/>
      <c r="K442" s="5"/>
      <c r="M442" s="5"/>
      <c r="N442" s="5"/>
    </row>
    <row r="443" spans="2:14">
      <c r="B443" s="5"/>
      <c r="C443" s="5"/>
      <c r="D443" s="5"/>
      <c r="E443" s="5"/>
      <c r="G443" s="5"/>
      <c r="H443" s="5"/>
      <c r="I443" s="5"/>
      <c r="J443" s="5"/>
      <c r="K443" s="5"/>
      <c r="M443" s="5"/>
      <c r="N443" s="5"/>
    </row>
    <row r="444" spans="2:14">
      <c r="B444" s="5"/>
      <c r="C444" s="5"/>
      <c r="D444" s="5"/>
      <c r="E444" s="5"/>
      <c r="G444" s="5"/>
      <c r="H444" s="5"/>
      <c r="I444" s="5"/>
      <c r="J444" s="5"/>
      <c r="K444" s="5"/>
      <c r="M444" s="5"/>
      <c r="N444" s="5"/>
    </row>
    <row r="445" spans="2:14">
      <c r="B445" s="5"/>
      <c r="C445" s="5"/>
      <c r="D445" s="5"/>
      <c r="E445" s="5"/>
      <c r="G445" s="5"/>
      <c r="H445" s="5"/>
      <c r="I445" s="5"/>
      <c r="J445" s="5"/>
      <c r="K445" s="5"/>
      <c r="M445" s="5"/>
      <c r="N445" s="5"/>
    </row>
    <row r="446" spans="2:14">
      <c r="B446" s="5"/>
      <c r="C446" s="5"/>
      <c r="D446" s="5"/>
      <c r="E446" s="5"/>
      <c r="G446" s="5"/>
      <c r="H446" s="5"/>
      <c r="I446" s="5"/>
      <c r="J446" s="5"/>
      <c r="K446" s="5"/>
      <c r="M446" s="5"/>
      <c r="N446" s="5"/>
    </row>
    <row r="447" spans="2:14">
      <c r="B447" s="5"/>
      <c r="C447" s="5"/>
      <c r="D447" s="5"/>
      <c r="E447" s="5"/>
      <c r="G447" s="5"/>
      <c r="H447" s="5"/>
      <c r="I447" s="5"/>
      <c r="J447" s="5"/>
      <c r="K447" s="5"/>
      <c r="M447" s="5"/>
      <c r="N447" s="5"/>
    </row>
    <row r="448" spans="2:14">
      <c r="B448" s="5"/>
      <c r="C448" s="5"/>
      <c r="D448" s="5"/>
      <c r="E448" s="5"/>
      <c r="G448" s="5"/>
      <c r="H448" s="5"/>
      <c r="I448" s="5"/>
      <c r="J448" s="5"/>
      <c r="K448" s="5"/>
      <c r="M448" s="5"/>
      <c r="N448" s="5"/>
    </row>
    <row r="449" spans="2:14">
      <c r="B449" s="5"/>
      <c r="C449" s="5"/>
      <c r="D449" s="5"/>
      <c r="E449" s="5"/>
      <c r="G449" s="5"/>
      <c r="H449" s="5"/>
      <c r="I449" s="5"/>
      <c r="J449" s="5"/>
      <c r="K449" s="5"/>
      <c r="M449" s="5"/>
      <c r="N449" s="5"/>
    </row>
    <row r="450" spans="2:14">
      <c r="B450" s="5"/>
      <c r="C450" s="5"/>
      <c r="D450" s="5"/>
      <c r="E450" s="5"/>
      <c r="G450" s="5"/>
      <c r="H450" s="5"/>
      <c r="I450" s="5"/>
      <c r="J450" s="5"/>
      <c r="K450" s="5"/>
      <c r="M450" s="5"/>
      <c r="N450" s="5"/>
    </row>
    <row r="451" spans="2:14">
      <c r="B451" s="5"/>
      <c r="C451" s="5"/>
      <c r="D451" s="5"/>
      <c r="E451" s="5"/>
      <c r="G451" s="5"/>
      <c r="H451" s="5"/>
      <c r="I451" s="5"/>
      <c r="J451" s="5"/>
      <c r="K451" s="5"/>
      <c r="M451" s="5"/>
      <c r="N451" s="5"/>
    </row>
    <row r="452" spans="2:14">
      <c r="B452" s="5"/>
      <c r="C452" s="5"/>
      <c r="D452" s="5"/>
      <c r="E452" s="5"/>
      <c r="G452" s="5"/>
      <c r="H452" s="5"/>
      <c r="I452" s="5"/>
      <c r="J452" s="5"/>
      <c r="K452" s="5"/>
      <c r="M452" s="5"/>
      <c r="N452" s="5"/>
    </row>
    <row r="453" spans="2:14">
      <c r="B453" s="5"/>
      <c r="C453" s="5"/>
      <c r="D453" s="5"/>
      <c r="E453" s="5"/>
      <c r="G453" s="5"/>
      <c r="H453" s="5"/>
      <c r="I453" s="5"/>
      <c r="J453" s="5"/>
      <c r="K453" s="5"/>
      <c r="M453" s="5"/>
      <c r="N453" s="5"/>
    </row>
    <row r="454" spans="2:14">
      <c r="B454" s="5"/>
      <c r="C454" s="5"/>
      <c r="D454" s="5"/>
      <c r="E454" s="5"/>
      <c r="G454" s="5"/>
      <c r="H454" s="5"/>
      <c r="I454" s="5"/>
      <c r="J454" s="5"/>
      <c r="K454" s="5"/>
      <c r="M454" s="5"/>
      <c r="N454" s="5"/>
    </row>
    <row r="455" spans="2:14">
      <c r="B455" s="5"/>
      <c r="C455" s="5"/>
      <c r="D455" s="5"/>
      <c r="E455" s="5"/>
      <c r="G455" s="5"/>
      <c r="H455" s="5"/>
      <c r="I455" s="5"/>
      <c r="J455" s="5"/>
      <c r="K455" s="5"/>
      <c r="M455" s="5"/>
      <c r="N455" s="5"/>
    </row>
    <row r="456" spans="2:14">
      <c r="B456" s="5"/>
      <c r="C456" s="5"/>
      <c r="D456" s="5"/>
      <c r="E456" s="5"/>
      <c r="G456" s="5"/>
      <c r="H456" s="5"/>
      <c r="I456" s="5"/>
      <c r="J456" s="5"/>
      <c r="K456" s="5"/>
      <c r="M456" s="5"/>
      <c r="N456" s="5"/>
    </row>
    <row r="457" spans="2:14">
      <c r="B457" s="5"/>
      <c r="C457" s="5"/>
      <c r="D457" s="5"/>
      <c r="E457" s="5"/>
      <c r="G457" s="5"/>
      <c r="H457" s="5"/>
      <c r="I457" s="5"/>
      <c r="J457" s="5"/>
      <c r="K457" s="5"/>
      <c r="M457" s="5"/>
      <c r="N457" s="5"/>
    </row>
    <row r="458" spans="2:14">
      <c r="B458" s="5"/>
      <c r="C458" s="5"/>
      <c r="D458" s="5"/>
      <c r="E458" s="5"/>
      <c r="G458" s="5"/>
      <c r="H458" s="5"/>
      <c r="I458" s="5"/>
      <c r="J458" s="5"/>
      <c r="K458" s="5"/>
      <c r="M458" s="5"/>
      <c r="N458" s="5"/>
    </row>
    <row r="459" spans="2:14">
      <c r="B459" s="5"/>
      <c r="C459" s="5"/>
      <c r="D459" s="5"/>
      <c r="E459" s="5"/>
      <c r="G459" s="5"/>
      <c r="H459" s="5"/>
      <c r="I459" s="5"/>
      <c r="J459" s="5"/>
      <c r="K459" s="5"/>
      <c r="M459" s="5"/>
      <c r="N459" s="5"/>
    </row>
    <row r="460" spans="2:14">
      <c r="B460" s="5"/>
      <c r="C460" s="5"/>
      <c r="D460" s="5"/>
      <c r="E460" s="5"/>
      <c r="G460" s="5"/>
      <c r="H460" s="5"/>
      <c r="I460" s="5"/>
      <c r="J460" s="5"/>
      <c r="K460" s="5"/>
      <c r="M460" s="5"/>
      <c r="N460" s="5"/>
    </row>
    <row r="461" spans="2:14">
      <c r="B461" s="5"/>
      <c r="C461" s="5"/>
      <c r="D461" s="5"/>
      <c r="E461" s="5"/>
      <c r="G461" s="5"/>
      <c r="H461" s="5"/>
      <c r="I461" s="5"/>
      <c r="J461" s="5"/>
      <c r="K461" s="5"/>
      <c r="M461" s="5"/>
      <c r="N461" s="5"/>
    </row>
    <row r="462" spans="2:14">
      <c r="B462" s="5"/>
      <c r="C462" s="5"/>
      <c r="D462" s="5"/>
      <c r="E462" s="5"/>
      <c r="G462" s="5"/>
      <c r="H462" s="5"/>
      <c r="I462" s="5"/>
      <c r="J462" s="5"/>
      <c r="K462" s="5"/>
      <c r="M462" s="5"/>
      <c r="N462" s="5"/>
    </row>
    <row r="463" spans="2:14">
      <c r="B463" s="5"/>
      <c r="C463" s="5"/>
      <c r="D463" s="5"/>
      <c r="E463" s="5"/>
      <c r="G463" s="5"/>
      <c r="H463" s="5"/>
      <c r="I463" s="5"/>
      <c r="J463" s="5"/>
      <c r="K463" s="5"/>
      <c r="M463" s="5"/>
      <c r="N463" s="5"/>
    </row>
    <row r="464" spans="2:14">
      <c r="B464" s="5"/>
      <c r="C464" s="5"/>
      <c r="D464" s="5"/>
      <c r="E464" s="5"/>
      <c r="G464" s="5"/>
      <c r="H464" s="5"/>
      <c r="I464" s="5"/>
      <c r="J464" s="5"/>
      <c r="K464" s="5"/>
      <c r="M464" s="5"/>
      <c r="N464" s="5"/>
    </row>
    <row r="465" spans="2:14">
      <c r="B465" s="5"/>
      <c r="C465" s="5"/>
      <c r="D465" s="5"/>
      <c r="E465" s="5"/>
      <c r="G465" s="5"/>
      <c r="H465" s="5"/>
      <c r="I465" s="5"/>
      <c r="J465" s="5"/>
      <c r="K465" s="5"/>
      <c r="M465" s="5"/>
      <c r="N465" s="5"/>
    </row>
    <row r="466" spans="2:14">
      <c r="B466" s="5"/>
      <c r="C466" s="5"/>
      <c r="D466" s="5"/>
      <c r="E466" s="5"/>
      <c r="G466" s="5"/>
      <c r="H466" s="5"/>
      <c r="I466" s="5"/>
      <c r="J466" s="5"/>
      <c r="K466" s="5"/>
      <c r="M466" s="5"/>
      <c r="N466" s="5"/>
    </row>
    <row r="467" spans="2:14">
      <c r="B467" s="5"/>
      <c r="C467" s="5"/>
      <c r="D467" s="5"/>
      <c r="E467" s="5"/>
      <c r="G467" s="5"/>
      <c r="H467" s="5"/>
      <c r="I467" s="5"/>
      <c r="J467" s="5"/>
      <c r="K467" s="5"/>
      <c r="M467" s="5"/>
      <c r="N467" s="5"/>
    </row>
    <row r="468" spans="2:14">
      <c r="B468" s="5"/>
      <c r="C468" s="5"/>
      <c r="D468" s="5"/>
      <c r="E468" s="5"/>
      <c r="G468" s="5"/>
      <c r="H468" s="5"/>
      <c r="I468" s="5"/>
      <c r="J468" s="5"/>
      <c r="K468" s="5"/>
      <c r="M468" s="5"/>
      <c r="N468" s="5"/>
    </row>
    <row r="469" spans="2:14">
      <c r="B469" s="5"/>
      <c r="C469" s="5"/>
      <c r="D469" s="5"/>
      <c r="E469" s="5"/>
      <c r="G469" s="5"/>
      <c r="H469" s="5"/>
      <c r="I469" s="5"/>
      <c r="J469" s="5"/>
      <c r="K469" s="5"/>
      <c r="M469" s="5"/>
      <c r="N469" s="5"/>
    </row>
    <row r="470" spans="2:14">
      <c r="B470" s="5"/>
      <c r="C470" s="5"/>
      <c r="D470" s="5"/>
      <c r="E470" s="5"/>
      <c r="G470" s="5"/>
      <c r="H470" s="5"/>
      <c r="I470" s="5"/>
      <c r="J470" s="5"/>
      <c r="K470" s="5"/>
      <c r="M470" s="5"/>
      <c r="N470" s="5"/>
    </row>
    <row r="471" spans="2:14">
      <c r="B471" s="5"/>
      <c r="C471" s="5"/>
      <c r="D471" s="5"/>
      <c r="E471" s="5"/>
      <c r="G471" s="5"/>
      <c r="H471" s="5"/>
      <c r="I471" s="5"/>
      <c r="J471" s="5"/>
      <c r="K471" s="5"/>
      <c r="M471" s="5"/>
      <c r="N471" s="5"/>
    </row>
    <row r="472" spans="2:14">
      <c r="B472" s="5"/>
      <c r="C472" s="5"/>
      <c r="D472" s="5"/>
      <c r="E472" s="5"/>
      <c r="G472" s="5"/>
      <c r="H472" s="5"/>
      <c r="I472" s="5"/>
      <c r="J472" s="5"/>
      <c r="K472" s="5"/>
      <c r="M472" s="5"/>
      <c r="N472" s="5"/>
    </row>
    <row r="473" spans="2:14">
      <c r="B473" s="5"/>
      <c r="C473" s="5"/>
      <c r="D473" s="5"/>
      <c r="E473" s="5"/>
      <c r="G473" s="5"/>
      <c r="H473" s="5"/>
      <c r="I473" s="5"/>
      <c r="J473" s="5"/>
      <c r="K473" s="5"/>
      <c r="M473" s="5"/>
      <c r="N473" s="5"/>
    </row>
    <row r="474" spans="2:14">
      <c r="B474" s="5"/>
      <c r="C474" s="5"/>
      <c r="D474" s="5"/>
      <c r="E474" s="5"/>
      <c r="G474" s="5"/>
      <c r="H474" s="5"/>
      <c r="I474" s="5"/>
      <c r="J474" s="5"/>
      <c r="K474" s="5"/>
      <c r="M474" s="5"/>
      <c r="N474" s="5"/>
    </row>
    <row r="475" spans="2:14">
      <c r="B475" s="5"/>
      <c r="C475" s="5"/>
      <c r="D475" s="5"/>
      <c r="E475" s="5"/>
      <c r="G475" s="5"/>
      <c r="H475" s="5"/>
      <c r="I475" s="5"/>
      <c r="J475" s="5"/>
      <c r="K475" s="5"/>
      <c r="M475" s="5"/>
      <c r="N475" s="5"/>
    </row>
    <row r="476" spans="2:14">
      <c r="B476" s="5"/>
      <c r="C476" s="5"/>
      <c r="D476" s="5"/>
      <c r="E476" s="5"/>
      <c r="G476" s="5"/>
      <c r="H476" s="5"/>
      <c r="I476" s="5"/>
      <c r="J476" s="5"/>
      <c r="K476" s="5"/>
      <c r="M476" s="5"/>
      <c r="N476" s="5"/>
    </row>
    <row r="477" spans="2:14">
      <c r="B477" s="5"/>
      <c r="C477" s="5"/>
      <c r="D477" s="5"/>
      <c r="E477" s="5"/>
      <c r="G477" s="5"/>
      <c r="H477" s="5"/>
      <c r="I477" s="5"/>
      <c r="J477" s="5"/>
      <c r="K477" s="5"/>
      <c r="M477" s="5"/>
      <c r="N477" s="5"/>
    </row>
    <row r="478" spans="2:14">
      <c r="B478" s="5"/>
      <c r="C478" s="5"/>
      <c r="D478" s="5"/>
      <c r="E478" s="5"/>
      <c r="G478" s="5"/>
      <c r="H478" s="5"/>
      <c r="I478" s="5"/>
      <c r="J478" s="5"/>
      <c r="K478" s="5"/>
      <c r="M478" s="5"/>
      <c r="N478" s="5"/>
    </row>
    <row r="479" spans="2:14">
      <c r="B479" s="5"/>
      <c r="C479" s="5"/>
      <c r="D479" s="5"/>
      <c r="E479" s="5"/>
      <c r="G479" s="5"/>
      <c r="H479" s="5"/>
      <c r="I479" s="5"/>
      <c r="J479" s="5"/>
      <c r="K479" s="5"/>
      <c r="M479" s="5"/>
      <c r="N479" s="5"/>
    </row>
    <row r="480" spans="2:14">
      <c r="B480" s="5"/>
      <c r="C480" s="5"/>
      <c r="D480" s="5"/>
      <c r="E480" s="5"/>
      <c r="G480" s="5"/>
      <c r="H480" s="5"/>
      <c r="I480" s="5"/>
      <c r="J480" s="5"/>
      <c r="K480" s="5"/>
      <c r="M480" s="5"/>
      <c r="N480" s="5"/>
    </row>
    <row r="481" spans="2:14">
      <c r="B481" s="5"/>
      <c r="C481" s="5"/>
      <c r="D481" s="5"/>
      <c r="E481" s="5"/>
      <c r="G481" s="5"/>
      <c r="H481" s="5"/>
      <c r="I481" s="5"/>
      <c r="J481" s="5"/>
      <c r="K481" s="5"/>
      <c r="M481" s="5"/>
      <c r="N481" s="5"/>
    </row>
    <row r="482" spans="2:14">
      <c r="B482" s="5"/>
      <c r="C482" s="5"/>
      <c r="D482" s="5"/>
      <c r="E482" s="5"/>
      <c r="G482" s="5"/>
      <c r="H482" s="5"/>
      <c r="I482" s="5"/>
      <c r="J482" s="5"/>
      <c r="K482" s="5"/>
      <c r="M482" s="5"/>
      <c r="N482" s="5"/>
    </row>
    <row r="483" spans="2:14">
      <c r="B483" s="5"/>
      <c r="C483" s="5"/>
      <c r="D483" s="5"/>
      <c r="E483" s="5"/>
      <c r="G483" s="5"/>
      <c r="H483" s="5"/>
      <c r="I483" s="5"/>
      <c r="J483" s="5"/>
      <c r="K483" s="5"/>
      <c r="M483" s="5"/>
      <c r="N483" s="5"/>
    </row>
    <row r="484" spans="2:14">
      <c r="B484" s="5"/>
      <c r="C484" s="5"/>
      <c r="D484" s="5"/>
      <c r="E484" s="5"/>
      <c r="G484" s="5"/>
      <c r="H484" s="5"/>
      <c r="I484" s="5"/>
      <c r="J484" s="5"/>
      <c r="K484" s="5"/>
      <c r="M484" s="5"/>
      <c r="N484" s="5"/>
    </row>
    <row r="485" spans="2:14">
      <c r="B485" s="5"/>
      <c r="C485" s="5"/>
      <c r="D485" s="5"/>
      <c r="E485" s="5"/>
      <c r="G485" s="5"/>
      <c r="H485" s="5"/>
      <c r="I485" s="5"/>
      <c r="J485" s="5"/>
      <c r="K485" s="5"/>
      <c r="M485" s="5"/>
      <c r="N485" s="5"/>
    </row>
    <row r="486" spans="2:14">
      <c r="B486" s="5"/>
      <c r="C486" s="5"/>
      <c r="D486" s="5"/>
      <c r="E486" s="5"/>
      <c r="G486" s="5"/>
      <c r="H486" s="5"/>
      <c r="I486" s="5"/>
      <c r="J486" s="5"/>
      <c r="K486" s="5"/>
      <c r="M486" s="5"/>
      <c r="N486" s="5"/>
    </row>
    <row r="487" spans="2:14">
      <c r="B487" s="5"/>
      <c r="C487" s="5"/>
      <c r="D487" s="5"/>
      <c r="E487" s="5"/>
      <c r="G487" s="5"/>
      <c r="H487" s="5"/>
      <c r="I487" s="5"/>
      <c r="J487" s="5"/>
      <c r="K487" s="5"/>
      <c r="M487" s="5"/>
      <c r="N487" s="5"/>
    </row>
    <row r="488" spans="2:14">
      <c r="B488" s="5"/>
      <c r="C488" s="5"/>
      <c r="D488" s="5"/>
      <c r="E488" s="5"/>
      <c r="G488" s="5"/>
      <c r="H488" s="5"/>
      <c r="I488" s="5"/>
      <c r="J488" s="5"/>
      <c r="K488" s="5"/>
      <c r="M488" s="5"/>
      <c r="N488" s="5"/>
    </row>
    <row r="489" spans="2:14">
      <c r="B489" s="5"/>
      <c r="C489" s="5"/>
      <c r="D489" s="5"/>
      <c r="E489" s="5"/>
      <c r="G489" s="5"/>
      <c r="H489" s="5"/>
      <c r="I489" s="5"/>
      <c r="J489" s="5"/>
      <c r="K489" s="5"/>
      <c r="M489" s="5"/>
      <c r="N489" s="5"/>
    </row>
    <row r="490" spans="2:14">
      <c r="B490" s="5"/>
      <c r="C490" s="5"/>
      <c r="D490" s="5"/>
      <c r="E490" s="5"/>
      <c r="G490" s="5"/>
      <c r="H490" s="5"/>
      <c r="I490" s="5"/>
      <c r="J490" s="5"/>
      <c r="K490" s="5"/>
      <c r="M490" s="5"/>
      <c r="N490" s="5"/>
    </row>
    <row r="491" spans="2:14">
      <c r="B491" s="5"/>
      <c r="C491" s="5"/>
      <c r="D491" s="5"/>
      <c r="E491" s="5"/>
      <c r="G491" s="5"/>
      <c r="H491" s="5"/>
      <c r="I491" s="5"/>
      <c r="J491" s="5"/>
      <c r="K491" s="5"/>
      <c r="M491" s="5"/>
      <c r="N491" s="5"/>
    </row>
    <row r="492" spans="2:14">
      <c r="B492" s="5"/>
      <c r="C492" s="5"/>
      <c r="D492" s="5"/>
      <c r="E492" s="5"/>
      <c r="G492" s="5"/>
      <c r="H492" s="5"/>
      <c r="I492" s="5"/>
      <c r="J492" s="5"/>
      <c r="K492" s="5"/>
      <c r="M492" s="5"/>
      <c r="N492" s="5"/>
    </row>
    <row r="493" spans="2:14">
      <c r="B493" s="5"/>
      <c r="C493" s="5"/>
      <c r="D493" s="5"/>
      <c r="E493" s="5"/>
      <c r="G493" s="5"/>
      <c r="H493" s="5"/>
      <c r="I493" s="5"/>
      <c r="J493" s="5"/>
      <c r="K493" s="5"/>
      <c r="M493" s="5"/>
      <c r="N493" s="5"/>
    </row>
    <row r="494" spans="2:14">
      <c r="B494" s="5"/>
      <c r="C494" s="5"/>
      <c r="D494" s="5"/>
      <c r="E494" s="5"/>
      <c r="G494" s="5"/>
      <c r="H494" s="5"/>
      <c r="I494" s="5"/>
      <c r="J494" s="5"/>
      <c r="K494" s="5"/>
      <c r="M494" s="5"/>
      <c r="N494" s="5"/>
    </row>
    <row r="495" spans="2:14">
      <c r="B495" s="5"/>
      <c r="C495" s="5"/>
      <c r="D495" s="5"/>
      <c r="E495" s="5"/>
      <c r="G495" s="5"/>
      <c r="H495" s="5"/>
      <c r="I495" s="5"/>
      <c r="J495" s="5"/>
      <c r="K495" s="5"/>
      <c r="M495" s="5"/>
      <c r="N495" s="5"/>
    </row>
    <row r="496" spans="2:14">
      <c r="B496" s="5"/>
      <c r="C496" s="5"/>
      <c r="D496" s="5"/>
      <c r="E496" s="5"/>
      <c r="G496" s="5"/>
      <c r="H496" s="5"/>
      <c r="I496" s="5"/>
      <c r="J496" s="5"/>
      <c r="K496" s="5"/>
      <c r="M496" s="5"/>
      <c r="N496" s="5"/>
    </row>
    <row r="497" spans="2:14">
      <c r="B497" s="5"/>
      <c r="C497" s="5"/>
      <c r="D497" s="5"/>
      <c r="E497" s="5"/>
      <c r="G497" s="5"/>
      <c r="H497" s="5"/>
      <c r="I497" s="5"/>
      <c r="J497" s="5"/>
      <c r="K497" s="5"/>
      <c r="M497" s="5"/>
      <c r="N497" s="5"/>
    </row>
    <row r="498" spans="2:14">
      <c r="B498" s="5"/>
      <c r="C498" s="5"/>
      <c r="D498" s="5"/>
      <c r="E498" s="5"/>
      <c r="G498" s="5"/>
      <c r="H498" s="5"/>
      <c r="I498" s="5"/>
      <c r="J498" s="5"/>
      <c r="K498" s="5"/>
      <c r="M498" s="5"/>
      <c r="N498" s="5"/>
    </row>
    <row r="499" spans="2:14">
      <c r="B499" s="5"/>
      <c r="C499" s="5"/>
      <c r="D499" s="5"/>
      <c r="E499" s="5"/>
      <c r="G499" s="5"/>
      <c r="H499" s="5"/>
      <c r="I499" s="5"/>
      <c r="J499" s="5"/>
      <c r="K499" s="5"/>
      <c r="M499" s="5"/>
      <c r="N499" s="5"/>
    </row>
    <row r="500" spans="2:14">
      <c r="B500" s="5"/>
      <c r="C500" s="5"/>
      <c r="D500" s="5"/>
      <c r="E500" s="5"/>
      <c r="G500" s="5"/>
      <c r="H500" s="5"/>
      <c r="I500" s="5"/>
      <c r="J500" s="5"/>
      <c r="K500" s="5"/>
      <c r="M500" s="5"/>
      <c r="N500" s="5"/>
    </row>
    <row r="501" spans="2:14">
      <c r="B501" s="5"/>
      <c r="C501" s="5"/>
      <c r="D501" s="5"/>
      <c r="E501" s="5"/>
      <c r="G501" s="5"/>
      <c r="H501" s="5"/>
      <c r="I501" s="5"/>
      <c r="J501" s="5"/>
      <c r="K501" s="5"/>
      <c r="M501" s="5"/>
      <c r="N501" s="5"/>
    </row>
    <row r="502" spans="2:14">
      <c r="B502" s="5"/>
      <c r="C502" s="5"/>
      <c r="D502" s="5"/>
      <c r="E502" s="5"/>
      <c r="G502" s="5"/>
      <c r="H502" s="5"/>
      <c r="I502" s="5"/>
      <c r="J502" s="5"/>
      <c r="K502" s="5"/>
      <c r="M502" s="5"/>
      <c r="N502" s="5"/>
    </row>
    <row r="503" spans="2:14">
      <c r="B503" s="5"/>
      <c r="C503" s="5"/>
      <c r="D503" s="5"/>
      <c r="E503" s="5"/>
      <c r="G503" s="5"/>
      <c r="H503" s="5"/>
      <c r="I503" s="5"/>
      <c r="J503" s="5"/>
      <c r="K503" s="5"/>
      <c r="M503" s="5"/>
      <c r="N503" s="5"/>
    </row>
    <row r="504" spans="2:14">
      <c r="B504" s="5"/>
      <c r="C504" s="5"/>
      <c r="D504" s="5"/>
      <c r="E504" s="5"/>
      <c r="G504" s="5"/>
      <c r="H504" s="5"/>
      <c r="I504" s="5"/>
      <c r="J504" s="5"/>
      <c r="K504" s="5"/>
      <c r="M504" s="5"/>
      <c r="N504" s="5"/>
    </row>
    <row r="505" spans="2:14">
      <c r="B505" s="5"/>
      <c r="C505" s="5"/>
      <c r="D505" s="5"/>
      <c r="E505" s="5"/>
      <c r="G505" s="5"/>
      <c r="H505" s="5"/>
      <c r="I505" s="5"/>
      <c r="J505" s="5"/>
      <c r="K505" s="5"/>
      <c r="M505" s="5"/>
      <c r="N505" s="5"/>
    </row>
    <row r="506" spans="2:14">
      <c r="B506" s="5"/>
      <c r="C506" s="5"/>
      <c r="D506" s="5"/>
      <c r="E506" s="5"/>
      <c r="G506" s="5"/>
      <c r="H506" s="5"/>
      <c r="I506" s="5"/>
      <c r="J506" s="5"/>
      <c r="K506" s="5"/>
      <c r="M506" s="5"/>
      <c r="N506" s="5"/>
    </row>
    <row r="507" spans="2:14">
      <c r="B507" s="5"/>
      <c r="C507" s="5"/>
      <c r="D507" s="5"/>
      <c r="E507" s="5"/>
      <c r="G507" s="5"/>
      <c r="H507" s="5"/>
      <c r="I507" s="5"/>
      <c r="J507" s="5"/>
      <c r="K507" s="5"/>
      <c r="M507" s="5"/>
      <c r="N507" s="5"/>
    </row>
    <row r="508" spans="2:14">
      <c r="B508" s="5"/>
      <c r="C508" s="5"/>
      <c r="D508" s="5"/>
      <c r="E508" s="5"/>
      <c r="G508" s="5"/>
      <c r="H508" s="5"/>
      <c r="I508" s="5"/>
      <c r="J508" s="5"/>
      <c r="K508" s="5"/>
      <c r="M508" s="5"/>
      <c r="N508" s="5"/>
    </row>
    <row r="509" spans="2:14">
      <c r="B509" s="5"/>
      <c r="C509" s="5"/>
      <c r="D509" s="5"/>
      <c r="E509" s="5"/>
      <c r="G509" s="5"/>
      <c r="H509" s="5"/>
      <c r="I509" s="5"/>
      <c r="J509" s="5"/>
      <c r="K509" s="5"/>
      <c r="M509" s="5"/>
      <c r="N509" s="5"/>
    </row>
    <row r="510" spans="2:14">
      <c r="B510" s="5"/>
      <c r="C510" s="5"/>
      <c r="D510" s="5"/>
      <c r="E510" s="5"/>
      <c r="G510" s="5"/>
      <c r="H510" s="5"/>
      <c r="I510" s="5"/>
      <c r="J510" s="5"/>
      <c r="K510" s="5"/>
      <c r="M510" s="5"/>
      <c r="N510" s="5"/>
    </row>
    <row r="511" spans="2:14">
      <c r="B511" s="5"/>
      <c r="C511" s="5"/>
      <c r="D511" s="5"/>
      <c r="E511" s="5"/>
      <c r="G511" s="5"/>
      <c r="H511" s="5"/>
      <c r="I511" s="5"/>
      <c r="J511" s="5"/>
      <c r="K511" s="5"/>
      <c r="M511" s="5"/>
      <c r="N511" s="5"/>
    </row>
    <row r="512" spans="2:14">
      <c r="B512" s="5"/>
      <c r="C512" s="5"/>
      <c r="D512" s="5"/>
      <c r="E512" s="5"/>
      <c r="G512" s="5"/>
      <c r="H512" s="5"/>
      <c r="I512" s="5"/>
      <c r="J512" s="5"/>
      <c r="K512" s="5"/>
      <c r="M512" s="5"/>
      <c r="N512" s="5"/>
    </row>
    <row r="513" spans="2:14">
      <c r="B513" s="5"/>
      <c r="C513" s="5"/>
      <c r="D513" s="5"/>
      <c r="E513" s="5"/>
      <c r="G513" s="5"/>
      <c r="H513" s="5"/>
      <c r="I513" s="5"/>
      <c r="J513" s="5"/>
      <c r="K513" s="5"/>
      <c r="M513" s="5"/>
      <c r="N513" s="5"/>
    </row>
    <row r="514" spans="2:14">
      <c r="B514" s="5"/>
      <c r="C514" s="5"/>
      <c r="D514" s="5"/>
      <c r="E514" s="5"/>
      <c r="G514" s="5"/>
      <c r="H514" s="5"/>
      <c r="I514" s="5"/>
      <c r="J514" s="5"/>
      <c r="K514" s="5"/>
      <c r="M514" s="5"/>
      <c r="N514" s="5"/>
    </row>
    <row r="515" spans="2:14">
      <c r="B515" s="5"/>
      <c r="C515" s="5"/>
      <c r="D515" s="5"/>
      <c r="E515" s="5"/>
      <c r="G515" s="5"/>
      <c r="H515" s="5"/>
      <c r="I515" s="5"/>
      <c r="J515" s="5"/>
      <c r="K515" s="5"/>
      <c r="M515" s="5"/>
      <c r="N515" s="5"/>
    </row>
    <row r="516" spans="2:14">
      <c r="B516" s="5"/>
      <c r="C516" s="5"/>
      <c r="D516" s="5"/>
      <c r="E516" s="5"/>
      <c r="G516" s="5"/>
      <c r="H516" s="5"/>
      <c r="I516" s="5"/>
      <c r="J516" s="5"/>
      <c r="K516" s="5"/>
      <c r="M516" s="5"/>
      <c r="N516" s="5"/>
    </row>
    <row r="517" spans="2:14">
      <c r="B517" s="5"/>
      <c r="C517" s="5"/>
      <c r="D517" s="5"/>
      <c r="E517" s="5"/>
      <c r="G517" s="5"/>
      <c r="H517" s="5"/>
      <c r="I517" s="5"/>
      <c r="J517" s="5"/>
      <c r="K517" s="5"/>
      <c r="M517" s="5"/>
      <c r="N517" s="5"/>
    </row>
    <row r="518" spans="2:14">
      <c r="B518" s="5"/>
      <c r="C518" s="5"/>
      <c r="D518" s="5"/>
      <c r="E518" s="5"/>
      <c r="G518" s="5"/>
      <c r="H518" s="5"/>
      <c r="I518" s="5"/>
      <c r="J518" s="5"/>
      <c r="K518" s="5"/>
      <c r="M518" s="5"/>
      <c r="N518" s="5"/>
    </row>
    <row r="519" spans="2:14">
      <c r="B519" s="5"/>
      <c r="C519" s="5"/>
      <c r="D519" s="5"/>
      <c r="E519" s="5"/>
      <c r="G519" s="5"/>
      <c r="H519" s="5"/>
      <c r="I519" s="5"/>
      <c r="J519" s="5"/>
      <c r="K519" s="5"/>
      <c r="M519" s="5"/>
      <c r="N519" s="5"/>
    </row>
    <row r="520" spans="2:14">
      <c r="B520" s="5"/>
      <c r="C520" s="5"/>
      <c r="D520" s="5"/>
      <c r="E520" s="5"/>
      <c r="G520" s="5"/>
      <c r="H520" s="5"/>
      <c r="I520" s="5"/>
      <c r="J520" s="5"/>
      <c r="K520" s="5"/>
      <c r="M520" s="5"/>
      <c r="N520" s="5"/>
    </row>
    <row r="521" spans="2:14">
      <c r="B521" s="5"/>
      <c r="C521" s="5"/>
      <c r="D521" s="5"/>
      <c r="E521" s="5"/>
      <c r="G521" s="5"/>
      <c r="H521" s="5"/>
      <c r="I521" s="5"/>
      <c r="J521" s="5"/>
      <c r="K521" s="5"/>
      <c r="M521" s="5"/>
      <c r="N521" s="5"/>
    </row>
    <row r="522" spans="2:14">
      <c r="B522" s="5"/>
      <c r="C522" s="5"/>
      <c r="D522" s="5"/>
      <c r="E522" s="5"/>
      <c r="G522" s="5"/>
      <c r="H522" s="5"/>
      <c r="I522" s="5"/>
      <c r="J522" s="5"/>
      <c r="K522" s="5"/>
      <c r="M522" s="5"/>
      <c r="N522" s="5"/>
    </row>
    <row r="523" spans="2:14">
      <c r="B523" s="5"/>
      <c r="C523" s="5"/>
      <c r="D523" s="5"/>
      <c r="E523" s="5"/>
      <c r="G523" s="5"/>
      <c r="H523" s="5"/>
      <c r="I523" s="5"/>
      <c r="J523" s="5"/>
      <c r="K523" s="5"/>
      <c r="M523" s="5"/>
      <c r="N523" s="5"/>
    </row>
    <row r="524" spans="2:14">
      <c r="B524" s="5"/>
      <c r="C524" s="5"/>
      <c r="D524" s="5"/>
      <c r="E524" s="5"/>
      <c r="G524" s="5"/>
      <c r="H524" s="5"/>
      <c r="I524" s="5"/>
      <c r="J524" s="5"/>
      <c r="K524" s="5"/>
      <c r="M524" s="5"/>
      <c r="N524" s="5"/>
    </row>
    <row r="525" spans="2:14">
      <c r="B525" s="5"/>
      <c r="C525" s="5"/>
      <c r="D525" s="5"/>
      <c r="E525" s="5"/>
      <c r="G525" s="5"/>
      <c r="H525" s="5"/>
      <c r="I525" s="5"/>
      <c r="J525" s="5"/>
      <c r="K525" s="5"/>
      <c r="M525" s="5"/>
      <c r="N525" s="5"/>
    </row>
    <row r="526" spans="2:14">
      <c r="B526" s="5"/>
      <c r="C526" s="5"/>
      <c r="D526" s="5"/>
      <c r="E526" s="5"/>
      <c r="G526" s="5"/>
      <c r="H526" s="5"/>
      <c r="I526" s="5"/>
      <c r="J526" s="5"/>
      <c r="K526" s="5"/>
      <c r="M526" s="5"/>
      <c r="N526" s="5"/>
    </row>
    <row r="527" spans="2:14">
      <c r="B527" s="5"/>
      <c r="C527" s="5"/>
      <c r="D527" s="5"/>
      <c r="E527" s="5"/>
      <c r="G527" s="5"/>
      <c r="H527" s="5"/>
      <c r="I527" s="5"/>
      <c r="J527" s="5"/>
      <c r="K527" s="5"/>
      <c r="M527" s="5"/>
      <c r="N527" s="5"/>
    </row>
    <row r="528" spans="2:14">
      <c r="B528" s="5"/>
      <c r="C528" s="5"/>
      <c r="D528" s="5"/>
      <c r="E528" s="5"/>
      <c r="G528" s="5"/>
      <c r="H528" s="5"/>
      <c r="I528" s="5"/>
      <c r="J528" s="5"/>
      <c r="K528" s="5"/>
      <c r="M528" s="5"/>
      <c r="N528" s="5"/>
    </row>
    <row r="529" spans="2:14">
      <c r="B529" s="5"/>
      <c r="C529" s="5"/>
      <c r="D529" s="5"/>
      <c r="E529" s="5"/>
      <c r="G529" s="5"/>
      <c r="H529" s="5"/>
      <c r="I529" s="5"/>
      <c r="J529" s="5"/>
      <c r="K529" s="5"/>
      <c r="M529" s="5"/>
      <c r="N529" s="5"/>
    </row>
    <row r="530" spans="2:14">
      <c r="B530" s="5"/>
      <c r="C530" s="5"/>
      <c r="D530" s="5"/>
      <c r="E530" s="5"/>
      <c r="G530" s="5"/>
      <c r="H530" s="5"/>
      <c r="I530" s="5"/>
      <c r="J530" s="5"/>
      <c r="K530" s="5"/>
      <c r="M530" s="5"/>
      <c r="N530" s="5"/>
    </row>
    <row r="531" spans="2:14">
      <c r="B531" s="5"/>
      <c r="C531" s="5"/>
      <c r="D531" s="5"/>
      <c r="E531" s="5"/>
      <c r="G531" s="5"/>
      <c r="H531" s="5"/>
      <c r="I531" s="5"/>
      <c r="J531" s="5"/>
      <c r="K531" s="5"/>
      <c r="M531" s="5"/>
      <c r="N531" s="5"/>
    </row>
    <row r="532" spans="2:14">
      <c r="B532" s="5"/>
      <c r="C532" s="5"/>
      <c r="D532" s="5"/>
      <c r="E532" s="5"/>
      <c r="G532" s="5"/>
      <c r="H532" s="5"/>
      <c r="I532" s="5"/>
      <c r="J532" s="5"/>
      <c r="K532" s="5"/>
      <c r="M532" s="5"/>
      <c r="N532" s="5"/>
    </row>
    <row r="533" spans="2:14">
      <c r="B533" s="5"/>
      <c r="C533" s="5"/>
      <c r="D533" s="5"/>
      <c r="E533" s="5"/>
      <c r="G533" s="5"/>
      <c r="H533" s="5"/>
      <c r="I533" s="5"/>
      <c r="J533" s="5"/>
      <c r="K533" s="5"/>
      <c r="M533" s="5"/>
      <c r="N533" s="5"/>
    </row>
    <row r="534" spans="2:14">
      <c r="B534" s="5"/>
      <c r="C534" s="5"/>
      <c r="D534" s="5"/>
      <c r="E534" s="5"/>
      <c r="G534" s="5"/>
      <c r="H534" s="5"/>
      <c r="I534" s="5"/>
      <c r="J534" s="5"/>
      <c r="K534" s="5"/>
      <c r="M534" s="5"/>
      <c r="N534" s="5"/>
    </row>
    <row r="535" spans="2:14">
      <c r="B535" s="5"/>
      <c r="C535" s="5"/>
      <c r="D535" s="5"/>
      <c r="E535" s="5"/>
      <c r="G535" s="5"/>
      <c r="H535" s="5"/>
      <c r="I535" s="5"/>
      <c r="J535" s="5"/>
      <c r="K535" s="5"/>
      <c r="M535" s="5"/>
      <c r="N535" s="5"/>
    </row>
    <row r="536" spans="2:14">
      <c r="B536" s="5"/>
      <c r="C536" s="5"/>
      <c r="D536" s="5"/>
      <c r="E536" s="5"/>
      <c r="G536" s="5"/>
      <c r="H536" s="5"/>
      <c r="I536" s="5"/>
      <c r="J536" s="5"/>
      <c r="K536" s="5"/>
      <c r="M536" s="5"/>
      <c r="N536" s="5"/>
    </row>
    <row r="537" spans="2:14">
      <c r="B537" s="5"/>
      <c r="C537" s="5"/>
      <c r="D537" s="5"/>
      <c r="E537" s="5"/>
      <c r="G537" s="5"/>
      <c r="H537" s="5"/>
      <c r="I537" s="5"/>
      <c r="J537" s="5"/>
      <c r="K537" s="5"/>
      <c r="M537" s="5"/>
      <c r="N537" s="5"/>
    </row>
    <row r="538" spans="2:14">
      <c r="B538" s="5"/>
      <c r="C538" s="5"/>
      <c r="D538" s="5"/>
      <c r="E538" s="5"/>
      <c r="G538" s="5"/>
      <c r="H538" s="5"/>
      <c r="I538" s="5"/>
      <c r="J538" s="5"/>
      <c r="K538" s="5"/>
      <c r="M538" s="5"/>
      <c r="N538" s="5"/>
    </row>
    <row r="539" spans="2:14">
      <c r="B539" s="5"/>
      <c r="C539" s="5"/>
      <c r="D539" s="5"/>
      <c r="E539" s="5"/>
      <c r="G539" s="5"/>
      <c r="H539" s="5"/>
      <c r="I539" s="5"/>
      <c r="J539" s="5"/>
      <c r="K539" s="5"/>
      <c r="M539" s="5"/>
      <c r="N539" s="5"/>
    </row>
    <row r="540" spans="2:14">
      <c r="B540" s="5"/>
      <c r="C540" s="5"/>
      <c r="D540" s="5"/>
      <c r="E540" s="5"/>
      <c r="G540" s="5"/>
      <c r="H540" s="5"/>
      <c r="I540" s="5"/>
      <c r="J540" s="5"/>
      <c r="K540" s="5"/>
      <c r="M540" s="5"/>
      <c r="N540" s="5"/>
    </row>
    <row r="541" spans="2:14">
      <c r="B541" s="5"/>
      <c r="C541" s="5"/>
      <c r="D541" s="5"/>
      <c r="E541" s="5"/>
      <c r="G541" s="5"/>
      <c r="H541" s="5"/>
      <c r="I541" s="5"/>
      <c r="J541" s="5"/>
      <c r="K541" s="5"/>
      <c r="M541" s="5"/>
      <c r="N541" s="5"/>
    </row>
    <row r="542" spans="2:14">
      <c r="B542" s="5"/>
      <c r="C542" s="5"/>
      <c r="D542" s="5"/>
      <c r="E542" s="5"/>
      <c r="G542" s="5"/>
      <c r="H542" s="5"/>
      <c r="I542" s="5"/>
      <c r="J542" s="5"/>
      <c r="K542" s="5"/>
      <c r="M542" s="5"/>
      <c r="N542" s="5"/>
    </row>
    <row r="543" spans="2:14">
      <c r="B543" s="5"/>
      <c r="C543" s="5"/>
      <c r="D543" s="5"/>
      <c r="E543" s="5"/>
      <c r="G543" s="5"/>
      <c r="H543" s="5"/>
      <c r="I543" s="5"/>
      <c r="J543" s="5"/>
      <c r="K543" s="5"/>
      <c r="M543" s="5"/>
      <c r="N543" s="5"/>
    </row>
    <row r="544" spans="2:14">
      <c r="B544" s="5"/>
      <c r="C544" s="5"/>
      <c r="D544" s="5"/>
      <c r="E544" s="5"/>
      <c r="G544" s="5"/>
      <c r="H544" s="5"/>
      <c r="I544" s="5"/>
      <c r="J544" s="5"/>
      <c r="K544" s="5"/>
      <c r="M544" s="5"/>
      <c r="N544" s="5"/>
    </row>
    <row r="545" spans="2:14">
      <c r="B545" s="5"/>
      <c r="C545" s="5"/>
      <c r="D545" s="5"/>
      <c r="E545" s="5"/>
      <c r="G545" s="5"/>
      <c r="H545" s="5"/>
      <c r="I545" s="5"/>
      <c r="J545" s="5"/>
      <c r="K545" s="5"/>
      <c r="M545" s="5"/>
      <c r="N545" s="5"/>
    </row>
    <row r="546" spans="2:14">
      <c r="B546" s="5"/>
      <c r="C546" s="5"/>
      <c r="D546" s="5"/>
      <c r="E546" s="5"/>
      <c r="G546" s="5"/>
      <c r="H546" s="5"/>
      <c r="I546" s="5"/>
      <c r="J546" s="5"/>
      <c r="K546" s="5"/>
      <c r="M546" s="5"/>
      <c r="N546" s="5"/>
    </row>
    <row r="547" spans="2:14">
      <c r="B547" s="5"/>
      <c r="C547" s="5"/>
      <c r="D547" s="5"/>
      <c r="E547" s="5"/>
      <c r="G547" s="5"/>
      <c r="H547" s="5"/>
      <c r="I547" s="5"/>
      <c r="J547" s="5"/>
      <c r="K547" s="5"/>
      <c r="M547" s="5"/>
      <c r="N547" s="5"/>
    </row>
    <row r="548" spans="2:14">
      <c r="B548" s="5"/>
      <c r="C548" s="5"/>
      <c r="D548" s="5"/>
      <c r="E548" s="5"/>
      <c r="G548" s="5"/>
      <c r="H548" s="5"/>
      <c r="I548" s="5"/>
      <c r="J548" s="5"/>
      <c r="K548" s="5"/>
      <c r="M548" s="5"/>
      <c r="N548" s="5"/>
    </row>
    <row r="549" spans="2:14">
      <c r="B549" s="5"/>
      <c r="C549" s="5"/>
      <c r="D549" s="5"/>
      <c r="E549" s="5"/>
      <c r="G549" s="5"/>
      <c r="H549" s="5"/>
      <c r="I549" s="5"/>
      <c r="J549" s="5"/>
      <c r="K549" s="5"/>
      <c r="M549" s="5"/>
      <c r="N549" s="5"/>
    </row>
    <row r="550" spans="2:14">
      <c r="B550" s="5"/>
      <c r="C550" s="5"/>
      <c r="D550" s="5"/>
      <c r="E550" s="5"/>
      <c r="G550" s="5"/>
      <c r="H550" s="5"/>
      <c r="I550" s="5"/>
      <c r="J550" s="5"/>
      <c r="K550" s="5"/>
      <c r="M550" s="5"/>
      <c r="N550" s="5"/>
    </row>
    <row r="551" spans="2:14">
      <c r="B551" s="5"/>
      <c r="C551" s="5"/>
      <c r="D551" s="5"/>
      <c r="E551" s="5"/>
      <c r="G551" s="5"/>
      <c r="H551" s="5"/>
      <c r="I551" s="5"/>
      <c r="J551" s="5"/>
      <c r="K551" s="5"/>
      <c r="M551" s="5"/>
      <c r="N551" s="5"/>
    </row>
    <row r="552" spans="2:14">
      <c r="B552" s="5"/>
      <c r="C552" s="5"/>
      <c r="D552" s="5"/>
      <c r="E552" s="5"/>
      <c r="G552" s="5"/>
      <c r="H552" s="5"/>
      <c r="I552" s="5"/>
      <c r="J552" s="5"/>
      <c r="K552" s="5"/>
      <c r="M552" s="5"/>
      <c r="N552" s="5"/>
    </row>
    <row r="553" spans="2:14">
      <c r="B553" s="5"/>
      <c r="C553" s="5"/>
      <c r="D553" s="5"/>
      <c r="E553" s="5"/>
      <c r="G553" s="5"/>
      <c r="H553" s="5"/>
      <c r="I553" s="5"/>
      <c r="J553" s="5"/>
      <c r="K553" s="5"/>
      <c r="M553" s="5"/>
      <c r="N553" s="5"/>
    </row>
    <row r="554" spans="2:14">
      <c r="B554" s="5"/>
      <c r="C554" s="5"/>
      <c r="D554" s="5"/>
      <c r="E554" s="5"/>
      <c r="G554" s="5"/>
      <c r="H554" s="5"/>
      <c r="I554" s="5"/>
      <c r="J554" s="5"/>
      <c r="K554" s="5"/>
      <c r="M554" s="5"/>
      <c r="N554" s="5"/>
    </row>
    <row r="555" spans="2:14">
      <c r="B555" s="5"/>
      <c r="C555" s="5"/>
      <c r="D555" s="5"/>
      <c r="E555" s="5"/>
      <c r="G555" s="5"/>
      <c r="H555" s="5"/>
      <c r="I555" s="5"/>
      <c r="J555" s="5"/>
      <c r="K555" s="5"/>
      <c r="M555" s="5"/>
      <c r="N555" s="5"/>
    </row>
    <row r="556" spans="2:14">
      <c r="B556" s="5"/>
      <c r="C556" s="5"/>
      <c r="D556" s="5"/>
      <c r="E556" s="5"/>
      <c r="G556" s="5"/>
      <c r="H556" s="5"/>
      <c r="I556" s="5"/>
      <c r="J556" s="5"/>
      <c r="K556" s="5"/>
      <c r="M556" s="5"/>
      <c r="N556" s="5"/>
    </row>
    <row r="557" spans="2:14">
      <c r="B557" s="5"/>
      <c r="C557" s="5"/>
      <c r="D557" s="5"/>
      <c r="E557" s="5"/>
      <c r="G557" s="5"/>
      <c r="H557" s="5"/>
      <c r="I557" s="5"/>
      <c r="J557" s="5"/>
      <c r="K557" s="5"/>
      <c r="M557" s="5"/>
      <c r="N557" s="5"/>
    </row>
    <row r="558" spans="2:14">
      <c r="B558" s="5"/>
      <c r="C558" s="5"/>
      <c r="D558" s="5"/>
      <c r="E558" s="5"/>
      <c r="G558" s="5"/>
      <c r="H558" s="5"/>
      <c r="I558" s="5"/>
      <c r="J558" s="5"/>
      <c r="K558" s="5"/>
      <c r="M558" s="5"/>
      <c r="N558" s="5"/>
    </row>
    <row r="559" spans="2:14">
      <c r="B559" s="5"/>
      <c r="C559" s="5"/>
      <c r="D559" s="5"/>
      <c r="E559" s="5"/>
      <c r="G559" s="5"/>
      <c r="H559" s="5"/>
      <c r="I559" s="5"/>
      <c r="J559" s="5"/>
      <c r="K559" s="5"/>
      <c r="M559" s="5"/>
      <c r="N559" s="5"/>
    </row>
    <row r="560" spans="2:14">
      <c r="B560" s="5"/>
      <c r="C560" s="5"/>
      <c r="D560" s="5"/>
      <c r="E560" s="5"/>
      <c r="G560" s="5"/>
      <c r="H560" s="5"/>
      <c r="I560" s="5"/>
      <c r="J560" s="5"/>
      <c r="K560" s="5"/>
      <c r="M560" s="5"/>
      <c r="N560" s="5"/>
    </row>
    <row r="561" spans="2:14">
      <c r="B561" s="5"/>
      <c r="C561" s="5"/>
      <c r="D561" s="5"/>
      <c r="E561" s="5"/>
      <c r="G561" s="5"/>
      <c r="H561" s="5"/>
      <c r="I561" s="5"/>
      <c r="J561" s="5"/>
      <c r="K561" s="5"/>
      <c r="M561" s="5"/>
      <c r="N561" s="5"/>
    </row>
    <row r="562" spans="2:14">
      <c r="B562" s="5"/>
      <c r="C562" s="5"/>
      <c r="D562" s="5"/>
      <c r="E562" s="5"/>
      <c r="G562" s="5"/>
      <c r="H562" s="5"/>
      <c r="I562" s="5"/>
      <c r="J562" s="5"/>
      <c r="K562" s="5"/>
      <c r="M562" s="5"/>
      <c r="N562" s="5"/>
    </row>
    <row r="563" spans="2:14">
      <c r="B563" s="5"/>
      <c r="C563" s="5"/>
      <c r="D563" s="5"/>
      <c r="E563" s="5"/>
      <c r="G563" s="5"/>
      <c r="H563" s="5"/>
      <c r="I563" s="5"/>
      <c r="J563" s="5"/>
      <c r="K563" s="5"/>
      <c r="M563" s="5"/>
      <c r="N563" s="5"/>
    </row>
    <row r="564" spans="2:14">
      <c r="B564" s="5"/>
      <c r="C564" s="5"/>
      <c r="D564" s="5"/>
      <c r="E564" s="5"/>
      <c r="G564" s="5"/>
      <c r="H564" s="5"/>
      <c r="I564" s="5"/>
      <c r="J564" s="5"/>
      <c r="K564" s="5"/>
      <c r="M564" s="5"/>
      <c r="N564" s="5"/>
    </row>
    <row r="565" spans="2:14">
      <c r="B565" s="5"/>
      <c r="C565" s="5"/>
      <c r="D565" s="5"/>
      <c r="E565" s="5"/>
      <c r="G565" s="5"/>
      <c r="H565" s="5"/>
      <c r="I565" s="5"/>
      <c r="J565" s="5"/>
      <c r="K565" s="5"/>
      <c r="M565" s="5"/>
      <c r="N565" s="5"/>
    </row>
    <row r="566" spans="2:14">
      <c r="B566" s="5"/>
      <c r="C566" s="5"/>
      <c r="D566" s="5"/>
      <c r="E566" s="5"/>
      <c r="G566" s="5"/>
      <c r="H566" s="5"/>
      <c r="I566" s="5"/>
      <c r="J566" s="5"/>
      <c r="K566" s="5"/>
      <c r="M566" s="5"/>
      <c r="N566" s="5"/>
    </row>
    <row r="567" spans="2:14">
      <c r="B567" s="5"/>
      <c r="C567" s="5"/>
      <c r="D567" s="5"/>
      <c r="E567" s="5"/>
      <c r="G567" s="5"/>
      <c r="H567" s="5"/>
      <c r="I567" s="5"/>
      <c r="J567" s="5"/>
      <c r="K567" s="5"/>
      <c r="M567" s="5"/>
      <c r="N567" s="5"/>
    </row>
    <row r="568" spans="2:14">
      <c r="B568" s="5"/>
      <c r="C568" s="5"/>
      <c r="D568" s="5"/>
      <c r="E568" s="5"/>
      <c r="G568" s="5"/>
      <c r="H568" s="5"/>
      <c r="I568" s="5"/>
      <c r="J568" s="5"/>
      <c r="K568" s="5"/>
      <c r="M568" s="5"/>
      <c r="N568" s="5"/>
    </row>
    <row r="569" spans="2:14">
      <c r="B569" s="5"/>
      <c r="C569" s="5"/>
      <c r="D569" s="5"/>
      <c r="E569" s="5"/>
      <c r="G569" s="5"/>
      <c r="H569" s="5"/>
      <c r="I569" s="5"/>
      <c r="J569" s="5"/>
      <c r="K569" s="5"/>
      <c r="M569" s="5"/>
      <c r="N569" s="5"/>
    </row>
    <row r="570" spans="2:14">
      <c r="B570" s="5"/>
      <c r="C570" s="5"/>
      <c r="D570" s="5"/>
      <c r="E570" s="5"/>
      <c r="G570" s="5"/>
      <c r="H570" s="5"/>
      <c r="I570" s="5"/>
      <c r="J570" s="5"/>
      <c r="K570" s="5"/>
      <c r="M570" s="5"/>
      <c r="N570" s="5"/>
    </row>
    <row r="571" spans="2:14">
      <c r="B571" s="5"/>
      <c r="C571" s="5"/>
      <c r="D571" s="5"/>
      <c r="E571" s="5"/>
      <c r="G571" s="5"/>
      <c r="H571" s="5"/>
      <c r="I571" s="5"/>
      <c r="J571" s="5"/>
      <c r="K571" s="5"/>
      <c r="M571" s="5"/>
      <c r="N571" s="5"/>
    </row>
    <row r="572" spans="2:14">
      <c r="B572" s="5"/>
      <c r="C572" s="5"/>
      <c r="D572" s="5"/>
      <c r="E572" s="5"/>
      <c r="G572" s="5"/>
      <c r="H572" s="5"/>
      <c r="I572" s="5"/>
      <c r="J572" s="5"/>
      <c r="K572" s="5"/>
      <c r="M572" s="5"/>
      <c r="N572" s="5"/>
    </row>
    <row r="573" spans="2:14">
      <c r="B573" s="5"/>
      <c r="C573" s="5"/>
      <c r="D573" s="5"/>
      <c r="E573" s="5"/>
      <c r="G573" s="5"/>
      <c r="H573" s="5"/>
      <c r="I573" s="5"/>
      <c r="J573" s="5"/>
      <c r="K573" s="5"/>
      <c r="M573" s="5"/>
      <c r="N573" s="5"/>
    </row>
    <row r="574" spans="2:14">
      <c r="B574" s="5"/>
      <c r="C574" s="5"/>
      <c r="D574" s="5"/>
      <c r="E574" s="5"/>
      <c r="G574" s="5"/>
      <c r="H574" s="5"/>
      <c r="I574" s="5"/>
      <c r="J574" s="5"/>
      <c r="K574" s="5"/>
      <c r="M574" s="5"/>
      <c r="N574" s="5"/>
    </row>
    <row r="575" spans="2:14">
      <c r="B575" s="5"/>
      <c r="C575" s="5"/>
      <c r="D575" s="5"/>
      <c r="E575" s="5"/>
      <c r="G575" s="5"/>
      <c r="H575" s="5"/>
      <c r="I575" s="5"/>
      <c r="J575" s="5"/>
      <c r="K575" s="5"/>
      <c r="M575" s="5"/>
      <c r="N575" s="5"/>
    </row>
    <row r="576" spans="2:14">
      <c r="B576" s="5"/>
      <c r="C576" s="5"/>
      <c r="D576" s="5"/>
      <c r="E576" s="5"/>
      <c r="G576" s="5"/>
      <c r="H576" s="5"/>
      <c r="I576" s="5"/>
      <c r="J576" s="5"/>
      <c r="K576" s="5"/>
      <c r="M576" s="5"/>
      <c r="N576" s="5"/>
    </row>
    <row r="577" spans="2:14">
      <c r="B577" s="5"/>
      <c r="C577" s="5"/>
      <c r="D577" s="5"/>
      <c r="E577" s="5"/>
      <c r="G577" s="5"/>
      <c r="H577" s="5"/>
      <c r="I577" s="5"/>
      <c r="J577" s="5"/>
      <c r="K577" s="5"/>
      <c r="M577" s="5"/>
      <c r="N577" s="5"/>
    </row>
    <row r="578" spans="2:14">
      <c r="B578" s="5"/>
      <c r="C578" s="5"/>
      <c r="D578" s="5"/>
      <c r="E578" s="5"/>
      <c r="G578" s="5"/>
      <c r="H578" s="5"/>
      <c r="I578" s="5"/>
      <c r="J578" s="5"/>
      <c r="K578" s="5"/>
      <c r="M578" s="5"/>
      <c r="N578" s="5"/>
    </row>
    <row r="579" spans="2:14">
      <c r="B579" s="5"/>
      <c r="C579" s="5"/>
      <c r="D579" s="5"/>
      <c r="E579" s="5"/>
      <c r="G579" s="5"/>
      <c r="H579" s="5"/>
      <c r="I579" s="5"/>
      <c r="J579" s="5"/>
      <c r="K579" s="5"/>
      <c r="M579" s="5"/>
      <c r="N579" s="5"/>
    </row>
    <row r="580" spans="2:14">
      <c r="B580" s="5"/>
      <c r="C580" s="5"/>
      <c r="D580" s="5"/>
      <c r="E580" s="5"/>
      <c r="G580" s="5"/>
      <c r="H580" s="5"/>
      <c r="I580" s="5"/>
      <c r="J580" s="5"/>
      <c r="K580" s="5"/>
      <c r="M580" s="5"/>
      <c r="N580" s="5"/>
    </row>
    <row r="581" spans="2:14">
      <c r="B581" s="5"/>
      <c r="C581" s="5"/>
      <c r="D581" s="5"/>
      <c r="E581" s="5"/>
      <c r="G581" s="5"/>
      <c r="H581" s="5"/>
      <c r="I581" s="5"/>
      <c r="J581" s="5"/>
      <c r="K581" s="5"/>
      <c r="M581" s="5"/>
      <c r="N581" s="5"/>
    </row>
    <row r="582" spans="2:14">
      <c r="B582" s="5"/>
      <c r="C582" s="5"/>
      <c r="D582" s="5"/>
      <c r="E582" s="5"/>
      <c r="G582" s="5"/>
      <c r="H582" s="5"/>
      <c r="I582" s="5"/>
      <c r="J582" s="5"/>
      <c r="K582" s="5"/>
      <c r="M582" s="5"/>
      <c r="N582" s="5"/>
    </row>
    <row r="583" spans="2:14">
      <c r="B583" s="5"/>
      <c r="C583" s="5"/>
      <c r="D583" s="5"/>
      <c r="E583" s="5"/>
      <c r="G583" s="5"/>
      <c r="H583" s="5"/>
      <c r="I583" s="5"/>
      <c r="J583" s="5"/>
      <c r="K583" s="5"/>
      <c r="M583" s="5"/>
      <c r="N583" s="5"/>
    </row>
    <row r="584" spans="2:14">
      <c r="B584" s="5"/>
      <c r="C584" s="5"/>
      <c r="D584" s="5"/>
      <c r="E584" s="5"/>
      <c r="G584" s="5"/>
      <c r="H584" s="5"/>
      <c r="I584" s="5"/>
      <c r="J584" s="5"/>
      <c r="K584" s="5"/>
      <c r="M584" s="5"/>
      <c r="N584" s="5"/>
    </row>
    <row r="585" spans="2:14">
      <c r="B585" s="5"/>
      <c r="C585" s="5"/>
      <c r="D585" s="5"/>
      <c r="E585" s="5"/>
      <c r="G585" s="5"/>
      <c r="H585" s="5"/>
      <c r="I585" s="5"/>
      <c r="J585" s="5"/>
      <c r="K585" s="5"/>
      <c r="M585" s="5"/>
      <c r="N585" s="5"/>
    </row>
    <row r="586" spans="2:14">
      <c r="B586" s="5"/>
      <c r="C586" s="5"/>
      <c r="D586" s="5"/>
      <c r="E586" s="5"/>
      <c r="G586" s="5"/>
      <c r="H586" s="5"/>
      <c r="I586" s="5"/>
      <c r="J586" s="5"/>
      <c r="K586" s="5"/>
      <c r="M586" s="5"/>
      <c r="N586" s="5"/>
    </row>
    <row r="587" spans="2:14">
      <c r="B587" s="5"/>
      <c r="C587" s="5"/>
      <c r="D587" s="5"/>
      <c r="E587" s="5"/>
      <c r="G587" s="5"/>
      <c r="H587" s="5"/>
      <c r="I587" s="5"/>
      <c r="J587" s="5"/>
      <c r="K587" s="5"/>
      <c r="M587" s="5"/>
      <c r="N587" s="5"/>
    </row>
    <row r="588" spans="2:14">
      <c r="B588" s="5"/>
      <c r="C588" s="5"/>
      <c r="D588" s="5"/>
      <c r="E588" s="5"/>
      <c r="G588" s="5"/>
      <c r="H588" s="5"/>
      <c r="I588" s="5"/>
      <c r="J588" s="5"/>
      <c r="K588" s="5"/>
      <c r="M588" s="5"/>
      <c r="N588" s="5"/>
    </row>
    <row r="589" spans="2:14">
      <c r="B589" s="5"/>
      <c r="C589" s="5"/>
      <c r="D589" s="5"/>
      <c r="E589" s="5"/>
      <c r="G589" s="5"/>
      <c r="H589" s="5"/>
      <c r="I589" s="5"/>
      <c r="J589" s="5"/>
      <c r="K589" s="5"/>
      <c r="M589" s="5"/>
      <c r="N589" s="5"/>
    </row>
    <row r="590" spans="2:14">
      <c r="B590" s="5"/>
      <c r="C590" s="5"/>
      <c r="D590" s="5"/>
      <c r="E590" s="5"/>
      <c r="G590" s="5"/>
      <c r="H590" s="5"/>
      <c r="I590" s="5"/>
      <c r="J590" s="5"/>
      <c r="K590" s="5"/>
      <c r="M590" s="5"/>
      <c r="N590" s="5"/>
    </row>
    <row r="591" spans="2:14">
      <c r="B591" s="5"/>
      <c r="C591" s="5"/>
      <c r="D591" s="5"/>
      <c r="E591" s="5"/>
      <c r="G591" s="5"/>
      <c r="H591" s="5"/>
      <c r="I591" s="5"/>
      <c r="J591" s="5"/>
      <c r="K591" s="5"/>
      <c r="M591" s="5"/>
      <c r="N591" s="5"/>
    </row>
    <row r="592" spans="2:14">
      <c r="B592" s="5"/>
      <c r="C592" s="5"/>
      <c r="D592" s="5"/>
      <c r="E592" s="5"/>
      <c r="G592" s="5"/>
      <c r="H592" s="5"/>
      <c r="I592" s="5"/>
      <c r="J592" s="5"/>
      <c r="K592" s="5"/>
      <c r="M592" s="5"/>
      <c r="N592" s="5"/>
    </row>
    <row r="593" spans="2:14">
      <c r="B593" s="5"/>
      <c r="C593" s="5"/>
      <c r="D593" s="5"/>
      <c r="E593" s="5"/>
      <c r="G593" s="5"/>
      <c r="H593" s="5"/>
      <c r="I593" s="5"/>
      <c r="J593" s="5"/>
      <c r="K593" s="5"/>
      <c r="M593" s="5"/>
      <c r="N593" s="5"/>
    </row>
    <row r="594" spans="2:14">
      <c r="B594" s="5"/>
      <c r="C594" s="5"/>
      <c r="D594" s="5"/>
      <c r="E594" s="5"/>
      <c r="G594" s="5"/>
      <c r="H594" s="5"/>
      <c r="I594" s="5"/>
      <c r="J594" s="5"/>
      <c r="K594" s="5"/>
      <c r="M594" s="5"/>
      <c r="N594" s="5"/>
    </row>
    <row r="595" spans="2:14">
      <c r="B595" s="5"/>
      <c r="C595" s="5"/>
      <c r="D595" s="5"/>
      <c r="E595" s="5"/>
      <c r="G595" s="5"/>
      <c r="H595" s="5"/>
      <c r="I595" s="5"/>
      <c r="J595" s="5"/>
      <c r="K595" s="5"/>
      <c r="M595" s="5"/>
      <c r="N595" s="5"/>
    </row>
    <row r="596" spans="2:14">
      <c r="B596" s="5"/>
      <c r="C596" s="5"/>
      <c r="D596" s="5"/>
      <c r="E596" s="5"/>
      <c r="G596" s="5"/>
      <c r="H596" s="5"/>
      <c r="I596" s="5"/>
      <c r="J596" s="5"/>
      <c r="K596" s="5"/>
      <c r="M596" s="5"/>
      <c r="N596" s="5"/>
    </row>
    <row r="597" spans="2:14">
      <c r="B597" s="5"/>
      <c r="C597" s="5"/>
      <c r="D597" s="5"/>
      <c r="E597" s="5"/>
      <c r="G597" s="5"/>
      <c r="H597" s="5"/>
      <c r="I597" s="5"/>
      <c r="J597" s="5"/>
      <c r="K597" s="5"/>
      <c r="M597" s="5"/>
      <c r="N597" s="5"/>
    </row>
    <row r="598" spans="2:14">
      <c r="B598" s="5"/>
      <c r="C598" s="5"/>
      <c r="D598" s="5"/>
      <c r="E598" s="5"/>
      <c r="G598" s="5"/>
      <c r="H598" s="5"/>
      <c r="I598" s="5"/>
      <c r="J598" s="5"/>
      <c r="K598" s="5"/>
      <c r="M598" s="5"/>
      <c r="N598" s="5"/>
    </row>
    <row r="599" spans="2:14">
      <c r="B599" s="5"/>
      <c r="C599" s="5"/>
      <c r="D599" s="5"/>
      <c r="E599" s="5"/>
      <c r="G599" s="5"/>
      <c r="H599" s="5"/>
      <c r="I599" s="5"/>
      <c r="J599" s="5"/>
      <c r="K599" s="5"/>
      <c r="M599" s="5"/>
      <c r="N599" s="5"/>
    </row>
    <row r="600" spans="2:14">
      <c r="B600" s="5"/>
      <c r="C600" s="5"/>
      <c r="D600" s="5"/>
      <c r="E600" s="5"/>
      <c r="G600" s="5"/>
      <c r="H600" s="5"/>
      <c r="I600" s="5"/>
      <c r="J600" s="5"/>
      <c r="K600" s="5"/>
      <c r="M600" s="5"/>
      <c r="N600" s="5"/>
    </row>
    <row r="601" spans="2:14">
      <c r="B601" s="5"/>
      <c r="C601" s="5"/>
      <c r="D601" s="5"/>
      <c r="E601" s="5"/>
      <c r="G601" s="5"/>
      <c r="H601" s="5"/>
      <c r="I601" s="5"/>
      <c r="J601" s="5"/>
      <c r="K601" s="5"/>
      <c r="M601" s="5"/>
      <c r="N601" s="5"/>
    </row>
    <row r="602" spans="2:14">
      <c r="B602" s="5"/>
      <c r="C602" s="5"/>
      <c r="D602" s="5"/>
      <c r="E602" s="5"/>
      <c r="G602" s="5"/>
      <c r="H602" s="5"/>
      <c r="I602" s="5"/>
      <c r="J602" s="5"/>
      <c r="K602" s="5"/>
      <c r="M602" s="5"/>
      <c r="N602" s="5"/>
    </row>
    <row r="603" spans="2:14">
      <c r="B603" s="5"/>
      <c r="C603" s="5"/>
      <c r="D603" s="5"/>
      <c r="E603" s="5"/>
      <c r="G603" s="5"/>
      <c r="H603" s="5"/>
      <c r="I603" s="5"/>
      <c r="J603" s="5"/>
      <c r="K603" s="5"/>
      <c r="M603" s="5"/>
      <c r="N603" s="5"/>
    </row>
    <row r="604" spans="2:14">
      <c r="B604" s="5"/>
      <c r="C604" s="5"/>
      <c r="D604" s="5"/>
      <c r="E604" s="5"/>
      <c r="G604" s="5"/>
      <c r="H604" s="5"/>
      <c r="I604" s="5"/>
      <c r="J604" s="5"/>
      <c r="K604" s="5"/>
      <c r="M604" s="5"/>
      <c r="N604" s="5"/>
    </row>
    <row r="605" spans="2:14">
      <c r="B605" s="5"/>
      <c r="C605" s="5"/>
      <c r="D605" s="5"/>
      <c r="E605" s="5"/>
      <c r="G605" s="5"/>
      <c r="H605" s="5"/>
      <c r="I605" s="5"/>
      <c r="J605" s="5"/>
      <c r="K605" s="5"/>
      <c r="M605" s="5"/>
      <c r="N605" s="5"/>
    </row>
    <row r="606" spans="2:14">
      <c r="B606" s="5"/>
      <c r="C606" s="5"/>
      <c r="D606" s="5"/>
      <c r="E606" s="5"/>
      <c r="G606" s="5"/>
      <c r="H606" s="5"/>
      <c r="I606" s="5"/>
      <c r="J606" s="5"/>
      <c r="K606" s="5"/>
      <c r="M606" s="5"/>
      <c r="N606" s="5"/>
    </row>
    <row r="607" spans="2:14">
      <c r="B607" s="5"/>
      <c r="C607" s="5"/>
      <c r="D607" s="5"/>
      <c r="E607" s="5"/>
      <c r="G607" s="5"/>
      <c r="H607" s="5"/>
      <c r="I607" s="5"/>
      <c r="J607" s="5"/>
      <c r="K607" s="5"/>
      <c r="M607" s="5"/>
      <c r="N607" s="5"/>
    </row>
    <row r="608" spans="2:14">
      <c r="B608" s="5"/>
      <c r="C608" s="5"/>
      <c r="D608" s="5"/>
      <c r="E608" s="5"/>
      <c r="G608" s="5"/>
      <c r="H608" s="5"/>
      <c r="I608" s="5"/>
      <c r="J608" s="5"/>
      <c r="K608" s="5"/>
      <c r="M608" s="5"/>
      <c r="N608" s="5"/>
    </row>
    <row r="609" spans="2:14">
      <c r="B609" s="5"/>
      <c r="C609" s="5"/>
      <c r="D609" s="5"/>
      <c r="E609" s="5"/>
      <c r="G609" s="5"/>
      <c r="H609" s="5"/>
      <c r="I609" s="5"/>
      <c r="J609" s="5"/>
      <c r="K609" s="5"/>
      <c r="M609" s="5"/>
      <c r="N609" s="5"/>
    </row>
    <row r="610" spans="2:14">
      <c r="B610" s="5"/>
      <c r="C610" s="5"/>
      <c r="D610" s="5"/>
      <c r="E610" s="5"/>
      <c r="G610" s="5"/>
      <c r="H610" s="5"/>
      <c r="I610" s="5"/>
      <c r="J610" s="5"/>
      <c r="K610" s="5"/>
      <c r="M610" s="5"/>
      <c r="N610" s="5"/>
    </row>
    <row r="611" spans="2:14">
      <c r="B611" s="5"/>
      <c r="C611" s="5"/>
      <c r="D611" s="5"/>
      <c r="E611" s="5"/>
      <c r="G611" s="5"/>
      <c r="H611" s="5"/>
      <c r="I611" s="5"/>
      <c r="J611" s="5"/>
      <c r="K611" s="5"/>
      <c r="M611" s="5"/>
      <c r="N611" s="5"/>
    </row>
    <row r="612" spans="2:14">
      <c r="B612" s="5"/>
      <c r="C612" s="5"/>
      <c r="D612" s="5"/>
      <c r="E612" s="5"/>
      <c r="G612" s="5"/>
      <c r="H612" s="5"/>
      <c r="I612" s="5"/>
      <c r="J612" s="5"/>
      <c r="K612" s="5"/>
      <c r="M612" s="5"/>
      <c r="N612" s="5"/>
    </row>
    <row r="613" spans="2:14">
      <c r="B613" s="5"/>
      <c r="C613" s="5"/>
      <c r="D613" s="5"/>
      <c r="E613" s="5"/>
      <c r="G613" s="5"/>
      <c r="H613" s="5"/>
      <c r="I613" s="5"/>
      <c r="J613" s="5"/>
      <c r="K613" s="5"/>
      <c r="M613" s="5"/>
      <c r="N613" s="5"/>
    </row>
    <row r="614" spans="2:14">
      <c r="B614" s="5"/>
      <c r="C614" s="5"/>
      <c r="D614" s="5"/>
      <c r="E614" s="5"/>
      <c r="G614" s="5"/>
      <c r="H614" s="5"/>
      <c r="I614" s="5"/>
      <c r="J614" s="5"/>
      <c r="K614" s="5"/>
      <c r="M614" s="5"/>
      <c r="N614" s="5"/>
    </row>
    <row r="615" spans="2:14">
      <c r="B615" s="5"/>
      <c r="C615" s="5"/>
      <c r="D615" s="5"/>
      <c r="E615" s="5"/>
      <c r="G615" s="5"/>
      <c r="H615" s="5"/>
      <c r="I615" s="5"/>
      <c r="J615" s="5"/>
      <c r="K615" s="5"/>
      <c r="M615" s="5"/>
      <c r="N615" s="5"/>
    </row>
    <row r="616" spans="2:14">
      <c r="B616" s="5"/>
      <c r="C616" s="5"/>
      <c r="D616" s="5"/>
      <c r="E616" s="5"/>
      <c r="G616" s="5"/>
      <c r="H616" s="5"/>
      <c r="I616" s="5"/>
      <c r="J616" s="5"/>
      <c r="K616" s="5"/>
      <c r="M616" s="5"/>
      <c r="N616" s="5"/>
    </row>
    <row r="617" spans="2:14">
      <c r="B617" s="5"/>
      <c r="C617" s="5"/>
      <c r="D617" s="5"/>
      <c r="E617" s="5"/>
      <c r="G617" s="5"/>
      <c r="H617" s="5"/>
      <c r="I617" s="5"/>
      <c r="J617" s="5"/>
      <c r="K617" s="5"/>
      <c r="M617" s="5"/>
      <c r="N617" s="5"/>
    </row>
    <row r="618" spans="2:14">
      <c r="B618" s="5"/>
      <c r="C618" s="5"/>
      <c r="D618" s="5"/>
      <c r="E618" s="5"/>
      <c r="G618" s="5"/>
      <c r="H618" s="5"/>
      <c r="I618" s="5"/>
      <c r="J618" s="5"/>
      <c r="K618" s="5"/>
      <c r="M618" s="5"/>
      <c r="N618" s="5"/>
    </row>
    <row r="619" spans="2:14">
      <c r="B619" s="5"/>
      <c r="C619" s="5"/>
      <c r="D619" s="5"/>
      <c r="E619" s="5"/>
      <c r="G619" s="5"/>
      <c r="H619" s="5"/>
      <c r="I619" s="5"/>
      <c r="J619" s="5"/>
      <c r="K619" s="5"/>
      <c r="M619" s="5"/>
      <c r="N619" s="5"/>
    </row>
    <row r="620" spans="2:14">
      <c r="B620" s="5"/>
      <c r="C620" s="5"/>
      <c r="D620" s="5"/>
      <c r="E620" s="5"/>
      <c r="G620" s="5"/>
      <c r="H620" s="5"/>
      <c r="I620" s="5"/>
      <c r="J620" s="5"/>
      <c r="K620" s="5"/>
      <c r="M620" s="5"/>
      <c r="N620" s="5"/>
    </row>
    <row r="621" spans="2:14">
      <c r="B621" s="5"/>
      <c r="C621" s="5"/>
      <c r="D621" s="5"/>
      <c r="E621" s="5"/>
      <c r="G621" s="5"/>
      <c r="H621" s="5"/>
      <c r="I621" s="5"/>
      <c r="J621" s="5"/>
      <c r="K621" s="5"/>
      <c r="M621" s="5"/>
      <c r="N621" s="5"/>
    </row>
    <row r="622" spans="2:14">
      <c r="B622" s="5"/>
      <c r="C622" s="5"/>
      <c r="D622" s="5"/>
      <c r="E622" s="5"/>
      <c r="G622" s="5"/>
      <c r="H622" s="5"/>
      <c r="I622" s="5"/>
      <c r="J622" s="5"/>
      <c r="K622" s="5"/>
      <c r="M622" s="5"/>
      <c r="N622" s="5"/>
    </row>
    <row r="623" spans="2:14">
      <c r="B623" s="5"/>
      <c r="C623" s="5"/>
      <c r="D623" s="5"/>
      <c r="E623" s="5"/>
      <c r="G623" s="5"/>
      <c r="H623" s="5"/>
      <c r="I623" s="5"/>
      <c r="J623" s="5"/>
      <c r="K623" s="5"/>
      <c r="M623" s="5"/>
      <c r="N623" s="5"/>
    </row>
    <row r="624" spans="2:14">
      <c r="B624" s="5"/>
      <c r="C624" s="5"/>
      <c r="D624" s="5"/>
      <c r="E624" s="5"/>
      <c r="G624" s="5"/>
      <c r="H624" s="5"/>
      <c r="I624" s="5"/>
      <c r="J624" s="5"/>
      <c r="K624" s="5"/>
      <c r="M624" s="5"/>
      <c r="N624" s="5"/>
    </row>
    <row r="625" spans="2:14">
      <c r="B625" s="5"/>
      <c r="C625" s="5"/>
      <c r="D625" s="5"/>
      <c r="E625" s="5"/>
      <c r="G625" s="5"/>
      <c r="H625" s="5"/>
      <c r="I625" s="5"/>
      <c r="J625" s="5"/>
      <c r="K625" s="5"/>
      <c r="M625" s="5"/>
      <c r="N625" s="5"/>
    </row>
    <row r="626" spans="2:14">
      <c r="B626" s="5"/>
      <c r="C626" s="5"/>
      <c r="D626" s="5"/>
      <c r="E626" s="5"/>
      <c r="G626" s="5"/>
      <c r="H626" s="5"/>
      <c r="I626" s="5"/>
      <c r="J626" s="5"/>
      <c r="K626" s="5"/>
      <c r="M626" s="5"/>
      <c r="N626" s="5"/>
    </row>
    <row r="627" spans="2:14">
      <c r="B627" s="5"/>
      <c r="C627" s="5"/>
      <c r="D627" s="5"/>
      <c r="E627" s="5"/>
      <c r="G627" s="5"/>
      <c r="H627" s="5"/>
      <c r="I627" s="5"/>
      <c r="J627" s="5"/>
      <c r="K627" s="5"/>
      <c r="M627" s="5"/>
      <c r="N627" s="5"/>
    </row>
    <row r="628" spans="2:14">
      <c r="B628" s="5"/>
      <c r="C628" s="5"/>
      <c r="D628" s="5"/>
      <c r="E628" s="5"/>
      <c r="G628" s="5"/>
      <c r="H628" s="5"/>
      <c r="I628" s="5"/>
      <c r="J628" s="5"/>
      <c r="K628" s="5"/>
      <c r="M628" s="5"/>
      <c r="N628" s="5"/>
    </row>
    <row r="629" spans="2:14">
      <c r="B629" s="5"/>
      <c r="C629" s="5"/>
      <c r="D629" s="5"/>
      <c r="E629" s="5"/>
      <c r="G629" s="5"/>
      <c r="H629" s="5"/>
      <c r="I629" s="5"/>
      <c r="J629" s="5"/>
      <c r="K629" s="5"/>
      <c r="M629" s="5"/>
      <c r="N629" s="5"/>
    </row>
    <row r="630" spans="2:14">
      <c r="B630" s="5"/>
      <c r="C630" s="5"/>
      <c r="D630" s="5"/>
      <c r="E630" s="5"/>
      <c r="G630" s="5"/>
      <c r="H630" s="5"/>
      <c r="I630" s="5"/>
      <c r="J630" s="5"/>
      <c r="K630" s="5"/>
      <c r="M630" s="5"/>
      <c r="N630" s="5"/>
    </row>
    <row r="631" spans="2:14">
      <c r="B631" s="5"/>
      <c r="C631" s="5"/>
      <c r="D631" s="5"/>
      <c r="E631" s="5"/>
      <c r="G631" s="5"/>
      <c r="H631" s="5"/>
      <c r="I631" s="5"/>
      <c r="J631" s="5"/>
      <c r="K631" s="5"/>
      <c r="M631" s="5"/>
      <c r="N631" s="5"/>
    </row>
    <row r="632" spans="2:14">
      <c r="B632" s="5"/>
      <c r="C632" s="5"/>
      <c r="D632" s="5"/>
      <c r="E632" s="5"/>
      <c r="G632" s="5"/>
      <c r="H632" s="5"/>
      <c r="I632" s="5"/>
      <c r="J632" s="5"/>
      <c r="K632" s="5"/>
      <c r="M632" s="5"/>
      <c r="N632" s="5"/>
    </row>
    <row r="633" spans="2:14">
      <c r="B633" s="5"/>
      <c r="C633" s="5"/>
      <c r="D633" s="5"/>
      <c r="E633" s="5"/>
      <c r="G633" s="5"/>
      <c r="H633" s="5"/>
      <c r="I633" s="5"/>
      <c r="J633" s="5"/>
      <c r="K633" s="5"/>
      <c r="M633" s="5"/>
      <c r="N633" s="5"/>
    </row>
    <row r="634" spans="2:14">
      <c r="B634" s="5"/>
      <c r="C634" s="5"/>
      <c r="D634" s="5"/>
      <c r="E634" s="5"/>
      <c r="G634" s="5"/>
      <c r="H634" s="5"/>
      <c r="I634" s="5"/>
      <c r="J634" s="5"/>
      <c r="K634" s="5"/>
      <c r="M634" s="5"/>
      <c r="N634" s="5"/>
    </row>
    <row r="635" spans="2:14">
      <c r="B635" s="5"/>
      <c r="C635" s="5"/>
      <c r="D635" s="5"/>
      <c r="E635" s="5"/>
      <c r="G635" s="5"/>
      <c r="H635" s="5"/>
      <c r="I635" s="5"/>
      <c r="J635" s="5"/>
      <c r="K635" s="5"/>
      <c r="M635" s="5"/>
      <c r="N635" s="5"/>
    </row>
    <row r="636" spans="2:14">
      <c r="B636" s="5"/>
      <c r="C636" s="5"/>
      <c r="D636" s="5"/>
      <c r="E636" s="5"/>
      <c r="G636" s="5"/>
      <c r="H636" s="5"/>
      <c r="I636" s="5"/>
      <c r="J636" s="5"/>
      <c r="K636" s="5"/>
      <c r="M636" s="5"/>
      <c r="N636" s="5"/>
    </row>
    <row r="637" spans="2:14">
      <c r="B637" s="5"/>
      <c r="C637" s="5"/>
      <c r="D637" s="5"/>
      <c r="E637" s="5"/>
      <c r="G637" s="5"/>
      <c r="H637" s="5"/>
      <c r="I637" s="5"/>
      <c r="J637" s="5"/>
      <c r="K637" s="5"/>
      <c r="M637" s="5"/>
      <c r="N637" s="5"/>
    </row>
    <row r="638" spans="2:14">
      <c r="B638" s="5"/>
      <c r="C638" s="5"/>
      <c r="D638" s="5"/>
      <c r="E638" s="5"/>
      <c r="G638" s="5"/>
      <c r="H638" s="5"/>
      <c r="I638" s="5"/>
      <c r="J638" s="5"/>
      <c r="K638" s="5"/>
      <c r="M638" s="5"/>
      <c r="N638" s="5"/>
    </row>
    <row r="639" spans="2:14">
      <c r="B639" s="5"/>
      <c r="C639" s="5"/>
      <c r="D639" s="5"/>
      <c r="E639" s="5"/>
      <c r="G639" s="5"/>
      <c r="H639" s="5"/>
      <c r="I639" s="5"/>
      <c r="J639" s="5"/>
      <c r="K639" s="5"/>
      <c r="M639" s="5"/>
      <c r="N639" s="5"/>
    </row>
    <row r="640" spans="2:14">
      <c r="B640" s="5"/>
      <c r="C640" s="5"/>
      <c r="D640" s="5"/>
      <c r="E640" s="5"/>
      <c r="G640" s="5"/>
      <c r="H640" s="5"/>
      <c r="I640" s="5"/>
      <c r="J640" s="5"/>
      <c r="K640" s="5"/>
      <c r="M640" s="5"/>
      <c r="N640" s="5"/>
    </row>
    <row r="641" spans="2:14">
      <c r="B641" s="5"/>
      <c r="C641" s="5"/>
      <c r="D641" s="5"/>
      <c r="E641" s="5"/>
      <c r="G641" s="5"/>
      <c r="H641" s="5"/>
      <c r="I641" s="5"/>
      <c r="J641" s="5"/>
      <c r="K641" s="5"/>
      <c r="M641" s="5"/>
      <c r="N641" s="5"/>
    </row>
    <row r="642" spans="2:14">
      <c r="B642" s="5"/>
      <c r="C642" s="5"/>
      <c r="D642" s="5"/>
      <c r="E642" s="5"/>
      <c r="G642" s="5"/>
      <c r="H642" s="5"/>
      <c r="I642" s="5"/>
      <c r="J642" s="5"/>
      <c r="K642" s="5"/>
      <c r="M642" s="5"/>
      <c r="N642" s="5"/>
    </row>
    <row r="643" spans="2:14">
      <c r="B643" s="5"/>
      <c r="C643" s="5"/>
      <c r="D643" s="5"/>
      <c r="E643" s="5"/>
      <c r="G643" s="5"/>
      <c r="H643" s="5"/>
      <c r="I643" s="5"/>
      <c r="J643" s="5"/>
      <c r="K643" s="5"/>
      <c r="M643" s="5"/>
      <c r="N643" s="5"/>
    </row>
    <row r="644" spans="2:14">
      <c r="B644" s="5"/>
      <c r="C644" s="5"/>
      <c r="D644" s="5"/>
      <c r="E644" s="5"/>
      <c r="G644" s="5"/>
      <c r="H644" s="5"/>
      <c r="I644" s="5"/>
      <c r="J644" s="5"/>
      <c r="K644" s="5"/>
      <c r="M644" s="5"/>
      <c r="N644" s="5"/>
    </row>
    <row r="645" spans="2:14">
      <c r="B645" s="5"/>
      <c r="C645" s="5"/>
      <c r="D645" s="5"/>
      <c r="E645" s="5"/>
      <c r="G645" s="5"/>
      <c r="H645" s="5"/>
      <c r="I645" s="5"/>
      <c r="J645" s="5"/>
      <c r="K645" s="5"/>
      <c r="M645" s="5"/>
      <c r="N645" s="5"/>
    </row>
    <row r="646" spans="2:14">
      <c r="B646" s="5"/>
      <c r="C646" s="5"/>
      <c r="D646" s="5"/>
      <c r="E646" s="5"/>
      <c r="G646" s="5"/>
      <c r="H646" s="5"/>
      <c r="I646" s="5"/>
      <c r="J646" s="5"/>
      <c r="K646" s="5"/>
      <c r="M646" s="5"/>
      <c r="N646" s="5"/>
    </row>
    <row r="647" spans="2:14">
      <c r="B647" s="5"/>
      <c r="C647" s="5"/>
      <c r="D647" s="5"/>
      <c r="E647" s="5"/>
      <c r="G647" s="5"/>
      <c r="H647" s="5"/>
      <c r="I647" s="5"/>
      <c r="J647" s="5"/>
      <c r="K647" s="5"/>
      <c r="M647" s="5"/>
      <c r="N647" s="5"/>
    </row>
    <row r="648" spans="2:14">
      <c r="B648" s="5"/>
      <c r="C648" s="5"/>
      <c r="D648" s="5"/>
      <c r="E648" s="5"/>
      <c r="G648" s="5"/>
      <c r="H648" s="5"/>
      <c r="I648" s="5"/>
      <c r="J648" s="5"/>
      <c r="K648" s="5"/>
      <c r="M648" s="5"/>
      <c r="N648" s="5"/>
    </row>
    <row r="649" spans="2:14">
      <c r="B649" s="5"/>
      <c r="C649" s="5"/>
      <c r="D649" s="5"/>
      <c r="E649" s="5"/>
      <c r="G649" s="5"/>
      <c r="H649" s="5"/>
      <c r="I649" s="5"/>
      <c r="J649" s="5"/>
      <c r="K649" s="5"/>
      <c r="M649" s="5"/>
      <c r="N649" s="5"/>
    </row>
    <row r="650" spans="2:14">
      <c r="B650" s="5"/>
      <c r="C650" s="5"/>
      <c r="D650" s="5"/>
      <c r="E650" s="5"/>
      <c r="G650" s="5"/>
      <c r="H650" s="5"/>
      <c r="I650" s="5"/>
      <c r="J650" s="5"/>
      <c r="K650" s="5"/>
      <c r="M650" s="5"/>
      <c r="N650" s="5"/>
    </row>
    <row r="651" spans="2:14">
      <c r="B651" s="5"/>
      <c r="C651" s="5"/>
      <c r="D651" s="5"/>
      <c r="E651" s="5"/>
      <c r="G651" s="5"/>
      <c r="H651" s="5"/>
      <c r="I651" s="5"/>
      <c r="J651" s="5"/>
      <c r="K651" s="5"/>
      <c r="M651" s="5"/>
      <c r="N651" s="5"/>
    </row>
    <row r="652" spans="2:14">
      <c r="B652" s="5"/>
      <c r="C652" s="5"/>
      <c r="D652" s="5"/>
      <c r="E652" s="5"/>
      <c r="G652" s="5"/>
      <c r="H652" s="5"/>
      <c r="I652" s="5"/>
      <c r="J652" s="5"/>
      <c r="K652" s="5"/>
      <c r="M652" s="5"/>
      <c r="N652" s="5"/>
    </row>
    <row r="653" spans="2:14">
      <c r="B653" s="5"/>
      <c r="C653" s="5"/>
      <c r="D653" s="5"/>
      <c r="E653" s="5"/>
      <c r="G653" s="5"/>
      <c r="H653" s="5"/>
      <c r="I653" s="5"/>
      <c r="J653" s="5"/>
      <c r="K653" s="5"/>
      <c r="M653" s="5"/>
      <c r="N653" s="5"/>
    </row>
    <row r="654" spans="2:14">
      <c r="B654" s="5"/>
      <c r="C654" s="5"/>
      <c r="D654" s="5"/>
      <c r="E654" s="5"/>
      <c r="G654" s="5"/>
      <c r="H654" s="5"/>
      <c r="I654" s="5"/>
      <c r="J654" s="5"/>
      <c r="K654" s="5"/>
      <c r="M654" s="5"/>
      <c r="N654" s="5"/>
    </row>
    <row r="655" spans="2:14">
      <c r="B655" s="5"/>
      <c r="C655" s="5"/>
      <c r="D655" s="5"/>
      <c r="E655" s="5"/>
      <c r="G655" s="5"/>
      <c r="H655" s="5"/>
      <c r="I655" s="5"/>
      <c r="J655" s="5"/>
      <c r="K655" s="5"/>
      <c r="M655" s="5"/>
      <c r="N655" s="5"/>
    </row>
    <row r="656" spans="2:14">
      <c r="B656" s="5"/>
      <c r="C656" s="5"/>
      <c r="D656" s="5"/>
      <c r="E656" s="5"/>
      <c r="G656" s="5"/>
      <c r="H656" s="5"/>
      <c r="I656" s="5"/>
      <c r="J656" s="5"/>
      <c r="K656" s="5"/>
      <c r="M656" s="5"/>
      <c r="N656" s="5"/>
    </row>
    <row r="657" spans="2:14">
      <c r="B657" s="5"/>
      <c r="C657" s="5"/>
      <c r="D657" s="5"/>
      <c r="E657" s="5"/>
      <c r="G657" s="5"/>
      <c r="H657" s="5"/>
      <c r="I657" s="5"/>
      <c r="J657" s="5"/>
      <c r="K657" s="5"/>
      <c r="M657" s="5"/>
      <c r="N657" s="5"/>
    </row>
    <row r="658" spans="2:14">
      <c r="B658" s="5"/>
      <c r="C658" s="5"/>
      <c r="D658" s="5"/>
      <c r="E658" s="5"/>
      <c r="G658" s="5"/>
      <c r="H658" s="5"/>
      <c r="I658" s="5"/>
      <c r="J658" s="5"/>
      <c r="K658" s="5"/>
      <c r="M658" s="5"/>
      <c r="N658" s="5"/>
    </row>
    <row r="659" spans="2:14">
      <c r="B659" s="5"/>
      <c r="C659" s="5"/>
      <c r="D659" s="5"/>
      <c r="E659" s="5"/>
      <c r="G659" s="5"/>
      <c r="H659" s="5"/>
      <c r="I659" s="5"/>
      <c r="J659" s="5"/>
      <c r="K659" s="5"/>
      <c r="M659" s="5"/>
      <c r="N659" s="5"/>
    </row>
    <row r="660" spans="2:14">
      <c r="B660" s="5"/>
      <c r="C660" s="5"/>
      <c r="D660" s="5"/>
      <c r="E660" s="5"/>
      <c r="G660" s="5"/>
      <c r="H660" s="5"/>
      <c r="I660" s="5"/>
      <c r="J660" s="5"/>
      <c r="K660" s="5"/>
      <c r="M660" s="5"/>
      <c r="N660" s="5"/>
    </row>
    <row r="661" spans="2:14">
      <c r="B661" s="5"/>
      <c r="C661" s="5"/>
      <c r="D661" s="5"/>
      <c r="E661" s="5"/>
      <c r="G661" s="5"/>
      <c r="H661" s="5"/>
      <c r="I661" s="5"/>
      <c r="J661" s="5"/>
      <c r="K661" s="5"/>
      <c r="M661" s="5"/>
      <c r="N661" s="5"/>
    </row>
    <row r="662" spans="2:14">
      <c r="B662" s="5"/>
      <c r="C662" s="5"/>
      <c r="D662" s="5"/>
      <c r="E662" s="5"/>
      <c r="G662" s="5"/>
      <c r="H662" s="5"/>
      <c r="I662" s="5"/>
      <c r="J662" s="5"/>
      <c r="K662" s="5"/>
      <c r="M662" s="5"/>
      <c r="N662" s="5"/>
    </row>
    <row r="663" spans="2:14">
      <c r="B663" s="5"/>
      <c r="C663" s="5"/>
      <c r="D663" s="5"/>
      <c r="E663" s="5"/>
      <c r="G663" s="5"/>
      <c r="H663" s="5"/>
      <c r="I663" s="5"/>
      <c r="J663" s="5"/>
      <c r="K663" s="5"/>
      <c r="M663" s="5"/>
      <c r="N663" s="5"/>
    </row>
    <row r="664" spans="2:14">
      <c r="B664" s="5"/>
      <c r="C664" s="5"/>
      <c r="D664" s="5"/>
      <c r="E664" s="5"/>
      <c r="G664" s="5"/>
      <c r="H664" s="5"/>
      <c r="I664" s="5"/>
      <c r="J664" s="5"/>
      <c r="K664" s="5"/>
      <c r="M664" s="5"/>
      <c r="N664" s="5"/>
    </row>
    <row r="665" spans="2:14">
      <c r="B665" s="5"/>
      <c r="C665" s="5"/>
      <c r="D665" s="5"/>
      <c r="E665" s="5"/>
      <c r="G665" s="5"/>
      <c r="H665" s="5"/>
      <c r="I665" s="5"/>
      <c r="J665" s="5"/>
      <c r="K665" s="5"/>
      <c r="M665" s="5"/>
      <c r="N665" s="5"/>
    </row>
    <row r="666" spans="2:14">
      <c r="B666" s="5"/>
      <c r="C666" s="5"/>
      <c r="D666" s="5"/>
      <c r="E666" s="5"/>
      <c r="G666" s="5"/>
      <c r="H666" s="5"/>
      <c r="I666" s="5"/>
      <c r="J666" s="5"/>
      <c r="K666" s="5"/>
      <c r="M666" s="5"/>
      <c r="N666" s="5"/>
    </row>
    <row r="667" spans="2:14">
      <c r="B667" s="5"/>
      <c r="C667" s="5"/>
      <c r="D667" s="5"/>
      <c r="E667" s="5"/>
      <c r="G667" s="5"/>
      <c r="H667" s="5"/>
      <c r="I667" s="5"/>
      <c r="J667" s="5"/>
      <c r="K667" s="5"/>
      <c r="M667" s="5"/>
      <c r="N667" s="5"/>
    </row>
    <row r="668" spans="2:14">
      <c r="B668" s="5"/>
      <c r="C668" s="5"/>
      <c r="D668" s="5"/>
      <c r="E668" s="5"/>
      <c r="G668" s="5"/>
      <c r="H668" s="5"/>
      <c r="I668" s="5"/>
      <c r="J668" s="5"/>
      <c r="K668" s="5"/>
      <c r="M668" s="5"/>
      <c r="N668" s="5"/>
    </row>
    <row r="669" spans="2:14">
      <c r="B669" s="5"/>
      <c r="C669" s="5"/>
      <c r="D669" s="5"/>
      <c r="E669" s="5"/>
      <c r="G669" s="5"/>
      <c r="H669" s="5"/>
      <c r="I669" s="5"/>
      <c r="J669" s="5"/>
      <c r="K669" s="5"/>
      <c r="M669" s="5"/>
      <c r="N669" s="5"/>
    </row>
    <row r="670" spans="2:14">
      <c r="B670" s="5"/>
      <c r="C670" s="5"/>
      <c r="D670" s="5"/>
      <c r="E670" s="5"/>
      <c r="G670" s="5"/>
      <c r="H670" s="5"/>
      <c r="I670" s="5"/>
      <c r="J670" s="5"/>
      <c r="K670" s="5"/>
      <c r="M670" s="5"/>
      <c r="N670" s="5"/>
    </row>
    <row r="671" spans="2:14">
      <c r="B671" s="5"/>
      <c r="C671" s="5"/>
      <c r="D671" s="5"/>
      <c r="E671" s="5"/>
      <c r="G671" s="5"/>
      <c r="H671" s="5"/>
      <c r="I671" s="5"/>
      <c r="J671" s="5"/>
      <c r="K671" s="5"/>
      <c r="M671" s="5"/>
      <c r="N671" s="5"/>
    </row>
    <row r="672" spans="2:14">
      <c r="B672" s="5"/>
      <c r="C672" s="5"/>
      <c r="D672" s="5"/>
      <c r="E672" s="5"/>
      <c r="G672" s="5"/>
      <c r="H672" s="5"/>
      <c r="I672" s="5"/>
      <c r="J672" s="5"/>
      <c r="K672" s="5"/>
      <c r="M672" s="5"/>
      <c r="N672" s="5"/>
    </row>
    <row r="673" spans="2:14">
      <c r="B673" s="5"/>
      <c r="C673" s="5"/>
      <c r="D673" s="5"/>
      <c r="E673" s="5"/>
      <c r="G673" s="5"/>
      <c r="H673" s="5"/>
      <c r="I673" s="5"/>
      <c r="J673" s="5"/>
      <c r="K673" s="5"/>
      <c r="M673" s="5"/>
      <c r="N673" s="5"/>
    </row>
    <row r="674" spans="2:14">
      <c r="B674" s="5"/>
      <c r="C674" s="5"/>
      <c r="D674" s="5"/>
      <c r="E674" s="5"/>
      <c r="G674" s="5"/>
      <c r="H674" s="5"/>
      <c r="I674" s="5"/>
      <c r="J674" s="5"/>
      <c r="K674" s="5"/>
      <c r="M674" s="5"/>
      <c r="N674" s="5"/>
    </row>
    <row r="675" spans="2:14">
      <c r="B675" s="5"/>
      <c r="C675" s="5"/>
      <c r="D675" s="5"/>
      <c r="E675" s="5"/>
      <c r="G675" s="5"/>
      <c r="H675" s="5"/>
      <c r="I675" s="5"/>
      <c r="J675" s="5"/>
      <c r="K675" s="5"/>
      <c r="M675" s="5"/>
      <c r="N675" s="5"/>
    </row>
    <row r="676" spans="2:14">
      <c r="B676" s="5"/>
      <c r="C676" s="5"/>
      <c r="D676" s="5"/>
      <c r="E676" s="5"/>
      <c r="G676" s="5"/>
      <c r="H676" s="5"/>
      <c r="I676" s="5"/>
      <c r="J676" s="5"/>
      <c r="K676" s="5"/>
      <c r="M676" s="5"/>
      <c r="N676" s="5"/>
    </row>
    <row r="677" spans="2:14">
      <c r="B677" s="5"/>
      <c r="C677" s="5"/>
      <c r="D677" s="5"/>
      <c r="E677" s="5"/>
      <c r="G677" s="5"/>
      <c r="H677" s="5"/>
      <c r="I677" s="5"/>
      <c r="J677" s="5"/>
      <c r="K677" s="5"/>
      <c r="M677" s="5"/>
      <c r="N677" s="5"/>
    </row>
    <row r="678" spans="2:14">
      <c r="B678" s="5"/>
      <c r="C678" s="5"/>
      <c r="D678" s="5"/>
      <c r="E678" s="5"/>
      <c r="G678" s="5"/>
      <c r="H678" s="5"/>
      <c r="I678" s="5"/>
      <c r="J678" s="5"/>
      <c r="K678" s="5"/>
      <c r="M678" s="5"/>
      <c r="N678" s="5"/>
    </row>
    <row r="679" spans="2:14">
      <c r="B679" s="5"/>
      <c r="C679" s="5"/>
      <c r="D679" s="5"/>
      <c r="E679" s="5"/>
      <c r="G679" s="5"/>
      <c r="H679" s="5"/>
      <c r="I679" s="5"/>
      <c r="J679" s="5"/>
      <c r="K679" s="5"/>
      <c r="M679" s="5"/>
      <c r="N679" s="5"/>
    </row>
    <row r="680" spans="2:14">
      <c r="B680" s="5"/>
      <c r="C680" s="5"/>
      <c r="D680" s="5"/>
      <c r="E680" s="5"/>
      <c r="G680" s="5"/>
      <c r="H680" s="5"/>
      <c r="I680" s="5"/>
      <c r="J680" s="5"/>
      <c r="K680" s="5"/>
      <c r="M680" s="5"/>
      <c r="N680" s="5"/>
    </row>
    <row r="681" spans="2:14">
      <c r="B681" s="5"/>
      <c r="C681" s="5"/>
      <c r="D681" s="5"/>
      <c r="E681" s="5"/>
      <c r="G681" s="5"/>
      <c r="H681" s="5"/>
      <c r="I681" s="5"/>
      <c r="J681" s="5"/>
      <c r="K681" s="5"/>
      <c r="M681" s="5"/>
      <c r="N681" s="5"/>
    </row>
    <row r="682" spans="2:14">
      <c r="B682" s="5"/>
      <c r="C682" s="5"/>
      <c r="D682" s="5"/>
      <c r="E682" s="5"/>
      <c r="G682" s="5"/>
      <c r="H682" s="5"/>
      <c r="I682" s="5"/>
      <c r="J682" s="5"/>
      <c r="K682" s="5"/>
      <c r="M682" s="5"/>
      <c r="N682" s="5"/>
    </row>
    <row r="683" spans="2:14">
      <c r="B683" s="5"/>
      <c r="C683" s="5"/>
      <c r="D683" s="5"/>
      <c r="E683" s="5"/>
      <c r="G683" s="5"/>
      <c r="H683" s="5"/>
      <c r="I683" s="5"/>
      <c r="J683" s="5"/>
      <c r="K683" s="5"/>
      <c r="M683" s="5"/>
      <c r="N683" s="5"/>
    </row>
    <row r="684" spans="2:14">
      <c r="B684" s="5"/>
      <c r="C684" s="5"/>
      <c r="D684" s="5"/>
      <c r="E684" s="5"/>
      <c r="G684" s="5"/>
      <c r="H684" s="5"/>
      <c r="I684" s="5"/>
      <c r="J684" s="5"/>
      <c r="K684" s="5"/>
      <c r="M684" s="5"/>
      <c r="N684" s="5"/>
    </row>
    <row r="685" spans="2:14">
      <c r="B685" s="5"/>
      <c r="C685" s="5"/>
      <c r="D685" s="5"/>
      <c r="E685" s="5"/>
      <c r="G685" s="5"/>
      <c r="H685" s="5"/>
      <c r="I685" s="5"/>
      <c r="J685" s="5"/>
      <c r="K685" s="5"/>
      <c r="M685" s="5"/>
      <c r="N685" s="5"/>
    </row>
    <row r="686" spans="2:14">
      <c r="B686" s="5"/>
      <c r="C686" s="5"/>
      <c r="D686" s="5"/>
      <c r="E686" s="5"/>
      <c r="G686" s="5"/>
      <c r="H686" s="5"/>
      <c r="I686" s="5"/>
      <c r="J686" s="5"/>
      <c r="K686" s="5"/>
      <c r="M686" s="5"/>
      <c r="N686" s="5"/>
    </row>
    <row r="687" spans="2:14">
      <c r="B687" s="5"/>
      <c r="C687" s="5"/>
      <c r="D687" s="5"/>
      <c r="E687" s="5"/>
      <c r="G687" s="5"/>
      <c r="H687" s="5"/>
      <c r="I687" s="5"/>
      <c r="J687" s="5"/>
      <c r="K687" s="5"/>
      <c r="M687" s="5"/>
      <c r="N687" s="5"/>
    </row>
    <row r="688" spans="2:14">
      <c r="B688" s="5"/>
      <c r="C688" s="5"/>
      <c r="D688" s="5"/>
      <c r="E688" s="5"/>
      <c r="G688" s="5"/>
      <c r="H688" s="5"/>
      <c r="I688" s="5"/>
      <c r="J688" s="5"/>
      <c r="K688" s="5"/>
      <c r="M688" s="5"/>
      <c r="N688" s="5"/>
    </row>
    <row r="689" spans="2:14">
      <c r="B689" s="5"/>
      <c r="C689" s="5"/>
      <c r="D689" s="5"/>
      <c r="E689" s="5"/>
      <c r="G689" s="5"/>
      <c r="H689" s="5"/>
      <c r="I689" s="5"/>
      <c r="J689" s="5"/>
      <c r="K689" s="5"/>
      <c r="M689" s="5"/>
      <c r="N689" s="5"/>
    </row>
    <row r="690" spans="2:14">
      <c r="B690" s="5"/>
      <c r="C690" s="5"/>
      <c r="D690" s="5"/>
      <c r="E690" s="5"/>
      <c r="G690" s="5"/>
      <c r="H690" s="5"/>
      <c r="I690" s="5"/>
      <c r="J690" s="5"/>
      <c r="K690" s="5"/>
      <c r="M690" s="5"/>
      <c r="N690" s="5"/>
    </row>
    <row r="691" spans="2:14">
      <c r="B691" s="5"/>
      <c r="C691" s="5"/>
      <c r="D691" s="5"/>
      <c r="E691" s="5"/>
      <c r="G691" s="5"/>
      <c r="H691" s="5"/>
      <c r="I691" s="5"/>
      <c r="J691" s="5"/>
      <c r="K691" s="5"/>
      <c r="M691" s="5"/>
      <c r="N691" s="5"/>
    </row>
    <row r="692" spans="2:14">
      <c r="B692" s="5"/>
      <c r="C692" s="5"/>
      <c r="D692" s="5"/>
      <c r="E692" s="5"/>
      <c r="G692" s="5"/>
      <c r="H692" s="5"/>
      <c r="I692" s="5"/>
      <c r="J692" s="5"/>
      <c r="K692" s="5"/>
      <c r="M692" s="5"/>
      <c r="N692" s="5"/>
    </row>
    <row r="693" spans="2:14">
      <c r="B693" s="5"/>
      <c r="C693" s="5"/>
      <c r="D693" s="5"/>
      <c r="E693" s="5"/>
      <c r="G693" s="5"/>
      <c r="H693" s="5"/>
      <c r="I693" s="5"/>
      <c r="J693" s="5"/>
      <c r="K693" s="5"/>
      <c r="M693" s="5"/>
      <c r="N693" s="5"/>
    </row>
    <row r="694" spans="2:14">
      <c r="B694" s="5"/>
      <c r="C694" s="5"/>
      <c r="D694" s="5"/>
      <c r="E694" s="5"/>
      <c r="G694" s="5"/>
      <c r="H694" s="5"/>
      <c r="I694" s="5"/>
      <c r="J694" s="5"/>
      <c r="K694" s="5"/>
      <c r="M694" s="5"/>
      <c r="N694" s="5"/>
    </row>
    <row r="695" spans="2:14">
      <c r="B695" s="5"/>
      <c r="C695" s="5"/>
      <c r="D695" s="5"/>
      <c r="E695" s="5"/>
      <c r="G695" s="5"/>
      <c r="H695" s="5"/>
      <c r="I695" s="5"/>
      <c r="J695" s="5"/>
      <c r="K695" s="5"/>
      <c r="M695" s="5"/>
      <c r="N695" s="5"/>
    </row>
    <row r="696" spans="2:14">
      <c r="B696" s="5"/>
      <c r="C696" s="5"/>
      <c r="D696" s="5"/>
      <c r="E696" s="5"/>
      <c r="G696" s="5"/>
      <c r="H696" s="5"/>
      <c r="I696" s="5"/>
      <c r="J696" s="5"/>
      <c r="K696" s="5"/>
      <c r="M696" s="5"/>
      <c r="N696" s="5"/>
    </row>
    <row r="697" spans="2:14">
      <c r="B697" s="5"/>
      <c r="C697" s="5"/>
      <c r="D697" s="5"/>
      <c r="E697" s="5"/>
      <c r="G697" s="5"/>
      <c r="H697" s="5"/>
      <c r="I697" s="5"/>
      <c r="J697" s="5"/>
      <c r="K697" s="5"/>
      <c r="M697" s="5"/>
      <c r="N697" s="5"/>
    </row>
    <row r="698" spans="2:14">
      <c r="B698" s="5"/>
      <c r="C698" s="5"/>
      <c r="D698" s="5"/>
      <c r="E698" s="5"/>
      <c r="G698" s="5"/>
      <c r="H698" s="5"/>
      <c r="I698" s="5"/>
      <c r="J698" s="5"/>
      <c r="K698" s="5"/>
      <c r="M698" s="5"/>
      <c r="N698" s="5"/>
    </row>
    <row r="699" spans="2:14">
      <c r="B699" s="5"/>
      <c r="C699" s="5"/>
      <c r="D699" s="5"/>
      <c r="E699" s="5"/>
      <c r="G699" s="5"/>
      <c r="H699" s="5"/>
      <c r="I699" s="5"/>
      <c r="J699" s="5"/>
      <c r="K699" s="5"/>
      <c r="M699" s="5"/>
      <c r="N699" s="5"/>
    </row>
    <row r="700" spans="2:14">
      <c r="B700" s="5"/>
      <c r="C700" s="5"/>
      <c r="D700" s="5"/>
      <c r="E700" s="5"/>
      <c r="G700" s="5"/>
      <c r="H700" s="5"/>
      <c r="I700" s="5"/>
      <c r="J700" s="5"/>
      <c r="K700" s="5"/>
      <c r="M700" s="5"/>
      <c r="N700" s="5"/>
    </row>
    <row r="701" spans="2:14">
      <c r="B701" s="5"/>
      <c r="C701" s="5"/>
      <c r="D701" s="5"/>
      <c r="E701" s="5"/>
      <c r="G701" s="5"/>
      <c r="H701" s="5"/>
      <c r="I701" s="5"/>
      <c r="J701" s="5"/>
      <c r="K701" s="5"/>
      <c r="M701" s="5"/>
      <c r="N701" s="5"/>
    </row>
    <row r="702" spans="2:14">
      <c r="B702" s="5"/>
      <c r="C702" s="5"/>
      <c r="D702" s="5"/>
      <c r="E702" s="5"/>
      <c r="G702" s="5"/>
      <c r="H702" s="5"/>
      <c r="I702" s="5"/>
      <c r="J702" s="5"/>
      <c r="K702" s="5"/>
      <c r="M702" s="5"/>
      <c r="N702" s="5"/>
    </row>
    <row r="703" spans="2:14">
      <c r="B703" s="5"/>
      <c r="C703" s="5"/>
      <c r="D703" s="5"/>
      <c r="E703" s="5"/>
      <c r="G703" s="5"/>
      <c r="H703" s="5"/>
      <c r="I703" s="5"/>
      <c r="J703" s="5"/>
      <c r="K703" s="5"/>
      <c r="M703" s="5"/>
      <c r="N703" s="5"/>
    </row>
    <row r="704" spans="2:14">
      <c r="B704" s="5"/>
      <c r="C704" s="5"/>
      <c r="D704" s="5"/>
      <c r="E704" s="5"/>
      <c r="G704" s="5"/>
      <c r="H704" s="5"/>
      <c r="I704" s="5"/>
      <c r="J704" s="5"/>
      <c r="K704" s="5"/>
      <c r="M704" s="5"/>
      <c r="N704" s="5"/>
    </row>
    <row r="705" spans="2:14">
      <c r="B705" s="5"/>
      <c r="C705" s="5"/>
      <c r="D705" s="5"/>
      <c r="E705" s="5"/>
      <c r="G705" s="5"/>
      <c r="H705" s="5"/>
      <c r="I705" s="5"/>
      <c r="J705" s="5"/>
      <c r="K705" s="5"/>
      <c r="M705" s="5"/>
      <c r="N705" s="5"/>
    </row>
    <row r="706" spans="2:14">
      <c r="B706" s="5"/>
      <c r="C706" s="5"/>
      <c r="D706" s="5"/>
      <c r="E706" s="5"/>
      <c r="G706" s="5"/>
      <c r="H706" s="5"/>
      <c r="I706" s="5"/>
      <c r="J706" s="5"/>
      <c r="K706" s="5"/>
      <c r="M706" s="5"/>
      <c r="N706" s="5"/>
    </row>
    <row r="707" spans="2:14">
      <c r="B707" s="5"/>
      <c r="C707" s="5"/>
      <c r="D707" s="5"/>
      <c r="E707" s="5"/>
      <c r="G707" s="5"/>
      <c r="H707" s="5"/>
      <c r="I707" s="5"/>
      <c r="J707" s="5"/>
      <c r="K707" s="5"/>
      <c r="M707" s="5"/>
      <c r="N707" s="5"/>
    </row>
    <row r="708" spans="2:14">
      <c r="B708" s="5"/>
      <c r="C708" s="5"/>
      <c r="D708" s="5"/>
      <c r="E708" s="5"/>
      <c r="G708" s="5"/>
      <c r="H708" s="5"/>
      <c r="I708" s="5"/>
      <c r="J708" s="5"/>
      <c r="K708" s="5"/>
      <c r="M708" s="5"/>
      <c r="N708" s="5"/>
    </row>
    <row r="709" spans="2:14">
      <c r="B709" s="5"/>
      <c r="C709" s="5"/>
      <c r="D709" s="5"/>
      <c r="E709" s="5"/>
      <c r="G709" s="5"/>
      <c r="H709" s="5"/>
      <c r="I709" s="5"/>
      <c r="J709" s="5"/>
      <c r="K709" s="5"/>
      <c r="M709" s="5"/>
      <c r="N709" s="5"/>
    </row>
    <row r="710" spans="2:14">
      <c r="B710" s="5"/>
      <c r="C710" s="5"/>
      <c r="D710" s="5"/>
      <c r="E710" s="5"/>
      <c r="G710" s="5"/>
      <c r="H710" s="5"/>
      <c r="I710" s="5"/>
      <c r="J710" s="5"/>
      <c r="K710" s="5"/>
      <c r="M710" s="5"/>
      <c r="N710" s="5"/>
    </row>
    <row r="711" spans="2:14">
      <c r="B711" s="5"/>
      <c r="C711" s="5"/>
      <c r="D711" s="5"/>
      <c r="E711" s="5"/>
      <c r="G711" s="5"/>
      <c r="H711" s="5"/>
      <c r="I711" s="5"/>
      <c r="J711" s="5"/>
      <c r="K711" s="5"/>
      <c r="M711" s="5"/>
      <c r="N711" s="5"/>
    </row>
    <row r="712" spans="2:14">
      <c r="B712" s="5"/>
      <c r="C712" s="5"/>
      <c r="D712" s="5"/>
      <c r="E712" s="5"/>
      <c r="G712" s="5"/>
      <c r="H712" s="5"/>
      <c r="I712" s="5"/>
      <c r="J712" s="5"/>
      <c r="K712" s="5"/>
      <c r="M712" s="5"/>
      <c r="N712" s="5"/>
    </row>
    <row r="713" spans="2:14">
      <c r="B713" s="5"/>
      <c r="C713" s="5"/>
      <c r="D713" s="5"/>
      <c r="E713" s="5"/>
      <c r="G713" s="5"/>
      <c r="H713" s="5"/>
      <c r="I713" s="5"/>
      <c r="J713" s="5"/>
      <c r="K713" s="5"/>
      <c r="M713" s="5"/>
      <c r="N713" s="5"/>
    </row>
    <row r="714" spans="2:14">
      <c r="B714" s="5"/>
      <c r="C714" s="5"/>
      <c r="D714" s="5"/>
      <c r="E714" s="5"/>
      <c r="G714" s="5"/>
      <c r="H714" s="5"/>
      <c r="I714" s="5"/>
      <c r="J714" s="5"/>
      <c r="K714" s="5"/>
      <c r="M714" s="5"/>
      <c r="N714" s="5"/>
    </row>
    <row r="715" spans="2:14">
      <c r="B715" s="5"/>
      <c r="C715" s="5"/>
      <c r="D715" s="5"/>
      <c r="E715" s="5"/>
      <c r="G715" s="5"/>
      <c r="H715" s="5"/>
      <c r="I715" s="5"/>
      <c r="J715" s="5"/>
      <c r="K715" s="5"/>
      <c r="M715" s="5"/>
      <c r="N715" s="5"/>
    </row>
    <row r="716" spans="2:14">
      <c r="B716" s="5"/>
      <c r="C716" s="5"/>
      <c r="D716" s="5"/>
      <c r="E716" s="5"/>
      <c r="G716" s="5"/>
      <c r="H716" s="5"/>
      <c r="I716" s="5"/>
      <c r="J716" s="5"/>
      <c r="K716" s="5"/>
      <c r="M716" s="5"/>
      <c r="N716" s="5"/>
    </row>
    <row r="717" spans="2:14">
      <c r="B717" s="5"/>
      <c r="C717" s="5"/>
      <c r="D717" s="5"/>
      <c r="E717" s="5"/>
      <c r="G717" s="5"/>
      <c r="H717" s="5"/>
      <c r="I717" s="5"/>
      <c r="J717" s="5"/>
      <c r="K717" s="5"/>
      <c r="M717" s="5"/>
      <c r="N717" s="5"/>
    </row>
    <row r="718" spans="2:14">
      <c r="B718" s="5"/>
      <c r="C718" s="5"/>
      <c r="D718" s="5"/>
      <c r="E718" s="5"/>
      <c r="G718" s="5"/>
      <c r="H718" s="5"/>
      <c r="I718" s="5"/>
      <c r="J718" s="5"/>
      <c r="K718" s="5"/>
      <c r="M718" s="5"/>
      <c r="N718" s="5"/>
    </row>
    <row r="719" spans="2:14">
      <c r="B719" s="5"/>
      <c r="C719" s="5"/>
      <c r="D719" s="5"/>
      <c r="E719" s="5"/>
      <c r="G719" s="5"/>
      <c r="H719" s="5"/>
      <c r="I719" s="5"/>
      <c r="J719" s="5"/>
      <c r="K719" s="5"/>
      <c r="M719" s="5"/>
      <c r="N719" s="5"/>
    </row>
    <row r="720" spans="2:14">
      <c r="B720" s="5"/>
      <c r="C720" s="5"/>
      <c r="D720" s="5"/>
      <c r="E720" s="5"/>
      <c r="G720" s="5"/>
      <c r="H720" s="5"/>
      <c r="I720" s="5"/>
      <c r="J720" s="5"/>
      <c r="K720" s="5"/>
      <c r="M720" s="5"/>
      <c r="N720" s="5"/>
    </row>
    <row r="721" spans="2:14">
      <c r="B721" s="5"/>
      <c r="C721" s="5"/>
      <c r="D721" s="5"/>
      <c r="E721" s="5"/>
      <c r="G721" s="5"/>
      <c r="H721" s="5"/>
      <c r="I721" s="5"/>
      <c r="J721" s="5"/>
      <c r="K721" s="5"/>
      <c r="M721" s="5"/>
      <c r="N721" s="5"/>
    </row>
    <row r="722" spans="2:14">
      <c r="B722" s="5"/>
      <c r="C722" s="5"/>
      <c r="D722" s="5"/>
      <c r="E722" s="5"/>
      <c r="G722" s="5"/>
      <c r="H722" s="5"/>
      <c r="I722" s="5"/>
      <c r="J722" s="5"/>
      <c r="K722" s="5"/>
      <c r="M722" s="5"/>
      <c r="N722" s="5"/>
    </row>
    <row r="723" spans="2:14">
      <c r="B723" s="5"/>
      <c r="C723" s="5"/>
      <c r="D723" s="5"/>
      <c r="E723" s="5"/>
      <c r="G723" s="5"/>
      <c r="H723" s="5"/>
      <c r="I723" s="5"/>
      <c r="J723" s="5"/>
      <c r="K723" s="5"/>
      <c r="M723" s="5"/>
      <c r="N723" s="5"/>
    </row>
    <row r="724" spans="2:14">
      <c r="B724" s="5"/>
      <c r="C724" s="5"/>
      <c r="D724" s="5"/>
      <c r="E724" s="5"/>
      <c r="G724" s="5"/>
      <c r="H724" s="5"/>
      <c r="I724" s="5"/>
      <c r="J724" s="5"/>
      <c r="K724" s="5"/>
      <c r="M724" s="5"/>
      <c r="N724" s="5"/>
    </row>
    <row r="725" spans="2:14">
      <c r="B725" s="5"/>
      <c r="C725" s="5"/>
      <c r="D725" s="5"/>
      <c r="E725" s="5"/>
      <c r="G725" s="5"/>
      <c r="H725" s="5"/>
      <c r="I725" s="5"/>
      <c r="J725" s="5"/>
      <c r="K725" s="5"/>
      <c r="M725" s="5"/>
      <c r="N725" s="5"/>
    </row>
    <row r="726" spans="2:14">
      <c r="B726" s="5"/>
      <c r="C726" s="5"/>
      <c r="D726" s="5"/>
      <c r="E726" s="5"/>
      <c r="G726" s="5"/>
      <c r="H726" s="5"/>
      <c r="I726" s="5"/>
      <c r="J726" s="5"/>
      <c r="K726" s="5"/>
      <c r="M726" s="5"/>
      <c r="N726" s="5"/>
    </row>
    <row r="727" spans="2:14">
      <c r="B727" s="5"/>
      <c r="C727" s="5"/>
      <c r="D727" s="5"/>
      <c r="E727" s="5"/>
      <c r="G727" s="5"/>
      <c r="H727" s="5"/>
      <c r="I727" s="5"/>
      <c r="J727" s="5"/>
      <c r="K727" s="5"/>
      <c r="M727" s="5"/>
      <c r="N727" s="5"/>
    </row>
    <row r="728" spans="2:14">
      <c r="B728" s="5"/>
      <c r="C728" s="5"/>
      <c r="D728" s="5"/>
      <c r="E728" s="5"/>
      <c r="G728" s="5"/>
      <c r="H728" s="5"/>
      <c r="I728" s="5"/>
      <c r="J728" s="5"/>
      <c r="K728" s="5"/>
      <c r="M728" s="5"/>
      <c r="N728" s="5"/>
    </row>
    <row r="729" spans="2:14">
      <c r="B729" s="5"/>
      <c r="C729" s="5"/>
      <c r="D729" s="5"/>
      <c r="E729" s="5"/>
      <c r="G729" s="5"/>
      <c r="H729" s="5"/>
      <c r="I729" s="5"/>
      <c r="J729" s="5"/>
      <c r="K729" s="5"/>
      <c r="M729" s="5"/>
      <c r="N729" s="5"/>
    </row>
    <row r="730" spans="2:14">
      <c r="B730" s="5"/>
      <c r="C730" s="5"/>
      <c r="D730" s="5"/>
      <c r="E730" s="5"/>
      <c r="G730" s="5"/>
      <c r="H730" s="5"/>
      <c r="I730" s="5"/>
      <c r="J730" s="5"/>
      <c r="K730" s="5"/>
      <c r="M730" s="5"/>
      <c r="N730" s="5"/>
    </row>
    <row r="731" spans="2:14">
      <c r="B731" s="5"/>
      <c r="C731" s="5"/>
      <c r="D731" s="5"/>
      <c r="E731" s="5"/>
      <c r="G731" s="5"/>
      <c r="H731" s="5"/>
      <c r="I731" s="5"/>
      <c r="J731" s="5"/>
      <c r="K731" s="5"/>
      <c r="M731" s="5"/>
      <c r="N731" s="5"/>
    </row>
    <row r="732" spans="2:14">
      <c r="B732" s="5"/>
      <c r="C732" s="5"/>
      <c r="D732" s="5"/>
      <c r="E732" s="5"/>
      <c r="G732" s="5"/>
      <c r="H732" s="5"/>
      <c r="I732" s="5"/>
      <c r="J732" s="5"/>
      <c r="K732" s="5"/>
      <c r="M732" s="5"/>
      <c r="N732" s="5"/>
    </row>
    <row r="733" spans="2:14">
      <c r="B733" s="5"/>
      <c r="C733" s="5"/>
      <c r="D733" s="5"/>
      <c r="E733" s="5"/>
      <c r="G733" s="5"/>
      <c r="H733" s="5"/>
      <c r="I733" s="5"/>
      <c r="J733" s="5"/>
      <c r="K733" s="5"/>
      <c r="M733" s="5"/>
      <c r="N733" s="5"/>
    </row>
    <row r="734" spans="2:14">
      <c r="B734" s="5"/>
      <c r="C734" s="5"/>
      <c r="D734" s="5"/>
      <c r="E734" s="5"/>
      <c r="G734" s="5"/>
      <c r="H734" s="5"/>
      <c r="I734" s="5"/>
      <c r="J734" s="5"/>
      <c r="K734" s="5"/>
      <c r="M734" s="5"/>
      <c r="N734" s="5"/>
    </row>
    <row r="735" spans="2:14">
      <c r="B735" s="5"/>
      <c r="C735" s="5"/>
      <c r="D735" s="5"/>
      <c r="E735" s="5"/>
      <c r="G735" s="5"/>
      <c r="H735" s="5"/>
      <c r="I735" s="5"/>
      <c r="J735" s="5"/>
      <c r="K735" s="5"/>
      <c r="M735" s="5"/>
      <c r="N735" s="5"/>
    </row>
    <row r="736" spans="2:14">
      <c r="B736" s="5"/>
      <c r="C736" s="5"/>
      <c r="D736" s="5"/>
      <c r="E736" s="5"/>
      <c r="G736" s="5"/>
      <c r="H736" s="5"/>
      <c r="I736" s="5"/>
      <c r="J736" s="5"/>
      <c r="K736" s="5"/>
      <c r="M736" s="5"/>
      <c r="N736" s="5"/>
    </row>
    <row r="737" spans="2:14">
      <c r="B737" s="5"/>
      <c r="C737" s="5"/>
      <c r="D737" s="5"/>
      <c r="E737" s="5"/>
      <c r="G737" s="5"/>
      <c r="H737" s="5"/>
      <c r="I737" s="5"/>
      <c r="J737" s="5"/>
      <c r="K737" s="5"/>
      <c r="M737" s="5"/>
      <c r="N737" s="5"/>
    </row>
    <row r="738" spans="2:14">
      <c r="B738" s="5"/>
      <c r="C738" s="5"/>
      <c r="D738" s="5"/>
      <c r="E738" s="5"/>
      <c r="G738" s="5"/>
      <c r="H738" s="5"/>
      <c r="I738" s="5"/>
      <c r="J738" s="5"/>
      <c r="K738" s="5"/>
      <c r="M738" s="5"/>
      <c r="N738" s="5"/>
    </row>
    <row r="739" spans="2:14">
      <c r="B739" s="5"/>
      <c r="C739" s="5"/>
      <c r="D739" s="5"/>
      <c r="E739" s="5"/>
      <c r="G739" s="5"/>
      <c r="H739" s="5"/>
      <c r="I739" s="5"/>
      <c r="J739" s="5"/>
      <c r="K739" s="5"/>
      <c r="M739" s="5"/>
      <c r="N739" s="5"/>
    </row>
    <row r="740" spans="2:14">
      <c r="B740" s="5"/>
      <c r="C740" s="5"/>
      <c r="D740" s="5"/>
      <c r="E740" s="5"/>
      <c r="G740" s="5"/>
      <c r="H740" s="5"/>
      <c r="I740" s="5"/>
      <c r="J740" s="5"/>
      <c r="K740" s="5"/>
      <c r="M740" s="5"/>
      <c r="N740" s="5"/>
    </row>
    <row r="741" spans="2:14">
      <c r="B741" s="5"/>
      <c r="C741" s="5"/>
      <c r="D741" s="5"/>
      <c r="E741" s="5"/>
      <c r="G741" s="5"/>
      <c r="H741" s="5"/>
      <c r="I741" s="5"/>
      <c r="J741" s="5"/>
      <c r="K741" s="5"/>
      <c r="M741" s="5"/>
      <c r="N741" s="5"/>
    </row>
    <row r="742" spans="2:14">
      <c r="B742" s="5"/>
      <c r="C742" s="5"/>
      <c r="D742" s="5"/>
      <c r="E742" s="5"/>
      <c r="G742" s="5"/>
      <c r="H742" s="5"/>
      <c r="I742" s="5"/>
      <c r="J742" s="5"/>
      <c r="K742" s="5"/>
      <c r="M742" s="5"/>
      <c r="N742" s="5"/>
    </row>
    <row r="743" spans="2:14">
      <c r="B743" s="5"/>
      <c r="C743" s="5"/>
      <c r="D743" s="5"/>
      <c r="E743" s="5"/>
      <c r="G743" s="5"/>
      <c r="H743" s="5"/>
      <c r="I743" s="5"/>
      <c r="J743" s="5"/>
      <c r="K743" s="5"/>
      <c r="M743" s="5"/>
      <c r="N743" s="5"/>
    </row>
    <row r="744" spans="2:14">
      <c r="B744" s="5"/>
      <c r="C744" s="5"/>
      <c r="D744" s="5"/>
      <c r="E744" s="5"/>
      <c r="G744" s="5"/>
      <c r="H744" s="5"/>
      <c r="I744" s="5"/>
      <c r="J744" s="5"/>
      <c r="K744" s="5"/>
      <c r="M744" s="5"/>
      <c r="N744" s="5"/>
    </row>
    <row r="745" spans="2:14">
      <c r="B745" s="5"/>
      <c r="C745" s="5"/>
      <c r="D745" s="5"/>
      <c r="E745" s="5"/>
      <c r="G745" s="5"/>
      <c r="H745" s="5"/>
      <c r="I745" s="5"/>
      <c r="J745" s="5"/>
      <c r="K745" s="5"/>
      <c r="M745" s="5"/>
      <c r="N745" s="5"/>
    </row>
    <row r="746" spans="2:14">
      <c r="B746" s="5"/>
      <c r="C746" s="5"/>
      <c r="D746" s="5"/>
      <c r="E746" s="5"/>
      <c r="G746" s="5"/>
      <c r="H746" s="5"/>
      <c r="I746" s="5"/>
      <c r="J746" s="5"/>
      <c r="K746" s="5"/>
      <c r="M746" s="5"/>
      <c r="N746" s="5"/>
    </row>
    <row r="747" spans="2:14">
      <c r="B747" s="5"/>
      <c r="C747" s="5"/>
      <c r="D747" s="5"/>
      <c r="E747" s="5"/>
      <c r="G747" s="5"/>
      <c r="H747" s="5"/>
      <c r="I747" s="5"/>
      <c r="J747" s="5"/>
      <c r="K747" s="5"/>
      <c r="M747" s="5"/>
      <c r="N747" s="5"/>
    </row>
    <row r="748" spans="2:14">
      <c r="B748" s="5"/>
      <c r="C748" s="5"/>
      <c r="D748" s="5"/>
      <c r="E748" s="5"/>
      <c r="G748" s="5"/>
      <c r="H748" s="5"/>
      <c r="I748" s="5"/>
      <c r="J748" s="5"/>
      <c r="K748" s="5"/>
      <c r="M748" s="5"/>
      <c r="N748" s="5"/>
    </row>
    <row r="749" spans="2:14">
      <c r="B749" s="5"/>
      <c r="C749" s="5"/>
      <c r="D749" s="5"/>
      <c r="E749" s="5"/>
      <c r="G749" s="5"/>
      <c r="H749" s="5"/>
      <c r="I749" s="5"/>
      <c r="J749" s="5"/>
      <c r="K749" s="5"/>
      <c r="M749" s="5"/>
      <c r="N749" s="5"/>
    </row>
    <row r="750" spans="2:14">
      <c r="B750" s="5"/>
      <c r="C750" s="5"/>
      <c r="D750" s="5"/>
      <c r="E750" s="5"/>
      <c r="G750" s="5"/>
      <c r="H750" s="5"/>
      <c r="I750" s="5"/>
      <c r="J750" s="5"/>
      <c r="K750" s="5"/>
      <c r="M750" s="5"/>
      <c r="N750" s="5"/>
    </row>
    <row r="751" spans="2:14">
      <c r="B751" s="5"/>
      <c r="C751" s="5"/>
      <c r="D751" s="5"/>
      <c r="E751" s="5"/>
      <c r="G751" s="5"/>
      <c r="H751" s="5"/>
      <c r="I751" s="5"/>
      <c r="J751" s="5"/>
      <c r="K751" s="5"/>
      <c r="M751" s="5"/>
      <c r="N751" s="5"/>
    </row>
    <row r="752" spans="2:14">
      <c r="B752" s="5"/>
      <c r="C752" s="5"/>
      <c r="D752" s="5"/>
      <c r="E752" s="5"/>
      <c r="G752" s="5"/>
      <c r="H752" s="5"/>
      <c r="I752" s="5"/>
      <c r="J752" s="5"/>
      <c r="K752" s="5"/>
      <c r="M752" s="5"/>
      <c r="N752" s="5"/>
    </row>
    <row r="753" spans="2:14">
      <c r="B753" s="5"/>
      <c r="C753" s="5"/>
      <c r="D753" s="5"/>
      <c r="E753" s="5"/>
      <c r="G753" s="5"/>
      <c r="H753" s="5"/>
      <c r="I753" s="5"/>
      <c r="J753" s="5"/>
      <c r="K753" s="5"/>
      <c r="M753" s="5"/>
      <c r="N753" s="5"/>
    </row>
    <row r="754" spans="2:14">
      <c r="B754" s="5"/>
      <c r="C754" s="5"/>
      <c r="D754" s="5"/>
      <c r="E754" s="5"/>
      <c r="G754" s="5"/>
      <c r="H754" s="5"/>
      <c r="I754" s="5"/>
      <c r="J754" s="5"/>
      <c r="K754" s="5"/>
      <c r="M754" s="5"/>
      <c r="N754" s="5"/>
    </row>
    <row r="755" spans="2:14">
      <c r="B755" s="5"/>
      <c r="C755" s="5"/>
      <c r="D755" s="5"/>
      <c r="E755" s="5"/>
      <c r="G755" s="5"/>
      <c r="H755" s="5"/>
      <c r="I755" s="5"/>
      <c r="J755" s="5"/>
      <c r="K755" s="5"/>
      <c r="M755" s="5"/>
      <c r="N755" s="5"/>
    </row>
    <row r="756" spans="2:14">
      <c r="B756" s="5"/>
      <c r="C756" s="5"/>
      <c r="D756" s="5"/>
      <c r="E756" s="5"/>
      <c r="G756" s="5"/>
      <c r="H756" s="5"/>
      <c r="I756" s="5"/>
      <c r="J756" s="5"/>
      <c r="K756" s="5"/>
      <c r="M756" s="5"/>
      <c r="N756" s="5"/>
    </row>
    <row r="757" spans="2:14">
      <c r="B757" s="5"/>
      <c r="C757" s="5"/>
      <c r="D757" s="5"/>
      <c r="E757" s="5"/>
      <c r="G757" s="5"/>
      <c r="H757" s="5"/>
      <c r="I757" s="5"/>
      <c r="J757" s="5"/>
      <c r="K757" s="5"/>
      <c r="M757" s="5"/>
      <c r="N757" s="5"/>
    </row>
    <row r="758" spans="2:14">
      <c r="B758" s="5"/>
      <c r="C758" s="5"/>
      <c r="D758" s="5"/>
      <c r="E758" s="5"/>
      <c r="G758" s="5"/>
      <c r="H758" s="5"/>
      <c r="I758" s="5"/>
      <c r="J758" s="5"/>
      <c r="K758" s="5"/>
      <c r="M758" s="5"/>
      <c r="N758" s="5"/>
    </row>
    <row r="759" spans="2:14">
      <c r="B759" s="5"/>
      <c r="C759" s="5"/>
      <c r="D759" s="5"/>
      <c r="E759" s="5"/>
      <c r="G759" s="5"/>
      <c r="H759" s="5"/>
      <c r="I759" s="5"/>
      <c r="J759" s="5"/>
      <c r="K759" s="5"/>
      <c r="M759" s="5"/>
      <c r="N759" s="5"/>
    </row>
    <row r="760" spans="2:14">
      <c r="B760" s="5"/>
      <c r="C760" s="5"/>
      <c r="D760" s="5"/>
      <c r="E760" s="5"/>
      <c r="G760" s="5"/>
      <c r="H760" s="5"/>
      <c r="I760" s="5"/>
      <c r="J760" s="5"/>
      <c r="K760" s="5"/>
      <c r="M760" s="5"/>
      <c r="N760" s="5"/>
    </row>
    <row r="761" spans="2:14">
      <c r="B761" s="5"/>
      <c r="C761" s="5"/>
      <c r="D761" s="5"/>
      <c r="E761" s="5"/>
      <c r="G761" s="5"/>
      <c r="H761" s="5"/>
      <c r="I761" s="5"/>
      <c r="J761" s="5"/>
      <c r="K761" s="5"/>
      <c r="M761" s="5"/>
      <c r="N761" s="5"/>
    </row>
    <row r="762" spans="2:14">
      <c r="B762" s="5"/>
      <c r="C762" s="5"/>
      <c r="D762" s="5"/>
      <c r="E762" s="5"/>
      <c r="G762" s="5"/>
      <c r="H762" s="5"/>
      <c r="I762" s="5"/>
      <c r="J762" s="5"/>
      <c r="K762" s="5"/>
      <c r="M762" s="5"/>
      <c r="N762" s="5"/>
    </row>
    <row r="763" spans="2:14">
      <c r="B763" s="5"/>
      <c r="C763" s="5"/>
      <c r="D763" s="5"/>
      <c r="E763" s="5"/>
      <c r="G763" s="5"/>
      <c r="H763" s="5"/>
      <c r="I763" s="5"/>
      <c r="J763" s="5"/>
      <c r="K763" s="5"/>
      <c r="M763" s="5"/>
      <c r="N763" s="5"/>
    </row>
    <row r="764" spans="2:14">
      <c r="B764" s="5"/>
      <c r="C764" s="5"/>
      <c r="D764" s="5"/>
      <c r="E764" s="5"/>
      <c r="G764" s="5"/>
      <c r="H764" s="5"/>
      <c r="I764" s="5"/>
      <c r="J764" s="5"/>
      <c r="K764" s="5"/>
      <c r="M764" s="5"/>
      <c r="N764" s="5"/>
    </row>
    <row r="765" spans="2:14">
      <c r="B765" s="5"/>
      <c r="C765" s="5"/>
      <c r="D765" s="5"/>
      <c r="E765" s="5"/>
      <c r="G765" s="5"/>
      <c r="H765" s="5"/>
      <c r="I765" s="5"/>
      <c r="J765" s="5"/>
      <c r="K765" s="5"/>
      <c r="M765" s="5"/>
      <c r="N765" s="5"/>
    </row>
    <row r="766" spans="2:14">
      <c r="B766" s="5"/>
      <c r="C766" s="5"/>
      <c r="D766" s="5"/>
      <c r="E766" s="5"/>
      <c r="G766" s="5"/>
      <c r="H766" s="5"/>
      <c r="I766" s="5"/>
      <c r="J766" s="5"/>
      <c r="K766" s="5"/>
      <c r="M766" s="5"/>
      <c r="N766" s="5"/>
    </row>
    <row r="767" spans="2:14">
      <c r="B767" s="5"/>
      <c r="C767" s="5"/>
      <c r="D767" s="5"/>
      <c r="E767" s="5"/>
      <c r="G767" s="5"/>
      <c r="H767" s="5"/>
      <c r="I767" s="5"/>
      <c r="J767" s="5"/>
      <c r="K767" s="5"/>
      <c r="M767" s="5"/>
      <c r="N767" s="5"/>
    </row>
    <row r="768" spans="2:14">
      <c r="B768" s="5"/>
      <c r="C768" s="5"/>
      <c r="D768" s="5"/>
      <c r="E768" s="5"/>
      <c r="G768" s="5"/>
      <c r="H768" s="5"/>
      <c r="I768" s="5"/>
      <c r="J768" s="5"/>
      <c r="K768" s="5"/>
      <c r="M768" s="5"/>
      <c r="N768" s="5"/>
    </row>
    <row r="769" spans="2:14">
      <c r="B769" s="5"/>
      <c r="C769" s="5"/>
      <c r="D769" s="5"/>
      <c r="E769" s="5"/>
      <c r="G769" s="5"/>
      <c r="H769" s="5"/>
      <c r="I769" s="5"/>
      <c r="J769" s="5"/>
      <c r="K769" s="5"/>
      <c r="M769" s="5"/>
      <c r="N769" s="5"/>
    </row>
    <row r="770" spans="2:14">
      <c r="B770" s="5"/>
      <c r="C770" s="5"/>
      <c r="D770" s="5"/>
      <c r="E770" s="5"/>
      <c r="G770" s="5"/>
      <c r="H770" s="5"/>
      <c r="I770" s="5"/>
      <c r="J770" s="5"/>
      <c r="K770" s="5"/>
      <c r="M770" s="5"/>
      <c r="N770" s="5"/>
    </row>
    <row r="771" spans="2:14">
      <c r="B771" s="5"/>
      <c r="C771" s="5"/>
      <c r="D771" s="5"/>
      <c r="E771" s="5"/>
      <c r="G771" s="5"/>
      <c r="H771" s="5"/>
      <c r="I771" s="5"/>
      <c r="J771" s="5"/>
      <c r="K771" s="5"/>
      <c r="M771" s="5"/>
      <c r="N771" s="5"/>
    </row>
    <row r="772" spans="2:14">
      <c r="B772" s="5"/>
      <c r="C772" s="5"/>
      <c r="D772" s="5"/>
      <c r="E772" s="5"/>
      <c r="G772" s="5"/>
      <c r="H772" s="5"/>
      <c r="I772" s="5"/>
      <c r="J772" s="5"/>
      <c r="K772" s="5"/>
      <c r="M772" s="5"/>
      <c r="N772" s="5"/>
    </row>
    <row r="773" spans="2:14">
      <c r="B773" s="5"/>
      <c r="C773" s="5"/>
      <c r="D773" s="5"/>
      <c r="E773" s="5"/>
      <c r="G773" s="5"/>
      <c r="H773" s="5"/>
      <c r="I773" s="5"/>
      <c r="J773" s="5"/>
      <c r="K773" s="5"/>
      <c r="M773" s="5"/>
      <c r="N773" s="5"/>
    </row>
    <row r="774" spans="2:14">
      <c r="B774" s="5"/>
      <c r="C774" s="5"/>
      <c r="D774" s="5"/>
      <c r="E774" s="5"/>
      <c r="G774" s="5"/>
      <c r="H774" s="5"/>
      <c r="I774" s="5"/>
      <c r="J774" s="5"/>
      <c r="K774" s="5"/>
      <c r="M774" s="5"/>
      <c r="N774" s="5"/>
    </row>
    <row r="775" spans="2:14">
      <c r="B775" s="5"/>
      <c r="C775" s="5"/>
      <c r="D775" s="5"/>
      <c r="E775" s="5"/>
      <c r="G775" s="5"/>
      <c r="H775" s="5"/>
      <c r="I775" s="5"/>
      <c r="J775" s="5"/>
      <c r="K775" s="5"/>
      <c r="M775" s="5"/>
      <c r="N775" s="5"/>
    </row>
    <row r="776" spans="2:14">
      <c r="B776" s="5"/>
      <c r="C776" s="5"/>
      <c r="D776" s="5"/>
      <c r="E776" s="5"/>
      <c r="G776" s="5"/>
      <c r="H776" s="5"/>
      <c r="I776" s="5"/>
      <c r="J776" s="5"/>
      <c r="K776" s="5"/>
      <c r="M776" s="5"/>
      <c r="N776" s="5"/>
    </row>
    <row r="777" spans="2:14">
      <c r="B777" s="5"/>
      <c r="C777" s="5"/>
      <c r="D777" s="5"/>
      <c r="E777" s="5"/>
      <c r="G777" s="5"/>
      <c r="H777" s="5"/>
      <c r="I777" s="5"/>
      <c r="J777" s="5"/>
      <c r="K777" s="5"/>
      <c r="M777" s="5"/>
      <c r="N777" s="5"/>
    </row>
    <row r="778" spans="2:14">
      <c r="B778" s="5"/>
      <c r="C778" s="5"/>
      <c r="D778" s="5"/>
      <c r="E778" s="5"/>
      <c r="G778" s="5"/>
      <c r="H778" s="5"/>
      <c r="I778" s="5"/>
      <c r="J778" s="5"/>
      <c r="K778" s="5"/>
      <c r="M778" s="5"/>
      <c r="N778" s="5"/>
    </row>
    <row r="779" spans="2:14">
      <c r="B779" s="5"/>
      <c r="C779" s="5"/>
      <c r="D779" s="5"/>
      <c r="E779" s="5"/>
      <c r="G779" s="5"/>
      <c r="H779" s="5"/>
      <c r="I779" s="5"/>
      <c r="J779" s="5"/>
      <c r="K779" s="5"/>
      <c r="M779" s="5"/>
      <c r="N779" s="5"/>
    </row>
    <row r="780" spans="2:14">
      <c r="B780" s="5"/>
      <c r="C780" s="5"/>
      <c r="D780" s="5"/>
      <c r="E780" s="5"/>
      <c r="G780" s="5"/>
      <c r="H780" s="5"/>
      <c r="I780" s="5"/>
      <c r="J780" s="5"/>
      <c r="K780" s="5"/>
      <c r="M780" s="5"/>
      <c r="N780" s="5"/>
    </row>
    <row r="781" spans="2:14">
      <c r="B781" s="5"/>
      <c r="C781" s="5"/>
      <c r="D781" s="5"/>
      <c r="E781" s="5"/>
      <c r="G781" s="5"/>
      <c r="H781" s="5"/>
      <c r="I781" s="5"/>
      <c r="J781" s="5"/>
      <c r="K781" s="5"/>
      <c r="M781" s="5"/>
      <c r="N781" s="5"/>
    </row>
    <row r="782" spans="2:14">
      <c r="B782" s="5"/>
      <c r="C782" s="5"/>
      <c r="D782" s="5"/>
      <c r="E782" s="5"/>
      <c r="G782" s="5"/>
      <c r="H782" s="5"/>
      <c r="I782" s="5"/>
      <c r="J782" s="5"/>
      <c r="K782" s="5"/>
      <c r="M782" s="5"/>
      <c r="N782" s="5"/>
    </row>
    <row r="783" spans="2:14">
      <c r="B783" s="5"/>
      <c r="C783" s="5"/>
      <c r="D783" s="5"/>
      <c r="E783" s="5"/>
      <c r="G783" s="5"/>
      <c r="H783" s="5"/>
      <c r="I783" s="5"/>
      <c r="J783" s="5"/>
      <c r="K783" s="5"/>
      <c r="M783" s="5"/>
      <c r="N783" s="5"/>
    </row>
    <row r="784" spans="2:14">
      <c r="B784" s="5"/>
      <c r="C784" s="5"/>
      <c r="D784" s="5"/>
      <c r="E784" s="5"/>
      <c r="G784" s="5"/>
      <c r="H784" s="5"/>
      <c r="I784" s="5"/>
      <c r="J784" s="5"/>
      <c r="K784" s="5"/>
      <c r="M784" s="5"/>
      <c r="N784" s="5"/>
    </row>
    <row r="785" spans="2:14">
      <c r="B785" s="5"/>
      <c r="C785" s="5"/>
      <c r="D785" s="5"/>
      <c r="E785" s="5"/>
      <c r="G785" s="5"/>
      <c r="H785" s="5"/>
      <c r="I785" s="5"/>
      <c r="J785" s="5"/>
      <c r="K785" s="5"/>
      <c r="M785" s="5"/>
      <c r="N785" s="5"/>
    </row>
    <row r="786" spans="2:14">
      <c r="B786" s="5"/>
      <c r="C786" s="5"/>
      <c r="D786" s="5"/>
      <c r="E786" s="5"/>
      <c r="G786" s="5"/>
      <c r="H786" s="5"/>
      <c r="I786" s="5"/>
      <c r="J786" s="5"/>
      <c r="K786" s="5"/>
      <c r="M786" s="5"/>
      <c r="N786" s="5"/>
    </row>
    <row r="787" spans="2:14">
      <c r="B787" s="5"/>
      <c r="C787" s="5"/>
      <c r="D787" s="5"/>
      <c r="E787" s="5"/>
      <c r="G787" s="5"/>
      <c r="H787" s="5"/>
      <c r="I787" s="5"/>
      <c r="J787" s="5"/>
      <c r="K787" s="5"/>
      <c r="M787" s="5"/>
      <c r="N787" s="5"/>
    </row>
    <row r="788" spans="2:14">
      <c r="B788" s="5"/>
      <c r="C788" s="5"/>
      <c r="D788" s="5"/>
      <c r="E788" s="5"/>
      <c r="G788" s="5"/>
      <c r="H788" s="5"/>
      <c r="I788" s="5"/>
      <c r="J788" s="5"/>
      <c r="K788" s="5"/>
      <c r="M788" s="5"/>
      <c r="N788" s="5"/>
    </row>
    <row r="789" spans="2:14">
      <c r="B789" s="5"/>
      <c r="C789" s="5"/>
      <c r="D789" s="5"/>
      <c r="E789" s="5"/>
      <c r="G789" s="5"/>
      <c r="H789" s="5"/>
      <c r="I789" s="5"/>
      <c r="J789" s="5"/>
      <c r="K789" s="5"/>
      <c r="M789" s="5"/>
      <c r="N789" s="5"/>
    </row>
    <row r="790" spans="2:14">
      <c r="B790" s="5"/>
      <c r="C790" s="5"/>
      <c r="D790" s="5"/>
      <c r="E790" s="5"/>
      <c r="G790" s="5"/>
      <c r="H790" s="5"/>
      <c r="I790" s="5"/>
      <c r="J790" s="5"/>
      <c r="K790" s="5"/>
      <c r="M790" s="5"/>
      <c r="N790" s="5"/>
    </row>
    <row r="791" spans="2:14">
      <c r="B791" s="5"/>
      <c r="C791" s="5"/>
      <c r="D791" s="5"/>
      <c r="E791" s="5"/>
      <c r="G791" s="5"/>
      <c r="H791" s="5"/>
      <c r="I791" s="5"/>
      <c r="J791" s="5"/>
      <c r="K791" s="5"/>
      <c r="M791" s="5"/>
      <c r="N791" s="5"/>
    </row>
    <row r="792" spans="2:14">
      <c r="B792" s="5"/>
      <c r="C792" s="5"/>
      <c r="D792" s="5"/>
      <c r="E792" s="5"/>
      <c r="G792" s="5"/>
      <c r="H792" s="5"/>
      <c r="I792" s="5"/>
      <c r="J792" s="5"/>
      <c r="K792" s="5"/>
      <c r="M792" s="5"/>
      <c r="N792" s="5"/>
    </row>
    <row r="793" spans="2:14">
      <c r="B793" s="5"/>
      <c r="C793" s="5"/>
      <c r="D793" s="5"/>
      <c r="E793" s="5"/>
      <c r="G793" s="5"/>
      <c r="H793" s="5"/>
      <c r="I793" s="5"/>
      <c r="J793" s="5"/>
      <c r="K793" s="5"/>
      <c r="M793" s="5"/>
      <c r="N793" s="5"/>
    </row>
    <row r="794" spans="2:14">
      <c r="B794" s="5"/>
      <c r="C794" s="5"/>
      <c r="D794" s="5"/>
      <c r="E794" s="5"/>
      <c r="G794" s="5"/>
      <c r="H794" s="5"/>
      <c r="I794" s="5"/>
      <c r="J794" s="5"/>
      <c r="K794" s="5"/>
      <c r="M794" s="5"/>
      <c r="N794" s="5"/>
    </row>
    <row r="795" spans="2:14">
      <c r="B795" s="5"/>
      <c r="C795" s="5"/>
      <c r="D795" s="5"/>
      <c r="E795" s="5"/>
      <c r="G795" s="5"/>
      <c r="H795" s="5"/>
      <c r="I795" s="5"/>
      <c r="J795" s="5"/>
      <c r="K795" s="5"/>
      <c r="M795" s="5"/>
      <c r="N795" s="5"/>
    </row>
    <row r="796" spans="2:14">
      <c r="B796" s="5"/>
      <c r="C796" s="5"/>
      <c r="D796" s="5"/>
      <c r="E796" s="5"/>
      <c r="G796" s="5"/>
      <c r="H796" s="5"/>
      <c r="I796" s="5"/>
      <c r="J796" s="5"/>
      <c r="K796" s="5"/>
      <c r="M796" s="5"/>
      <c r="N796" s="5"/>
    </row>
    <row r="797" spans="2:14">
      <c r="B797" s="5"/>
      <c r="C797" s="5"/>
      <c r="D797" s="5"/>
      <c r="E797" s="5"/>
      <c r="G797" s="5"/>
      <c r="H797" s="5"/>
      <c r="I797" s="5"/>
      <c r="J797" s="5"/>
      <c r="K797" s="5"/>
      <c r="M797" s="5"/>
      <c r="N797" s="5"/>
    </row>
    <row r="798" spans="2:14">
      <c r="B798" s="5"/>
      <c r="C798" s="5"/>
      <c r="D798" s="5"/>
      <c r="E798" s="5"/>
      <c r="G798" s="5"/>
      <c r="H798" s="5"/>
      <c r="I798" s="5"/>
      <c r="J798" s="5"/>
      <c r="K798" s="5"/>
      <c r="M798" s="5"/>
      <c r="N798" s="5"/>
    </row>
    <row r="799" spans="2:14">
      <c r="B799" s="5"/>
      <c r="C799" s="5"/>
      <c r="D799" s="5"/>
      <c r="E799" s="5"/>
      <c r="G799" s="5"/>
      <c r="H799" s="5"/>
      <c r="I799" s="5"/>
      <c r="J799" s="5"/>
      <c r="K799" s="5"/>
      <c r="M799" s="5"/>
      <c r="N799" s="5"/>
    </row>
    <row r="800" spans="2:14">
      <c r="B800" s="5"/>
      <c r="C800" s="5"/>
      <c r="D800" s="5"/>
      <c r="E800" s="5"/>
      <c r="G800" s="5"/>
      <c r="H800" s="5"/>
      <c r="I800" s="5"/>
      <c r="J800" s="5"/>
      <c r="K800" s="5"/>
      <c r="M800" s="5"/>
      <c r="N800" s="5"/>
    </row>
    <row r="801" spans="2:14">
      <c r="B801" s="5"/>
      <c r="C801" s="5"/>
      <c r="D801" s="5"/>
      <c r="E801" s="5"/>
      <c r="G801" s="5"/>
      <c r="H801" s="5"/>
      <c r="I801" s="5"/>
      <c r="J801" s="5"/>
      <c r="K801" s="5"/>
      <c r="M801" s="5"/>
      <c r="N801" s="5"/>
    </row>
    <row r="802" spans="2:14">
      <c r="B802" s="5"/>
      <c r="C802" s="5"/>
      <c r="D802" s="5"/>
      <c r="E802" s="5"/>
      <c r="G802" s="5"/>
      <c r="H802" s="5"/>
      <c r="I802" s="5"/>
      <c r="J802" s="5"/>
      <c r="K802" s="5"/>
      <c r="M802" s="5"/>
      <c r="N802" s="5"/>
    </row>
    <row r="803" spans="2:14">
      <c r="B803" s="5"/>
      <c r="C803" s="5"/>
      <c r="D803" s="5"/>
      <c r="E803" s="5"/>
      <c r="G803" s="5"/>
      <c r="H803" s="5"/>
      <c r="I803" s="5"/>
      <c r="J803" s="5"/>
      <c r="K803" s="5"/>
      <c r="M803" s="5"/>
      <c r="N803" s="5"/>
    </row>
    <row r="804" spans="2:14">
      <c r="B804" s="5"/>
      <c r="C804" s="5"/>
      <c r="D804" s="5"/>
      <c r="E804" s="5"/>
      <c r="G804" s="5"/>
      <c r="H804" s="5"/>
      <c r="I804" s="5"/>
      <c r="J804" s="5"/>
      <c r="K804" s="5"/>
      <c r="M804" s="5"/>
      <c r="N804" s="5"/>
    </row>
    <row r="805" spans="2:14">
      <c r="B805" s="5"/>
      <c r="C805" s="5"/>
      <c r="D805" s="5"/>
      <c r="E805" s="5"/>
      <c r="G805" s="5"/>
      <c r="H805" s="5"/>
      <c r="I805" s="5"/>
      <c r="J805" s="5"/>
      <c r="K805" s="5"/>
      <c r="M805" s="5"/>
      <c r="N805" s="5"/>
    </row>
    <row r="806" spans="2:14">
      <c r="B806" s="5"/>
      <c r="C806" s="5"/>
      <c r="D806" s="5"/>
      <c r="E806" s="5"/>
      <c r="G806" s="5"/>
      <c r="H806" s="5"/>
      <c r="I806" s="5"/>
      <c r="J806" s="5"/>
      <c r="K806" s="5"/>
      <c r="M806" s="5"/>
      <c r="N806" s="5"/>
    </row>
    <row r="807" spans="2:14">
      <c r="B807" s="5"/>
      <c r="C807" s="5"/>
      <c r="D807" s="5"/>
      <c r="E807" s="5"/>
      <c r="G807" s="5"/>
      <c r="H807" s="5"/>
      <c r="I807" s="5"/>
      <c r="J807" s="5"/>
      <c r="K807" s="5"/>
      <c r="M807" s="5"/>
      <c r="N807" s="5"/>
    </row>
    <row r="808" spans="2:14">
      <c r="B808" s="5"/>
      <c r="C808" s="5"/>
      <c r="D808" s="5"/>
      <c r="E808" s="5"/>
      <c r="G808" s="5"/>
      <c r="H808" s="5"/>
      <c r="I808" s="5"/>
      <c r="J808" s="5"/>
      <c r="K808" s="5"/>
      <c r="M808" s="5"/>
      <c r="N808" s="5"/>
    </row>
    <row r="809" spans="2:14">
      <c r="B809" s="5"/>
      <c r="C809" s="5"/>
      <c r="D809" s="5"/>
      <c r="E809" s="5"/>
      <c r="G809" s="5"/>
      <c r="H809" s="5"/>
      <c r="I809" s="5"/>
      <c r="J809" s="5"/>
      <c r="K809" s="5"/>
      <c r="M809" s="5"/>
      <c r="N809" s="5"/>
    </row>
    <row r="810" spans="2:14">
      <c r="B810" s="5"/>
      <c r="C810" s="5"/>
      <c r="D810" s="5"/>
      <c r="E810" s="5"/>
      <c r="G810" s="5"/>
      <c r="H810" s="5"/>
      <c r="I810" s="5"/>
      <c r="J810" s="5"/>
      <c r="K810" s="5"/>
      <c r="M810" s="5"/>
      <c r="N810" s="5"/>
    </row>
    <row r="811" spans="2:14">
      <c r="B811" s="5"/>
      <c r="C811" s="5"/>
      <c r="D811" s="5"/>
      <c r="E811" s="5"/>
      <c r="G811" s="5"/>
      <c r="H811" s="5"/>
      <c r="I811" s="5"/>
      <c r="J811" s="5"/>
      <c r="K811" s="5"/>
      <c r="M811" s="5"/>
      <c r="N811" s="5"/>
    </row>
    <row r="812" spans="2:14">
      <c r="B812" s="5"/>
      <c r="C812" s="5"/>
      <c r="D812" s="5"/>
      <c r="E812" s="5"/>
      <c r="G812" s="5"/>
      <c r="H812" s="5"/>
      <c r="I812" s="5"/>
      <c r="J812" s="5"/>
      <c r="K812" s="5"/>
      <c r="M812" s="5"/>
      <c r="N812" s="5"/>
    </row>
    <row r="813" spans="2:14">
      <c r="B813" s="5"/>
      <c r="C813" s="5"/>
      <c r="D813" s="5"/>
      <c r="E813" s="5"/>
      <c r="G813" s="5"/>
      <c r="H813" s="5"/>
      <c r="I813" s="5"/>
      <c r="J813" s="5"/>
      <c r="K813" s="5"/>
      <c r="M813" s="5"/>
      <c r="N813" s="5"/>
    </row>
    <row r="814" spans="2:14">
      <c r="B814" s="5"/>
      <c r="C814" s="5"/>
      <c r="D814" s="5"/>
      <c r="E814" s="5"/>
      <c r="G814" s="5"/>
      <c r="H814" s="5"/>
      <c r="I814" s="5"/>
      <c r="J814" s="5"/>
      <c r="K814" s="5"/>
      <c r="M814" s="5"/>
      <c r="N814" s="5"/>
    </row>
    <row r="815" spans="2:14">
      <c r="B815" s="5"/>
      <c r="C815" s="5"/>
      <c r="D815" s="5"/>
      <c r="E815" s="5"/>
      <c r="G815" s="5"/>
      <c r="H815" s="5"/>
      <c r="I815" s="5"/>
      <c r="J815" s="5"/>
      <c r="K815" s="5"/>
      <c r="M815" s="5"/>
      <c r="N815" s="5"/>
    </row>
    <row r="816" spans="2:14">
      <c r="B816" s="5"/>
      <c r="C816" s="5"/>
      <c r="D816" s="5"/>
      <c r="E816" s="5"/>
      <c r="G816" s="5"/>
      <c r="H816" s="5"/>
      <c r="I816" s="5"/>
      <c r="J816" s="5"/>
      <c r="K816" s="5"/>
      <c r="M816" s="5"/>
      <c r="N816" s="5"/>
    </row>
    <row r="817" spans="2:14">
      <c r="B817" s="5"/>
      <c r="C817" s="5"/>
      <c r="D817" s="5"/>
      <c r="E817" s="5"/>
      <c r="G817" s="5"/>
      <c r="H817" s="5"/>
      <c r="I817" s="5"/>
      <c r="J817" s="5"/>
      <c r="K817" s="5"/>
      <c r="M817" s="5"/>
      <c r="N817" s="5"/>
    </row>
    <row r="818" spans="2:14">
      <c r="B818" s="5"/>
      <c r="C818" s="5"/>
      <c r="D818" s="5"/>
      <c r="E818" s="5"/>
      <c r="G818" s="5"/>
      <c r="H818" s="5"/>
      <c r="I818" s="5"/>
      <c r="J818" s="5"/>
      <c r="K818" s="5"/>
      <c r="M818" s="5"/>
      <c r="N818" s="5"/>
    </row>
    <row r="819" spans="2:14">
      <c r="B819" s="5"/>
      <c r="C819" s="5"/>
      <c r="D819" s="5"/>
      <c r="E819" s="5"/>
      <c r="G819" s="5"/>
      <c r="H819" s="5"/>
      <c r="I819" s="5"/>
      <c r="J819" s="5"/>
      <c r="K819" s="5"/>
      <c r="M819" s="5"/>
      <c r="N819" s="5"/>
    </row>
    <row r="820" spans="2:14">
      <c r="B820" s="5"/>
      <c r="C820" s="5"/>
      <c r="D820" s="5"/>
      <c r="E820" s="5"/>
      <c r="G820" s="5"/>
      <c r="H820" s="5"/>
      <c r="I820" s="5"/>
      <c r="J820" s="5"/>
      <c r="K820" s="5"/>
      <c r="M820" s="5"/>
      <c r="N820" s="5"/>
    </row>
    <row r="821" spans="2:14">
      <c r="B821" s="5"/>
      <c r="C821" s="5"/>
      <c r="D821" s="5"/>
      <c r="E821" s="5"/>
      <c r="G821" s="5"/>
      <c r="H821" s="5"/>
      <c r="I821" s="5"/>
      <c r="J821" s="5"/>
      <c r="K821" s="5"/>
      <c r="M821" s="5"/>
      <c r="N821" s="5"/>
    </row>
    <row r="822" spans="2:14">
      <c r="B822" s="5"/>
      <c r="C822" s="5"/>
      <c r="D822" s="5"/>
      <c r="E822" s="5"/>
      <c r="G822" s="5"/>
      <c r="H822" s="5"/>
      <c r="I822" s="5"/>
      <c r="J822" s="5"/>
      <c r="K822" s="5"/>
      <c r="M822" s="5"/>
      <c r="N822" s="5"/>
    </row>
    <row r="823" spans="2:14">
      <c r="B823" s="5"/>
      <c r="C823" s="5"/>
      <c r="D823" s="5"/>
      <c r="E823" s="5"/>
      <c r="G823" s="5"/>
      <c r="H823" s="5"/>
      <c r="I823" s="5"/>
      <c r="J823" s="5"/>
      <c r="K823" s="5"/>
      <c r="M823" s="5"/>
      <c r="N823" s="5"/>
    </row>
    <row r="824" spans="2:14">
      <c r="B824" s="5"/>
      <c r="C824" s="5"/>
      <c r="D824" s="5"/>
      <c r="E824" s="5"/>
      <c r="G824" s="5"/>
      <c r="H824" s="5"/>
      <c r="I824" s="5"/>
      <c r="J824" s="5"/>
      <c r="K824" s="5"/>
      <c r="M824" s="5"/>
      <c r="N824" s="5"/>
    </row>
    <row r="825" spans="2:14">
      <c r="B825" s="5"/>
      <c r="C825" s="5"/>
      <c r="D825" s="5"/>
      <c r="E825" s="5"/>
      <c r="G825" s="5"/>
      <c r="H825" s="5"/>
      <c r="I825" s="5"/>
      <c r="J825" s="5"/>
      <c r="K825" s="5"/>
      <c r="M825" s="5"/>
      <c r="N825" s="5"/>
    </row>
    <row r="826" spans="2:14">
      <c r="B826" s="5"/>
      <c r="C826" s="5"/>
      <c r="D826" s="5"/>
      <c r="E826" s="5"/>
      <c r="G826" s="5"/>
      <c r="H826" s="5"/>
      <c r="I826" s="5"/>
      <c r="J826" s="5"/>
      <c r="K826" s="5"/>
      <c r="M826" s="5"/>
      <c r="N826" s="5"/>
    </row>
    <row r="827" spans="2:14">
      <c r="B827" s="5"/>
      <c r="C827" s="5"/>
      <c r="D827" s="5"/>
      <c r="E827" s="5"/>
      <c r="G827" s="5"/>
      <c r="H827" s="5"/>
      <c r="I827" s="5"/>
      <c r="J827" s="5"/>
      <c r="K827" s="5"/>
      <c r="M827" s="5"/>
      <c r="N827" s="5"/>
    </row>
    <row r="828" spans="2:14">
      <c r="B828" s="5"/>
      <c r="C828" s="5"/>
      <c r="D828" s="5"/>
      <c r="E828" s="5"/>
      <c r="G828" s="5"/>
      <c r="H828" s="5"/>
      <c r="I828" s="5"/>
      <c r="J828" s="5"/>
      <c r="K828" s="5"/>
      <c r="M828" s="5"/>
      <c r="N828" s="5"/>
    </row>
    <row r="829" spans="2:14">
      <c r="B829" s="5"/>
      <c r="C829" s="5"/>
      <c r="D829" s="5"/>
      <c r="E829" s="5"/>
      <c r="G829" s="5"/>
      <c r="H829" s="5"/>
      <c r="I829" s="5"/>
      <c r="J829" s="5"/>
      <c r="K829" s="5"/>
      <c r="M829" s="5"/>
      <c r="N829" s="5"/>
    </row>
    <row r="830" spans="2:14">
      <c r="B830" s="5"/>
      <c r="C830" s="5"/>
      <c r="D830" s="5"/>
      <c r="E830" s="5"/>
      <c r="G830" s="5"/>
      <c r="H830" s="5"/>
      <c r="I830" s="5"/>
      <c r="J830" s="5"/>
      <c r="K830" s="5"/>
      <c r="M830" s="5"/>
      <c r="N830" s="5"/>
    </row>
    <row r="831" spans="2:14">
      <c r="B831" s="5"/>
      <c r="C831" s="5"/>
      <c r="D831" s="5"/>
      <c r="E831" s="5"/>
      <c r="G831" s="5"/>
      <c r="H831" s="5"/>
      <c r="I831" s="5"/>
      <c r="J831" s="5"/>
      <c r="K831" s="5"/>
      <c r="M831" s="5"/>
      <c r="N831" s="5"/>
    </row>
    <row r="832" spans="2:14">
      <c r="B832" s="5"/>
      <c r="C832" s="5"/>
      <c r="D832" s="5"/>
      <c r="E832" s="5"/>
      <c r="G832" s="5"/>
      <c r="H832" s="5"/>
      <c r="I832" s="5"/>
      <c r="J832" s="5"/>
      <c r="K832" s="5"/>
      <c r="M832" s="5"/>
      <c r="N832" s="5"/>
    </row>
    <row r="833" spans="2:14">
      <c r="B833" s="5"/>
      <c r="C833" s="5"/>
      <c r="D833" s="5"/>
      <c r="E833" s="5"/>
      <c r="G833" s="5"/>
      <c r="H833" s="5"/>
      <c r="I833" s="5"/>
      <c r="J833" s="5"/>
      <c r="K833" s="5"/>
      <c r="M833" s="5"/>
      <c r="N833" s="5"/>
    </row>
    <row r="834" spans="2:14">
      <c r="B834" s="5"/>
      <c r="C834" s="5"/>
      <c r="D834" s="5"/>
      <c r="E834" s="5"/>
      <c r="G834" s="5"/>
      <c r="H834" s="5"/>
      <c r="I834" s="5"/>
      <c r="J834" s="5"/>
      <c r="K834" s="5"/>
      <c r="M834" s="5"/>
      <c r="N834" s="5"/>
    </row>
    <row r="835" spans="2:14">
      <c r="B835" s="5"/>
      <c r="C835" s="5"/>
      <c r="D835" s="5"/>
      <c r="E835" s="5"/>
      <c r="G835" s="5"/>
      <c r="H835" s="5"/>
      <c r="I835" s="5"/>
      <c r="J835" s="5"/>
      <c r="K835" s="5"/>
      <c r="M835" s="5"/>
      <c r="N835" s="5"/>
    </row>
    <row r="836" spans="2:14">
      <c r="B836" s="5"/>
      <c r="C836" s="5"/>
      <c r="D836" s="5"/>
      <c r="E836" s="5"/>
      <c r="G836" s="5"/>
      <c r="H836" s="5"/>
      <c r="I836" s="5"/>
      <c r="J836" s="5"/>
      <c r="K836" s="5"/>
      <c r="M836" s="5"/>
      <c r="N836" s="5"/>
    </row>
    <row r="837" spans="2:14">
      <c r="B837" s="5"/>
      <c r="C837" s="5"/>
      <c r="D837" s="5"/>
      <c r="E837" s="5"/>
      <c r="G837" s="5"/>
      <c r="H837" s="5"/>
      <c r="I837" s="5"/>
      <c r="J837" s="5"/>
      <c r="K837" s="5"/>
      <c r="M837" s="5"/>
      <c r="N837" s="5"/>
    </row>
    <row r="838" spans="2:14">
      <c r="B838" s="5"/>
      <c r="C838" s="5"/>
      <c r="D838" s="5"/>
      <c r="E838" s="5"/>
      <c r="G838" s="5"/>
      <c r="H838" s="5"/>
      <c r="I838" s="5"/>
      <c r="J838" s="5"/>
      <c r="K838" s="5"/>
      <c r="M838" s="5"/>
      <c r="N838" s="5"/>
    </row>
    <row r="839" spans="2:14">
      <c r="B839" s="5"/>
      <c r="C839" s="5"/>
      <c r="D839" s="5"/>
      <c r="E839" s="5"/>
      <c r="G839" s="5"/>
      <c r="H839" s="5"/>
      <c r="I839" s="5"/>
      <c r="J839" s="5"/>
      <c r="K839" s="5"/>
      <c r="M839" s="5"/>
      <c r="N839" s="5"/>
    </row>
    <row r="840" spans="2:14">
      <c r="B840" s="5"/>
      <c r="C840" s="5"/>
      <c r="D840" s="5"/>
      <c r="E840" s="5"/>
      <c r="G840" s="5"/>
      <c r="H840" s="5"/>
      <c r="I840" s="5"/>
      <c r="J840" s="5"/>
      <c r="K840" s="5"/>
      <c r="M840" s="5"/>
      <c r="N840" s="5"/>
    </row>
    <row r="841" spans="2:14">
      <c r="B841" s="5"/>
      <c r="C841" s="5"/>
      <c r="D841" s="5"/>
      <c r="E841" s="5"/>
      <c r="G841" s="5"/>
      <c r="H841" s="5"/>
      <c r="I841" s="5"/>
      <c r="J841" s="5"/>
      <c r="K841" s="5"/>
      <c r="M841" s="5"/>
      <c r="N841" s="5"/>
    </row>
    <row r="842" spans="2:14">
      <c r="B842" s="5"/>
      <c r="C842" s="5"/>
      <c r="D842" s="5"/>
      <c r="E842" s="5"/>
      <c r="G842" s="5"/>
      <c r="H842" s="5"/>
      <c r="I842" s="5"/>
      <c r="J842" s="5"/>
      <c r="K842" s="5"/>
      <c r="M842" s="5"/>
      <c r="N842" s="5"/>
    </row>
    <row r="843" spans="2:14">
      <c r="B843" s="5"/>
      <c r="C843" s="5"/>
      <c r="D843" s="5"/>
      <c r="E843" s="5"/>
      <c r="G843" s="5"/>
      <c r="H843" s="5"/>
      <c r="I843" s="5"/>
      <c r="J843" s="5"/>
      <c r="K843" s="5"/>
      <c r="M843" s="5"/>
      <c r="N843" s="5"/>
    </row>
    <row r="844" spans="2:14">
      <c r="B844" s="5"/>
      <c r="C844" s="5"/>
      <c r="D844" s="5"/>
      <c r="E844" s="5"/>
      <c r="G844" s="5"/>
      <c r="H844" s="5"/>
      <c r="I844" s="5"/>
      <c r="J844" s="5"/>
      <c r="K844" s="5"/>
      <c r="M844" s="5"/>
      <c r="N844" s="5"/>
    </row>
    <row r="845" spans="2:14">
      <c r="B845" s="5"/>
      <c r="C845" s="5"/>
      <c r="D845" s="5"/>
      <c r="E845" s="5"/>
      <c r="G845" s="5"/>
      <c r="H845" s="5"/>
      <c r="I845" s="5"/>
      <c r="J845" s="5"/>
      <c r="K845" s="5"/>
      <c r="M845" s="5"/>
      <c r="N845" s="5"/>
    </row>
    <row r="846" spans="2:14">
      <c r="B846" s="5"/>
      <c r="C846" s="5"/>
      <c r="D846" s="5"/>
      <c r="E846" s="5"/>
      <c r="G846" s="5"/>
      <c r="H846" s="5"/>
      <c r="I846" s="5"/>
      <c r="J846" s="5"/>
      <c r="K846" s="5"/>
      <c r="M846" s="5"/>
      <c r="N846" s="5"/>
    </row>
    <row r="847" spans="2:14">
      <c r="B847" s="5"/>
      <c r="C847" s="5"/>
      <c r="D847" s="5"/>
      <c r="E847" s="5"/>
      <c r="G847" s="5"/>
      <c r="H847" s="5"/>
      <c r="I847" s="5"/>
      <c r="J847" s="5"/>
      <c r="K847" s="5"/>
      <c r="M847" s="5"/>
      <c r="N847" s="5"/>
    </row>
    <row r="848" spans="2:14">
      <c r="B848" s="5"/>
      <c r="C848" s="5"/>
      <c r="D848" s="5"/>
      <c r="E848" s="5"/>
      <c r="G848" s="5"/>
      <c r="H848" s="5"/>
      <c r="I848" s="5"/>
      <c r="J848" s="5"/>
      <c r="K848" s="5"/>
      <c r="M848" s="5"/>
      <c r="N848" s="5"/>
    </row>
    <row r="849" spans="2:14">
      <c r="B849" s="5"/>
      <c r="C849" s="5"/>
      <c r="D849" s="5"/>
      <c r="E849" s="5"/>
      <c r="G849" s="5"/>
      <c r="H849" s="5"/>
      <c r="I849" s="5"/>
      <c r="J849" s="5"/>
      <c r="K849" s="5"/>
      <c r="M849" s="5"/>
      <c r="N849" s="5"/>
    </row>
    <row r="850" spans="2:14">
      <c r="B850" s="5"/>
      <c r="C850" s="5"/>
      <c r="D850" s="5"/>
      <c r="E850" s="5"/>
      <c r="G850" s="5"/>
      <c r="H850" s="5"/>
      <c r="I850" s="5"/>
      <c r="J850" s="5"/>
      <c r="K850" s="5"/>
      <c r="M850" s="5"/>
      <c r="N850" s="5"/>
    </row>
    <row r="851" spans="2:14">
      <c r="B851" s="5"/>
      <c r="C851" s="5"/>
      <c r="D851" s="5"/>
      <c r="E851" s="5"/>
      <c r="G851" s="5"/>
      <c r="H851" s="5"/>
      <c r="I851" s="5"/>
      <c r="J851" s="5"/>
      <c r="K851" s="5"/>
      <c r="M851" s="5"/>
      <c r="N851" s="5"/>
    </row>
    <row r="852" spans="2:14">
      <c r="B852" s="5"/>
      <c r="C852" s="5"/>
      <c r="D852" s="5"/>
      <c r="E852" s="5"/>
      <c r="G852" s="5"/>
      <c r="H852" s="5"/>
      <c r="I852" s="5"/>
      <c r="J852" s="5"/>
      <c r="K852" s="5"/>
      <c r="M852" s="5"/>
      <c r="N852" s="5"/>
    </row>
    <row r="853" spans="2:14">
      <c r="B853" s="5"/>
      <c r="C853" s="5"/>
      <c r="D853" s="5"/>
      <c r="E853" s="5"/>
      <c r="G853" s="5"/>
      <c r="H853" s="5"/>
      <c r="I853" s="5"/>
      <c r="J853" s="5"/>
      <c r="K853" s="5"/>
      <c r="M853" s="5"/>
      <c r="N853" s="5"/>
    </row>
    <row r="854" spans="2:14">
      <c r="B854" s="5"/>
      <c r="C854" s="5"/>
      <c r="D854" s="5"/>
      <c r="E854" s="5"/>
      <c r="G854" s="5"/>
      <c r="H854" s="5"/>
      <c r="I854" s="5"/>
      <c r="J854" s="5"/>
      <c r="K854" s="5"/>
      <c r="M854" s="5"/>
      <c r="N854" s="5"/>
    </row>
    <row r="855" spans="2:14">
      <c r="B855" s="5"/>
      <c r="C855" s="5"/>
      <c r="D855" s="5"/>
      <c r="E855" s="5"/>
      <c r="G855" s="5"/>
      <c r="H855" s="5"/>
      <c r="I855" s="5"/>
      <c r="J855" s="5"/>
      <c r="K855" s="5"/>
      <c r="M855" s="5"/>
      <c r="N855" s="5"/>
    </row>
    <row r="856" spans="2:14">
      <c r="B856" s="5"/>
      <c r="C856" s="5"/>
      <c r="D856" s="5"/>
      <c r="E856" s="5"/>
      <c r="G856" s="5"/>
      <c r="H856" s="5"/>
      <c r="I856" s="5"/>
      <c r="J856" s="5"/>
      <c r="K856" s="5"/>
      <c r="M856" s="5"/>
      <c r="N856" s="5"/>
    </row>
    <row r="857" spans="2:14">
      <c r="B857" s="5"/>
      <c r="C857" s="5"/>
      <c r="D857" s="5"/>
      <c r="E857" s="5"/>
      <c r="G857" s="5"/>
      <c r="H857" s="5"/>
      <c r="I857" s="5"/>
      <c r="J857" s="5"/>
      <c r="K857" s="5"/>
      <c r="M857" s="5"/>
      <c r="N857" s="5"/>
    </row>
    <row r="858" spans="2:14">
      <c r="B858" s="5"/>
      <c r="C858" s="5"/>
      <c r="D858" s="5"/>
      <c r="E858" s="5"/>
      <c r="G858" s="5"/>
      <c r="H858" s="5"/>
      <c r="I858" s="5"/>
      <c r="J858" s="5"/>
      <c r="K858" s="5"/>
      <c r="M858" s="5"/>
      <c r="N858" s="5"/>
    </row>
    <row r="859" spans="2:14">
      <c r="B859" s="5"/>
      <c r="C859" s="5"/>
      <c r="D859" s="5"/>
      <c r="E859" s="5"/>
      <c r="G859" s="5"/>
      <c r="H859" s="5"/>
      <c r="I859" s="5"/>
      <c r="J859" s="5"/>
      <c r="K859" s="5"/>
      <c r="M859" s="5"/>
      <c r="N859" s="5"/>
    </row>
    <row r="860" spans="2:14">
      <c r="B860" s="5"/>
      <c r="C860" s="5"/>
      <c r="D860" s="5"/>
      <c r="E860" s="5"/>
      <c r="G860" s="5"/>
      <c r="H860" s="5"/>
      <c r="I860" s="5"/>
      <c r="J860" s="5"/>
      <c r="K860" s="5"/>
      <c r="M860" s="5"/>
      <c r="N860" s="5"/>
    </row>
    <row r="861" spans="2:14">
      <c r="B861" s="5"/>
      <c r="C861" s="5"/>
      <c r="D861" s="5"/>
      <c r="E861" s="5"/>
      <c r="G861" s="5"/>
      <c r="H861" s="5"/>
      <c r="I861" s="5"/>
      <c r="J861" s="5"/>
      <c r="K861" s="5"/>
      <c r="M861" s="5"/>
      <c r="N861" s="5"/>
    </row>
    <row r="862" spans="2:14">
      <c r="B862" s="5"/>
      <c r="C862" s="5"/>
      <c r="D862" s="5"/>
      <c r="E862" s="5"/>
      <c r="G862" s="5"/>
      <c r="H862" s="5"/>
      <c r="I862" s="5"/>
      <c r="J862" s="5"/>
      <c r="K862" s="5"/>
      <c r="M862" s="5"/>
      <c r="N862" s="5"/>
    </row>
    <row r="863" spans="2:14">
      <c r="B863" s="5"/>
      <c r="C863" s="5"/>
      <c r="D863" s="5"/>
      <c r="E863" s="5"/>
      <c r="G863" s="5"/>
      <c r="H863" s="5"/>
      <c r="I863" s="5"/>
      <c r="J863" s="5"/>
      <c r="K863" s="5"/>
      <c r="M863" s="5"/>
      <c r="N863" s="5"/>
    </row>
    <row r="864" spans="2:14">
      <c r="B864" s="5"/>
      <c r="C864" s="5"/>
      <c r="D864" s="5"/>
      <c r="E864" s="5"/>
      <c r="G864" s="5"/>
      <c r="H864" s="5"/>
      <c r="I864" s="5"/>
      <c r="J864" s="5"/>
      <c r="K864" s="5"/>
      <c r="M864" s="5"/>
      <c r="N864" s="5"/>
    </row>
    <row r="865" spans="2:14">
      <c r="B865" s="5"/>
      <c r="C865" s="5"/>
      <c r="D865" s="5"/>
      <c r="E865" s="5"/>
      <c r="G865" s="5"/>
      <c r="H865" s="5"/>
      <c r="I865" s="5"/>
      <c r="J865" s="5"/>
      <c r="K865" s="5"/>
      <c r="M865" s="5"/>
      <c r="N865" s="5"/>
    </row>
    <row r="866" spans="2:14">
      <c r="B866" s="5"/>
      <c r="C866" s="5"/>
      <c r="D866" s="5"/>
      <c r="E866" s="5"/>
      <c r="G866" s="5"/>
      <c r="H866" s="5"/>
      <c r="I866" s="5"/>
      <c r="J866" s="5"/>
      <c r="K866" s="5"/>
      <c r="M866" s="5"/>
      <c r="N866" s="5"/>
    </row>
    <row r="867" spans="2:14">
      <c r="B867" s="5"/>
      <c r="C867" s="5"/>
      <c r="D867" s="5"/>
      <c r="E867" s="5"/>
      <c r="G867" s="5"/>
      <c r="H867" s="5"/>
      <c r="I867" s="5"/>
      <c r="J867" s="5"/>
      <c r="K867" s="5"/>
      <c r="M867" s="5"/>
      <c r="N867" s="5"/>
    </row>
    <row r="868" spans="2:14">
      <c r="B868" s="5"/>
      <c r="C868" s="5"/>
      <c r="D868" s="5"/>
      <c r="E868" s="5"/>
      <c r="G868" s="5"/>
      <c r="H868" s="5"/>
      <c r="I868" s="5"/>
      <c r="J868" s="5"/>
      <c r="K868" s="5"/>
      <c r="M868" s="5"/>
      <c r="N868" s="5"/>
    </row>
    <row r="869" spans="2:14">
      <c r="B869" s="5"/>
      <c r="C869" s="5"/>
      <c r="D869" s="5"/>
      <c r="E869" s="5"/>
      <c r="G869" s="5"/>
      <c r="H869" s="5"/>
      <c r="I869" s="5"/>
      <c r="J869" s="5"/>
      <c r="K869" s="5"/>
      <c r="M869" s="5"/>
      <c r="N869" s="5"/>
    </row>
    <row r="870" spans="2:14">
      <c r="B870" s="5"/>
      <c r="C870" s="5"/>
      <c r="D870" s="5"/>
      <c r="E870" s="5"/>
      <c r="G870" s="5"/>
      <c r="H870" s="5"/>
      <c r="I870" s="5"/>
      <c r="J870" s="5"/>
      <c r="K870" s="5"/>
      <c r="M870" s="5"/>
      <c r="N870" s="5"/>
    </row>
    <row r="871" spans="2:14">
      <c r="B871" s="5"/>
      <c r="C871" s="5"/>
      <c r="D871" s="5"/>
      <c r="E871" s="5"/>
      <c r="G871" s="5"/>
      <c r="H871" s="5"/>
      <c r="I871" s="5"/>
      <c r="J871" s="5"/>
      <c r="K871" s="5"/>
      <c r="M871" s="5"/>
      <c r="N871" s="5"/>
    </row>
    <row r="872" spans="2:14">
      <c r="B872" s="5"/>
      <c r="C872" s="5"/>
      <c r="D872" s="5"/>
      <c r="E872" s="5"/>
      <c r="G872" s="5"/>
      <c r="H872" s="5"/>
      <c r="I872" s="5"/>
      <c r="J872" s="5"/>
      <c r="K872" s="5"/>
      <c r="M872" s="5"/>
      <c r="N872" s="5"/>
    </row>
    <row r="873" spans="2:14">
      <c r="B873" s="5"/>
      <c r="C873" s="5"/>
      <c r="D873" s="5"/>
      <c r="E873" s="5"/>
      <c r="G873" s="5"/>
      <c r="H873" s="5"/>
      <c r="I873" s="5"/>
      <c r="J873" s="5"/>
      <c r="K873" s="5"/>
      <c r="M873" s="5"/>
      <c r="N873" s="5"/>
    </row>
    <row r="874" spans="2:14">
      <c r="B874" s="5"/>
      <c r="C874" s="5"/>
      <c r="D874" s="5"/>
      <c r="E874" s="5"/>
      <c r="G874" s="5"/>
      <c r="H874" s="5"/>
      <c r="I874" s="5"/>
      <c r="J874" s="5"/>
      <c r="K874" s="5"/>
      <c r="M874" s="5"/>
      <c r="N874" s="5"/>
    </row>
    <row r="875" spans="2:14">
      <c r="B875" s="5"/>
      <c r="C875" s="5"/>
      <c r="D875" s="5"/>
      <c r="E875" s="5"/>
      <c r="G875" s="5"/>
      <c r="H875" s="5"/>
      <c r="I875" s="5"/>
      <c r="J875" s="5"/>
      <c r="K875" s="5"/>
      <c r="M875" s="5"/>
      <c r="N875" s="5"/>
    </row>
    <row r="876" spans="2:14">
      <c r="B876" s="5"/>
      <c r="C876" s="5"/>
      <c r="D876" s="5"/>
      <c r="E876" s="5"/>
      <c r="G876" s="5"/>
      <c r="H876" s="5"/>
      <c r="I876" s="5"/>
      <c r="J876" s="5"/>
      <c r="K876" s="5"/>
      <c r="M876" s="5"/>
      <c r="N876" s="5"/>
    </row>
    <row r="877" spans="2:14">
      <c r="B877" s="5"/>
      <c r="C877" s="5"/>
      <c r="D877" s="5"/>
      <c r="E877" s="5"/>
      <c r="G877" s="5"/>
      <c r="H877" s="5"/>
      <c r="I877" s="5"/>
      <c r="J877" s="5"/>
      <c r="K877" s="5"/>
      <c r="M877" s="5"/>
      <c r="N877" s="5"/>
    </row>
    <row r="878" spans="2:14">
      <c r="B878" s="5"/>
      <c r="C878" s="5"/>
      <c r="D878" s="5"/>
      <c r="E878" s="5"/>
      <c r="G878" s="5"/>
      <c r="H878" s="5"/>
      <c r="I878" s="5"/>
      <c r="J878" s="5"/>
      <c r="K878" s="5"/>
      <c r="M878" s="5"/>
      <c r="N878" s="5"/>
    </row>
    <row r="879" spans="2:14">
      <c r="B879" s="5"/>
      <c r="C879" s="5"/>
      <c r="D879" s="5"/>
      <c r="E879" s="5"/>
      <c r="G879" s="5"/>
      <c r="H879" s="5"/>
      <c r="I879" s="5"/>
      <c r="J879" s="5"/>
      <c r="K879" s="5"/>
      <c r="M879" s="5"/>
      <c r="N879" s="5"/>
    </row>
    <row r="880" spans="2:14">
      <c r="B880" s="5"/>
      <c r="C880" s="5"/>
      <c r="D880" s="5"/>
      <c r="E880" s="5"/>
      <c r="G880" s="5"/>
      <c r="H880" s="5"/>
      <c r="I880" s="5"/>
      <c r="J880" s="5"/>
      <c r="K880" s="5"/>
      <c r="M880" s="5"/>
      <c r="N880" s="5"/>
    </row>
    <row r="881" spans="2:14">
      <c r="B881" s="5"/>
      <c r="C881" s="5"/>
      <c r="D881" s="5"/>
      <c r="E881" s="5"/>
      <c r="G881" s="5"/>
      <c r="H881" s="5"/>
      <c r="I881" s="5"/>
      <c r="J881" s="5"/>
      <c r="K881" s="5"/>
      <c r="M881" s="5"/>
      <c r="N881" s="5"/>
    </row>
    <row r="882" spans="2:14">
      <c r="B882" s="5"/>
      <c r="C882" s="5"/>
      <c r="D882" s="5"/>
      <c r="E882" s="5"/>
      <c r="G882" s="5"/>
      <c r="H882" s="5"/>
      <c r="I882" s="5"/>
      <c r="J882" s="5"/>
      <c r="K882" s="5"/>
      <c r="M882" s="5"/>
      <c r="N882" s="5"/>
    </row>
    <row r="883" spans="2:14">
      <c r="B883" s="5"/>
      <c r="C883" s="5"/>
      <c r="D883" s="5"/>
      <c r="E883" s="5"/>
      <c r="G883" s="5"/>
      <c r="H883" s="5"/>
      <c r="I883" s="5"/>
      <c r="J883" s="5"/>
      <c r="K883" s="5"/>
      <c r="M883" s="5"/>
      <c r="N883" s="5"/>
    </row>
    <row r="884" spans="2:14">
      <c r="B884" s="5"/>
      <c r="C884" s="5"/>
      <c r="D884" s="5"/>
      <c r="E884" s="5"/>
      <c r="G884" s="5"/>
      <c r="H884" s="5"/>
      <c r="I884" s="5"/>
      <c r="J884" s="5"/>
      <c r="K884" s="5"/>
      <c r="M884" s="5"/>
      <c r="N884" s="5"/>
    </row>
    <row r="885" spans="2:14">
      <c r="B885" s="5"/>
      <c r="C885" s="5"/>
      <c r="D885" s="5"/>
      <c r="E885" s="5"/>
      <c r="G885" s="5"/>
      <c r="H885" s="5"/>
      <c r="I885" s="5"/>
      <c r="J885" s="5"/>
      <c r="K885" s="5"/>
      <c r="M885" s="5"/>
      <c r="N885" s="5"/>
    </row>
    <row r="886" spans="2:14">
      <c r="B886" s="5"/>
      <c r="C886" s="5"/>
      <c r="D886" s="5"/>
      <c r="E886" s="5"/>
      <c r="G886" s="5"/>
      <c r="H886" s="5"/>
      <c r="I886" s="5"/>
      <c r="J886" s="5"/>
      <c r="K886" s="5"/>
      <c r="M886" s="5"/>
      <c r="N886" s="5"/>
    </row>
    <row r="887" spans="2:14">
      <c r="B887" s="5"/>
      <c r="C887" s="5"/>
      <c r="D887" s="5"/>
      <c r="E887" s="5"/>
      <c r="G887" s="5"/>
      <c r="H887" s="5"/>
      <c r="I887" s="5"/>
      <c r="J887" s="5"/>
      <c r="K887" s="5"/>
      <c r="M887" s="5"/>
      <c r="N887" s="5"/>
    </row>
    <row r="888" spans="2:14">
      <c r="B888" s="5"/>
      <c r="C888" s="5"/>
      <c r="D888" s="5"/>
      <c r="E888" s="5"/>
      <c r="G888" s="5"/>
      <c r="H888" s="5"/>
      <c r="I888" s="5"/>
      <c r="J888" s="5"/>
      <c r="K888" s="5"/>
      <c r="M888" s="5"/>
      <c r="N888" s="5"/>
    </row>
    <row r="889" spans="2:14">
      <c r="B889" s="5"/>
      <c r="C889" s="5"/>
      <c r="D889" s="5"/>
      <c r="E889" s="5"/>
      <c r="G889" s="5"/>
      <c r="H889" s="5"/>
      <c r="I889" s="5"/>
      <c r="J889" s="5"/>
      <c r="K889" s="5"/>
      <c r="M889" s="5"/>
      <c r="N889" s="5"/>
    </row>
    <row r="890" spans="2:14">
      <c r="B890" s="5"/>
      <c r="C890" s="5"/>
      <c r="D890" s="5"/>
      <c r="E890" s="5"/>
      <c r="G890" s="5"/>
      <c r="H890" s="5"/>
      <c r="I890" s="5"/>
      <c r="J890" s="5"/>
      <c r="K890" s="5"/>
      <c r="M890" s="5"/>
      <c r="N890" s="5"/>
    </row>
    <row r="891" spans="2:14">
      <c r="B891" s="5"/>
      <c r="C891" s="5"/>
      <c r="D891" s="5"/>
      <c r="E891" s="5"/>
      <c r="G891" s="5"/>
      <c r="H891" s="5"/>
      <c r="I891" s="5"/>
      <c r="J891" s="5"/>
      <c r="K891" s="5"/>
      <c r="M891" s="5"/>
      <c r="N891" s="5"/>
    </row>
    <row r="892" spans="2:14">
      <c r="B892" s="5"/>
      <c r="C892" s="5"/>
      <c r="D892" s="5"/>
      <c r="E892" s="5"/>
      <c r="G892" s="5"/>
      <c r="H892" s="5"/>
      <c r="I892" s="5"/>
      <c r="J892" s="5"/>
      <c r="K892" s="5"/>
      <c r="M892" s="5"/>
      <c r="N892" s="5"/>
    </row>
    <row r="893" spans="2:14">
      <c r="B893" s="5"/>
      <c r="C893" s="5"/>
      <c r="D893" s="5"/>
      <c r="E893" s="5"/>
      <c r="G893" s="5"/>
      <c r="H893" s="5"/>
      <c r="I893" s="5"/>
      <c r="J893" s="5"/>
      <c r="K893" s="5"/>
      <c r="M893" s="5"/>
      <c r="N893" s="5"/>
    </row>
    <row r="894" spans="2:14">
      <c r="B894" s="5"/>
      <c r="C894" s="5"/>
      <c r="D894" s="5"/>
      <c r="E894" s="5"/>
      <c r="G894" s="5"/>
      <c r="H894" s="5"/>
      <c r="I894" s="5"/>
      <c r="J894" s="5"/>
      <c r="K894" s="5"/>
      <c r="M894" s="5"/>
      <c r="N894" s="5"/>
    </row>
    <row r="895" spans="2:14">
      <c r="B895" s="5"/>
      <c r="C895" s="5"/>
      <c r="D895" s="5"/>
      <c r="E895" s="5"/>
      <c r="G895" s="5"/>
      <c r="H895" s="5"/>
      <c r="I895" s="5"/>
      <c r="J895" s="5"/>
      <c r="K895" s="5"/>
      <c r="M895" s="5"/>
      <c r="N895" s="5"/>
    </row>
    <row r="896" spans="2:14">
      <c r="B896" s="5"/>
      <c r="C896" s="5"/>
      <c r="D896" s="5"/>
      <c r="E896" s="5"/>
      <c r="G896" s="5"/>
      <c r="H896" s="5"/>
      <c r="I896" s="5"/>
      <c r="J896" s="5"/>
      <c r="K896" s="5"/>
      <c r="M896" s="5"/>
      <c r="N896" s="5"/>
    </row>
    <row r="897" spans="2:14">
      <c r="B897" s="5"/>
      <c r="C897" s="5"/>
      <c r="D897" s="5"/>
      <c r="E897" s="5"/>
      <c r="G897" s="5"/>
      <c r="H897" s="5"/>
      <c r="I897" s="5"/>
      <c r="J897" s="5"/>
      <c r="K897" s="5"/>
      <c r="M897" s="5"/>
      <c r="N897" s="5"/>
    </row>
    <row r="898" spans="2:14">
      <c r="B898" s="5"/>
      <c r="C898" s="5"/>
      <c r="D898" s="5"/>
      <c r="E898" s="5"/>
      <c r="G898" s="5"/>
      <c r="H898" s="5"/>
      <c r="I898" s="5"/>
      <c r="J898" s="5"/>
      <c r="K898" s="5"/>
      <c r="M898" s="5"/>
      <c r="N898" s="5"/>
    </row>
    <row r="899" spans="2:14">
      <c r="B899" s="5"/>
      <c r="C899" s="5"/>
      <c r="D899" s="5"/>
      <c r="E899" s="5"/>
      <c r="G899" s="5"/>
      <c r="H899" s="5"/>
      <c r="I899" s="5"/>
      <c r="J899" s="5"/>
      <c r="K899" s="5"/>
      <c r="M899" s="5"/>
      <c r="N899" s="5"/>
    </row>
    <row r="900" spans="2:14">
      <c r="B900" s="5"/>
      <c r="C900" s="5"/>
      <c r="D900" s="5"/>
      <c r="E900" s="5"/>
      <c r="G900" s="5"/>
      <c r="H900" s="5"/>
      <c r="I900" s="5"/>
      <c r="J900" s="5"/>
      <c r="K900" s="5"/>
      <c r="M900" s="5"/>
      <c r="N900" s="5"/>
    </row>
    <row r="901" spans="2:14">
      <c r="B901" s="5"/>
      <c r="C901" s="5"/>
      <c r="D901" s="5"/>
      <c r="E901" s="5"/>
      <c r="G901" s="5"/>
      <c r="H901" s="5"/>
      <c r="I901" s="5"/>
      <c r="J901" s="5"/>
      <c r="K901" s="5"/>
      <c r="M901" s="5"/>
      <c r="N901" s="5"/>
    </row>
    <row r="902" spans="2:14">
      <c r="B902" s="5"/>
      <c r="C902" s="5"/>
      <c r="D902" s="5"/>
      <c r="E902" s="5"/>
      <c r="G902" s="5"/>
      <c r="H902" s="5"/>
      <c r="I902" s="5"/>
      <c r="J902" s="5"/>
      <c r="K902" s="5"/>
      <c r="M902" s="5"/>
      <c r="N902" s="5"/>
    </row>
    <row r="903" spans="2:14">
      <c r="B903" s="5"/>
      <c r="C903" s="5"/>
      <c r="D903" s="5"/>
      <c r="E903" s="5"/>
      <c r="G903" s="5"/>
      <c r="H903" s="5"/>
      <c r="I903" s="5"/>
      <c r="J903" s="5"/>
      <c r="K903" s="5"/>
      <c r="M903" s="5"/>
      <c r="N903" s="5"/>
    </row>
    <row r="904" spans="2:14">
      <c r="B904" s="5"/>
      <c r="C904" s="5"/>
      <c r="D904" s="5"/>
      <c r="E904" s="5"/>
      <c r="G904" s="5"/>
      <c r="H904" s="5"/>
      <c r="I904" s="5"/>
      <c r="J904" s="5"/>
      <c r="K904" s="5"/>
      <c r="M904" s="5"/>
      <c r="N904" s="5"/>
    </row>
    <row r="905" spans="2:14">
      <c r="B905" s="5"/>
      <c r="C905" s="5"/>
      <c r="D905" s="5"/>
      <c r="E905" s="5"/>
      <c r="G905" s="5"/>
      <c r="H905" s="5"/>
      <c r="I905" s="5"/>
      <c r="J905" s="5"/>
      <c r="K905" s="5"/>
      <c r="M905" s="5"/>
      <c r="N905" s="5"/>
    </row>
    <row r="906" spans="2:14">
      <c r="B906" s="5"/>
      <c r="C906" s="5"/>
      <c r="D906" s="5"/>
      <c r="E906" s="5"/>
      <c r="G906" s="5"/>
      <c r="H906" s="5"/>
      <c r="I906" s="5"/>
      <c r="J906" s="5"/>
      <c r="K906" s="5"/>
      <c r="M906" s="5"/>
      <c r="N906" s="5"/>
    </row>
    <row r="907" spans="2:14">
      <c r="B907" s="5"/>
      <c r="C907" s="5"/>
      <c r="D907" s="5"/>
      <c r="E907" s="5"/>
      <c r="G907" s="5"/>
      <c r="H907" s="5"/>
      <c r="I907" s="5"/>
      <c r="J907" s="5"/>
      <c r="K907" s="5"/>
      <c r="M907" s="5"/>
      <c r="N907" s="5"/>
    </row>
    <row r="908" spans="2:14">
      <c r="B908" s="5"/>
      <c r="C908" s="5"/>
      <c r="D908" s="5"/>
      <c r="E908" s="5"/>
      <c r="G908" s="5"/>
      <c r="H908" s="5"/>
      <c r="I908" s="5"/>
      <c r="J908" s="5"/>
      <c r="K908" s="5"/>
      <c r="M908" s="5"/>
      <c r="N908" s="5"/>
    </row>
    <row r="909" spans="2:14">
      <c r="B909" s="5"/>
      <c r="C909" s="5"/>
      <c r="D909" s="5"/>
      <c r="E909" s="5"/>
      <c r="G909" s="5"/>
      <c r="H909" s="5"/>
      <c r="I909" s="5"/>
      <c r="J909" s="5"/>
      <c r="K909" s="5"/>
      <c r="M909" s="5"/>
      <c r="N909" s="5"/>
    </row>
    <row r="910" spans="2:14">
      <c r="B910" s="5"/>
      <c r="C910" s="5"/>
      <c r="D910" s="5"/>
      <c r="E910" s="5"/>
      <c r="G910" s="5"/>
      <c r="H910" s="5"/>
      <c r="I910" s="5"/>
      <c r="J910" s="5"/>
      <c r="K910" s="5"/>
      <c r="M910" s="5"/>
      <c r="N910" s="5"/>
    </row>
    <row r="911" spans="2:14">
      <c r="B911" s="5"/>
      <c r="C911" s="5"/>
      <c r="D911" s="5"/>
      <c r="E911" s="5"/>
      <c r="G911" s="5"/>
      <c r="H911" s="5"/>
      <c r="I911" s="5"/>
      <c r="J911" s="5"/>
      <c r="K911" s="5"/>
      <c r="M911" s="5"/>
      <c r="N911" s="5"/>
    </row>
    <row r="912" spans="2:14">
      <c r="B912" s="5"/>
      <c r="C912" s="5"/>
      <c r="D912" s="5"/>
      <c r="E912" s="5"/>
      <c r="G912" s="5"/>
      <c r="H912" s="5"/>
      <c r="I912" s="5"/>
      <c r="J912" s="5"/>
      <c r="K912" s="5"/>
      <c r="M912" s="5"/>
      <c r="N912" s="5"/>
    </row>
    <row r="913" spans="2:14">
      <c r="B913" s="5"/>
      <c r="C913" s="5"/>
      <c r="D913" s="5"/>
      <c r="E913" s="5"/>
      <c r="G913" s="5"/>
      <c r="H913" s="5"/>
      <c r="I913" s="5"/>
      <c r="J913" s="5"/>
      <c r="K913" s="5"/>
      <c r="M913" s="5"/>
      <c r="N913" s="5"/>
    </row>
    <row r="914" spans="2:14">
      <c r="B914" s="5"/>
      <c r="C914" s="5"/>
      <c r="D914" s="5"/>
      <c r="E914" s="5"/>
      <c r="G914" s="5"/>
      <c r="H914" s="5"/>
      <c r="I914" s="5"/>
      <c r="J914" s="5"/>
      <c r="K914" s="5"/>
      <c r="M914" s="5"/>
      <c r="N914" s="5"/>
    </row>
    <row r="915" spans="2:14">
      <c r="B915" s="5"/>
      <c r="C915" s="5"/>
      <c r="D915" s="5"/>
      <c r="E915" s="5"/>
      <c r="G915" s="5"/>
      <c r="H915" s="5"/>
      <c r="I915" s="5"/>
      <c r="J915" s="5"/>
      <c r="K915" s="5"/>
      <c r="M915" s="5"/>
      <c r="N915" s="5"/>
    </row>
    <row r="916" spans="2:14">
      <c r="B916" s="5"/>
      <c r="C916" s="5"/>
      <c r="D916" s="5"/>
      <c r="E916" s="5"/>
      <c r="G916" s="5"/>
      <c r="H916" s="5"/>
      <c r="I916" s="5"/>
      <c r="J916" s="5"/>
      <c r="K916" s="5"/>
      <c r="M916" s="5"/>
      <c r="N916" s="5"/>
    </row>
    <row r="917" spans="2:14">
      <c r="B917" s="5"/>
      <c r="C917" s="5"/>
      <c r="D917" s="5"/>
      <c r="E917" s="5"/>
      <c r="G917" s="5"/>
      <c r="H917" s="5"/>
      <c r="I917" s="5"/>
      <c r="J917" s="5"/>
      <c r="K917" s="5"/>
      <c r="M917" s="5"/>
      <c r="N917" s="5"/>
    </row>
    <row r="918" spans="2:14">
      <c r="B918" s="5"/>
      <c r="C918" s="5"/>
      <c r="D918" s="5"/>
      <c r="E918" s="5"/>
      <c r="G918" s="5"/>
      <c r="H918" s="5"/>
      <c r="I918" s="5"/>
      <c r="J918" s="5"/>
      <c r="K918" s="5"/>
      <c r="M918" s="5"/>
      <c r="N918" s="5"/>
    </row>
    <row r="919" spans="2:14">
      <c r="B919" s="5"/>
      <c r="C919" s="5"/>
      <c r="D919" s="5"/>
      <c r="E919" s="5"/>
      <c r="G919" s="5"/>
      <c r="H919" s="5"/>
      <c r="I919" s="5"/>
      <c r="J919" s="5"/>
      <c r="K919" s="5"/>
      <c r="M919" s="5"/>
      <c r="N919" s="5"/>
    </row>
    <row r="920" spans="2:14">
      <c r="B920" s="5"/>
      <c r="C920" s="5"/>
      <c r="D920" s="5"/>
      <c r="E920" s="5"/>
      <c r="G920" s="5"/>
      <c r="H920" s="5"/>
      <c r="I920" s="5"/>
      <c r="J920" s="5"/>
      <c r="K920" s="5"/>
      <c r="M920" s="5"/>
      <c r="N920" s="5"/>
    </row>
    <row r="921" spans="2:14">
      <c r="B921" s="5"/>
      <c r="C921" s="5"/>
      <c r="D921" s="5"/>
      <c r="E921" s="5"/>
      <c r="G921" s="5"/>
      <c r="H921" s="5"/>
      <c r="I921" s="5"/>
      <c r="J921" s="5"/>
      <c r="K921" s="5"/>
      <c r="M921" s="5"/>
      <c r="N921" s="5"/>
    </row>
    <row r="922" spans="2:14">
      <c r="B922" s="5"/>
      <c r="C922" s="5"/>
      <c r="D922" s="5"/>
      <c r="E922" s="5"/>
      <c r="G922" s="5"/>
      <c r="H922" s="5"/>
      <c r="I922" s="5"/>
      <c r="J922" s="5"/>
      <c r="K922" s="5"/>
      <c r="M922" s="5"/>
      <c r="N922" s="5"/>
    </row>
    <row r="923" spans="2:14">
      <c r="B923" s="5"/>
      <c r="C923" s="5"/>
      <c r="D923" s="5"/>
      <c r="E923" s="5"/>
      <c r="G923" s="5"/>
      <c r="H923" s="5"/>
      <c r="I923" s="5"/>
      <c r="J923" s="5"/>
      <c r="K923" s="5"/>
      <c r="M923" s="5"/>
      <c r="N923" s="5"/>
    </row>
    <row r="924" spans="2:14">
      <c r="B924" s="5"/>
      <c r="C924" s="5"/>
      <c r="D924" s="5"/>
      <c r="E924" s="5"/>
      <c r="G924" s="5"/>
      <c r="H924" s="5"/>
      <c r="I924" s="5"/>
      <c r="J924" s="5"/>
      <c r="K924" s="5"/>
      <c r="M924" s="5"/>
      <c r="N924" s="5"/>
    </row>
    <row r="925" spans="2:14">
      <c r="B925" s="5"/>
      <c r="C925" s="5"/>
      <c r="D925" s="5"/>
      <c r="E925" s="5"/>
      <c r="G925" s="5"/>
      <c r="H925" s="5"/>
      <c r="I925" s="5"/>
      <c r="J925" s="5"/>
      <c r="K925" s="5"/>
      <c r="M925" s="5"/>
      <c r="N925" s="5"/>
    </row>
    <row r="926" spans="2:14">
      <c r="B926" s="5"/>
      <c r="C926" s="5"/>
      <c r="D926" s="5"/>
      <c r="E926" s="5"/>
      <c r="G926" s="5"/>
      <c r="H926" s="5"/>
      <c r="I926" s="5"/>
      <c r="J926" s="5"/>
      <c r="K926" s="5"/>
      <c r="M926" s="5"/>
      <c r="N926" s="5"/>
    </row>
    <row r="927" spans="2:14">
      <c r="B927" s="5"/>
      <c r="C927" s="5"/>
      <c r="D927" s="5"/>
      <c r="E927" s="5"/>
      <c r="G927" s="5"/>
      <c r="H927" s="5"/>
      <c r="I927" s="5"/>
      <c r="J927" s="5"/>
      <c r="K927" s="5"/>
      <c r="M927" s="5"/>
      <c r="N927" s="5"/>
    </row>
    <row r="928" spans="2:14">
      <c r="B928" s="5"/>
      <c r="C928" s="5"/>
      <c r="D928" s="5"/>
      <c r="E928" s="5"/>
      <c r="G928" s="5"/>
      <c r="H928" s="5"/>
      <c r="I928" s="5"/>
      <c r="J928" s="5"/>
      <c r="K928" s="5"/>
      <c r="M928" s="5"/>
      <c r="N928" s="5"/>
    </row>
    <row r="929" spans="2:14">
      <c r="B929" s="5"/>
      <c r="C929" s="5"/>
      <c r="D929" s="5"/>
      <c r="E929" s="5"/>
      <c r="G929" s="5"/>
      <c r="H929" s="5"/>
      <c r="I929" s="5"/>
      <c r="J929" s="5"/>
      <c r="K929" s="5"/>
      <c r="M929" s="5"/>
      <c r="N929" s="5"/>
    </row>
    <row r="930" spans="2:14">
      <c r="B930" s="5"/>
      <c r="C930" s="5"/>
      <c r="D930" s="5"/>
      <c r="E930" s="5"/>
      <c r="G930" s="5"/>
      <c r="H930" s="5"/>
      <c r="I930" s="5"/>
      <c r="J930" s="5"/>
      <c r="K930" s="5"/>
      <c r="M930" s="5"/>
      <c r="N930" s="5"/>
    </row>
    <row r="931" spans="2:14">
      <c r="B931" s="5"/>
      <c r="C931" s="5"/>
      <c r="D931" s="5"/>
      <c r="E931" s="5"/>
      <c r="G931" s="5"/>
      <c r="H931" s="5"/>
      <c r="I931" s="5"/>
      <c r="J931" s="5"/>
      <c r="K931" s="5"/>
      <c r="M931" s="5"/>
      <c r="N931" s="5"/>
    </row>
    <row r="932" spans="2:14">
      <c r="B932" s="5"/>
      <c r="C932" s="5"/>
      <c r="D932" s="5"/>
      <c r="E932" s="5"/>
      <c r="G932" s="5"/>
      <c r="H932" s="5"/>
      <c r="I932" s="5"/>
      <c r="J932" s="5"/>
      <c r="K932" s="5"/>
      <c r="M932" s="5"/>
      <c r="N932" s="5"/>
    </row>
    <row r="933" spans="2:14">
      <c r="B933" s="5"/>
      <c r="C933" s="5"/>
      <c r="D933" s="5"/>
      <c r="E933" s="5"/>
      <c r="G933" s="5"/>
      <c r="H933" s="5"/>
      <c r="I933" s="5"/>
      <c r="J933" s="5"/>
      <c r="K933" s="5"/>
      <c r="M933" s="5"/>
      <c r="N933" s="5"/>
    </row>
    <row r="934" spans="2:14">
      <c r="B934" s="5"/>
      <c r="C934" s="5"/>
      <c r="D934" s="5"/>
      <c r="E934" s="5"/>
      <c r="G934" s="5"/>
      <c r="H934" s="5"/>
      <c r="I934" s="5"/>
      <c r="J934" s="5"/>
      <c r="K934" s="5"/>
      <c r="M934" s="5"/>
      <c r="N934" s="5"/>
    </row>
    <row r="935" spans="2:14">
      <c r="B935" s="5"/>
      <c r="C935" s="5"/>
      <c r="D935" s="5"/>
      <c r="E935" s="5"/>
      <c r="G935" s="5"/>
      <c r="H935" s="5"/>
      <c r="I935" s="5"/>
      <c r="J935" s="5"/>
      <c r="K935" s="5"/>
      <c r="M935" s="5"/>
      <c r="N935" s="5"/>
    </row>
    <row r="936" spans="2:14">
      <c r="B936" s="5"/>
      <c r="C936" s="5"/>
      <c r="D936" s="5"/>
      <c r="E936" s="5"/>
      <c r="G936" s="5"/>
      <c r="H936" s="5"/>
      <c r="I936" s="5"/>
      <c r="J936" s="5"/>
      <c r="K936" s="5"/>
      <c r="M936" s="5"/>
      <c r="N936" s="5"/>
    </row>
    <row r="937" spans="2:14">
      <c r="B937" s="5"/>
      <c r="C937" s="5"/>
      <c r="D937" s="5"/>
      <c r="E937" s="5"/>
      <c r="G937" s="5"/>
      <c r="H937" s="5"/>
      <c r="I937" s="5"/>
      <c r="J937" s="5"/>
      <c r="K937" s="5"/>
      <c r="M937" s="5"/>
      <c r="N937" s="5"/>
    </row>
    <row r="938" spans="2:14">
      <c r="B938" s="5"/>
      <c r="C938" s="5"/>
      <c r="D938" s="5"/>
      <c r="E938" s="5"/>
      <c r="G938" s="5"/>
      <c r="H938" s="5"/>
      <c r="I938" s="5"/>
      <c r="J938" s="5"/>
      <c r="K938" s="5"/>
      <c r="M938" s="5"/>
      <c r="N938" s="5"/>
    </row>
    <row r="939" spans="2:14">
      <c r="B939" s="5"/>
      <c r="C939" s="5"/>
      <c r="D939" s="5"/>
      <c r="E939" s="5"/>
      <c r="G939" s="5"/>
      <c r="H939" s="5"/>
      <c r="I939" s="5"/>
      <c r="J939" s="5"/>
      <c r="K939" s="5"/>
      <c r="M939" s="5"/>
      <c r="N939" s="5"/>
    </row>
    <row r="940" spans="2:14">
      <c r="B940" s="5"/>
      <c r="C940" s="5"/>
      <c r="D940" s="5"/>
      <c r="E940" s="5"/>
      <c r="G940" s="5"/>
      <c r="H940" s="5"/>
      <c r="I940" s="5"/>
      <c r="J940" s="5"/>
      <c r="K940" s="5"/>
      <c r="M940" s="5"/>
      <c r="N940" s="5"/>
    </row>
    <row r="941" spans="2:14">
      <c r="B941" s="5"/>
      <c r="C941" s="5"/>
      <c r="D941" s="5"/>
      <c r="E941" s="5"/>
      <c r="G941" s="5"/>
      <c r="H941" s="5"/>
      <c r="I941" s="5"/>
      <c r="J941" s="5"/>
      <c r="K941" s="5"/>
      <c r="M941" s="5"/>
      <c r="N941" s="5"/>
    </row>
    <row r="942" spans="2:14">
      <c r="B942" s="5"/>
      <c r="C942" s="5"/>
      <c r="D942" s="5"/>
      <c r="E942" s="5"/>
      <c r="G942" s="5"/>
      <c r="H942" s="5"/>
      <c r="I942" s="5"/>
      <c r="J942" s="5"/>
      <c r="K942" s="5"/>
      <c r="M942" s="5"/>
      <c r="N942" s="5"/>
    </row>
    <row r="943" spans="2:14">
      <c r="B943" s="5"/>
      <c r="C943" s="5"/>
      <c r="D943" s="5"/>
      <c r="E943" s="5"/>
      <c r="G943" s="5"/>
      <c r="H943" s="5"/>
      <c r="I943" s="5"/>
      <c r="J943" s="5"/>
      <c r="K943" s="5"/>
      <c r="M943" s="5"/>
      <c r="N943" s="5"/>
    </row>
    <row r="944" spans="2:14">
      <c r="B944" s="5"/>
      <c r="C944" s="5"/>
      <c r="D944" s="5"/>
      <c r="E944" s="5"/>
      <c r="G944" s="5"/>
      <c r="H944" s="5"/>
      <c r="I944" s="5"/>
      <c r="J944" s="5"/>
      <c r="K944" s="5"/>
      <c r="M944" s="5"/>
      <c r="N944" s="5"/>
    </row>
    <row r="945" spans="2:14">
      <c r="B945" s="5"/>
      <c r="C945" s="5"/>
      <c r="D945" s="5"/>
      <c r="E945" s="5"/>
      <c r="G945" s="5"/>
      <c r="H945" s="5"/>
      <c r="I945" s="5"/>
      <c r="J945" s="5"/>
      <c r="K945" s="5"/>
      <c r="M945" s="5"/>
      <c r="N945" s="5"/>
    </row>
    <row r="946" spans="2:14">
      <c r="B946" s="5"/>
      <c r="C946" s="5"/>
      <c r="D946" s="5"/>
      <c r="E946" s="5"/>
      <c r="G946" s="5"/>
      <c r="H946" s="5"/>
      <c r="I946" s="5"/>
      <c r="J946" s="5"/>
      <c r="K946" s="5"/>
      <c r="M946" s="5"/>
      <c r="N946" s="5"/>
    </row>
    <row r="947" spans="2:14">
      <c r="B947" s="5"/>
      <c r="C947" s="5"/>
      <c r="D947" s="5"/>
      <c r="E947" s="5"/>
      <c r="G947" s="5"/>
      <c r="H947" s="5"/>
      <c r="I947" s="5"/>
      <c r="J947" s="5"/>
      <c r="K947" s="5"/>
      <c r="M947" s="5"/>
      <c r="N947" s="5"/>
    </row>
    <row r="948" spans="2:14">
      <c r="B948" s="5"/>
      <c r="C948" s="5"/>
      <c r="D948" s="5"/>
      <c r="E948" s="5"/>
      <c r="G948" s="5"/>
      <c r="H948" s="5"/>
      <c r="I948" s="5"/>
      <c r="J948" s="5"/>
      <c r="K948" s="5"/>
      <c r="M948" s="5"/>
      <c r="N948" s="5"/>
    </row>
    <row r="949" spans="2:14">
      <c r="B949" s="5"/>
      <c r="C949" s="5"/>
      <c r="D949" s="5"/>
      <c r="E949" s="5"/>
      <c r="G949" s="5"/>
      <c r="H949" s="5"/>
      <c r="I949" s="5"/>
      <c r="J949" s="5"/>
      <c r="K949" s="5"/>
      <c r="M949" s="5"/>
      <c r="N949" s="5"/>
    </row>
    <row r="950" spans="2:14">
      <c r="B950" s="5"/>
      <c r="C950" s="5"/>
      <c r="D950" s="5"/>
      <c r="E950" s="5"/>
      <c r="G950" s="5"/>
      <c r="H950" s="5"/>
      <c r="I950" s="5"/>
      <c r="J950" s="5"/>
      <c r="K950" s="5"/>
      <c r="M950" s="5"/>
      <c r="N950" s="5"/>
    </row>
    <row r="951" spans="2:14">
      <c r="B951" s="5"/>
      <c r="C951" s="5"/>
      <c r="D951" s="5"/>
      <c r="E951" s="5"/>
      <c r="G951" s="5"/>
      <c r="H951" s="5"/>
      <c r="I951" s="5"/>
      <c r="J951" s="5"/>
      <c r="K951" s="5"/>
      <c r="M951" s="5"/>
      <c r="N951" s="5"/>
    </row>
    <row r="952" spans="2:14">
      <c r="B952" s="5"/>
      <c r="C952" s="5"/>
      <c r="D952" s="5"/>
      <c r="E952" s="5"/>
      <c r="G952" s="5"/>
      <c r="H952" s="5"/>
      <c r="I952" s="5"/>
      <c r="J952" s="5"/>
      <c r="K952" s="5"/>
      <c r="M952" s="5"/>
      <c r="N952" s="5"/>
    </row>
    <row r="953" spans="2:14">
      <c r="B953" s="5"/>
      <c r="C953" s="5"/>
      <c r="D953" s="5"/>
      <c r="E953" s="5"/>
      <c r="G953" s="5"/>
      <c r="H953" s="5"/>
      <c r="I953" s="5"/>
      <c r="J953" s="5"/>
      <c r="K953" s="5"/>
      <c r="M953" s="5"/>
      <c r="N953" s="5"/>
    </row>
    <row r="954" spans="2:14">
      <c r="B954" s="5"/>
      <c r="C954" s="5"/>
      <c r="D954" s="5"/>
      <c r="E954" s="5"/>
      <c r="G954" s="5"/>
      <c r="H954" s="5"/>
      <c r="I954" s="5"/>
      <c r="J954" s="5"/>
      <c r="K954" s="5"/>
      <c r="M954" s="5"/>
      <c r="N954" s="5"/>
    </row>
    <row r="955" spans="2:14">
      <c r="B955" s="5"/>
      <c r="C955" s="5"/>
      <c r="D955" s="5"/>
      <c r="E955" s="5"/>
      <c r="G955" s="5"/>
      <c r="H955" s="5"/>
      <c r="I955" s="5"/>
      <c r="J955" s="5"/>
      <c r="K955" s="5"/>
      <c r="M955" s="5"/>
      <c r="N955" s="5"/>
    </row>
    <row r="956" spans="2:14">
      <c r="B956" s="5"/>
      <c r="C956" s="5"/>
      <c r="D956" s="5"/>
      <c r="E956" s="5"/>
      <c r="G956" s="5"/>
      <c r="H956" s="5"/>
      <c r="I956" s="5"/>
      <c r="J956" s="5"/>
      <c r="K956" s="5"/>
      <c r="M956" s="5"/>
      <c r="N956" s="5"/>
    </row>
    <row r="957" spans="2:14">
      <c r="B957" s="5"/>
      <c r="C957" s="5"/>
      <c r="D957" s="5"/>
      <c r="E957" s="5"/>
      <c r="G957" s="5"/>
      <c r="H957" s="5"/>
      <c r="I957" s="5"/>
      <c r="J957" s="5"/>
      <c r="K957" s="5"/>
      <c r="M957" s="5"/>
      <c r="N957" s="5"/>
    </row>
    <row r="958" spans="2:14">
      <c r="B958" s="5"/>
      <c r="C958" s="5"/>
      <c r="D958" s="5"/>
      <c r="E958" s="5"/>
      <c r="G958" s="5"/>
      <c r="H958" s="5"/>
      <c r="I958" s="5"/>
      <c r="J958" s="5"/>
      <c r="K958" s="5"/>
      <c r="M958" s="5"/>
      <c r="N958" s="5"/>
    </row>
    <row r="959" spans="2:14">
      <c r="B959" s="5"/>
      <c r="C959" s="5"/>
      <c r="D959" s="5"/>
      <c r="E959" s="5"/>
      <c r="G959" s="5"/>
      <c r="H959" s="5"/>
      <c r="I959" s="5"/>
      <c r="J959" s="5"/>
      <c r="K959" s="5"/>
      <c r="M959" s="5"/>
      <c r="N959" s="5"/>
    </row>
    <row r="960" spans="2:14">
      <c r="B960" s="5"/>
      <c r="C960" s="5"/>
      <c r="D960" s="5"/>
      <c r="E960" s="5"/>
      <c r="G960" s="5"/>
      <c r="H960" s="5"/>
      <c r="I960" s="5"/>
      <c r="J960" s="5"/>
      <c r="K960" s="5"/>
      <c r="M960" s="5"/>
      <c r="N960" s="5"/>
    </row>
    <row r="961" spans="2:14">
      <c r="B961" s="5"/>
      <c r="C961" s="5"/>
      <c r="D961" s="5"/>
      <c r="E961" s="5"/>
      <c r="G961" s="5"/>
      <c r="H961" s="5"/>
      <c r="I961" s="5"/>
      <c r="J961" s="5"/>
      <c r="K961" s="5"/>
      <c r="M961" s="5"/>
      <c r="N961" s="5"/>
    </row>
    <row r="962" spans="2:14">
      <c r="B962" s="5"/>
      <c r="C962" s="5"/>
      <c r="D962" s="5"/>
      <c r="E962" s="5"/>
      <c r="G962" s="5"/>
      <c r="H962" s="5"/>
      <c r="I962" s="5"/>
      <c r="J962" s="5"/>
      <c r="K962" s="5"/>
      <c r="M962" s="5"/>
      <c r="N962" s="5"/>
    </row>
    <row r="963" spans="2:14">
      <c r="B963" s="5"/>
      <c r="C963" s="5"/>
      <c r="D963" s="5"/>
      <c r="E963" s="5"/>
      <c r="G963" s="5"/>
      <c r="H963" s="5"/>
      <c r="I963" s="5"/>
      <c r="J963" s="5"/>
      <c r="K963" s="5"/>
      <c r="M963" s="5"/>
      <c r="N963" s="5"/>
    </row>
    <row r="964" spans="2:14">
      <c r="B964" s="5"/>
      <c r="C964" s="5"/>
      <c r="D964" s="5"/>
      <c r="E964" s="5"/>
      <c r="G964" s="5"/>
      <c r="H964" s="5"/>
      <c r="I964" s="5"/>
      <c r="J964" s="5"/>
      <c r="K964" s="5"/>
      <c r="M964" s="5"/>
      <c r="N964" s="5"/>
    </row>
    <row r="965" spans="2:14">
      <c r="B965" s="5"/>
      <c r="C965" s="5"/>
      <c r="D965" s="5"/>
      <c r="E965" s="5"/>
      <c r="G965" s="5"/>
      <c r="H965" s="5"/>
      <c r="I965" s="5"/>
      <c r="J965" s="5"/>
      <c r="K965" s="5"/>
      <c r="M965" s="5"/>
      <c r="N965" s="5"/>
    </row>
    <row r="966" spans="2:14">
      <c r="B966" s="5"/>
      <c r="C966" s="5"/>
      <c r="D966" s="5"/>
      <c r="E966" s="5"/>
      <c r="G966" s="5"/>
      <c r="H966" s="5"/>
      <c r="I966" s="5"/>
      <c r="J966" s="5"/>
      <c r="K966" s="5"/>
      <c r="M966" s="5"/>
      <c r="N966" s="5"/>
    </row>
    <row r="967" spans="2:14">
      <c r="B967" s="5"/>
      <c r="C967" s="5"/>
      <c r="D967" s="5"/>
      <c r="E967" s="5"/>
      <c r="G967" s="5"/>
      <c r="H967" s="5"/>
      <c r="I967" s="5"/>
      <c r="J967" s="5"/>
      <c r="K967" s="5"/>
      <c r="M967" s="5"/>
      <c r="N967" s="5"/>
    </row>
    <row r="968" spans="2:14">
      <c r="B968" s="5"/>
      <c r="C968" s="5"/>
      <c r="D968" s="5"/>
      <c r="E968" s="5"/>
      <c r="G968" s="5"/>
      <c r="H968" s="5"/>
      <c r="I968" s="5"/>
      <c r="J968" s="5"/>
      <c r="K968" s="5"/>
      <c r="M968" s="5"/>
      <c r="N968" s="5"/>
    </row>
    <row r="969" spans="2:14">
      <c r="B969" s="5"/>
      <c r="C969" s="5"/>
      <c r="D969" s="5"/>
      <c r="E969" s="5"/>
      <c r="G969" s="5"/>
      <c r="H969" s="5"/>
      <c r="I969" s="5"/>
      <c r="J969" s="5"/>
      <c r="K969" s="5"/>
      <c r="M969" s="5"/>
      <c r="N969" s="5"/>
    </row>
    <row r="970" spans="2:14">
      <c r="B970" s="5"/>
      <c r="C970" s="5"/>
      <c r="D970" s="5"/>
      <c r="E970" s="5"/>
      <c r="G970" s="5"/>
      <c r="H970" s="5"/>
      <c r="I970" s="5"/>
      <c r="J970" s="5"/>
      <c r="K970" s="5"/>
      <c r="M970" s="5"/>
      <c r="N970" s="5"/>
    </row>
    <row r="971" spans="2:14">
      <c r="B971" s="5"/>
      <c r="C971" s="5"/>
      <c r="D971" s="5"/>
      <c r="E971" s="5"/>
      <c r="G971" s="5"/>
      <c r="H971" s="5"/>
      <c r="I971" s="5"/>
      <c r="J971" s="5"/>
      <c r="K971" s="5"/>
      <c r="M971" s="5"/>
      <c r="N971" s="5"/>
    </row>
    <row r="972" spans="2:14">
      <c r="B972" s="5"/>
      <c r="C972" s="5"/>
      <c r="D972" s="5"/>
      <c r="E972" s="5"/>
      <c r="G972" s="5"/>
      <c r="H972" s="5"/>
      <c r="I972" s="5"/>
      <c r="J972" s="5"/>
      <c r="K972" s="5"/>
      <c r="M972" s="5"/>
      <c r="N972" s="5"/>
    </row>
    <row r="973" spans="2:14">
      <c r="B973" s="5"/>
      <c r="C973" s="5"/>
      <c r="D973" s="5"/>
      <c r="E973" s="5"/>
      <c r="G973" s="5"/>
      <c r="H973" s="5"/>
      <c r="I973" s="5"/>
      <c r="J973" s="5"/>
      <c r="K973" s="5"/>
      <c r="M973" s="5"/>
      <c r="N973" s="5"/>
    </row>
    <row r="974" spans="2:14">
      <c r="B974" s="5"/>
      <c r="C974" s="5"/>
      <c r="D974" s="5"/>
      <c r="E974" s="5"/>
      <c r="G974" s="5"/>
      <c r="H974" s="5"/>
      <c r="I974" s="5"/>
      <c r="J974" s="5"/>
      <c r="K974" s="5"/>
      <c r="M974" s="5"/>
      <c r="N974" s="5"/>
    </row>
    <row r="975" spans="2:14">
      <c r="B975" s="5"/>
      <c r="C975" s="5"/>
      <c r="D975" s="5"/>
      <c r="E975" s="5"/>
      <c r="G975" s="5"/>
      <c r="H975" s="5"/>
      <c r="I975" s="5"/>
      <c r="J975" s="5"/>
      <c r="K975" s="5"/>
      <c r="M975" s="5"/>
      <c r="N975" s="5"/>
    </row>
    <row r="976" spans="2:14">
      <c r="B976" s="5"/>
      <c r="C976" s="5"/>
      <c r="D976" s="5"/>
      <c r="E976" s="5"/>
      <c r="G976" s="5"/>
      <c r="H976" s="5"/>
      <c r="I976" s="5"/>
      <c r="J976" s="5"/>
      <c r="K976" s="5"/>
      <c r="M976" s="5"/>
      <c r="N976" s="5"/>
    </row>
    <row r="977" spans="2:14">
      <c r="B977" s="5"/>
      <c r="C977" s="5"/>
      <c r="D977" s="5"/>
      <c r="E977" s="5"/>
      <c r="G977" s="5"/>
      <c r="H977" s="5"/>
      <c r="I977" s="5"/>
      <c r="J977" s="5"/>
      <c r="K977" s="5"/>
      <c r="M977" s="5"/>
      <c r="N977" s="5"/>
    </row>
    <row r="978" spans="2:14">
      <c r="B978" s="5"/>
      <c r="C978" s="5"/>
      <c r="D978" s="5"/>
      <c r="E978" s="5"/>
      <c r="G978" s="5"/>
      <c r="H978" s="5"/>
      <c r="I978" s="5"/>
      <c r="J978" s="5"/>
      <c r="K978" s="5"/>
      <c r="M978" s="5"/>
      <c r="N978" s="5"/>
    </row>
    <row r="979" spans="2:14">
      <c r="B979" s="5"/>
      <c r="C979" s="5"/>
      <c r="D979" s="5"/>
      <c r="E979" s="5"/>
      <c r="G979" s="5"/>
      <c r="H979" s="5"/>
      <c r="I979" s="5"/>
      <c r="J979" s="5"/>
      <c r="K979" s="5"/>
      <c r="M979" s="5"/>
      <c r="N979" s="5"/>
    </row>
    <row r="980" spans="2:14">
      <c r="B980" s="5"/>
      <c r="C980" s="5"/>
      <c r="D980" s="5"/>
      <c r="E980" s="5"/>
      <c r="G980" s="5"/>
      <c r="H980" s="5"/>
      <c r="I980" s="5"/>
      <c r="J980" s="5"/>
      <c r="K980" s="5"/>
      <c r="M980" s="5"/>
      <c r="N980" s="5"/>
    </row>
    <row r="981" spans="2:14">
      <c r="B981" s="5"/>
      <c r="C981" s="5"/>
      <c r="D981" s="5"/>
      <c r="E981" s="5"/>
      <c r="G981" s="5"/>
      <c r="H981" s="5"/>
      <c r="I981" s="5"/>
      <c r="J981" s="5"/>
      <c r="K981" s="5"/>
      <c r="M981" s="5"/>
      <c r="N981" s="5"/>
    </row>
    <row r="982" spans="2:14">
      <c r="B982" s="5"/>
      <c r="C982" s="5"/>
      <c r="D982" s="5"/>
      <c r="E982" s="5"/>
      <c r="G982" s="5"/>
      <c r="H982" s="5"/>
      <c r="I982" s="5"/>
      <c r="J982" s="5"/>
      <c r="K982" s="5"/>
      <c r="M982" s="5"/>
      <c r="N982" s="5"/>
    </row>
    <row r="983" spans="2:14">
      <c r="B983" s="5"/>
      <c r="C983" s="5"/>
      <c r="D983" s="5"/>
      <c r="E983" s="5"/>
      <c r="G983" s="5"/>
      <c r="H983" s="5"/>
      <c r="I983" s="5"/>
      <c r="J983" s="5"/>
      <c r="K983" s="5"/>
      <c r="M983" s="5"/>
      <c r="N983" s="5"/>
    </row>
    <row r="984" spans="2:14">
      <c r="B984" s="5"/>
      <c r="C984" s="5"/>
      <c r="D984" s="5"/>
      <c r="E984" s="5"/>
      <c r="G984" s="5"/>
      <c r="H984" s="5"/>
      <c r="I984" s="5"/>
      <c r="J984" s="5"/>
      <c r="K984" s="5"/>
      <c r="M984" s="5"/>
      <c r="N984" s="5"/>
    </row>
    <row r="985" spans="2:14">
      <c r="B985" s="5"/>
      <c r="C985" s="5"/>
      <c r="D985" s="5"/>
      <c r="E985" s="5"/>
      <c r="G985" s="5"/>
      <c r="H985" s="5"/>
      <c r="I985" s="5"/>
      <c r="J985" s="5"/>
      <c r="K985" s="5"/>
      <c r="M985" s="5"/>
      <c r="N985" s="5"/>
    </row>
    <row r="986" spans="2:14">
      <c r="B986" s="5"/>
      <c r="C986" s="5"/>
      <c r="D986" s="5"/>
      <c r="E986" s="5"/>
      <c r="G986" s="5"/>
      <c r="H986" s="5"/>
      <c r="I986" s="5"/>
      <c r="J986" s="5"/>
      <c r="K986" s="5"/>
      <c r="M986" s="5"/>
      <c r="N986" s="5"/>
    </row>
    <row r="987" spans="2:14">
      <c r="B987" s="5"/>
      <c r="C987" s="5"/>
      <c r="D987" s="5"/>
      <c r="E987" s="5"/>
      <c r="G987" s="5"/>
      <c r="H987" s="5"/>
      <c r="I987" s="5"/>
      <c r="J987" s="5"/>
      <c r="K987" s="5"/>
      <c r="M987" s="5"/>
      <c r="N987" s="5"/>
    </row>
    <row r="988" spans="2:14">
      <c r="B988" s="5"/>
      <c r="C988" s="5"/>
      <c r="D988" s="5"/>
      <c r="E988" s="5"/>
      <c r="G988" s="5"/>
      <c r="H988" s="5"/>
      <c r="I988" s="5"/>
      <c r="J988" s="5"/>
      <c r="K988" s="5"/>
      <c r="M988" s="5"/>
      <c r="N988" s="5"/>
    </row>
    <row r="989" spans="2:14">
      <c r="B989" s="5"/>
      <c r="C989" s="5"/>
      <c r="D989" s="5"/>
      <c r="E989" s="5"/>
      <c r="G989" s="5"/>
      <c r="H989" s="5"/>
      <c r="I989" s="5"/>
      <c r="J989" s="5"/>
      <c r="K989" s="5"/>
      <c r="M989" s="5"/>
      <c r="N989" s="5"/>
    </row>
    <row r="990" spans="2:14">
      <c r="B990" s="5"/>
      <c r="C990" s="5"/>
      <c r="D990" s="5"/>
      <c r="E990" s="5"/>
      <c r="G990" s="5"/>
      <c r="H990" s="5"/>
      <c r="I990" s="5"/>
      <c r="J990" s="5"/>
      <c r="K990" s="5"/>
      <c r="M990" s="5"/>
      <c r="N990" s="5"/>
    </row>
    <row r="991" spans="2:14">
      <c r="B991" s="5"/>
      <c r="C991" s="5"/>
      <c r="D991" s="5"/>
      <c r="E991" s="5"/>
      <c r="G991" s="5"/>
      <c r="H991" s="5"/>
      <c r="I991" s="5"/>
      <c r="J991" s="5"/>
      <c r="K991" s="5"/>
      <c r="M991" s="5"/>
      <c r="N991" s="5"/>
    </row>
    <row r="992" spans="2:14">
      <c r="B992" s="5"/>
      <c r="C992" s="5"/>
      <c r="D992" s="5"/>
      <c r="E992" s="5"/>
      <c r="G992" s="5"/>
      <c r="H992" s="5"/>
      <c r="I992" s="5"/>
      <c r="J992" s="5"/>
      <c r="K992" s="5"/>
      <c r="M992" s="5"/>
      <c r="N992" s="5"/>
    </row>
    <row r="993" spans="2:14">
      <c r="B993" s="5"/>
      <c r="C993" s="5"/>
      <c r="D993" s="5"/>
      <c r="E993" s="5"/>
      <c r="G993" s="5"/>
      <c r="H993" s="5"/>
      <c r="I993" s="5"/>
      <c r="J993" s="5"/>
      <c r="K993" s="5"/>
      <c r="M993" s="5"/>
      <c r="N993" s="5"/>
    </row>
    <row r="994" spans="2:14">
      <c r="B994" s="5"/>
      <c r="C994" s="5"/>
      <c r="D994" s="5"/>
      <c r="E994" s="5"/>
      <c r="G994" s="5"/>
      <c r="H994" s="5"/>
      <c r="I994" s="5"/>
      <c r="J994" s="5"/>
      <c r="K994" s="5"/>
      <c r="M994" s="5"/>
      <c r="N994" s="5"/>
    </row>
    <row r="995" spans="2:14">
      <c r="B995" s="5"/>
      <c r="C995" s="5"/>
      <c r="D995" s="5"/>
      <c r="E995" s="5"/>
      <c r="G995" s="5"/>
      <c r="H995" s="5"/>
      <c r="I995" s="5"/>
      <c r="J995" s="5"/>
      <c r="K995" s="5"/>
      <c r="M995" s="5"/>
      <c r="N995" s="5"/>
    </row>
    <row r="996" spans="2:14">
      <c r="B996" s="5"/>
      <c r="C996" s="5"/>
      <c r="D996" s="5"/>
      <c r="E996" s="5"/>
      <c r="G996" s="5"/>
      <c r="H996" s="5"/>
      <c r="I996" s="5"/>
      <c r="J996" s="5"/>
      <c r="K996" s="5"/>
      <c r="M996" s="5"/>
      <c r="N996" s="5"/>
    </row>
    <row r="997" spans="2:14">
      <c r="B997" s="5"/>
      <c r="C997" s="5"/>
      <c r="D997" s="5"/>
      <c r="E997" s="5"/>
      <c r="G997" s="5"/>
      <c r="H997" s="5"/>
      <c r="I997" s="5"/>
      <c r="J997" s="5"/>
      <c r="K997" s="5"/>
      <c r="M997" s="5"/>
      <c r="N997" s="5"/>
    </row>
    <row r="998" spans="2:14">
      <c r="B998" s="5"/>
      <c r="C998" s="5"/>
      <c r="D998" s="5"/>
      <c r="E998" s="5"/>
      <c r="G998" s="5"/>
      <c r="H998" s="5"/>
      <c r="I998" s="5"/>
      <c r="J998" s="5"/>
      <c r="K998" s="5"/>
      <c r="M998" s="5"/>
      <c r="N998" s="5"/>
    </row>
    <row r="999" spans="2:14">
      <c r="B999" s="5"/>
      <c r="C999" s="5"/>
      <c r="D999" s="5"/>
      <c r="E999" s="5"/>
      <c r="G999" s="5"/>
      <c r="H999" s="5"/>
      <c r="I999" s="5"/>
      <c r="J999" s="5"/>
      <c r="K999" s="5"/>
      <c r="M999" s="5"/>
      <c r="N999" s="5"/>
    </row>
    <row r="1000" spans="2:14">
      <c r="B1000" s="5"/>
      <c r="C1000" s="5"/>
      <c r="D1000" s="5"/>
      <c r="E1000" s="5"/>
      <c r="G1000" s="5"/>
      <c r="H1000" s="5"/>
      <c r="I1000" s="5"/>
      <c r="J1000" s="5"/>
      <c r="K1000" s="5"/>
      <c r="M1000" s="5"/>
      <c r="N1000" s="5"/>
    </row>
    <row r="1001" spans="2:14">
      <c r="B1001" s="5"/>
      <c r="C1001" s="5"/>
      <c r="D1001" s="5"/>
      <c r="E1001" s="5"/>
      <c r="G1001" s="5"/>
      <c r="H1001" s="5"/>
      <c r="I1001" s="5"/>
      <c r="J1001" s="5"/>
      <c r="K1001" s="5"/>
      <c r="M1001" s="5"/>
      <c r="N1001" s="5"/>
    </row>
    <row r="1002" spans="2:14">
      <c r="B1002" s="5"/>
      <c r="C1002" s="5"/>
      <c r="D1002" s="5"/>
      <c r="E1002" s="5"/>
      <c r="G1002" s="5"/>
      <c r="H1002" s="5"/>
      <c r="I1002" s="5"/>
      <c r="J1002" s="5"/>
      <c r="K1002" s="5"/>
      <c r="M1002" s="5"/>
      <c r="N1002" s="5"/>
    </row>
    <row r="1003" spans="2:14">
      <c r="B1003" s="5"/>
      <c r="C1003" s="5"/>
      <c r="D1003" s="5"/>
      <c r="E1003" s="5"/>
      <c r="G1003" s="5"/>
      <c r="H1003" s="5"/>
      <c r="I1003" s="5"/>
      <c r="J1003" s="5"/>
      <c r="K1003" s="5"/>
      <c r="M1003" s="5"/>
      <c r="N1003" s="5"/>
    </row>
    <row r="1004" spans="2:14">
      <c r="B1004" s="5"/>
      <c r="C1004" s="5"/>
      <c r="D1004" s="5"/>
      <c r="E1004" s="5"/>
      <c r="G1004" s="5"/>
      <c r="H1004" s="5"/>
      <c r="I1004" s="5"/>
      <c r="J1004" s="5"/>
      <c r="K1004" s="5"/>
      <c r="M1004" s="5"/>
      <c r="N1004" s="5"/>
    </row>
    <row r="1005" spans="2:14">
      <c r="B1005" s="5"/>
      <c r="C1005" s="5"/>
      <c r="D1005" s="5"/>
      <c r="E1005" s="5"/>
      <c r="G1005" s="5"/>
      <c r="H1005" s="5"/>
      <c r="I1005" s="5"/>
      <c r="J1005" s="5"/>
      <c r="K1005" s="5"/>
      <c r="M1005" s="5"/>
      <c r="N1005" s="5"/>
    </row>
    <row r="1006" spans="2:14">
      <c r="B1006" s="5"/>
      <c r="C1006" s="5"/>
      <c r="D1006" s="5"/>
      <c r="E1006" s="5"/>
      <c r="G1006" s="5"/>
      <c r="H1006" s="5"/>
      <c r="I1006" s="5"/>
      <c r="J1006" s="5"/>
      <c r="K1006" s="5"/>
      <c r="M1006" s="5"/>
      <c r="N1006" s="5"/>
    </row>
    <row r="1007" spans="2:14">
      <c r="B1007" s="5"/>
      <c r="C1007" s="5"/>
      <c r="D1007" s="5"/>
      <c r="E1007" s="5"/>
      <c r="G1007" s="5"/>
      <c r="H1007" s="5"/>
      <c r="I1007" s="5"/>
      <c r="J1007" s="5"/>
      <c r="K1007" s="5"/>
      <c r="M1007" s="5"/>
      <c r="N1007" s="5"/>
    </row>
    <row r="1008" spans="2:14">
      <c r="B1008" s="5"/>
      <c r="C1008" s="5"/>
      <c r="D1008" s="5"/>
      <c r="E1008" s="5"/>
      <c r="G1008" s="5"/>
      <c r="H1008" s="5"/>
      <c r="I1008" s="5"/>
      <c r="J1008" s="5"/>
      <c r="K1008" s="5"/>
      <c r="M1008" s="5"/>
      <c r="N1008" s="5"/>
    </row>
    <row r="1009" spans="2:14">
      <c r="B1009" s="5"/>
      <c r="C1009" s="5"/>
      <c r="D1009" s="5"/>
      <c r="E1009" s="5"/>
      <c r="G1009" s="5"/>
      <c r="H1009" s="5"/>
      <c r="I1009" s="5"/>
      <c r="J1009" s="5"/>
      <c r="K1009" s="5"/>
      <c r="M1009" s="5"/>
      <c r="N1009" s="5"/>
    </row>
    <row r="1010" spans="2:14">
      <c r="B1010" s="5"/>
      <c r="C1010" s="5"/>
      <c r="D1010" s="5"/>
      <c r="E1010" s="5"/>
      <c r="G1010" s="5"/>
      <c r="H1010" s="5"/>
      <c r="I1010" s="5"/>
      <c r="J1010" s="5"/>
      <c r="K1010" s="5"/>
      <c r="M1010" s="5"/>
      <c r="N1010" s="5"/>
    </row>
    <row r="1011" spans="2:14">
      <c r="B1011" s="5"/>
      <c r="C1011" s="5"/>
      <c r="D1011" s="5"/>
      <c r="E1011" s="5"/>
      <c r="G1011" s="5"/>
      <c r="H1011" s="5"/>
      <c r="I1011" s="5"/>
      <c r="J1011" s="5"/>
      <c r="K1011" s="5"/>
      <c r="M1011" s="5"/>
      <c r="N1011" s="5"/>
    </row>
    <row r="1012" spans="2:14">
      <c r="B1012" s="5"/>
      <c r="C1012" s="5"/>
      <c r="D1012" s="5"/>
      <c r="E1012" s="5"/>
      <c r="G1012" s="5"/>
      <c r="H1012" s="5"/>
      <c r="I1012" s="5"/>
      <c r="J1012" s="5"/>
      <c r="K1012" s="5"/>
      <c r="M1012" s="5"/>
      <c r="N1012" s="5"/>
    </row>
    <row r="1013" spans="2:14">
      <c r="B1013" s="5"/>
      <c r="C1013" s="5"/>
      <c r="D1013" s="5"/>
      <c r="E1013" s="5"/>
      <c r="G1013" s="5"/>
      <c r="H1013" s="5"/>
      <c r="I1013" s="5"/>
      <c r="J1013" s="5"/>
      <c r="K1013" s="5"/>
      <c r="M1013" s="5"/>
      <c r="N1013" s="5"/>
    </row>
    <row r="1014" spans="2:14">
      <c r="B1014" s="5"/>
      <c r="C1014" s="5"/>
      <c r="D1014" s="5"/>
      <c r="E1014" s="5"/>
      <c r="G1014" s="5"/>
      <c r="H1014" s="5"/>
      <c r="I1014" s="5"/>
      <c r="J1014" s="5"/>
      <c r="K1014" s="5"/>
      <c r="M1014" s="5"/>
      <c r="N1014" s="5"/>
    </row>
    <row r="1015" spans="2:14">
      <c r="B1015" s="5"/>
      <c r="C1015" s="5"/>
      <c r="D1015" s="5"/>
      <c r="E1015" s="5"/>
      <c r="G1015" s="5"/>
      <c r="H1015" s="5"/>
      <c r="I1015" s="5"/>
      <c r="J1015" s="5"/>
      <c r="K1015" s="5"/>
      <c r="M1015" s="5"/>
      <c r="N1015" s="5"/>
    </row>
    <row r="1016" spans="2:14">
      <c r="B1016" s="5"/>
      <c r="C1016" s="5"/>
      <c r="D1016" s="5"/>
      <c r="E1016" s="5"/>
      <c r="G1016" s="5"/>
      <c r="H1016" s="5"/>
      <c r="I1016" s="5"/>
      <c r="J1016" s="5"/>
      <c r="K1016" s="5"/>
      <c r="M1016" s="5"/>
      <c r="N1016" s="5"/>
    </row>
    <row r="1017" spans="2:14">
      <c r="B1017" s="5"/>
      <c r="C1017" s="5"/>
      <c r="D1017" s="5"/>
      <c r="E1017" s="5"/>
      <c r="G1017" s="5"/>
      <c r="H1017" s="5"/>
      <c r="I1017" s="5"/>
      <c r="J1017" s="5"/>
      <c r="K1017" s="5"/>
      <c r="M1017" s="5"/>
      <c r="N1017" s="5"/>
    </row>
    <row r="1018" spans="2:14">
      <c r="B1018" s="5"/>
      <c r="C1018" s="5"/>
      <c r="D1018" s="5"/>
      <c r="E1018" s="5"/>
      <c r="G1018" s="5"/>
      <c r="H1018" s="5"/>
      <c r="I1018" s="5"/>
      <c r="J1018" s="5"/>
      <c r="K1018" s="5"/>
      <c r="M1018" s="5"/>
      <c r="N1018" s="5"/>
    </row>
    <row r="1019" spans="2:14">
      <c r="B1019" s="5"/>
      <c r="C1019" s="5"/>
      <c r="D1019" s="5"/>
      <c r="E1019" s="5"/>
      <c r="G1019" s="5"/>
      <c r="H1019" s="5"/>
      <c r="I1019" s="5"/>
      <c r="J1019" s="5"/>
      <c r="K1019" s="5"/>
      <c r="M1019" s="5"/>
      <c r="N1019" s="5"/>
    </row>
    <row r="1020" spans="2:14">
      <c r="B1020" s="5"/>
      <c r="C1020" s="5"/>
      <c r="D1020" s="5"/>
      <c r="E1020" s="5"/>
      <c r="G1020" s="5"/>
      <c r="H1020" s="5"/>
      <c r="I1020" s="5"/>
      <c r="J1020" s="5"/>
      <c r="K1020" s="5"/>
      <c r="M1020" s="5"/>
      <c r="N1020" s="5"/>
    </row>
    <row r="1021" spans="2:14">
      <c r="B1021" s="5"/>
      <c r="C1021" s="5"/>
      <c r="D1021" s="5"/>
      <c r="E1021" s="5"/>
      <c r="G1021" s="5"/>
      <c r="H1021" s="5"/>
      <c r="I1021" s="5"/>
      <c r="J1021" s="5"/>
      <c r="K1021" s="5"/>
      <c r="M1021" s="5"/>
      <c r="N1021" s="5"/>
    </row>
    <row r="1022" spans="2:14">
      <c r="B1022" s="5"/>
      <c r="C1022" s="5"/>
      <c r="D1022" s="5"/>
      <c r="E1022" s="5"/>
      <c r="G1022" s="5"/>
      <c r="H1022" s="5"/>
      <c r="I1022" s="5"/>
      <c r="J1022" s="5"/>
      <c r="K1022" s="5"/>
      <c r="M1022" s="5"/>
      <c r="N1022" s="5"/>
    </row>
    <row r="1023" spans="2:14">
      <c r="B1023" s="5"/>
      <c r="C1023" s="5"/>
      <c r="D1023" s="5"/>
      <c r="E1023" s="5"/>
      <c r="G1023" s="5"/>
      <c r="H1023" s="5"/>
      <c r="I1023" s="5"/>
      <c r="J1023" s="5"/>
      <c r="K1023" s="5"/>
      <c r="M1023" s="5"/>
      <c r="N1023" s="5"/>
    </row>
    <row r="1024" spans="2:14">
      <c r="B1024" s="5"/>
      <c r="C1024" s="5"/>
      <c r="D1024" s="5"/>
      <c r="E1024" s="5"/>
      <c r="G1024" s="5"/>
      <c r="H1024" s="5"/>
      <c r="I1024" s="5"/>
      <c r="J1024" s="5"/>
      <c r="K1024" s="5"/>
      <c r="M1024" s="5"/>
      <c r="N1024" s="5"/>
    </row>
    <row r="1025" spans="2:14">
      <c r="B1025" s="5"/>
      <c r="C1025" s="5"/>
      <c r="D1025" s="5"/>
      <c r="E1025" s="5"/>
      <c r="G1025" s="5"/>
      <c r="H1025" s="5"/>
      <c r="I1025" s="5"/>
      <c r="J1025" s="5"/>
      <c r="K1025" s="5"/>
      <c r="M1025" s="5"/>
      <c r="N1025" s="5"/>
    </row>
    <row r="1026" spans="2:14">
      <c r="B1026" s="5"/>
      <c r="C1026" s="5"/>
      <c r="D1026" s="5"/>
      <c r="E1026" s="5"/>
      <c r="G1026" s="5"/>
      <c r="H1026" s="5"/>
      <c r="I1026" s="5"/>
      <c r="J1026" s="5"/>
      <c r="K1026" s="5"/>
      <c r="M1026" s="5"/>
      <c r="N1026" s="5"/>
    </row>
    <row r="1027" spans="2:14">
      <c r="B1027" s="5"/>
      <c r="C1027" s="5"/>
      <c r="D1027" s="5"/>
      <c r="E1027" s="5"/>
      <c r="G1027" s="5"/>
      <c r="H1027" s="5"/>
      <c r="I1027" s="5"/>
      <c r="J1027" s="5"/>
      <c r="K1027" s="5"/>
      <c r="M1027" s="5"/>
      <c r="N1027" s="5"/>
    </row>
    <row r="1028" spans="2:14">
      <c r="B1028" s="5"/>
      <c r="C1028" s="5"/>
      <c r="D1028" s="5"/>
      <c r="E1028" s="5"/>
      <c r="G1028" s="5"/>
      <c r="H1028" s="5"/>
      <c r="I1028" s="5"/>
      <c r="J1028" s="5"/>
      <c r="K1028" s="5"/>
      <c r="M1028" s="5"/>
      <c r="N1028" s="5"/>
    </row>
    <row r="1029" spans="2:14">
      <c r="B1029" s="5"/>
      <c r="C1029" s="5"/>
      <c r="D1029" s="5"/>
      <c r="E1029" s="5"/>
      <c r="G1029" s="5"/>
      <c r="H1029" s="5"/>
      <c r="I1029" s="5"/>
      <c r="J1029" s="5"/>
      <c r="K1029" s="5"/>
      <c r="M1029" s="5"/>
      <c r="N1029" s="5"/>
    </row>
    <row r="1030" spans="2:14">
      <c r="B1030" s="5"/>
      <c r="C1030" s="5"/>
      <c r="D1030" s="5"/>
      <c r="E1030" s="5"/>
      <c r="G1030" s="5"/>
      <c r="H1030" s="5"/>
      <c r="I1030" s="5"/>
      <c r="J1030" s="5"/>
      <c r="K1030" s="5"/>
      <c r="M1030" s="5"/>
      <c r="N1030" s="5"/>
    </row>
    <row r="1031" spans="2:14">
      <c r="B1031" s="5"/>
      <c r="C1031" s="5"/>
      <c r="D1031" s="5"/>
      <c r="E1031" s="5"/>
      <c r="G1031" s="5"/>
      <c r="H1031" s="5"/>
      <c r="I1031" s="5"/>
      <c r="J1031" s="5"/>
      <c r="K1031" s="5"/>
      <c r="M1031" s="5"/>
      <c r="N1031" s="5"/>
    </row>
    <row r="1032" spans="2:14">
      <c r="B1032" s="5"/>
      <c r="C1032" s="5"/>
      <c r="D1032" s="5"/>
      <c r="E1032" s="5"/>
      <c r="G1032" s="5"/>
      <c r="H1032" s="5"/>
      <c r="I1032" s="5"/>
      <c r="J1032" s="5"/>
      <c r="K1032" s="5"/>
      <c r="M1032" s="5"/>
      <c r="N1032" s="5"/>
    </row>
    <row r="1033" spans="2:14">
      <c r="B1033" s="5"/>
      <c r="C1033" s="5"/>
      <c r="D1033" s="5"/>
      <c r="E1033" s="5"/>
      <c r="G1033" s="5"/>
      <c r="H1033" s="5"/>
      <c r="I1033" s="5"/>
      <c r="J1033" s="5"/>
      <c r="K1033" s="5"/>
      <c r="M1033" s="5"/>
      <c r="N1033" s="5"/>
    </row>
    <row r="1034" spans="2:14">
      <c r="B1034" s="5"/>
      <c r="C1034" s="5"/>
      <c r="D1034" s="5"/>
      <c r="E1034" s="5"/>
      <c r="G1034" s="5"/>
      <c r="H1034" s="5"/>
      <c r="I1034" s="5"/>
      <c r="J1034" s="5"/>
      <c r="K1034" s="5"/>
      <c r="M1034" s="5"/>
      <c r="N1034" s="5"/>
    </row>
    <row r="1035" spans="2:14">
      <c r="B1035" s="5"/>
      <c r="C1035" s="5"/>
      <c r="D1035" s="5"/>
      <c r="E1035" s="5"/>
      <c r="G1035" s="5"/>
      <c r="H1035" s="5"/>
      <c r="I1035" s="5"/>
      <c r="J1035" s="5"/>
      <c r="K1035" s="5"/>
      <c r="M1035" s="5"/>
      <c r="N1035" s="5"/>
    </row>
    <row r="1036" spans="2:14">
      <c r="B1036" s="5"/>
      <c r="C1036" s="5"/>
      <c r="D1036" s="5"/>
      <c r="E1036" s="5"/>
      <c r="G1036" s="5"/>
      <c r="H1036" s="5"/>
      <c r="I1036" s="5"/>
      <c r="J1036" s="5"/>
      <c r="K1036" s="5"/>
      <c r="M1036" s="5"/>
      <c r="N1036" s="5"/>
    </row>
    <row r="1037" spans="2:14">
      <c r="B1037" s="5"/>
      <c r="C1037" s="5"/>
      <c r="D1037" s="5"/>
      <c r="E1037" s="5"/>
      <c r="G1037" s="5"/>
      <c r="H1037" s="5"/>
      <c r="I1037" s="5"/>
      <c r="J1037" s="5"/>
      <c r="K1037" s="5"/>
      <c r="M1037" s="5"/>
      <c r="N1037" s="5"/>
    </row>
    <row r="1038" spans="2:14">
      <c r="B1038" s="5"/>
      <c r="C1038" s="5"/>
      <c r="D1038" s="5"/>
      <c r="E1038" s="5"/>
      <c r="G1038" s="5"/>
      <c r="H1038" s="5"/>
      <c r="I1038" s="5"/>
      <c r="J1038" s="5"/>
      <c r="K1038" s="5"/>
      <c r="M1038" s="5"/>
      <c r="N1038" s="5"/>
    </row>
    <row r="1039" spans="2:14">
      <c r="B1039" s="5"/>
      <c r="C1039" s="5"/>
      <c r="D1039" s="5"/>
      <c r="E1039" s="5"/>
      <c r="G1039" s="5"/>
      <c r="H1039" s="5"/>
      <c r="I1039" s="5"/>
      <c r="J1039" s="5"/>
      <c r="K1039" s="5"/>
      <c r="M1039" s="5"/>
      <c r="N1039" s="5"/>
    </row>
    <row r="1040" spans="2:14">
      <c r="B1040" s="5"/>
      <c r="C1040" s="5"/>
      <c r="D1040" s="5"/>
      <c r="E1040" s="5"/>
      <c r="G1040" s="5"/>
      <c r="H1040" s="5"/>
      <c r="I1040" s="5"/>
      <c r="J1040" s="5"/>
      <c r="K1040" s="5"/>
      <c r="M1040" s="5"/>
      <c r="N1040" s="5"/>
    </row>
    <row r="1041" spans="2:14">
      <c r="B1041" s="5"/>
      <c r="C1041" s="5"/>
      <c r="D1041" s="5"/>
      <c r="E1041" s="5"/>
      <c r="G1041" s="5"/>
      <c r="H1041" s="5"/>
      <c r="I1041" s="5"/>
      <c r="J1041" s="5"/>
      <c r="K1041" s="5"/>
      <c r="M1041" s="5"/>
      <c r="N1041" s="5"/>
    </row>
    <row r="1042" spans="2:14">
      <c r="B1042" s="5"/>
      <c r="C1042" s="5"/>
      <c r="D1042" s="5"/>
      <c r="E1042" s="5"/>
      <c r="G1042" s="5"/>
      <c r="H1042" s="5"/>
      <c r="I1042" s="5"/>
      <c r="J1042" s="5"/>
      <c r="K1042" s="5"/>
      <c r="M1042" s="5"/>
      <c r="N1042" s="5"/>
    </row>
    <row r="1043" spans="2:14">
      <c r="B1043" s="5"/>
      <c r="C1043" s="5"/>
      <c r="D1043" s="5"/>
      <c r="E1043" s="5"/>
      <c r="G1043" s="5"/>
      <c r="H1043" s="5"/>
      <c r="I1043" s="5"/>
      <c r="J1043" s="5"/>
      <c r="K1043" s="5"/>
      <c r="M1043" s="5"/>
      <c r="N1043" s="5"/>
    </row>
    <row r="1044" spans="2:14">
      <c r="B1044" s="5"/>
      <c r="C1044" s="5"/>
      <c r="D1044" s="5"/>
      <c r="E1044" s="5"/>
      <c r="G1044" s="5"/>
      <c r="H1044" s="5"/>
      <c r="I1044" s="5"/>
      <c r="J1044" s="5"/>
      <c r="K1044" s="5"/>
      <c r="M1044" s="5"/>
      <c r="N1044" s="5"/>
    </row>
    <row r="1045" spans="2:14">
      <c r="B1045" s="5"/>
      <c r="C1045" s="5"/>
      <c r="D1045" s="5"/>
      <c r="E1045" s="5"/>
      <c r="G1045" s="5"/>
      <c r="H1045" s="5"/>
      <c r="I1045" s="5"/>
      <c r="J1045" s="5"/>
      <c r="K1045" s="5"/>
      <c r="M1045" s="5"/>
      <c r="N1045" s="5"/>
    </row>
    <row r="1046" spans="2:14">
      <c r="B1046" s="5"/>
      <c r="C1046" s="5"/>
      <c r="D1046" s="5"/>
      <c r="E1046" s="5"/>
      <c r="G1046" s="5"/>
      <c r="H1046" s="5"/>
      <c r="I1046" s="5"/>
      <c r="J1046" s="5"/>
      <c r="K1046" s="5"/>
      <c r="M1046" s="5"/>
      <c r="N1046" s="5"/>
    </row>
    <row r="1047" spans="2:14">
      <c r="B1047" s="5"/>
      <c r="C1047" s="5"/>
      <c r="D1047" s="5"/>
      <c r="E1047" s="5"/>
      <c r="G1047" s="5"/>
      <c r="H1047" s="5"/>
      <c r="I1047" s="5"/>
      <c r="J1047" s="5"/>
      <c r="K1047" s="5"/>
      <c r="M1047" s="5"/>
      <c r="N1047" s="5"/>
    </row>
    <row r="1048" spans="2:14">
      <c r="B1048" s="5"/>
      <c r="C1048" s="5"/>
      <c r="D1048" s="5"/>
      <c r="E1048" s="5"/>
      <c r="G1048" s="5"/>
      <c r="H1048" s="5"/>
      <c r="I1048" s="5"/>
      <c r="J1048" s="5"/>
      <c r="K1048" s="5"/>
      <c r="M1048" s="5"/>
      <c r="N1048" s="5"/>
    </row>
    <row r="1049" spans="2:14">
      <c r="B1049" s="5"/>
      <c r="C1049" s="5"/>
      <c r="D1049" s="5"/>
      <c r="E1049" s="5"/>
      <c r="G1049" s="5"/>
      <c r="H1049" s="5"/>
      <c r="I1049" s="5"/>
      <c r="J1049" s="5"/>
      <c r="K1049" s="5"/>
      <c r="M1049" s="5"/>
      <c r="N1049" s="5"/>
    </row>
    <row r="1050" spans="2:14">
      <c r="B1050" s="5"/>
      <c r="C1050" s="5"/>
      <c r="D1050" s="5"/>
      <c r="E1050" s="5"/>
      <c r="G1050" s="5"/>
      <c r="H1050" s="5"/>
      <c r="I1050" s="5"/>
      <c r="J1050" s="5"/>
      <c r="K1050" s="5"/>
      <c r="M1050" s="5"/>
      <c r="N1050" s="5"/>
    </row>
    <row r="1051" spans="2:14">
      <c r="B1051" s="5"/>
      <c r="C1051" s="5"/>
      <c r="D1051" s="5"/>
      <c r="E1051" s="5"/>
      <c r="G1051" s="5"/>
      <c r="H1051" s="5"/>
      <c r="I1051" s="5"/>
      <c r="J1051" s="5"/>
      <c r="K1051" s="5"/>
      <c r="M1051" s="5"/>
      <c r="N1051" s="5"/>
    </row>
    <row r="1052" spans="2:14">
      <c r="B1052" s="5"/>
      <c r="C1052" s="5"/>
      <c r="D1052" s="5"/>
      <c r="E1052" s="5"/>
      <c r="G1052" s="5"/>
      <c r="H1052" s="5"/>
      <c r="I1052" s="5"/>
      <c r="J1052" s="5"/>
      <c r="K1052" s="5"/>
      <c r="M1052" s="5"/>
      <c r="N1052" s="5"/>
    </row>
    <row r="1053" spans="2:14">
      <c r="B1053" s="5"/>
      <c r="C1053" s="5"/>
      <c r="D1053" s="5"/>
      <c r="E1053" s="5"/>
      <c r="G1053" s="5"/>
      <c r="H1053" s="5"/>
      <c r="I1053" s="5"/>
      <c r="J1053" s="5"/>
      <c r="K1053" s="5"/>
      <c r="M1053" s="5"/>
      <c r="N1053" s="5"/>
    </row>
    <row r="1054" spans="2:14">
      <c r="B1054" s="5"/>
      <c r="C1054" s="5"/>
      <c r="D1054" s="5"/>
      <c r="E1054" s="5"/>
      <c r="G1054" s="5"/>
      <c r="H1054" s="5"/>
      <c r="I1054" s="5"/>
      <c r="J1054" s="5"/>
      <c r="K1054" s="5"/>
      <c r="M1054" s="5"/>
      <c r="N1054" s="5"/>
    </row>
    <row r="1055" spans="2:14">
      <c r="B1055" s="5"/>
      <c r="C1055" s="5"/>
      <c r="D1055" s="5"/>
      <c r="E1055" s="5"/>
      <c r="G1055" s="5"/>
      <c r="H1055" s="5"/>
      <c r="I1055" s="5"/>
      <c r="J1055" s="5"/>
      <c r="K1055" s="5"/>
      <c r="M1055" s="5"/>
      <c r="N1055" s="5"/>
    </row>
    <row r="1056" spans="2:14">
      <c r="B1056" s="5"/>
      <c r="C1056" s="5"/>
      <c r="D1056" s="5"/>
      <c r="E1056" s="5"/>
      <c r="G1056" s="5"/>
      <c r="H1056" s="5"/>
      <c r="I1056" s="5"/>
      <c r="J1056" s="5"/>
      <c r="K1056" s="5"/>
      <c r="M1056" s="5"/>
      <c r="N1056" s="5"/>
    </row>
    <row r="1057" spans="2:14">
      <c r="B1057" s="5"/>
      <c r="C1057" s="5"/>
      <c r="D1057" s="5"/>
      <c r="E1057" s="5"/>
      <c r="G1057" s="5"/>
      <c r="H1057" s="5"/>
      <c r="I1057" s="5"/>
      <c r="J1057" s="5"/>
      <c r="K1057" s="5"/>
      <c r="M1057" s="5"/>
      <c r="N1057" s="5"/>
    </row>
    <row r="1058" spans="2:14">
      <c r="B1058" s="5"/>
      <c r="C1058" s="5"/>
      <c r="D1058" s="5"/>
      <c r="E1058" s="5"/>
      <c r="G1058" s="5"/>
      <c r="H1058" s="5"/>
      <c r="I1058" s="5"/>
      <c r="J1058" s="5"/>
      <c r="K1058" s="5"/>
      <c r="M1058" s="5"/>
      <c r="N1058" s="5"/>
    </row>
    <row r="1059" spans="2:14">
      <c r="B1059" s="5"/>
      <c r="C1059" s="5"/>
      <c r="D1059" s="5"/>
      <c r="E1059" s="5"/>
      <c r="G1059" s="5"/>
      <c r="H1059" s="5"/>
      <c r="I1059" s="5"/>
      <c r="J1059" s="5"/>
      <c r="K1059" s="5"/>
      <c r="M1059" s="5"/>
      <c r="N1059" s="5"/>
    </row>
    <row r="1060" spans="2:14">
      <c r="B1060" s="5"/>
      <c r="C1060" s="5"/>
      <c r="D1060" s="5"/>
      <c r="E1060" s="5"/>
      <c r="G1060" s="5"/>
      <c r="H1060" s="5"/>
      <c r="I1060" s="5"/>
      <c r="J1060" s="5"/>
      <c r="K1060" s="5"/>
      <c r="M1060" s="5"/>
      <c r="N1060" s="5"/>
    </row>
    <row r="1061" spans="2:14">
      <c r="B1061" s="5"/>
      <c r="C1061" s="5"/>
      <c r="D1061" s="5"/>
      <c r="E1061" s="5"/>
      <c r="G1061" s="5"/>
      <c r="H1061" s="5"/>
      <c r="I1061" s="5"/>
      <c r="J1061" s="5"/>
      <c r="K1061" s="5"/>
      <c r="M1061" s="5"/>
      <c r="N1061" s="5"/>
    </row>
    <row r="1062" spans="2:14">
      <c r="B1062" s="5"/>
      <c r="C1062" s="5"/>
      <c r="D1062" s="5"/>
      <c r="E1062" s="5"/>
      <c r="G1062" s="5"/>
      <c r="H1062" s="5"/>
      <c r="I1062" s="5"/>
      <c r="J1062" s="5"/>
      <c r="K1062" s="5"/>
      <c r="M1062" s="5"/>
      <c r="N1062" s="5"/>
    </row>
    <row r="1063" spans="2:14">
      <c r="B1063" s="5"/>
      <c r="C1063" s="5"/>
      <c r="D1063" s="5"/>
      <c r="E1063" s="5"/>
      <c r="G1063" s="5"/>
      <c r="H1063" s="5"/>
      <c r="I1063" s="5"/>
      <c r="J1063" s="5"/>
      <c r="K1063" s="5"/>
      <c r="M1063" s="5"/>
      <c r="N1063" s="5"/>
    </row>
    <row r="1064" spans="2:14">
      <c r="B1064" s="5"/>
      <c r="C1064" s="5"/>
      <c r="D1064" s="5"/>
      <c r="E1064" s="5"/>
      <c r="G1064" s="5"/>
      <c r="H1064" s="5"/>
      <c r="I1064" s="5"/>
      <c r="J1064" s="5"/>
      <c r="K1064" s="5"/>
      <c r="M1064" s="5"/>
      <c r="N1064" s="5"/>
    </row>
    <row r="1065" spans="2:14">
      <c r="B1065" s="5"/>
      <c r="C1065" s="5"/>
      <c r="D1065" s="5"/>
      <c r="E1065" s="5"/>
      <c r="G1065" s="5"/>
      <c r="H1065" s="5"/>
      <c r="I1065" s="5"/>
      <c r="J1065" s="5"/>
      <c r="K1065" s="5"/>
      <c r="M1065" s="5"/>
      <c r="N1065" s="5"/>
    </row>
    <row r="1066" spans="2:14">
      <c r="B1066" s="5"/>
      <c r="C1066" s="5"/>
      <c r="D1066" s="5"/>
      <c r="E1066" s="5"/>
      <c r="G1066" s="5"/>
      <c r="H1066" s="5"/>
      <c r="I1066" s="5"/>
      <c r="J1066" s="5"/>
      <c r="K1066" s="5"/>
      <c r="M1066" s="5"/>
      <c r="N1066" s="5"/>
    </row>
    <row r="1067" spans="2:14">
      <c r="B1067" s="5"/>
      <c r="C1067" s="5"/>
      <c r="D1067" s="5"/>
      <c r="E1067" s="5"/>
      <c r="G1067" s="5"/>
      <c r="H1067" s="5"/>
      <c r="I1067" s="5"/>
      <c r="J1067" s="5"/>
      <c r="K1067" s="5"/>
      <c r="M1067" s="5"/>
      <c r="N1067" s="5"/>
    </row>
    <row r="1068" spans="2:14">
      <c r="B1068" s="5"/>
      <c r="C1068" s="5"/>
      <c r="D1068" s="5"/>
      <c r="E1068" s="5"/>
      <c r="G1068" s="5"/>
      <c r="H1068" s="5"/>
      <c r="I1068" s="5"/>
      <c r="J1068" s="5"/>
      <c r="K1068" s="5"/>
      <c r="M1068" s="5"/>
      <c r="N1068" s="5"/>
    </row>
    <row r="1069" spans="2:14">
      <c r="B1069" s="5"/>
      <c r="C1069" s="5"/>
      <c r="D1069" s="5"/>
      <c r="E1069" s="5"/>
      <c r="G1069" s="5"/>
      <c r="H1069" s="5"/>
      <c r="I1069" s="5"/>
      <c r="J1069" s="5"/>
      <c r="K1069" s="5"/>
      <c r="M1069" s="5"/>
      <c r="N1069" s="5"/>
    </row>
    <row r="1070" spans="2:14">
      <c r="B1070" s="5"/>
      <c r="C1070" s="5"/>
      <c r="D1070" s="5"/>
      <c r="E1070" s="5"/>
      <c r="G1070" s="5"/>
      <c r="H1070" s="5"/>
      <c r="I1070" s="5"/>
      <c r="J1070" s="5"/>
      <c r="K1070" s="5"/>
      <c r="M1070" s="5"/>
      <c r="N1070" s="5"/>
    </row>
    <row r="1071" spans="2:14">
      <c r="B1071" s="5"/>
      <c r="C1071" s="5"/>
      <c r="D1071" s="5"/>
      <c r="E1071" s="5"/>
      <c r="G1071" s="5"/>
      <c r="H1071" s="5"/>
      <c r="I1071" s="5"/>
      <c r="J1071" s="5"/>
      <c r="K1071" s="5"/>
      <c r="M1071" s="5"/>
      <c r="N1071" s="5"/>
    </row>
    <row r="1072" spans="2:14">
      <c r="B1072" s="5"/>
      <c r="C1072" s="5"/>
      <c r="D1072" s="5"/>
      <c r="E1072" s="5"/>
      <c r="G1072" s="5"/>
      <c r="H1072" s="5"/>
      <c r="I1072" s="5"/>
      <c r="J1072" s="5"/>
      <c r="K1072" s="5"/>
      <c r="M1072" s="5"/>
      <c r="N1072" s="5"/>
    </row>
    <row r="1073" spans="2:14">
      <c r="B1073" s="5"/>
      <c r="C1073" s="5"/>
      <c r="D1073" s="5"/>
      <c r="E1073" s="5"/>
      <c r="G1073" s="5"/>
      <c r="H1073" s="5"/>
      <c r="I1073" s="5"/>
      <c r="J1073" s="5"/>
      <c r="K1073" s="5"/>
      <c r="M1073" s="5"/>
      <c r="N1073" s="5"/>
    </row>
    <row r="1074" spans="2:14">
      <c r="B1074" s="5"/>
      <c r="C1074" s="5"/>
      <c r="D1074" s="5"/>
      <c r="E1074" s="5"/>
      <c r="G1074" s="5"/>
      <c r="H1074" s="5"/>
      <c r="I1074" s="5"/>
      <c r="J1074" s="5"/>
      <c r="K1074" s="5"/>
      <c r="M1074" s="5"/>
      <c r="N1074" s="5"/>
    </row>
    <row r="1075" spans="2:14">
      <c r="B1075" s="5"/>
      <c r="C1075" s="5"/>
      <c r="D1075" s="5"/>
      <c r="E1075" s="5"/>
      <c r="G1075" s="5"/>
      <c r="H1075" s="5"/>
      <c r="I1075" s="5"/>
      <c r="J1075" s="5"/>
      <c r="K1075" s="5"/>
      <c r="M1075" s="5"/>
      <c r="N1075" s="5"/>
    </row>
    <row r="1076" spans="2:14">
      <c r="B1076" s="5"/>
      <c r="C1076" s="5"/>
      <c r="D1076" s="5"/>
      <c r="E1076" s="5"/>
      <c r="G1076" s="5"/>
      <c r="H1076" s="5"/>
      <c r="I1076" s="5"/>
      <c r="J1076" s="5"/>
      <c r="K1076" s="5"/>
      <c r="M1076" s="5"/>
      <c r="N1076" s="5"/>
    </row>
    <row r="1077" spans="2:14">
      <c r="B1077" s="5"/>
      <c r="C1077" s="5"/>
      <c r="D1077" s="5"/>
      <c r="E1077" s="5"/>
      <c r="G1077" s="5"/>
      <c r="H1077" s="5"/>
      <c r="I1077" s="5"/>
      <c r="J1077" s="5"/>
      <c r="K1077" s="5"/>
      <c r="M1077" s="5"/>
      <c r="N1077" s="5"/>
    </row>
    <row r="1078" spans="2:14">
      <c r="B1078" s="5"/>
      <c r="C1078" s="5"/>
      <c r="D1078" s="5"/>
      <c r="E1078" s="5"/>
      <c r="G1078" s="5"/>
      <c r="H1078" s="5"/>
      <c r="I1078" s="5"/>
      <c r="J1078" s="5"/>
      <c r="K1078" s="5"/>
      <c r="M1078" s="5"/>
      <c r="N1078" s="5"/>
    </row>
    <row r="1079" spans="2:14">
      <c r="B1079" s="5"/>
      <c r="C1079" s="5"/>
      <c r="D1079" s="5"/>
      <c r="E1079" s="5"/>
      <c r="G1079" s="5"/>
      <c r="H1079" s="5"/>
      <c r="I1079" s="5"/>
      <c r="J1079" s="5"/>
      <c r="K1079" s="5"/>
      <c r="M1079" s="5"/>
      <c r="N1079" s="5"/>
    </row>
    <row r="1080" spans="2:14">
      <c r="B1080" s="5"/>
      <c r="C1080" s="5"/>
      <c r="D1080" s="5"/>
      <c r="E1080" s="5"/>
      <c r="G1080" s="5"/>
      <c r="H1080" s="5"/>
      <c r="I1080" s="5"/>
      <c r="J1080" s="5"/>
      <c r="K1080" s="5"/>
      <c r="M1080" s="5"/>
      <c r="N1080" s="5"/>
    </row>
    <row r="1081" spans="2:14">
      <c r="B1081" s="5"/>
      <c r="C1081" s="5"/>
      <c r="D1081" s="5"/>
      <c r="E1081" s="5"/>
      <c r="G1081" s="5"/>
      <c r="H1081" s="5"/>
      <c r="I1081" s="5"/>
      <c r="J1081" s="5"/>
      <c r="K1081" s="5"/>
      <c r="M1081" s="5"/>
      <c r="N1081" s="5"/>
    </row>
    <row r="1082" spans="2:14">
      <c r="B1082" s="5"/>
      <c r="C1082" s="5"/>
      <c r="D1082" s="5"/>
      <c r="E1082" s="5"/>
      <c r="G1082" s="5"/>
      <c r="H1082" s="5"/>
      <c r="I1082" s="5"/>
      <c r="J1082" s="5"/>
      <c r="K1082" s="5"/>
      <c r="M1082" s="5"/>
      <c r="N1082" s="5"/>
    </row>
    <row r="1083" spans="2:14">
      <c r="B1083" s="5"/>
      <c r="C1083" s="5"/>
      <c r="D1083" s="5"/>
      <c r="E1083" s="5"/>
      <c r="G1083" s="5"/>
      <c r="H1083" s="5"/>
      <c r="I1083" s="5"/>
      <c r="J1083" s="5"/>
      <c r="K1083" s="5"/>
      <c r="M1083" s="5"/>
      <c r="N1083" s="5"/>
    </row>
    <row r="1084" spans="2:14">
      <c r="B1084" s="5"/>
      <c r="C1084" s="5"/>
      <c r="D1084" s="5"/>
      <c r="E1084" s="5"/>
      <c r="G1084" s="5"/>
      <c r="H1084" s="5"/>
      <c r="I1084" s="5"/>
      <c r="J1084" s="5"/>
      <c r="K1084" s="5"/>
      <c r="M1084" s="5"/>
      <c r="N1084" s="5"/>
    </row>
    <row r="1085" spans="2:14">
      <c r="B1085" s="5"/>
      <c r="C1085" s="5"/>
      <c r="D1085" s="5"/>
      <c r="E1085" s="5"/>
      <c r="G1085" s="5"/>
      <c r="H1085" s="5"/>
      <c r="I1085" s="5"/>
      <c r="J1085" s="5"/>
      <c r="K1085" s="5"/>
      <c r="M1085" s="5"/>
      <c r="N1085" s="5"/>
    </row>
    <row r="1086" spans="2:14">
      <c r="B1086" s="5"/>
      <c r="C1086" s="5"/>
      <c r="D1086" s="5"/>
      <c r="E1086" s="5"/>
      <c r="G1086" s="5"/>
      <c r="H1086" s="5"/>
      <c r="I1086" s="5"/>
      <c r="J1086" s="5"/>
      <c r="K1086" s="5"/>
      <c r="M1086" s="5"/>
      <c r="N1086" s="5"/>
    </row>
    <row r="1087" spans="2:14">
      <c r="B1087" s="5"/>
      <c r="C1087" s="5"/>
      <c r="D1087" s="5"/>
      <c r="E1087" s="5"/>
      <c r="G1087" s="5"/>
      <c r="H1087" s="5"/>
      <c r="I1087" s="5"/>
      <c r="J1087" s="5"/>
      <c r="K1087" s="5"/>
      <c r="M1087" s="5"/>
      <c r="N1087" s="5"/>
    </row>
    <row r="1088" spans="2:14">
      <c r="B1088" s="5"/>
      <c r="C1088" s="5"/>
      <c r="D1088" s="5"/>
      <c r="E1088" s="5"/>
      <c r="G1088" s="5"/>
      <c r="H1088" s="5"/>
      <c r="I1088" s="5"/>
      <c r="J1088" s="5"/>
      <c r="K1088" s="5"/>
      <c r="M1088" s="5"/>
      <c r="N1088" s="5"/>
    </row>
    <row r="1089" spans="2:14">
      <c r="B1089" s="5"/>
      <c r="C1089" s="5"/>
      <c r="D1089" s="5"/>
      <c r="E1089" s="5"/>
      <c r="G1089" s="5"/>
      <c r="H1089" s="5"/>
      <c r="I1089" s="5"/>
      <c r="J1089" s="5"/>
      <c r="K1089" s="5"/>
      <c r="M1089" s="5"/>
      <c r="N1089" s="5"/>
    </row>
    <row r="1090" spans="2:14">
      <c r="B1090" s="5"/>
      <c r="C1090" s="5"/>
      <c r="D1090" s="5"/>
      <c r="E1090" s="5"/>
      <c r="G1090" s="5"/>
      <c r="H1090" s="5"/>
      <c r="I1090" s="5"/>
      <c r="J1090" s="5"/>
      <c r="K1090" s="5"/>
      <c r="M1090" s="5"/>
      <c r="N1090" s="5"/>
    </row>
    <row r="1091" spans="2:14">
      <c r="B1091" s="5"/>
      <c r="C1091" s="5"/>
      <c r="D1091" s="5"/>
      <c r="E1091" s="5"/>
      <c r="G1091" s="5"/>
      <c r="H1091" s="5"/>
      <c r="I1091" s="5"/>
      <c r="J1091" s="5"/>
      <c r="K1091" s="5"/>
      <c r="M1091" s="5"/>
      <c r="N1091" s="5"/>
    </row>
    <row r="1092" spans="2:14">
      <c r="B1092" s="5"/>
      <c r="C1092" s="5"/>
      <c r="D1092" s="5"/>
      <c r="E1092" s="5"/>
      <c r="G1092" s="5"/>
      <c r="H1092" s="5"/>
      <c r="I1092" s="5"/>
      <c r="J1092" s="5"/>
      <c r="K1092" s="5"/>
      <c r="M1092" s="5"/>
      <c r="N1092" s="5"/>
    </row>
    <row r="1093" spans="2:14">
      <c r="B1093" s="5"/>
      <c r="C1093" s="5"/>
      <c r="D1093" s="5"/>
      <c r="E1093" s="5"/>
      <c r="G1093" s="5"/>
      <c r="H1093" s="5"/>
      <c r="I1093" s="5"/>
      <c r="J1093" s="5"/>
      <c r="K1093" s="5"/>
      <c r="M1093" s="5"/>
      <c r="N1093" s="5"/>
    </row>
    <row r="1094" spans="2:14">
      <c r="B1094" s="5"/>
      <c r="C1094" s="5"/>
      <c r="D1094" s="5"/>
      <c r="E1094" s="5"/>
      <c r="G1094" s="5"/>
      <c r="H1094" s="5"/>
      <c r="I1094" s="5"/>
      <c r="J1094" s="5"/>
      <c r="K1094" s="5"/>
      <c r="M1094" s="5"/>
      <c r="N1094" s="5"/>
    </row>
    <row r="1095" spans="2:14">
      <c r="M1095" s="5"/>
      <c r="N1095" s="5"/>
    </row>
  </sheetData>
  <pageMargins left="0.7" right="0.7" top="0.75" bottom="0.75" header="0.3" footer="0.3"/>
  <legacyDrawing r:id="rId1"/>
</worksheet>
</file>

<file path=docMetadata/LabelInfo.xml><?xml version="1.0" encoding="utf-8"?>
<clbl:labelList xmlns:clbl="http://schemas.microsoft.com/office/2020/mipLabelMetadata">
  <clbl:label id="{f6b6dd5b-f02f-441a-99a0-162ac5060bd2}" enabled="0" method="" siteId="{f6b6dd5b-f02f-441a-99a0-162ac5060bd2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Charts</vt:lpstr>
      </vt:variant>
      <vt:variant>
        <vt:i4>1</vt:i4>
      </vt:variant>
    </vt:vector>
  </HeadingPairs>
  <TitlesOfParts>
    <vt:vector size="10" baseType="lpstr">
      <vt:lpstr>Barcode key</vt:lpstr>
      <vt:lpstr>Using Dr. H's calculations </vt:lpstr>
      <vt:lpstr>Run 1</vt:lpstr>
      <vt:lpstr>96 well plate Run 1</vt:lpstr>
      <vt:lpstr>Run 2</vt:lpstr>
      <vt:lpstr>96 well plate Run 2</vt:lpstr>
      <vt:lpstr>Qubit Measurements </vt:lpstr>
      <vt:lpstr>Run 1 (duplicate)</vt:lpstr>
      <vt:lpstr>Run 2 (duplicate)</vt:lpstr>
      <vt:lpstr>Chart1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Eden G. Phan</dc:creator>
  <cp:keywords/>
  <dc:description/>
  <cp:lastModifiedBy>edenp3</cp:lastModifiedBy>
  <cp:revision/>
  <dcterms:created xsi:type="dcterms:W3CDTF">2024-02-16T19:31:21Z</dcterms:created>
  <dcterms:modified xsi:type="dcterms:W3CDTF">2024-04-29T18:17:22Z</dcterms:modified>
  <cp:category/>
  <cp:contentStatus/>
</cp:coreProperties>
</file>