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EXM\electronics\Emergecy_Stop\Rev A1\Emergency Stop - Rev A1 - MDP\"/>
    </mc:Choice>
  </mc:AlternateContent>
  <bookViews>
    <workbookView xWindow="0" yWindow="0" windowWidth="20490" windowHeight="7530"/>
  </bookViews>
  <sheets>
    <sheet name="Emergency_Stop - Rev A1_bom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J3" i="1"/>
  <c r="J4" i="1"/>
  <c r="J5" i="1"/>
  <c r="J6" i="1"/>
  <c r="H3" i="1"/>
  <c r="H4" i="1"/>
  <c r="H5" i="1"/>
  <c r="H6" i="1"/>
  <c r="M2" i="1"/>
  <c r="J2" i="1"/>
  <c r="H2" i="1"/>
  <c r="A24" i="1"/>
  <c r="A23" i="1"/>
  <c r="K6" i="1" l="1"/>
  <c r="K5" i="1"/>
  <c r="K4" i="1"/>
  <c r="K3" i="1"/>
  <c r="K2" i="1"/>
  <c r="L6" i="1"/>
  <c r="L3" i="1"/>
  <c r="L5" i="1"/>
  <c r="L4" i="1"/>
  <c r="L2" i="1"/>
  <c r="H11" i="1" l="1"/>
  <c r="H16" i="1" s="1"/>
  <c r="H13" i="1"/>
  <c r="H14" i="1"/>
  <c r="H12" i="1"/>
  <c r="H15" i="1"/>
</calcChain>
</file>

<file path=xl/sharedStrings.xml><?xml version="1.0" encoding="utf-8"?>
<sst xmlns="http://schemas.openxmlformats.org/spreadsheetml/2006/main" count="53" uniqueCount="45">
  <si>
    <t>Component</t>
  </si>
  <si>
    <t>Description</t>
  </si>
  <si>
    <t>References</t>
  </si>
  <si>
    <t>Value</t>
  </si>
  <si>
    <t>Footprint</t>
  </si>
  <si>
    <t>Quantity Per PCB</t>
  </si>
  <si>
    <t>Datasheet</t>
  </si>
  <si>
    <t>Fuse, generic</t>
  </si>
  <si>
    <t>F1</t>
  </si>
  <si>
    <t>1812L110/24DR</t>
  </si>
  <si>
    <t>LittleFuse_1812L</t>
  </si>
  <si>
    <t>Generic Female Connector, Single Row, 01x03, socket header</t>
  </si>
  <si>
    <t>J4</t>
  </si>
  <si>
    <t>22-05-7038</t>
  </si>
  <si>
    <t>J3</t>
  </si>
  <si>
    <t>MSTBA2.5/3</t>
  </si>
  <si>
    <t>MSTBA3</t>
  </si>
  <si>
    <t>J1</t>
  </si>
  <si>
    <t>XLR3</t>
  </si>
  <si>
    <t>NC3FAV2</t>
  </si>
  <si>
    <t>J2</t>
  </si>
  <si>
    <t>NC3MAV</t>
  </si>
  <si>
    <t>Component Groups:</t>
  </si>
  <si>
    <t>Component Count:</t>
  </si>
  <si>
    <t>Fitted Components:</t>
  </si>
  <si>
    <t>Number of PCBs:</t>
  </si>
  <si>
    <t>Total components:</t>
  </si>
  <si>
    <t>Schematic Version:</t>
  </si>
  <si>
    <t>Schematic Date:</t>
  </si>
  <si>
    <t>BoM Date:</t>
  </si>
  <si>
    <t>Schematic Source:</t>
  </si>
  <si>
    <t>C:/Users/Adrian/Documents/ExMachina/repos/EXM/electronics/Emergecy_Stop/Rev A1/Emergency_Stop - Rev A1.sch</t>
  </si>
  <si>
    <t>KiCad Version:</t>
  </si>
  <si>
    <t>Eeschema 4.0.6</t>
  </si>
  <si>
    <t>Manifacturer</t>
  </si>
  <si>
    <t>PHOENIX</t>
  </si>
  <si>
    <t>MOLEX</t>
  </si>
  <si>
    <t>LITTLEFUSE</t>
  </si>
  <si>
    <t>NEUTRIX</t>
  </si>
  <si>
    <t>SKU</t>
  </si>
  <si>
    <t>Supplier</t>
  </si>
  <si>
    <t>MOQ</t>
  </si>
  <si>
    <t>Quantity to Order</t>
  </si>
  <si>
    <t>Price</t>
  </si>
  <si>
    <t>Farnell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</si>
</sst>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3" fillId="33" borderId="10" xfId="0" applyNumberFormat="1" applyFont="1" applyFill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right style="thin">
          <color theme="9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M6" totalsRowShown="0" headerRowDxfId="0" dataDxfId="1" tableBorderDxfId="8">
  <autoFilter ref="A1:M6"/>
  <tableColumns count="13">
    <tableColumn id="1" name="Component"/>
    <tableColumn id="2" name="Description"/>
    <tableColumn id="3" name="Quantity Per PCB"/>
    <tableColumn id="4" name="References"/>
    <tableColumn id="5" name="Value"/>
    <tableColumn id="6" name="Footprint"/>
    <tableColumn id="7" name="Manifacturer"/>
    <tableColumn id="8" name="SKU" dataDxfId="7">
      <calculatedColumnFormula>_xll.OCTOPART_DISTRIBUTOR_SKU(E2,G2,I2)</calculatedColumnFormula>
    </tableColumn>
    <tableColumn id="9" name="Supplier" dataDxfId="6"/>
    <tableColumn id="10" name="MOQ" dataDxfId="5">
      <calculatedColumnFormula>_xll.OCTOPART_DISTRIBUTOR_MOQ(E2,G2,I2)</calculatedColumnFormula>
    </tableColumn>
    <tableColumn id="11" name="Quantity to Order" dataDxfId="4">
      <calculatedColumnFormula>IF(C2&gt;J2,C2,J2)</calculatedColumnFormula>
    </tableColumn>
    <tableColumn id="12" name="Price" dataDxfId="3">
      <calculatedColumnFormula>_xll.OCTOPART_DISTRIBUTOR_PRICE(H2,G2,I2,K2,"EUR")*K2</calculatedColumnFormula>
    </tableColumn>
    <tableColumn id="13" name="Datasheet" dataDxfId="2">
      <calculatedColumnFormula>_xll.OCTOPART_DATASHEET_URL(E2,G2)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C1" workbookViewId="0">
      <selection activeCell="I33" sqref="I33"/>
    </sheetView>
  </sheetViews>
  <sheetFormatPr baseColWidth="10" defaultRowHeight="15" x14ac:dyDescent="0.25"/>
  <cols>
    <col min="1" max="1" width="13.5703125" customWidth="1"/>
    <col min="2" max="2" width="58.7109375" customWidth="1"/>
    <col min="3" max="3" width="18.140625" customWidth="1"/>
    <col min="4" max="4" width="17.140625" bestFit="1" customWidth="1"/>
    <col min="5" max="5" width="14.140625" bestFit="1" customWidth="1"/>
    <col min="6" max="6" width="15.5703125" bestFit="1" customWidth="1"/>
    <col min="7" max="7" width="14.5703125" customWidth="1"/>
    <col min="11" max="11" width="21.28515625" bestFit="1" customWidth="1"/>
    <col min="13" max="13" width="85.28515625" bestFit="1" customWidth="1"/>
  </cols>
  <sheetData>
    <row r="1" spans="1:13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34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6</v>
      </c>
    </row>
    <row r="2" spans="1:13" x14ac:dyDescent="0.25">
      <c r="A2">
        <v>1</v>
      </c>
      <c r="B2" t="s">
        <v>7</v>
      </c>
      <c r="C2">
        <v>1</v>
      </c>
      <c r="D2" t="s">
        <v>8</v>
      </c>
      <c r="E2" t="s">
        <v>9</v>
      </c>
      <c r="F2" t="s">
        <v>10</v>
      </c>
      <c r="G2" t="s">
        <v>37</v>
      </c>
      <c r="H2" s="3" t="str">
        <f>_xll.OCTOPART_DISTRIBUTOR_SKU(E2,G2,I2)</f>
        <v>2383302</v>
      </c>
      <c r="I2" s="3" t="s">
        <v>44</v>
      </c>
      <c r="J2" s="3">
        <f>_xll.OCTOPART_DISTRIBUTOR_MOQ(E2,G2,I2)</f>
        <v>1</v>
      </c>
      <c r="K2" s="3">
        <f>IF(C2&gt;J2,C2,J2)</f>
        <v>1</v>
      </c>
      <c r="L2" s="3">
        <f>_xll.OCTOPART_DISTRIBUTOR_PRICE(H2,G2,I2,K2,"EUR")*K2</f>
        <v>0.59599999999999997</v>
      </c>
      <c r="M2" s="3" t="str">
        <f>_xll.OCTOPART_DATASHEET_URL(E2,G2)</f>
        <v>ERROR: Query did not provide a result. Please widen your search criteria.</v>
      </c>
    </row>
    <row r="3" spans="1:13" x14ac:dyDescent="0.25">
      <c r="A3">
        <v>2</v>
      </c>
      <c r="B3" t="s">
        <v>11</v>
      </c>
      <c r="C3">
        <v>1</v>
      </c>
      <c r="D3" t="s">
        <v>12</v>
      </c>
      <c r="E3" t="s">
        <v>13</v>
      </c>
      <c r="F3" t="s">
        <v>13</v>
      </c>
      <c r="G3" t="s">
        <v>36</v>
      </c>
      <c r="H3" s="3" t="str">
        <f>_xll.OCTOPART_DISTRIBUTOR_SKU(E3,G3,I3)</f>
        <v>9731610</v>
      </c>
      <c r="I3" s="3" t="s">
        <v>44</v>
      </c>
      <c r="J3" s="3">
        <f>_xll.OCTOPART_DISTRIBUTOR_MOQ(E3,G3,I3)</f>
        <v>10</v>
      </c>
      <c r="K3" s="3">
        <f t="shared" ref="K3:K6" si="0">IF(C3&gt;J3,C3,J3)</f>
        <v>10</v>
      </c>
      <c r="L3" s="3">
        <f>_xll.OCTOPART_DISTRIBUTOR_PRICE(H3,G3,I3,K3,"EUR")*K3</f>
        <v>6.06</v>
      </c>
      <c r="M3" s="3" t="str">
        <f>_xll.OCTOPART_DATASHEET_URL(E3,G3)</f>
        <v>http://datasheet.octopart.com/22-05-7038-Molex-datasheet-5316750.pdf</v>
      </c>
    </row>
    <row r="4" spans="1:13" x14ac:dyDescent="0.25">
      <c r="A4">
        <v>3</v>
      </c>
      <c r="B4" t="s">
        <v>11</v>
      </c>
      <c r="C4">
        <v>1</v>
      </c>
      <c r="D4" t="s">
        <v>14</v>
      </c>
      <c r="E4" t="s">
        <v>15</v>
      </c>
      <c r="F4" t="s">
        <v>16</v>
      </c>
      <c r="G4" t="s">
        <v>35</v>
      </c>
      <c r="H4" s="3" t="str">
        <f>_xll.OCTOPART_DISTRIBUTOR_SKU(E4,G4,I4)</f>
        <v>2671250</v>
      </c>
      <c r="I4" s="3" t="s">
        <v>44</v>
      </c>
      <c r="J4" s="3">
        <f>_xll.OCTOPART_DISTRIBUTOR_MOQ(E4,G4,I4)</f>
        <v>1</v>
      </c>
      <c r="K4" s="3">
        <f t="shared" si="0"/>
        <v>1</v>
      </c>
      <c r="L4" s="3">
        <f>_xll.OCTOPART_DISTRIBUTOR_PRICE(H4,G4,I4,K4,"EUR")*K4</f>
        <v>0.77</v>
      </c>
      <c r="M4" s="3" t="str">
        <f>_xll.OCTOPART_DATASHEET_URL(E4,G4)</f>
        <v>http://datasheet.octopart.com/MSTBA-2%2C5--3-G-Phoenix-Contact-datasheet-67698012.pdf</v>
      </c>
    </row>
    <row r="5" spans="1:13" x14ac:dyDescent="0.25">
      <c r="A5">
        <v>4</v>
      </c>
      <c r="C5">
        <v>1</v>
      </c>
      <c r="D5" t="s">
        <v>17</v>
      </c>
      <c r="E5" t="s">
        <v>18</v>
      </c>
      <c r="F5" t="s">
        <v>19</v>
      </c>
      <c r="G5" t="s">
        <v>38</v>
      </c>
      <c r="H5" s="3" t="str">
        <f>_xll.OCTOPART_DISTRIBUTOR_SKU(E5,G5,I5)</f>
        <v>5008384</v>
      </c>
      <c r="I5" s="3" t="s">
        <v>44</v>
      </c>
      <c r="J5" s="3">
        <f>_xll.OCTOPART_DISTRIBUTOR_MOQ(E5,G5,I5)</f>
        <v>1</v>
      </c>
      <c r="K5" s="3">
        <f t="shared" si="0"/>
        <v>1</v>
      </c>
      <c r="L5" s="3">
        <f>_xll.OCTOPART_DISTRIBUTOR_PRICE(H5,G5,I5,K5,"EUR")*K5</f>
        <v>2.97</v>
      </c>
      <c r="M5" s="3" t="str">
        <f>_xll.OCTOPART_DATASHEET_URL(E5,G5)</f>
        <v>ERROR: Query did not provide a result. Please widen your search criteria.</v>
      </c>
    </row>
    <row r="6" spans="1:13" x14ac:dyDescent="0.25">
      <c r="A6">
        <v>5</v>
      </c>
      <c r="C6">
        <v>1</v>
      </c>
      <c r="D6" t="s">
        <v>20</v>
      </c>
      <c r="E6" t="s">
        <v>18</v>
      </c>
      <c r="F6" t="s">
        <v>21</v>
      </c>
      <c r="G6" t="s">
        <v>38</v>
      </c>
      <c r="H6" s="3" t="str">
        <f>_xll.OCTOPART_DISTRIBUTOR_SKU(E6,G6,I6)</f>
        <v>5008384</v>
      </c>
      <c r="I6" s="3" t="s">
        <v>44</v>
      </c>
      <c r="J6" s="3">
        <f>_xll.OCTOPART_DISTRIBUTOR_MOQ(E6,G6,I6)</f>
        <v>1</v>
      </c>
      <c r="K6" s="3">
        <f t="shared" si="0"/>
        <v>1</v>
      </c>
      <c r="L6" s="3">
        <f>_xll.OCTOPART_DISTRIBUTOR_PRICE(H6,G6,I6,K6,"EUR")*K6</f>
        <v>2.97</v>
      </c>
      <c r="M6" s="3" t="str">
        <f>_xll.OCTOPART_DATASHEET_URL(E6,G6)</f>
        <v>ERROR: Query did not provide a result. Please widen your search criteria.</v>
      </c>
    </row>
    <row r="11" spans="1:13" x14ac:dyDescent="0.25">
      <c r="H11">
        <f>L2/K2*C2</f>
        <v>0.59599999999999997</v>
      </c>
    </row>
    <row r="12" spans="1:13" x14ac:dyDescent="0.25">
      <c r="H12">
        <f t="shared" ref="H12:H15" si="1">L3/K3*C3</f>
        <v>0.60599999999999998</v>
      </c>
    </row>
    <row r="13" spans="1:13" x14ac:dyDescent="0.25">
      <c r="A13" t="s">
        <v>22</v>
      </c>
      <c r="B13">
        <v>6</v>
      </c>
      <c r="H13">
        <f t="shared" si="1"/>
        <v>0.77</v>
      </c>
    </row>
    <row r="14" spans="1:13" x14ac:dyDescent="0.25">
      <c r="A14" t="s">
        <v>23</v>
      </c>
      <c r="B14">
        <v>10</v>
      </c>
      <c r="H14">
        <f t="shared" si="1"/>
        <v>2.97</v>
      </c>
    </row>
    <row r="15" spans="1:13" x14ac:dyDescent="0.25">
      <c r="A15" t="s">
        <v>24</v>
      </c>
      <c r="B15">
        <v>10</v>
      </c>
      <c r="H15">
        <f t="shared" si="1"/>
        <v>2.97</v>
      </c>
    </row>
    <row r="16" spans="1:13" x14ac:dyDescent="0.25">
      <c r="A16" t="s">
        <v>25</v>
      </c>
      <c r="B16">
        <v>1</v>
      </c>
      <c r="H16">
        <f>SUM(H11:H15)</f>
        <v>7.9120000000000008</v>
      </c>
    </row>
    <row r="17" spans="1:2" x14ac:dyDescent="0.25">
      <c r="A17" t="s">
        <v>26</v>
      </c>
      <c r="B17">
        <v>10</v>
      </c>
    </row>
    <row r="18" spans="1:2" x14ac:dyDescent="0.25">
      <c r="A18" t="s">
        <v>27</v>
      </c>
    </row>
    <row r="19" spans="1:2" x14ac:dyDescent="0.25">
      <c r="A19" t="s">
        <v>28</v>
      </c>
    </row>
    <row r="20" spans="1:2" x14ac:dyDescent="0.25">
      <c r="A20" t="s">
        <v>29</v>
      </c>
      <c r="B20" s="1">
        <v>42895.454884259256</v>
      </c>
    </row>
    <row r="21" spans="1:2" x14ac:dyDescent="0.25">
      <c r="A21" t="s">
        <v>30</v>
      </c>
      <c r="B21" t="s">
        <v>31</v>
      </c>
    </row>
    <row r="22" spans="1:2" x14ac:dyDescent="0.25">
      <c r="A22" t="s">
        <v>32</v>
      </c>
      <c r="B22" t="s">
        <v>33</v>
      </c>
    </row>
    <row r="23" spans="1:2" x14ac:dyDescent="0.25">
      <c r="A23" t="str">
        <f ca="1">_xll.OCTOPART_GET_INFO()</f>
        <v>Version: 1.2.3.38126</v>
      </c>
    </row>
    <row r="24" spans="1:2" x14ac:dyDescent="0.25">
      <c r="A24" t="str">
        <f ca="1">_xll.OCTOPART_SET_USER("adrian.badoil@exmachina.fr")</f>
        <v>Octopart Add-In is ready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Emergency_Stop - Rev A1_bom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dcterms:created xsi:type="dcterms:W3CDTF">2017-06-09T08:59:16Z</dcterms:created>
  <dcterms:modified xsi:type="dcterms:W3CDTF">2017-06-09T09:52:59Z</dcterms:modified>
</cp:coreProperties>
</file>