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\electronics\Safety Board\Rev A1\MDP\"/>
    </mc:Choice>
  </mc:AlternateContent>
  <bookViews>
    <workbookView xWindow="0" yWindow="0" windowWidth="20490" windowHeight="7530"/>
  </bookViews>
  <sheets>
    <sheet name="Safety_Board_bom" sheetId="1" r:id="rId1"/>
  </sheets>
  <calcPr calcId="171027"/>
</workbook>
</file>

<file path=xl/calcChain.xml><?xml version="1.0" encoding="utf-8"?>
<calcChain xmlns="http://schemas.openxmlformats.org/spreadsheetml/2006/main">
  <c r="K9" i="1" l="1"/>
  <c r="L6" i="1"/>
  <c r="H18" i="1" s="1"/>
  <c r="L9" i="1"/>
  <c r="J3" i="1"/>
  <c r="J7" i="1"/>
  <c r="J4" i="1"/>
  <c r="J8" i="1"/>
  <c r="J5" i="1"/>
  <c r="H7" i="1"/>
  <c r="H4" i="1"/>
  <c r="H8" i="1"/>
  <c r="H5" i="1"/>
  <c r="H3" i="1"/>
  <c r="L3" i="1" s="1"/>
  <c r="H6" i="1"/>
  <c r="J2" i="1"/>
  <c r="M3" i="1"/>
  <c r="M7" i="1"/>
  <c r="M4" i="1"/>
  <c r="M8" i="1"/>
  <c r="M5" i="1"/>
  <c r="M9" i="1"/>
  <c r="M2" i="1"/>
  <c r="M6" i="1"/>
  <c r="A26" i="1"/>
  <c r="A25" i="1"/>
  <c r="K2" i="1" l="1"/>
  <c r="K5" i="1"/>
  <c r="K8" i="1"/>
  <c r="K4" i="1"/>
  <c r="K7" i="1"/>
  <c r="H21" i="1"/>
  <c r="H15" i="1"/>
  <c r="L5" i="1"/>
  <c r="L8" i="1"/>
  <c r="L4" i="1"/>
  <c r="L7" i="1"/>
  <c r="H19" i="1" l="1"/>
  <c r="H16" i="1"/>
  <c r="H20" i="1"/>
  <c r="H17" i="1"/>
  <c r="H2" i="1"/>
  <c r="L2" i="1" s="1"/>
  <c r="H14" i="1"/>
  <c r="H22" i="1" s="1"/>
</calcChain>
</file>

<file path=xl/sharedStrings.xml><?xml version="1.0" encoding="utf-8"?>
<sst xmlns="http://schemas.openxmlformats.org/spreadsheetml/2006/main" count="72" uniqueCount="60">
  <si>
    <t>Component</t>
  </si>
  <si>
    <t>Description</t>
  </si>
  <si>
    <t>References</t>
  </si>
  <si>
    <t>Value</t>
  </si>
  <si>
    <t>Footprint</t>
  </si>
  <si>
    <t>Quantity Per PCB</t>
  </si>
  <si>
    <t>Datasheet</t>
  </si>
  <si>
    <t>Manifacturer</t>
  </si>
  <si>
    <t>J10</t>
  </si>
  <si>
    <t>22-05-7028</t>
  </si>
  <si>
    <t>MOLEX</t>
  </si>
  <si>
    <t>J3 J4 J5 J6 J7</t>
  </si>
  <si>
    <t>22-05-7038</t>
  </si>
  <si>
    <t>J2 J8 J9</t>
  </si>
  <si>
    <t>MSTBA2.5/2G</t>
  </si>
  <si>
    <t>MSTBA2.5</t>
  </si>
  <si>
    <t>Phoenix</t>
  </si>
  <si>
    <t>J1</t>
  </si>
  <si>
    <t>MSTBA2.5/3-G</t>
  </si>
  <si>
    <t>MSTBA3</t>
  </si>
  <si>
    <t>K3</t>
  </si>
  <si>
    <t>G6AK-234P-ST-US-DC24</t>
  </si>
  <si>
    <t>G6AK-234P</t>
  </si>
  <si>
    <t>OMRON</t>
  </si>
  <si>
    <t>K4</t>
  </si>
  <si>
    <t>G6K-2G-Y-24DC</t>
  </si>
  <si>
    <t>G6K-2G-Y</t>
  </si>
  <si>
    <t>K1 K2</t>
  </si>
  <si>
    <t>LY2-D-DC24</t>
  </si>
  <si>
    <t>PT08-0</t>
  </si>
  <si>
    <t>SW1</t>
  </si>
  <si>
    <t>B3FS-1000</t>
  </si>
  <si>
    <t>SW_SPST_B3S-1000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</si>
  <si>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</si>
  <si>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</si>
  <si>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</si>
  <si>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</si>
  <si>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</si>
  <si>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</si>
  <si>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Schematic Date:</t>
  </si>
  <si>
    <t>BoM Date:</t>
  </si>
  <si>
    <t>Schematic Source:</t>
  </si>
  <si>
    <t>C:/Users/Adrian/Documents/ExMachina/repos/WDY/electronics/Safety Board/Rev A1/Safety_Board.sch</t>
  </si>
  <si>
    <t>KiCad Version:</t>
  </si>
  <si>
    <t>Eeschema 4.0.6</t>
  </si>
  <si>
    <t>Supplier</t>
  </si>
  <si>
    <t>Farnell</t>
  </si>
  <si>
    <t>Mouser</t>
  </si>
  <si>
    <t>SKU</t>
  </si>
  <si>
    <t>Quantity to Order</t>
  </si>
  <si>
    <t>Price</t>
  </si>
  <si>
    <t>MOQ</t>
  </si>
  <si>
    <t>Pas:2.54mm; Nombre de contacts:2Contact(s); Genre:Embase; Gamme de produit:Série KK 7395; Type de terminaison de contact:Traversant; Nombre de rangées:1Rangée(s); Plaquage du conta</t>
  </si>
  <si>
    <t>Pas:2.54mm; Nombre de contacts:3Contact(s); Genre:Embase; Gamme de produit:Série KK 7395; Type de terminaison de contact:Traversant; Nombre de rangées:1Rangée(s); Plaquage du conta</t>
  </si>
  <si>
    <t>Genre:Embase; Pas:5mm; Nombre de Positions:2Voies; Courant:12A; Tension nominale:320V; Orientation bloc:Traversant angle droit; Gamme de produit:MSTB; SVHC:No SVHC (20-Jun-2016)</t>
  </si>
  <si>
    <t>Genre:Embase; Pas:5mm; Nombre de Positions:3Voies; Courant:12A; Tension nominale:320V; Orientation bloc:Traversant angle droit; Gamme de produit:MSTB; SVHC:No SVHC (20-Jun-2016)</t>
  </si>
  <si>
    <t xml:space="preserve"> </t>
  </si>
  <si>
    <t>Configuration des contacts:DPDT; Tension de bobine:24VDC; Courant de contact:1A; Gamme de produit:Série G6K; Montage relais:CMS; Type de bobine:Non verrouillable; Tension de contact AC:-</t>
  </si>
  <si>
    <t>Contact Configuration:DPDT; Coil Voltage:24VDC; Contact Current:15A; Product Range:LY Series; Relay Mounting:Through Hole; Coil Type:Non Latching; Contact Voltage VAC: 36K7545</t>
  </si>
  <si>
    <t>Eclairage:Non lumineux; Tension DC nominale du contact:24V; Courant de contact max.:50mA; Force, fonctionnement:0.98N; Terminaisons commutateur:A souder; Gamme de produit:Série B3FS; Configurat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</si>
</sst>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 applyAlignment="1">
      <alignment horizontal="center" vertical="center"/>
    </xf>
    <xf numFmtId="0" fontId="19" fillId="0" borderId="0" xfId="42" applyFont="1" applyAlignment="1">
      <alignment horizontal="left" vertical="top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"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M9" totalsRowShown="0" headerRowDxfId="14" dataDxfId="13">
  <autoFilter ref="A1:M9"/>
  <tableColumns count="13">
    <tableColumn id="1" name="Component" dataDxfId="2"/>
    <tableColumn id="2" name="Description" dataDxfId="0"/>
    <tableColumn id="3" name="Quantity Per PCB" dataDxfId="1"/>
    <tableColumn id="4" name="References" dataDxfId="12"/>
    <tableColumn id="5" name="Value" dataDxfId="11"/>
    <tableColumn id="6" name="Footprint" dataDxfId="10"/>
    <tableColumn id="7" name="Manifacturer" dataDxfId="9"/>
    <tableColumn id="8" name="SKU" dataDxfId="8"/>
    <tableColumn id="9" name="Supplier" dataDxfId="7"/>
    <tableColumn id="10" name="MOQ" dataDxfId="6"/>
    <tableColumn id="11" name="Quantity to Order" dataDxfId="5">
      <calculatedColumnFormula>IF(C2&gt;J2,C2,J2)</calculatedColumnFormula>
    </tableColumn>
    <tableColumn id="12" name="Price" dataDxfId="4">
      <calculatedColumnFormula>_xll.OCTOPART_DISTRIBUTOR_PRICE(H2,G2,I2,K2,"EUR")*K2</calculatedColumnFormula>
    </tableColumn>
    <tableColumn id="13" name="Datasheet" dataDxfId="3">
      <calculatedColumnFormula>_xll.OCTOPART_DATASHEET_URL(E2,G2)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14.28515625" customWidth="1"/>
    <col min="2" max="2" width="84.5703125" customWidth="1"/>
    <col min="3" max="3" width="28.140625" bestFit="1" customWidth="1"/>
    <col min="4" max="4" width="21.42578125" bestFit="1" customWidth="1"/>
    <col min="5" max="5" width="27.42578125" customWidth="1"/>
    <col min="6" max="6" width="22.42578125" bestFit="1" customWidth="1"/>
    <col min="7" max="7" width="15.140625" customWidth="1"/>
    <col min="8" max="8" width="24.42578125" bestFit="1" customWidth="1"/>
    <col min="9" max="9" width="11" customWidth="1"/>
    <col min="10" max="10" width="10.28515625" bestFit="1" customWidth="1"/>
    <col min="11" max="11" width="19.140625" customWidth="1"/>
    <col min="12" max="12" width="11.42578125" bestFit="1" customWidth="1"/>
    <col min="13" max="13" width="90.1406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48</v>
      </c>
      <c r="I1" s="2" t="s">
        <v>45</v>
      </c>
      <c r="J1" s="2" t="s">
        <v>51</v>
      </c>
      <c r="K1" s="2" t="s">
        <v>49</v>
      </c>
      <c r="L1" s="2" t="s">
        <v>50</v>
      </c>
      <c r="M1" s="2" t="s">
        <v>6</v>
      </c>
    </row>
    <row r="2" spans="1:13" s="2" customFormat="1" ht="38.25" x14ac:dyDescent="0.25">
      <c r="A2" s="2">
        <v>1</v>
      </c>
      <c r="B2" s="3" t="s">
        <v>52</v>
      </c>
      <c r="C2" s="2">
        <v>1</v>
      </c>
      <c r="D2" s="2" t="s">
        <v>8</v>
      </c>
      <c r="E2" s="2" t="s">
        <v>9</v>
      </c>
      <c r="F2" s="2">
        <v>2007041</v>
      </c>
      <c r="G2" s="2" t="s">
        <v>10</v>
      </c>
      <c r="H2" s="2" t="str">
        <f>_xll.OCTOPART_DISTRIBUTOR_SKU(E2,G2,I2)</f>
        <v>9731601</v>
      </c>
      <c r="I2" s="2" t="s">
        <v>46</v>
      </c>
      <c r="J2" s="2">
        <f>_xll.OCTOPART_DISTRIBUTOR_MOQ(E2,G2,I2)</f>
        <v>5</v>
      </c>
      <c r="K2" s="2">
        <f>IF(C2&gt;J2,C2,J2)</f>
        <v>5</v>
      </c>
      <c r="L2" s="2">
        <f>_xll.OCTOPART_DISTRIBUTOR_PRICE(H2,G2,I2,K2,"EUR")*K2</f>
        <v>2.4950000000000001</v>
      </c>
      <c r="M2" s="2" t="str">
        <f>_xll.OCTOPART_DATASHEET_URL(E2,G2)</f>
        <v>http://datasheet.octopart.com/22-05-7028-Molex-datasheet-10979095.pdf</v>
      </c>
    </row>
    <row r="3" spans="1:13" s="2" customFormat="1" ht="38.25" x14ac:dyDescent="0.25">
      <c r="A3" s="2">
        <v>2</v>
      </c>
      <c r="B3" s="3" t="s">
        <v>53</v>
      </c>
      <c r="C3" s="2">
        <v>5</v>
      </c>
      <c r="D3" s="2" t="s">
        <v>11</v>
      </c>
      <c r="E3" s="2" t="s">
        <v>12</v>
      </c>
      <c r="F3" s="2" t="s">
        <v>12</v>
      </c>
      <c r="G3" s="2" t="s">
        <v>10</v>
      </c>
      <c r="H3" s="2" t="str">
        <f>_xll.OCTOPART_DISTRIBUTOR_SKU(E3,G3,I3)</f>
        <v>9731610</v>
      </c>
      <c r="I3" s="2" t="s">
        <v>46</v>
      </c>
      <c r="J3" s="2">
        <f>_xll.OCTOPART_DISTRIBUTOR_MOQ(E3,G3,I3)</f>
        <v>10</v>
      </c>
      <c r="K3" s="2">
        <v>150</v>
      </c>
      <c r="L3" s="2">
        <f>_xll.OCTOPART_DISTRIBUTOR_PRICE(H3,G3,I3,K3,"EUR")*K3</f>
        <v>78.900000000000006</v>
      </c>
      <c r="M3" s="2" t="str">
        <f>_xll.OCTOPART_DATASHEET_URL(E3,G3)</f>
        <v>http://datasheet.octopart.com/22-05-7038-Molex-datasheet-5316750.pdf</v>
      </c>
    </row>
    <row r="4" spans="1:13" s="2" customFormat="1" ht="25.5" x14ac:dyDescent="0.25">
      <c r="A4" s="2">
        <v>3</v>
      </c>
      <c r="B4" s="3" t="s">
        <v>54</v>
      </c>
      <c r="C4" s="2">
        <v>3</v>
      </c>
      <c r="D4" s="2" t="s">
        <v>13</v>
      </c>
      <c r="E4" s="2" t="s">
        <v>14</v>
      </c>
      <c r="F4" s="2" t="s">
        <v>15</v>
      </c>
      <c r="G4" s="2" t="s">
        <v>16</v>
      </c>
      <c r="H4" s="2" t="str">
        <f>_xll.OCTOPART_DISTRIBUTOR_SKU(E4,G4,I4)</f>
        <v>2671249</v>
      </c>
      <c r="I4" s="2" t="s">
        <v>46</v>
      </c>
      <c r="J4" s="2">
        <f>_xll.OCTOPART_DISTRIBUTOR_MOQ(E4,G4,I4)</f>
        <v>1</v>
      </c>
      <c r="K4" s="2">
        <f t="shared" ref="K4:K5" si="0">IF(C4&gt;J4,C4,J4)</f>
        <v>3</v>
      </c>
      <c r="L4" s="2">
        <f>_xll.OCTOPART_DISTRIBUTOR_PRICE(H4,G4,I4,K4,"EUR")*K4</f>
        <v>1.464</v>
      </c>
      <c r="M4" s="2" t="str">
        <f>_xll.OCTOPART_DATASHEET_URL(E4,G4)</f>
        <v>http://datasheet.octopart.com/1757475-Phoenix-Contact-datasheet-11781605.pdf</v>
      </c>
    </row>
    <row r="5" spans="1:13" s="2" customFormat="1" ht="25.5" x14ac:dyDescent="0.25">
      <c r="A5" s="2">
        <v>4</v>
      </c>
      <c r="B5" s="3" t="s">
        <v>55</v>
      </c>
      <c r="C5" s="2">
        <v>1</v>
      </c>
      <c r="D5" s="2" t="s">
        <v>17</v>
      </c>
      <c r="E5" s="2" t="s">
        <v>18</v>
      </c>
      <c r="F5" s="2" t="s">
        <v>19</v>
      </c>
      <c r="G5" s="2" t="s">
        <v>16</v>
      </c>
      <c r="H5" s="2" t="str">
        <f>_xll.OCTOPART_DISTRIBUTOR_SKU(E5,G5,I5)</f>
        <v>2671250</v>
      </c>
      <c r="I5" s="2" t="s">
        <v>46</v>
      </c>
      <c r="J5" s="2">
        <f>_xll.OCTOPART_DISTRIBUTOR_MOQ(E5,G5,I5)</f>
        <v>1</v>
      </c>
      <c r="K5" s="2">
        <f t="shared" si="0"/>
        <v>1</v>
      </c>
      <c r="L5" s="2">
        <f>_xll.OCTOPART_DISTRIBUTOR_PRICE(H5,G5,I5,K5,"EUR")*K5</f>
        <v>0.77</v>
      </c>
      <c r="M5" s="2" t="str">
        <f>_xll.OCTOPART_DATASHEET_URL(E5,G5)</f>
        <v>http://datasheet.octopart.com/1757488-Phoenix-Contact-datasheet-33469361.pdf</v>
      </c>
    </row>
    <row r="6" spans="1:13" s="2" customFormat="1" x14ac:dyDescent="0.25">
      <c r="A6" s="2">
        <v>5</v>
      </c>
      <c r="B6" s="3" t="s">
        <v>56</v>
      </c>
      <c r="C6" s="2">
        <v>1</v>
      </c>
      <c r="D6" s="2" t="s">
        <v>20</v>
      </c>
      <c r="E6" s="2" t="s">
        <v>21</v>
      </c>
      <c r="F6" s="2" t="s">
        <v>22</v>
      </c>
      <c r="G6" s="2" t="s">
        <v>23</v>
      </c>
      <c r="H6" s="2" t="str">
        <f>_xll.OCTOPART_DISTRIBUTOR_SKU(E6,G6,I6)</f>
        <v>653-G6AK-234P-DC24</v>
      </c>
      <c r="I6" s="2" t="s">
        <v>47</v>
      </c>
      <c r="J6" s="2">
        <v>1</v>
      </c>
      <c r="K6" s="2">
        <v>1</v>
      </c>
      <c r="L6" s="2">
        <f>6.28*K6</f>
        <v>6.28</v>
      </c>
      <c r="M6" s="2" t="str">
        <f>_xll.OCTOPART_DATASHEET_URL(E6,G6)</f>
        <v>http://datasheet.octopart.com/G6AK-234P-ST-US-DC24-Omron-datasheet-10855193.pdf</v>
      </c>
    </row>
    <row r="7" spans="1:13" s="2" customFormat="1" ht="25.5" x14ac:dyDescent="0.25">
      <c r="A7" s="2">
        <v>6</v>
      </c>
      <c r="B7" s="3" t="s">
        <v>57</v>
      </c>
      <c r="C7" s="2">
        <v>1</v>
      </c>
      <c r="D7" s="2" t="s">
        <v>24</v>
      </c>
      <c r="E7" s="2" t="s">
        <v>25</v>
      </c>
      <c r="F7" s="2" t="s">
        <v>26</v>
      </c>
      <c r="G7" s="2" t="s">
        <v>23</v>
      </c>
      <c r="H7" s="2" t="str">
        <f>_xll.OCTOPART_DISTRIBUTOR_SKU(E7,G7,I7)</f>
        <v>2068194</v>
      </c>
      <c r="I7" s="2" t="s">
        <v>46</v>
      </c>
      <c r="J7" s="2">
        <f>_xll.OCTOPART_DISTRIBUTOR_MOQ(E7,G7,I7)</f>
        <v>1</v>
      </c>
      <c r="K7" s="2">
        <f>IF(C7&gt;J7,C7,J7)</f>
        <v>1</v>
      </c>
      <c r="L7" s="2">
        <f>_xll.OCTOPART_DISTRIBUTOR_PRICE(H7,G7,I7,K7,"EUR")*K7</f>
        <v>3.2</v>
      </c>
      <c r="M7" s="2" t="str">
        <f>_xll.OCTOPART_DATASHEET_URL(E7,G7)</f>
        <v>http://datasheet.octopart.com/G6K-2G-Y-DC24-Omron-datasheet-10910167.pdf</v>
      </c>
    </row>
    <row r="8" spans="1:13" s="2" customFormat="1" ht="25.5" x14ac:dyDescent="0.25">
      <c r="A8" s="2">
        <v>7</v>
      </c>
      <c r="B8" s="3" t="s">
        <v>58</v>
      </c>
      <c r="C8" s="2">
        <v>2</v>
      </c>
      <c r="D8" s="2" t="s">
        <v>27</v>
      </c>
      <c r="E8" s="2" t="s">
        <v>28</v>
      </c>
      <c r="F8" s="2" t="s">
        <v>29</v>
      </c>
      <c r="G8" s="2" t="s">
        <v>23</v>
      </c>
      <c r="H8" s="2" t="str">
        <f>_xll.OCTOPART_DISTRIBUTOR_SKU(E8,G8,I8)</f>
        <v>9864733</v>
      </c>
      <c r="I8" s="2" t="s">
        <v>46</v>
      </c>
      <c r="J8" s="2">
        <f>_xll.OCTOPART_DISTRIBUTOR_MOQ(E8,G8,I8)</f>
        <v>1</v>
      </c>
      <c r="K8" s="2">
        <f t="shared" ref="K8:K9" si="1">IF(C8&gt;J8,C8,J8)</f>
        <v>2</v>
      </c>
      <c r="L8" s="2">
        <f>_xll.OCTOPART_DISTRIBUTOR_PRICE(H8,G8,I8,K8,"EUR")*K8</f>
        <v>24</v>
      </c>
      <c r="M8" s="2" t="str">
        <f>_xll.OCTOPART_DATASHEET_URL(E8,G8)</f>
        <v>http://datasheet.octopart.com/LY2-D-DC24-Omron-datasheet-10910099.pdf</v>
      </c>
    </row>
    <row r="9" spans="1:13" s="2" customFormat="1" ht="38.25" x14ac:dyDescent="0.25">
      <c r="A9" s="2">
        <v>8</v>
      </c>
      <c r="B9" s="3" t="s">
        <v>59</v>
      </c>
      <c r="C9" s="2">
        <v>1</v>
      </c>
      <c r="D9" s="2" t="s">
        <v>30</v>
      </c>
      <c r="E9" s="2" t="s">
        <v>31</v>
      </c>
      <c r="F9" s="2" t="s">
        <v>32</v>
      </c>
      <c r="G9" s="2" t="s">
        <v>23</v>
      </c>
      <c r="H9" s="2">
        <v>3121161</v>
      </c>
      <c r="I9" s="2" t="s">
        <v>46</v>
      </c>
      <c r="J9" s="2">
        <v>5</v>
      </c>
      <c r="K9" s="2">
        <f t="shared" si="1"/>
        <v>5</v>
      </c>
      <c r="L9" s="2">
        <f>_xll.OCTOPART_DISTRIBUTOR_PRICE(H9,G9,I9,K9,"EUR")*K9</f>
        <v>2.08</v>
      </c>
      <c r="M9" s="2" t="str">
        <f>_xll.OCTOPART_DATASHEET_URL(E9,G9)</f>
        <v>http://datasheet.octopart.com/B3FS-1000-Omron-datasheet-10910168.pdf</v>
      </c>
    </row>
    <row r="14" spans="1:13" x14ac:dyDescent="0.25">
      <c r="H14">
        <f t="shared" ref="H14:H21" si="2">L2/K2*C2</f>
        <v>0.499</v>
      </c>
    </row>
    <row r="15" spans="1:13" x14ac:dyDescent="0.25">
      <c r="A15" t="s">
        <v>33</v>
      </c>
      <c r="B15">
        <v>8</v>
      </c>
      <c r="H15">
        <f t="shared" si="2"/>
        <v>2.63</v>
      </c>
    </row>
    <row r="16" spans="1:13" x14ac:dyDescent="0.25">
      <c r="A16" t="s">
        <v>34</v>
      </c>
      <c r="B16">
        <v>15</v>
      </c>
      <c r="H16">
        <f t="shared" si="2"/>
        <v>1.464</v>
      </c>
    </row>
    <row r="17" spans="1:8" x14ac:dyDescent="0.25">
      <c r="A17" t="s">
        <v>35</v>
      </c>
      <c r="B17">
        <v>15</v>
      </c>
      <c r="H17">
        <f t="shared" si="2"/>
        <v>0.77</v>
      </c>
    </row>
    <row r="18" spans="1:8" x14ac:dyDescent="0.25">
      <c r="A18" t="s">
        <v>36</v>
      </c>
      <c r="B18">
        <v>1</v>
      </c>
      <c r="H18">
        <f t="shared" si="2"/>
        <v>6.28</v>
      </c>
    </row>
    <row r="19" spans="1:8" x14ac:dyDescent="0.25">
      <c r="A19" t="s">
        <v>37</v>
      </c>
      <c r="B19">
        <v>15</v>
      </c>
      <c r="H19">
        <f t="shared" si="2"/>
        <v>3.2</v>
      </c>
    </row>
    <row r="20" spans="1:8" x14ac:dyDescent="0.25">
      <c r="A20" t="s">
        <v>38</v>
      </c>
      <c r="H20">
        <f t="shared" si="2"/>
        <v>24</v>
      </c>
    </row>
    <row r="21" spans="1:8" x14ac:dyDescent="0.25">
      <c r="A21" t="s">
        <v>39</v>
      </c>
      <c r="H21">
        <f t="shared" si="2"/>
        <v>0.41600000000000004</v>
      </c>
    </row>
    <row r="22" spans="1:8" x14ac:dyDescent="0.25">
      <c r="A22" t="s">
        <v>40</v>
      </c>
      <c r="B22" s="1">
        <v>42894.719363425924</v>
      </c>
      <c r="H22">
        <f>SUM(H14:H21)</f>
        <v>39.259</v>
      </c>
    </row>
    <row r="23" spans="1:8" x14ac:dyDescent="0.25">
      <c r="A23" t="s">
        <v>41</v>
      </c>
      <c r="B23" t="s">
        <v>42</v>
      </c>
    </row>
    <row r="24" spans="1:8" x14ac:dyDescent="0.25">
      <c r="A24" t="s">
        <v>43</v>
      </c>
      <c r="B24" t="s">
        <v>44</v>
      </c>
    </row>
    <row r="25" spans="1:8" x14ac:dyDescent="0.25">
      <c r="A25" t="str">
        <f ca="1">_xll.OCTOPART_GET_INFO()</f>
        <v>Version: 1.2.3.38126</v>
      </c>
    </row>
    <row r="26" spans="1:8" x14ac:dyDescent="0.25">
      <c r="A26" t="str">
        <f ca="1">_xll.OCTOPART_SET_USER("adrian.badoil@exmachina.fr")</f>
        <v>Octopart Add-In is ready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Safety_Board_bom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2017-06-08T15:22:56Z</dcterms:created>
  <dcterms:modified xsi:type="dcterms:W3CDTF">2017-06-09T09:30:17Z</dcterms:modified>
</cp:coreProperties>
</file>