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xr:revisionPtr revIDLastSave="2074" documentId="11_0B1D56BE9CDCCE836B02CE7A5FB0D4A9BBFD1C62" xr6:coauthVersionLast="47" xr6:coauthVersionMax="47" xr10:uidLastSave="{4B04A599-E4CC-4AE1-9955-1B94FF7B2D0B}"/>
  <bookViews>
    <workbookView xWindow="240" yWindow="105" windowWidth="14805" windowHeight="8010" xr2:uid="{00000000-000D-0000-FFFF-FFFF00000000}"/>
  </bookViews>
  <sheets>
    <sheet name="Trip Overview" sheetId="1" r:id="rId1"/>
    <sheet name="Location sheet" sheetId="4" r:id="rId2"/>
    <sheet name="Trip Itinerary" sheetId="3" r:id="rId3"/>
    <sheet name="Habitation" sheetId="5" r:id="rId4"/>
    <sheet name="Prices" sheetId="6" r:id="rId5"/>
    <sheet name="Metro-Shinkasen" sheetId="2" r:id="rId6"/>
  </sheets>
  <definedNames>
    <definedName name="Slicer_Time_opened">#N/A</definedName>
  </definedNames>
  <calcPr calcId="191028"/>
  <pivotCaches>
    <pivotCache cacheId="20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4" i="1"/>
  <c r="K5" i="1"/>
  <c r="K6" i="1"/>
  <c r="K7" i="1"/>
  <c r="K8" i="1"/>
  <c r="K9" i="1"/>
  <c r="K10" i="1"/>
  <c r="K11" i="1"/>
  <c r="K12" i="1"/>
  <c r="K13" i="1"/>
  <c r="K14" i="1"/>
  <c r="K3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18" i="1"/>
  <c r="J15" i="1"/>
  <c r="J16" i="1"/>
  <c r="J17" i="1"/>
  <c r="J14" i="1"/>
  <c r="J4" i="1"/>
  <c r="J5" i="1"/>
  <c r="J6" i="1"/>
  <c r="J7" i="1"/>
  <c r="J8" i="1"/>
  <c r="J9" i="1"/>
  <c r="J10" i="1"/>
  <c r="J11" i="1"/>
  <c r="J12" i="1"/>
  <c r="J13" i="1"/>
  <c r="J3" i="1"/>
  <c r="B8" i="6"/>
  <c r="C16" i="3"/>
  <c r="C7" i="3"/>
  <c r="C8" i="3"/>
  <c r="C9" i="3"/>
  <c r="C10" i="3"/>
  <c r="C11" i="3"/>
  <c r="C12" i="3"/>
  <c r="C13" i="3"/>
  <c r="C14" i="3"/>
  <c r="C15" i="3"/>
  <c r="O55" i="1"/>
  <c r="O54" i="1"/>
  <c r="O56" i="1"/>
  <c r="O58" i="1"/>
  <c r="O69" i="1"/>
  <c r="O48" i="1"/>
  <c r="O49" i="1"/>
  <c r="O50" i="1"/>
  <c r="O51" i="1"/>
  <c r="O52" i="1"/>
  <c r="O53" i="1"/>
  <c r="O57" i="1"/>
  <c r="O42" i="1"/>
  <c r="O43" i="1"/>
  <c r="O44" i="1"/>
  <c r="O45" i="1"/>
  <c r="O46" i="1"/>
  <c r="O47" i="1"/>
  <c r="O32" i="1"/>
  <c r="O27" i="1"/>
  <c r="O4" i="1"/>
  <c r="O5" i="1"/>
  <c r="O6" i="1"/>
  <c r="O7" i="1"/>
  <c r="O8" i="1"/>
  <c r="O9" i="1"/>
  <c r="O10" i="1"/>
  <c r="O11" i="1"/>
  <c r="O12" i="1"/>
  <c r="O13" i="1"/>
  <c r="O14" i="1"/>
  <c r="O19" i="1"/>
  <c r="O20" i="1"/>
  <c r="O21" i="1"/>
  <c r="O22" i="1"/>
  <c r="O23" i="1"/>
  <c r="O24" i="1"/>
  <c r="O25" i="1"/>
  <c r="O26" i="1"/>
  <c r="O28" i="1"/>
  <c r="O29" i="1"/>
  <c r="O30" i="1"/>
  <c r="O31" i="1"/>
  <c r="O33" i="1"/>
  <c r="O34" i="1"/>
  <c r="O35" i="1"/>
  <c r="O3" i="1"/>
  <c r="O36" i="1"/>
  <c r="O37" i="1"/>
  <c r="O38" i="1"/>
  <c r="O39" i="1"/>
  <c r="O40" i="1"/>
  <c r="O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Mendez</author>
  </authors>
  <commentList>
    <comment ref="E3" authorId="0" shapeId="0" xr:uid="{6E29F8FD-55AA-41D8-88D6-CC24EC69D654}">
      <text>
        <r>
          <rPr>
            <sz val="11"/>
            <color theme="1"/>
            <rFont val="Aptos Narrow"/>
            <family val="2"/>
            <scheme val="minor"/>
          </rPr>
          <t xml:space="preserve">Emily Mendez:
With Taxes and fees
Per night costs
</t>
        </r>
      </text>
    </comment>
  </commentList>
</comments>
</file>

<file path=xl/sharedStrings.xml><?xml version="1.0" encoding="utf-8"?>
<sst xmlns="http://schemas.openxmlformats.org/spreadsheetml/2006/main" count="814" uniqueCount="314">
  <si>
    <t>Region</t>
  </si>
  <si>
    <t>Prefectures</t>
  </si>
  <si>
    <t>Name of Place</t>
  </si>
  <si>
    <t xml:space="preserve">GPS Location </t>
  </si>
  <si>
    <t>Time opened</t>
  </si>
  <si>
    <t>Time closed</t>
  </si>
  <si>
    <t xml:space="preserve">Closed On </t>
  </si>
  <si>
    <t>Price</t>
  </si>
  <si>
    <t>Currency</t>
  </si>
  <si>
    <t>Price in USD</t>
  </si>
  <si>
    <t>Price in Yen (maximum)</t>
  </si>
  <si>
    <t>Included in Amazing Pass</t>
  </si>
  <si>
    <t>Type of Place</t>
  </si>
  <si>
    <t>Located in</t>
  </si>
  <si>
    <t>Wards</t>
  </si>
  <si>
    <t>Time Spent</t>
  </si>
  <si>
    <t>Total Cost</t>
  </si>
  <si>
    <t>Hours of Operation Notes</t>
  </si>
  <si>
    <t>Notes</t>
  </si>
  <si>
    <t>Kansai</t>
  </si>
  <si>
    <t>Osaka</t>
  </si>
  <si>
    <t>Ebisubashi Bridge</t>
  </si>
  <si>
    <t>1 Chome Dotonbori, Chuo Ward, Osaka, 542-0071, Japan</t>
  </si>
  <si>
    <t>None</t>
  </si>
  <si>
    <t>USD</t>
  </si>
  <si>
    <t>No</t>
  </si>
  <si>
    <t>Attraction</t>
  </si>
  <si>
    <t>Dotonbori</t>
  </si>
  <si>
    <t>Donguri Kyowakoku (Ghibli Store)</t>
  </si>
  <si>
    <t>Japan, 〒542-0085 Osaka, Chuo Ward, Shinsaibashisuji, 1 Chome−8−3</t>
  </si>
  <si>
    <t>Store</t>
  </si>
  <si>
    <t>Namba</t>
  </si>
  <si>
    <t>On the 7th Floor</t>
  </si>
  <si>
    <t xml:space="preserve">Osaka </t>
  </si>
  <si>
    <t>Hozenji Yokocho</t>
  </si>
  <si>
    <t>1 Chome-1-6 Namba, Chuo Ward, Osaka, 542-0076, Japan</t>
  </si>
  <si>
    <t>Business Park</t>
  </si>
  <si>
    <t>Hozenji Temple Osaka</t>
  </si>
  <si>
    <t>1 Chome-2-16 Namba, Chuo Ward, Osaka, 542-0076, Japan</t>
  </si>
  <si>
    <t>Namba Yasaka Shrine</t>
  </si>
  <si>
    <t>2 Chome-9-19 Motomachi, Naniwa Ward, Osaka, 556-0016, Japan</t>
  </si>
  <si>
    <t>Nanba</t>
  </si>
  <si>
    <t>Railway forgotten market</t>
  </si>
  <si>
    <t>Japan, 〒541-0055 Osaka, Chuo Ward, Senbachuo, 3 Chome−3−9 船場センタービル 9号館1F</t>
  </si>
  <si>
    <t>Senbachuo</t>
  </si>
  <si>
    <t>On the 1st Floor, in Semba center Building</t>
  </si>
  <si>
    <t>Round1 Stadium Sennichimae</t>
  </si>
  <si>
    <t>1 Chome-3-1 Namba, Chuo Ward, Osaka, 542-0076, Japan</t>
  </si>
  <si>
    <t xml:space="preserve"> Universal Osaka </t>
  </si>
  <si>
    <t>2 Chome-1-33 Sakurajima, Konohana Ward, Osaka, 554-0031, Japan</t>
  </si>
  <si>
    <t>Park</t>
  </si>
  <si>
    <t>Sakurajima</t>
  </si>
  <si>
    <t>Differs per day</t>
  </si>
  <si>
    <t xml:space="preserve">Ticket Booths are open from one hour before the park opens </t>
  </si>
  <si>
    <t>Tsūtenkaku</t>
  </si>
  <si>
    <t xml:space="preserve"> 1 Chome-18-6 Ebisuhigashi, Naniwa Ward, Osaka, 556-0002, Japan</t>
  </si>
  <si>
    <t>Yes</t>
  </si>
  <si>
    <t>Ebisuhigashi</t>
  </si>
  <si>
    <t>Osaka Castle</t>
  </si>
  <si>
    <t xml:space="preserve"> 1-1 Osakajo, Chuo Ward, Osaka, 540-0002, Japan</t>
  </si>
  <si>
    <t>Osakajo</t>
  </si>
  <si>
    <t>Umeda Sky Building</t>
  </si>
  <si>
    <t>1 Chome-1-88 Oyodonaka, Kita Ward, Osaka, 531-6023, Japan</t>
  </si>
  <si>
    <t>Umeda</t>
  </si>
  <si>
    <t>Free until 4pm with pass, after 30% off</t>
  </si>
  <si>
    <t>Shitennoji Honbo (Abbot's Quarters)</t>
  </si>
  <si>
    <t>1 Chome-11-18 Shitennoji, Tennoji Ward, Osaka, 543-0051, Japan</t>
  </si>
  <si>
    <t>Yen</t>
  </si>
  <si>
    <t>Shitennoji</t>
  </si>
  <si>
    <t>Redhorse Osaka Wheel</t>
  </si>
  <si>
    <t>2-1 Senribanpakukoen, Suita, Osaka 565-0826, Japan</t>
  </si>
  <si>
    <t>Suita</t>
  </si>
  <si>
    <t xml:space="preserve">Suita </t>
  </si>
  <si>
    <t>Flower Hill (Hana-no-oka)</t>
  </si>
  <si>
    <t>10 Senribanpakukoen, Suita, Osaka 565-0826, Japan</t>
  </si>
  <si>
    <t xml:space="preserve">Wednesday </t>
  </si>
  <si>
    <t>Tower of the sun</t>
  </si>
  <si>
    <t>1-1 Senribanpakukoen, Suita, Osaka 565-0826, Japan</t>
  </si>
  <si>
    <t>日本庭園; Japanese garden</t>
  </si>
  <si>
    <t>Senribanpakukoen, Suita, Osaka 565-0826, Japan</t>
  </si>
  <si>
    <t>Hep Five Ferris wheel</t>
  </si>
  <si>
    <t>Japan, 〒530-0017 Osaka, Kita Ward, Kakudacho, 5−15 HEP FIVE 7F</t>
  </si>
  <si>
    <t>Kakudacho</t>
  </si>
  <si>
    <t>Tonbori River Cruise</t>
  </si>
  <si>
    <t>Japan, 〒542-0084 Osaka, Chuo Ward, Souemoncho, 7−13 レインボービル 501</t>
  </si>
  <si>
    <t>Boat</t>
  </si>
  <si>
    <t xml:space="preserve">Varies </t>
  </si>
  <si>
    <t>Go at noon to get late pass 7pm+</t>
  </si>
  <si>
    <t>Aqualiner</t>
  </si>
  <si>
    <t xml:space="preserve"> 2 Osakajo, Chuo Ward, Osaka, 540-0002, Japan</t>
  </si>
  <si>
    <t>Go at morning to get pass</t>
  </si>
  <si>
    <t>Osakajo Gozabune Pier</t>
  </si>
  <si>
    <t>2 Osakajo, Chuo Ward, Osaka, 540-0002, Japan</t>
  </si>
  <si>
    <t>※Ticket sells start at 9:30; to exchange pass</t>
  </si>
  <si>
    <t>Robatayaki Isaribi</t>
  </si>
  <si>
    <t>1 Chome-5-12 Shibata, Kita Ward, Osaka, 530-0012, Japan</t>
  </si>
  <si>
    <t>Food</t>
  </si>
  <si>
    <t>Shibata</t>
  </si>
  <si>
    <t>Chibo Okonomiyaki Restaurant</t>
  </si>
  <si>
    <t>Japan, 〒542-0071 Osaka, Chuo Ward, Dotonbori, 1 Chome−5−5 道頓堀ビル 1～6F 千房</t>
  </si>
  <si>
    <t>Yakiniku Kitan</t>
  </si>
  <si>
    <t>1 Chome-7-12 Dotonbori, Chuo Ward, Osaka, 542-0071, Japan</t>
  </si>
  <si>
    <t>re-opens 5–11 PM</t>
  </si>
  <si>
    <t>Unagi Kushiyaki Idumo</t>
  </si>
  <si>
    <t>Japan, 〒530-0001 Osaka, Kita Ward, Umeda, 3 Chome−1−3 ルクアバルチカ地下 2階</t>
  </si>
  <si>
    <t>Tuesday</t>
  </si>
  <si>
    <t>Gyukatsu Tomita</t>
  </si>
  <si>
    <t>Japan, 〒556-0011 Osaka, Naniwa Ward, Nanbanaka, 2 Chome−3−1 ２階</t>
  </si>
  <si>
    <t>Nanbanaka</t>
  </si>
  <si>
    <t xml:space="preserve">Ganzo Butchikiri Sushi Uoshin Minami </t>
  </si>
  <si>
    <t>Japan, 〒542-0074 Osaka, Chuo Ward, Sennichimae, 1 Chome−7−9 あじびる南 1F</t>
  </si>
  <si>
    <t>Sennichimae</t>
  </si>
  <si>
    <t>Hanadako</t>
  </si>
  <si>
    <t>Japan, 〒530-0017 Osaka, Kita Ward, Kakudacho, 9−26 大阪新梅田食道街 １階</t>
  </si>
  <si>
    <t>Noodles &amp; Shaved Ice Dogyan</t>
  </si>
  <si>
    <t>4 Chome-9-11 Tanimachi, Chuo Ward, Osaka, 540-0012, Japan</t>
  </si>
  <si>
    <t>Tanimachi</t>
  </si>
  <si>
    <t>Ghibli served after 1pm</t>
  </si>
  <si>
    <t>Masahiko Ozumi Paris</t>
  </si>
  <si>
    <t xml:space="preserve"> Japan, 〒540-0021 Osaka, Chuo Ward, Otedori, 2 Chome−4−8 assess 大手通ビル1階</t>
  </si>
  <si>
    <t>Otedori</t>
  </si>
  <si>
    <t>Kyoto</t>
  </si>
  <si>
    <t xml:space="preserve">Jonangu shrine </t>
  </si>
  <si>
    <t>Japan, 〒612-8459 Kyoto, Fushimi Ward, Nakajimatobarikyucho, ７</t>
  </si>
  <si>
    <t>Nakajimatobarikyucho</t>
  </si>
  <si>
    <t>Fushimi-Momoyama Castle</t>
  </si>
  <si>
    <t>45 Momoyamacho Okura, Fushimi Ward, Kyoto, 612-0853, Japan</t>
  </si>
  <si>
    <t>Momoyamacho Okura</t>
  </si>
  <si>
    <t xml:space="preserve"> Fushimi Inari Taisha</t>
  </si>
  <si>
    <t>68番地 Fukakusa Yabunouchicho, Fushimi Ward, Kyoto, 612-0882, Japan</t>
  </si>
  <si>
    <t>Hike</t>
  </si>
  <si>
    <t>Fukakusa Yabunouchicho</t>
  </si>
  <si>
    <t>Kuya Falls</t>
  </si>
  <si>
    <t>Sagakiyotaki Tsukinowacho, Ukyo Ward, Kyoto, 616-8456, Japan</t>
  </si>
  <si>
    <t>Sagakiyotaki Tsukinowacho</t>
  </si>
  <si>
    <t xml:space="preserve">Arashiyama Tsusen South Boarding Area </t>
  </si>
  <si>
    <t xml:space="preserve"> 61 Arashiyama Nakaoshitacho, Nishikyo Ward, Kyoto, 616-0004, Japan</t>
  </si>
  <si>
    <t xml:space="preserve"> Arashiyama </t>
  </si>
  <si>
    <t xml:space="preserve">Arashiyama Bamboo Forest </t>
  </si>
  <si>
    <t>Sagaogurayama Tabuchiyamacho, Ukyo Ward, Kyoto, 616-8394, Japan</t>
  </si>
  <si>
    <t>Arashiyama</t>
  </si>
  <si>
    <t>Togetsukyo Bridge</t>
  </si>
  <si>
    <t>1-5 Sagatenryuji Susukinobabacho, Ukyo Ward, Kyoto, 616-8384, Japan</t>
  </si>
  <si>
    <t xml:space="preserve">Kimono Forest </t>
  </si>
  <si>
    <t>20-2 Sagatenryuji Tsukurimichicho, Ukyo Ward, Kyoto, 616-8384, Japan</t>
  </si>
  <si>
    <t>Kotoimo Honpo</t>
  </si>
  <si>
    <t>2-1 Sagatenryuji Tateishicho, Ukyo Ward, Kyoto, 616-8375, Japan</t>
  </si>
  <si>
    <t>Daikaku-ji Temple</t>
  </si>
  <si>
    <t>4 Sagaosawacho, Ukyo Ward, Kyoto, 616-8411, Japan</t>
  </si>
  <si>
    <t>Sagaosawacho</t>
  </si>
  <si>
    <t>Kinkaku-ji</t>
  </si>
  <si>
    <t>1 Kinkakujicho, Kita Ward, Kyoto, 603-8361, Japan</t>
  </si>
  <si>
    <t>Kinkakujicho</t>
  </si>
  <si>
    <t>Ryōan-ji</t>
  </si>
  <si>
    <t>13 Ryoanji Goryonoshitacho, Ukyo Ward, Kyoto, 616-8001, Japan</t>
  </si>
  <si>
    <t>Ryoanji Goryonoshitacho</t>
  </si>
  <si>
    <t>Hirano Jinja</t>
  </si>
  <si>
    <t>Japan, 〒603-8322 Kyoto, Kita Ward, Hirano Miyamotocho, １</t>
  </si>
  <si>
    <t>Hirano Miyamotocho</t>
  </si>
  <si>
    <t>Kyoto Botanical Gardens</t>
  </si>
  <si>
    <t>Shimogamo Hangicho, Sakyo Ward, Kyoto, 606-0823, Japan</t>
  </si>
  <si>
    <t>Shimogamo Hangicho</t>
  </si>
  <si>
    <t>Shugakuin Imperial Villa</t>
  </si>
  <si>
    <t>Shugakuin Yabusoe, Sakyo Ward, Kyoto, 606-8052, Japan</t>
  </si>
  <si>
    <t>Monday</t>
  </si>
  <si>
    <t>Shugakuin Yabusoe</t>
  </si>
  <si>
    <t>Must reserve in advance to enter</t>
  </si>
  <si>
    <t>Mount Hiei</t>
  </si>
  <si>
    <t xml:space="preserve"> Ichijoji Idegadanichosenguchi, Sakyo Ward, Kyoto, 606-0000, Japan</t>
  </si>
  <si>
    <t>Ichijoji Idegadanichosenguch</t>
  </si>
  <si>
    <t>Heian Shrine</t>
  </si>
  <si>
    <t>97 Okazaki Nishitennocho, Sakyo Ward, Kyoto, 606-8341, Japan</t>
  </si>
  <si>
    <t xml:space="preserve"> Okazaki Nishitennocho</t>
  </si>
  <si>
    <t>Kyoto Imperial Palace</t>
  </si>
  <si>
    <t>3 Kyotogyoen, Kamigyo Ward, Kyoto, 602-0881, Japan</t>
  </si>
  <si>
    <t>Kyotogyoen</t>
  </si>
  <si>
    <t>kiyomizu dera</t>
  </si>
  <si>
    <t>1 Chome-294 Kiyomizu, Higashiyama Ward, Kyoto, 605-0862, Japan</t>
  </si>
  <si>
    <t>Kiyomizu</t>
  </si>
  <si>
    <t>Kyoto Tower</t>
  </si>
  <si>
    <t>721-1 Higashishiokojicho, Shimogyo Ward, Kyoto, 600-8216, Japan</t>
  </si>
  <si>
    <t>Higashishiokojicho</t>
  </si>
  <si>
    <t xml:space="preserve"> Tōji Temple</t>
  </si>
  <si>
    <t>1 Kujocho, Minami Ward, Kyoto, 601-8473, Japan</t>
  </si>
  <si>
    <t>Kujocho</t>
  </si>
  <si>
    <t>Sawano Restaurant (Fruit Cafe)</t>
  </si>
  <si>
    <t>14-12 Chudojimae Dacho, Shimogyo Ward, Kyoto, 600-8804, Japan</t>
  </si>
  <si>
    <t>Chudojimae Dacho</t>
  </si>
  <si>
    <t xml:space="preserve">(THISIS)SHIZEN </t>
  </si>
  <si>
    <t>Japan, 〒604-8172 Kyoto, Nakagyo Ward, Banocho, 586-2 新風館 1階 THISIS)SHIZEN</t>
  </si>
  <si>
    <t>Banocho</t>
  </si>
  <si>
    <t>MACCHA HOUSE Kyoto Kawaramach</t>
  </si>
  <si>
    <t>Japan, 〒604-8026 Kyoto, Nakagyo Ward, Komeyacho, 382‐2</t>
  </si>
  <si>
    <t>Komeyacho</t>
  </si>
  <si>
    <t>Daigo-ji Temple</t>
  </si>
  <si>
    <t>22 Daigohigashiojicho, Fushimi Ward, Kyoto, 601-1325, Japan</t>
  </si>
  <si>
    <t>Daigohigashiojicho</t>
  </si>
  <si>
    <t>Hakuryū-en Garden</t>
  </si>
  <si>
    <t>106 Kuramaninosecho, Sakyo Ward, Kyoto, 601-1113, Japan</t>
  </si>
  <si>
    <t>Kuramaninosecho</t>
  </si>
  <si>
    <t>Online booking</t>
  </si>
  <si>
    <t>Kifune Shrine</t>
  </si>
  <si>
    <t>180 Kuramakibunecho, Sakyo Ward, Kyoto, 601-1112, Japan</t>
  </si>
  <si>
    <t>Kuramakibunecho</t>
  </si>
  <si>
    <t xml:space="preserve"> Amanohashidate Viewland</t>
  </si>
  <si>
    <t>437 Monju, Miyazu, Kyoto 626-0001, Japan</t>
  </si>
  <si>
    <t>Amanohashidate</t>
  </si>
  <si>
    <t>Miyazu</t>
  </si>
  <si>
    <t xml:space="preserve"> Amanohashidate Shrine</t>
  </si>
  <si>
    <t>643-1 Monju, Miyazu, Kyoto 626-0001, Japan</t>
  </si>
  <si>
    <t>Amanohashidate Kasamatsu Park</t>
  </si>
  <si>
    <t>Japan, 〒629-2242 Kyoto, Miyazu, 字 大垣 ７５</t>
  </si>
  <si>
    <t>Nara</t>
  </si>
  <si>
    <t>Manyo Botanical Gardens</t>
  </si>
  <si>
    <t>160 Kasuganocho, Nara, 630-8212, Japan</t>
  </si>
  <si>
    <t>Kasuganocho</t>
  </si>
  <si>
    <t>Nara Park</t>
  </si>
  <si>
    <t>Nara, Japan</t>
  </si>
  <si>
    <t>Wakakusayama Hill</t>
  </si>
  <si>
    <t>Kasuganocho, Nara, 630-8211, Japan</t>
  </si>
  <si>
    <t>1 hour hike from nara park</t>
  </si>
  <si>
    <t>Uguisu Waterfall</t>
  </si>
  <si>
    <t>306 Kawakamicho, Nara, 630-8202, Japan</t>
  </si>
  <si>
    <t>Kawakamicho</t>
  </si>
  <si>
    <t>2 hour hike from nara park</t>
  </si>
  <si>
    <t>Tōdai-ji</t>
  </si>
  <si>
    <t>406-1 Zoshicho, Nara, 630-8587, Japan</t>
  </si>
  <si>
    <t>Zoshicho</t>
  </si>
  <si>
    <t>Kawaji Cherry Trees</t>
  </si>
  <si>
    <t>Horencho, Nara, 630-8113, Japan</t>
  </si>
  <si>
    <t>Saturday</t>
  </si>
  <si>
    <t>Horencho</t>
  </si>
  <si>
    <t>Hasedera</t>
  </si>
  <si>
    <t>731-1 Hase, Sakurai, Nara 633-0112, Japan</t>
  </si>
  <si>
    <t>Sakurai</t>
  </si>
  <si>
    <t xml:space="preserve">1hr buss ride </t>
  </si>
  <si>
    <t>Kanto</t>
  </si>
  <si>
    <t>Kanagawa</t>
  </si>
  <si>
    <t>Gundam Factory Yokohama</t>
  </si>
  <si>
    <t xml:space="preserve"> 279-25 Yamashitacho, Naka Ward, Yokohama, Kanagawa 231-0023, Japan</t>
  </si>
  <si>
    <t>Yokohama</t>
  </si>
  <si>
    <t>Tokyo</t>
  </si>
  <si>
    <t>HANA·BIYORI</t>
  </si>
  <si>
    <t>4015-1 Yanokuchi, Inagi, Tokyo 206-8566, Japan</t>
  </si>
  <si>
    <t>Thursday</t>
  </si>
  <si>
    <t>Inagi</t>
  </si>
  <si>
    <t>Saturday and Sunday closes at 8pm</t>
  </si>
  <si>
    <t>Starbucks Reserve Roastery Tokyo</t>
  </si>
  <si>
    <t>2 Chome-19-23 Aobadai, Meguro City, Tokyo 153-0042, Japan</t>
  </si>
  <si>
    <t>Meguro city</t>
  </si>
  <si>
    <t>Chuo</t>
  </si>
  <si>
    <t>Kita</t>
  </si>
  <si>
    <t>Konohana</t>
  </si>
  <si>
    <t>Naniwa</t>
  </si>
  <si>
    <t>Tennoji</t>
  </si>
  <si>
    <t>Trip Itinerary</t>
  </si>
  <si>
    <t>Date In Destination</t>
  </si>
  <si>
    <t>Trip</t>
  </si>
  <si>
    <t xml:space="preserve">Destination </t>
  </si>
  <si>
    <t># Days</t>
  </si>
  <si>
    <t># Nights</t>
  </si>
  <si>
    <t>Lodging</t>
  </si>
  <si>
    <t xml:space="preserve">Reservation </t>
  </si>
  <si>
    <t>Metro</t>
  </si>
  <si>
    <t xml:space="preserve">Notes </t>
  </si>
  <si>
    <t>Kansai International Airport (KIX) to Osaka</t>
  </si>
  <si>
    <t>Landing</t>
  </si>
  <si>
    <t xml:space="preserve">Osaka to Kyoto </t>
  </si>
  <si>
    <t>Kyoto to Amanohashidate</t>
  </si>
  <si>
    <t>Amanohashidate to Kyoto</t>
  </si>
  <si>
    <t>Kyoto to Nara</t>
  </si>
  <si>
    <t>Nara to KIX</t>
  </si>
  <si>
    <t>KIX to Tokyo</t>
  </si>
  <si>
    <t>Airplane</t>
  </si>
  <si>
    <t>Tokyo to Yokohama</t>
  </si>
  <si>
    <t>Yokohama to Osaka</t>
  </si>
  <si>
    <t>Osaka to KIX</t>
  </si>
  <si>
    <t>Habitation</t>
  </si>
  <si>
    <t>Prefecture</t>
  </si>
  <si>
    <t>Name</t>
  </si>
  <si>
    <t>Location</t>
  </si>
  <si>
    <t>Nights</t>
  </si>
  <si>
    <t>Cost</t>
  </si>
  <si>
    <t>Check-in Time</t>
  </si>
  <si>
    <t>Check-out Time</t>
  </si>
  <si>
    <t>Type</t>
  </si>
  <si>
    <t>Phone</t>
  </si>
  <si>
    <t>Note</t>
  </si>
  <si>
    <t>website</t>
  </si>
  <si>
    <t>Refukankuizumisano by Besseruhoteruzu</t>
  </si>
  <si>
    <t>3 Chome-11-21 Uemachi, Izumisano, Osaka 598-0007, Japan</t>
  </si>
  <si>
    <t>Hotel</t>
  </si>
  <si>
    <t>Next to the airport and Izumisano Station</t>
  </si>
  <si>
    <t>HATAGO INN Kansai Airport</t>
  </si>
  <si>
    <t>2番85 Rinkuoraikita, Izumisano, Osaka 598-0048, Japan</t>
  </si>
  <si>
    <t>Next to the airport and Rinko-town Station</t>
  </si>
  <si>
    <t>Hotel Wan Osaka ebisu</t>
  </si>
  <si>
    <t>1 Chome-4-4 Ebisunishi, Naniwa Ward, Osaka, 556-0003, Japan</t>
  </si>
  <si>
    <t>Next to Namba</t>
  </si>
  <si>
    <t>The OneFive Kyoto Shijo</t>
  </si>
  <si>
    <t>535番 Karatsuyacho, Shimogyo Ward, Kyoto, 600-8499, Japan</t>
  </si>
  <si>
    <t>Next to Ōmiya Station</t>
  </si>
  <si>
    <t>HOTEL MELDIA KYOTO SHIJO OMIYA</t>
  </si>
  <si>
    <t>Japan, 〒600-8383 Kyoto, Shimogyo Ward, Ayaomiyacho, 66</t>
  </si>
  <si>
    <t>Next to Shijō-Ōmiya Station</t>
  </si>
  <si>
    <t>Hostel Mitsuwaya Osaka</t>
  </si>
  <si>
    <t xml:space="preserve">542-0066 Osaka Prefecture, Osaka, Chuo-Ku, Kawarayamachi 2-5-15, Japan </t>
  </si>
  <si>
    <t>Hostel</t>
  </si>
  <si>
    <t>Next to Dotonburi</t>
  </si>
  <si>
    <t xml:space="preserve">Category </t>
  </si>
  <si>
    <t xml:space="preserve">Plane </t>
  </si>
  <si>
    <t>Hotels</t>
  </si>
  <si>
    <t xml:space="preserve">Attractions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</si>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</sst>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&quot;$&quot;#,##0.00"/>
    <numFmt numFmtId="166" formatCode="_ [$¥-804]* #,##0.00_ ;_ [$¥-804]* \-#,##0.00_ ;_ [$¥-804]* &quot;-&quot;??_ ;_ @_ "/>
  </numFmts>
  <fonts count="6">
    <font>
      <sz val="11"/>
      <color theme="1"/>
      <name val="Aptos Narrow"/>
      <family val="2"/>
      <scheme val="minor"/>
    </font>
    <font>
      <sz val="20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25"/>
      <color rgb="FF000000"/>
      <name val="Aptos Narrow"/>
      <scheme val="minor"/>
    </font>
    <font>
      <b/>
      <sz val="15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3" borderId="0" xfId="0" applyFill="1"/>
    <xf numFmtId="0" fontId="4" fillId="2" borderId="0" xfId="0" applyFont="1" applyFill="1"/>
    <xf numFmtId="0" fontId="5" fillId="0" borderId="0" xfId="0" applyFont="1"/>
    <xf numFmtId="166" fontId="2" fillId="0" borderId="0" xfId="0" applyNumberFormat="1" applyFont="1"/>
    <xf numFmtId="166" fontId="0" fillId="0" borderId="0" xfId="0" applyNumberFormat="1"/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0</xdr:rowOff>
    </xdr:from>
    <xdr:to>
      <xdr:col>6</xdr:col>
      <xdr:colOff>38100</xdr:colOff>
      <xdr:row>16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me opened">
              <a:extLst>
                <a:ext uri="{FF2B5EF4-FFF2-40B4-BE49-F238E27FC236}">
                  <a16:creationId xmlns:a16="http://schemas.microsoft.com/office/drawing/2014/main" id="{7E888321-3AB3-C30C-1FBB-7F67EEDF0C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me open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5" y="571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2.689449189813" createdVersion="8" refreshedVersion="8" minRefreshableVersion="3" recordCount="69" xr:uid="{A7932139-8D17-46A3-BB34-67AC306BFBB9}">
  <cacheSource type="worksheet">
    <worksheetSource ref="A2:S71" sheet="Trip Overview"/>
  </cacheSource>
  <cacheFields count="19">
    <cacheField name="Region" numFmtId="0">
      <sharedItems/>
    </cacheField>
    <cacheField name="Prefectures" numFmtId="49">
      <sharedItems count="5">
        <s v="Osaka "/>
        <s v="Kyoto"/>
        <s v="Nara"/>
        <s v="Kanagawa"/>
        <s v="Tokyo"/>
      </sharedItems>
    </cacheField>
    <cacheField name="Name of Place" numFmtId="49">
      <sharedItems count="69">
        <s v="Ebisubashi Bridge"/>
        <s v="Donguri Kyowakoku (Ghibli Store)"/>
        <s v="Hozenji Yokocho"/>
        <s v="Hozenji Temple Osaka"/>
        <s v="Namba Yasaka Shrine"/>
        <s v="Railway forgotten market"/>
        <s v="Round1 Stadium Sennichimae"/>
        <s v=" Universal Osaka "/>
        <s v="Tsūtenkaku"/>
        <s v="Osaka Castle"/>
        <s v="Umeda Sky Building"/>
        <s v="Shitennoji Honbo (Abbot's Quarters)"/>
        <s v="Redhorse Osaka Wheel"/>
        <s v="Flower Hill (Hana-no-oka)"/>
        <s v="Tower of the sun"/>
        <s v="日本庭園; Japanese garden"/>
        <s v="Hep Five Ferris wheel"/>
        <s v="Tonbori River Cruise"/>
        <s v="Aqualiner"/>
        <s v="Osakajo Gozabune Pier"/>
        <s v="Robatayaki Isaribi"/>
        <s v="Chibo Okonomiyaki Restaurant"/>
        <s v="Yakiniku Kitan"/>
        <s v="Unagi Kushiyaki Idumo"/>
        <s v="Gyukatsu Tomita"/>
        <s v="Ganzo Butchikiri Sushi Uoshin Minami "/>
        <s v="Hanadako"/>
        <s v="Noodles &amp; Shaved Ice Dogyan"/>
        <s v="Masahiko Ozumi Paris"/>
        <s v="Jonangu shrine "/>
        <s v="Fushimi-Momoyama Castle"/>
        <s v=" Fushimi Inari Taisha"/>
        <s v="Kuya Falls"/>
        <s v="Arashiyama Tsusen South Boarding Area "/>
        <s v="Arashiyama Bamboo Forest "/>
        <s v="Togetsukyo Bridge"/>
        <s v="Kimono Forest "/>
        <s v="Kotoimo Honpo"/>
        <s v="Daikaku-ji Temple"/>
        <s v="Kinkaku-ji"/>
        <s v="Ryōan-ji"/>
        <s v="Hirano Jinja"/>
        <s v="Kyoto Botanical Gardens"/>
        <s v="Shugakuin Imperial Villa"/>
        <s v="Mount Hiei"/>
        <s v="Heian Shrine"/>
        <s v="Kyoto Imperial Palace"/>
        <s v="kiyomizu dera"/>
        <s v="Kyoto Tower"/>
        <s v=" Tōji Temple"/>
        <s v="Sawano"/>
        <s v="(THISIS)SHIZEN "/>
        <s v="MACCHA HOUSE Kyoto Kawaramach"/>
        <s v="Daigo-ji Temple"/>
        <s v="Hakuryū-en Garden"/>
        <s v="Kifune Shrine"/>
        <s v=" Amanohashidate Viewland"/>
        <s v=" Amanohashidate Shrine"/>
        <s v="Amanohashidate Kasamatsu Park"/>
        <s v="Manyo Botanical Gardens"/>
        <s v="Nara Park"/>
        <s v="Wakakusayama Hill"/>
        <s v="Uguisu Waterfall"/>
        <s v="Tōdai-ji"/>
        <s v="Kawaji Cherry Trees"/>
        <s v="Hasedera"/>
        <s v="Gundam Factory Yokohama"/>
        <s v="HANA·BIYORI"/>
        <s v="Starbucks Reserve Roastery Tokyo"/>
      </sharedItems>
    </cacheField>
    <cacheField name="GPS Location " numFmtId="49">
      <sharedItems/>
    </cacheField>
    <cacheField name="Time opened" numFmtId="164">
      <sharedItems containsSemiMixedTypes="0" containsNonDate="0" containsDate="1" containsString="0" minDate="1899-12-30T00:00:00" maxDate="1899-12-31T00:00:00" count="12">
        <d v="1899-12-30T00:00:00"/>
        <d v="1899-12-30T10:00:00"/>
        <d v="1899-12-30T09:00:00"/>
        <d v="1899-12-30T08:30:00"/>
        <d v="1899-12-30T09:30:00"/>
        <d v="1899-12-30T11:00:00"/>
        <d v="1899-12-30T16:00:00"/>
        <d v="1899-12-30T11:30:00"/>
        <d v="1899-12-30T06:00:00"/>
        <d v="1899-12-30T08:00:00"/>
        <d v="1899-12-30T07:30:00"/>
        <d v="1899-12-30T07:00:00"/>
      </sharedItems>
    </cacheField>
    <cacheField name="Time closed" numFmtId="164">
      <sharedItems containsSemiMixedTypes="0" containsNonDate="0" containsDate="1" containsString="0" minDate="1899-12-30T15:00:00" maxDate="1899-12-30T23:59:00"/>
    </cacheField>
    <cacheField name="Closed On " numFmtId="49">
      <sharedItems/>
    </cacheField>
    <cacheField name="Price" numFmtId="2">
      <sharedItems containsString="0" containsBlank="1" containsNumber="1" minValue="0" maxValue="4000"/>
    </cacheField>
    <cacheField name="Currency" numFmtId="49">
      <sharedItems/>
    </cacheField>
    <cacheField name="Price in USD" numFmtId="165">
      <sharedItems containsSemiMixedTypes="0" containsString="0" containsNumber="1" minValue="0" maxValue="58.65"/>
    </cacheField>
    <cacheField name="Price in Yen (maximum)" numFmtId="166">
      <sharedItems containsSemiMixedTypes="0" containsString="0" containsNumber="1" minValue="0" maxValue="8755.8584999999985"/>
    </cacheField>
    <cacheField name="Included in Amazing Pass" numFmtId="49">
      <sharedItems/>
    </cacheField>
    <cacheField name="Type of Place" numFmtId="49">
      <sharedItems/>
    </cacheField>
    <cacheField name="Located in" numFmtId="49">
      <sharedItems count="49">
        <s v="Dotonbori"/>
        <s v="Namba"/>
        <s v="Nanba"/>
        <s v="Senbachuo"/>
        <s v="Sakurajima"/>
        <s v="Ebisuhigashi"/>
        <s v="Osakajo"/>
        <s v="Umeda"/>
        <s v="Shitennoji"/>
        <s v="Suita"/>
        <s v="Kakudacho"/>
        <s v="Shibata"/>
        <s v="Nanbanaka"/>
        <s v="Sennichimae"/>
        <s v="Tanimachi"/>
        <s v="Otedori"/>
        <s v="Nakajimatobarikyucho"/>
        <s v="Momoyamacho Okura"/>
        <s v="Fukakusa Yabunouchicho"/>
        <s v="Sagakiyotaki Tsukinowacho"/>
        <s v=" Arashiyama "/>
        <s v="Arashiyama"/>
        <s v="Sagaosawacho"/>
        <s v="Kinkakujicho"/>
        <s v="Ryoanji Goryonoshitacho"/>
        <s v="Hirano Miyamotocho"/>
        <s v="Shimogamo Hangicho"/>
        <s v="Shugakuin Yabusoe"/>
        <s v="Ichijoji Idegadanichosenguch"/>
        <s v=" Okazaki Nishitennocho"/>
        <s v="Kyotogyoen"/>
        <s v="Kiyomizu"/>
        <s v="Higashishiokojicho"/>
        <s v="Kujocho"/>
        <s v="Chudojimae Dacho"/>
        <s v="Banocho"/>
        <s v="Komeyacho"/>
        <s v="Daigohigashiojicho"/>
        <s v="Kuramaninosecho"/>
        <s v="Kuramakibunecho"/>
        <s v="Amanohashidate"/>
        <s v="Kasuganocho"/>
        <s v="Kawakamicho"/>
        <s v="Zoshicho"/>
        <s v="Horencho"/>
        <s v="Sakurai"/>
        <s v="Yokohama"/>
        <s v="Inagi"/>
        <s v="Meguro city"/>
      </sharedItems>
    </cacheField>
    <cacheField name="Wards" numFmtId="0">
      <sharedItems count="19">
        <s v="Chuo"/>
        <s v="Naniwa"/>
        <s v="Konohana"/>
        <s v="Kita"/>
        <s v="Tennoji"/>
        <s v="Suita "/>
        <s v="Fushimi"/>
        <s v="Ukyo"/>
        <s v="Nishikyo"/>
        <s v="Sakyo"/>
        <s v="Kamigyo"/>
        <s v="Higashiyama"/>
        <s v="Shimogyo"/>
        <s v="Minami"/>
        <s v="Nakagyo"/>
        <s v="Miyazu"/>
        <s v="Nara"/>
        <s v="Naka"/>
        <s v="Tokyo"/>
      </sharedItems>
    </cacheField>
    <cacheField name="Time Spent" numFmtId="2">
      <sharedItems containsNonDate="0" containsString="0" containsBlank="1"/>
    </cacheField>
    <cacheField name="Total Cost" numFmtId="165">
      <sharedItems containsNonDate="0" containsString="0" containsBlank="1"/>
    </cacheField>
    <cacheField name="Hours of Operation Notes" numFmtId="49">
      <sharedItems containsBlank="1"/>
    </cacheField>
    <cacheField name="Notes" numFmtId="49">
      <sharedItems containsBlank="1"/>
    </cacheField>
  </cacheFields>
  <extLst>
    <ext xmlns:x14="http://schemas.microsoft.com/office/spreadsheetml/2009/9/main" uri="{725AE2AE-9491-48be-B2B4-4EB974FC3084}">
      <x14:pivotCacheDefinition pivotCacheId="2210453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Kansai"/>
    <x v="0"/>
    <x v="0"/>
    <s v="1 Chome Dotonbori, Chuo Ward, Osaka, 542-0071, Japan"/>
    <x v="0"/>
    <d v="1899-12-30T23:59:00"/>
    <s v="None"/>
    <n v="0"/>
    <s v="USD"/>
    <n v="0"/>
    <n v="0"/>
    <s v="No"/>
    <s v="Attraction"/>
    <x v="0"/>
    <x v="0"/>
    <m/>
    <m/>
    <m/>
    <m/>
  </r>
  <r>
    <s v="Kansai"/>
    <x v="0"/>
    <x v="1"/>
    <s v="Japan, 〒542-0085 Osaka, Chuo Ward, Shinsaibashisuji, 1 Chome−8−3"/>
    <x v="1"/>
    <d v="1899-12-30T18:00:00"/>
    <s v="None"/>
    <n v="0"/>
    <s v="USD"/>
    <n v="0"/>
    <n v="0"/>
    <s v="No"/>
    <s v="Store"/>
    <x v="1"/>
    <x v="0"/>
    <m/>
    <m/>
    <m/>
    <s v="On the 7th Floor"/>
  </r>
  <r>
    <s v="Kansai"/>
    <x v="0"/>
    <x v="2"/>
    <s v="1 Chome-1-6 Namba, Chuo Ward, Osaka, 542-0076, Japan"/>
    <x v="0"/>
    <d v="1899-12-30T23:59:00"/>
    <s v="None"/>
    <n v="0"/>
    <s v="USD"/>
    <n v="0"/>
    <n v="0"/>
    <s v="No"/>
    <s v="Business Park"/>
    <x v="1"/>
    <x v="0"/>
    <m/>
    <m/>
    <m/>
    <m/>
  </r>
  <r>
    <s v="Kansai"/>
    <x v="0"/>
    <x v="3"/>
    <s v="1 Chome-2-16 Namba, Chuo Ward, Osaka, 542-0076, Japan"/>
    <x v="0"/>
    <d v="1899-12-30T23:59:00"/>
    <s v="None"/>
    <n v="0"/>
    <s v="USD"/>
    <n v="0"/>
    <n v="0"/>
    <s v="No"/>
    <s v="Attraction"/>
    <x v="1"/>
    <x v="0"/>
    <m/>
    <m/>
    <m/>
    <m/>
  </r>
  <r>
    <s v="Kansai"/>
    <x v="0"/>
    <x v="4"/>
    <s v="2 Chome-9-19 Motomachi, Naniwa Ward, Osaka, 556-0016, Japan"/>
    <x v="2"/>
    <d v="1899-12-30T17:00:00"/>
    <s v="None"/>
    <n v="0"/>
    <s v="USD"/>
    <n v="0"/>
    <n v="0"/>
    <s v="No"/>
    <s v="Attraction"/>
    <x v="2"/>
    <x v="1"/>
    <m/>
    <m/>
    <m/>
    <m/>
  </r>
  <r>
    <s v="Kansai"/>
    <x v="0"/>
    <x v="5"/>
    <s v="Japan, 〒541-0055 Osaka, Chuo Ward, Senbachuo, 3 Chome−3−9 船場センタービル 9号館1F"/>
    <x v="1"/>
    <d v="1899-12-30T17:00:00"/>
    <s v="None"/>
    <n v="0"/>
    <s v="USD"/>
    <n v="0"/>
    <n v="0"/>
    <s v="No"/>
    <s v="Store"/>
    <x v="3"/>
    <x v="0"/>
    <m/>
    <m/>
    <m/>
    <s v="On the 1st Floor, in Semba center Building"/>
  </r>
  <r>
    <s v="Kansai"/>
    <x v="0"/>
    <x v="6"/>
    <s v="1 Chome-3-1 Namba, Chuo Ward, Osaka, 542-0076, Japan"/>
    <x v="0"/>
    <d v="1899-12-30T23:59:00"/>
    <s v="None"/>
    <n v="2.31"/>
    <s v="USD"/>
    <n v="2.31"/>
    <n v="344.85989999999998"/>
    <s v="No"/>
    <s v="Attraction"/>
    <x v="1"/>
    <x v="0"/>
    <m/>
    <m/>
    <m/>
    <m/>
  </r>
  <r>
    <s v="Kansai"/>
    <x v="0"/>
    <x v="7"/>
    <s v="2 Chome-1-33 Sakurajima, Konohana Ward, Osaka, 554-0031, Japan"/>
    <x v="3"/>
    <d v="1899-12-30T19:00:00"/>
    <s v="None"/>
    <n v="58.65"/>
    <s v="USD"/>
    <n v="58.65"/>
    <n v="8755.8584999999985"/>
    <s v="No"/>
    <s v="Park"/>
    <x v="4"/>
    <x v="2"/>
    <m/>
    <m/>
    <s v="Differs per day"/>
    <s v="Ticket Booths are open from one hour before the park opens "/>
  </r>
  <r>
    <s v="Kansai"/>
    <x v="0"/>
    <x v="8"/>
    <s v=" 1 Chome-18-6 Ebisuhigashi, Naniwa Ward, Osaka, 556-0002, Japan"/>
    <x v="1"/>
    <d v="1899-12-30T20:00:00"/>
    <s v="None"/>
    <n v="6.13"/>
    <s v="USD"/>
    <n v="6.13"/>
    <n v="915.14769999999999"/>
    <s v="Yes"/>
    <s v="Attraction"/>
    <x v="5"/>
    <x v="1"/>
    <m/>
    <m/>
    <m/>
    <m/>
  </r>
  <r>
    <s v="Kansai"/>
    <x v="0"/>
    <x v="9"/>
    <s v=" 1-1 Osakajo, Chuo Ward, Osaka, 540-0002, Japan"/>
    <x v="2"/>
    <d v="1899-12-30T17:00:00"/>
    <s v="None"/>
    <n v="4.0599999999999996"/>
    <s v="USD"/>
    <n v="4.0599999999999996"/>
    <n v="606.11739999999986"/>
    <s v="Yes"/>
    <s v="Attraction"/>
    <x v="6"/>
    <x v="0"/>
    <m/>
    <m/>
    <m/>
    <m/>
  </r>
  <r>
    <s v="Kansai"/>
    <x v="0"/>
    <x v="10"/>
    <s v="1 Chome-1-88 Oyodonaka, Kita Ward, Osaka, 531-6023, Japan"/>
    <x v="4"/>
    <d v="1899-12-30T22:30:00"/>
    <s v="None"/>
    <n v="10.23"/>
    <s v="USD"/>
    <n v="10.23"/>
    <n v="1527.2366999999999"/>
    <s v="Yes"/>
    <s v="Attraction"/>
    <x v="7"/>
    <x v="3"/>
    <m/>
    <m/>
    <m/>
    <s v="Free until 4pm with pass, after 30% off"/>
  </r>
  <r>
    <s v="Kansai"/>
    <x v="0"/>
    <x v="11"/>
    <s v="1 Chome-11-18 Shitennoji, Tennoji Ward, Osaka, 543-0051, Japan"/>
    <x v="0"/>
    <d v="1899-12-30T23:59:00"/>
    <s v="None"/>
    <n v="300"/>
    <s v="Yen"/>
    <n v="2.0095116886596558"/>
    <n v="300"/>
    <s v="Yes"/>
    <s v="Attraction"/>
    <x v="8"/>
    <x v="4"/>
    <m/>
    <m/>
    <m/>
    <m/>
  </r>
  <r>
    <s v="Kansai"/>
    <x v="0"/>
    <x v="12"/>
    <s v="2-1 Senribanpakukoen, Suita, Osaka 565-0826, Japan"/>
    <x v="5"/>
    <d v="1899-12-30T21:00:00"/>
    <s v="None"/>
    <n v="6.74"/>
    <s v="USD"/>
    <n v="6.74"/>
    <n v="1006.2146"/>
    <s v="Yes"/>
    <s v="Attraction"/>
    <x v="9"/>
    <x v="5"/>
    <m/>
    <m/>
    <m/>
    <m/>
  </r>
  <r>
    <s v="Kansai"/>
    <x v="0"/>
    <x v="13"/>
    <s v="10 Senribanpakukoen, Suita, Osaka 565-0826, Japan"/>
    <x v="1"/>
    <d v="1899-12-30T17:00:00"/>
    <s v="Wednesday "/>
    <n v="6.27"/>
    <s v="USD"/>
    <n v="6.27"/>
    <n v="936.04829999999993"/>
    <s v="No"/>
    <s v="Park"/>
    <x v="9"/>
    <x v="5"/>
    <m/>
    <m/>
    <m/>
    <m/>
  </r>
  <r>
    <s v="Kansai"/>
    <x v="0"/>
    <x v="14"/>
    <s v="1-1 Senribanpakukoen, Suita, Osaka 565-0826, Japan"/>
    <x v="1"/>
    <d v="1899-12-30T17:00:00"/>
    <s v="Wednesday "/>
    <n v="6.27"/>
    <s v="USD"/>
    <n v="6.27"/>
    <n v="936.04829999999993"/>
    <s v="No"/>
    <s v="Park"/>
    <x v="9"/>
    <x v="5"/>
    <m/>
    <m/>
    <m/>
    <m/>
  </r>
  <r>
    <s v="Kansai"/>
    <x v="0"/>
    <x v="15"/>
    <s v="Senribanpakukoen, Suita, Osaka 565-0826, Japan"/>
    <x v="4"/>
    <d v="1899-12-30T17:00:00"/>
    <s v="Wednesday "/>
    <n v="260"/>
    <s v="Yen"/>
    <n v="1.7415767968383684"/>
    <n v="260"/>
    <s v="No"/>
    <s v="Park"/>
    <x v="9"/>
    <x v="5"/>
    <m/>
    <m/>
    <m/>
    <m/>
  </r>
  <r>
    <s v="Kansai"/>
    <x v="0"/>
    <x v="16"/>
    <s v="Japan, 〒530-0017 Osaka, Kita Ward, Kakudacho, 5−15 HEP FIVE 7F"/>
    <x v="5"/>
    <d v="1899-12-30T22:45:00"/>
    <s v="None"/>
    <n v="4.05"/>
    <s v="USD"/>
    <n v="4.05"/>
    <n v="604.6244999999999"/>
    <s v="Yes"/>
    <s v="Attraction"/>
    <x v="10"/>
    <x v="3"/>
    <m/>
    <m/>
    <m/>
    <m/>
  </r>
  <r>
    <s v="Kansai"/>
    <x v="0"/>
    <x v="17"/>
    <s v="Japan, 〒542-0084 Osaka, Chuo Ward, Souemoncho, 7−13 レインボービル 501"/>
    <x v="5"/>
    <d v="1899-12-30T21:00:00"/>
    <s v="None"/>
    <n v="1200"/>
    <s v="Yen"/>
    <n v="8.0380467546386232"/>
    <n v="1200"/>
    <s v="Yes"/>
    <s v="Boat"/>
    <x v="0"/>
    <x v="0"/>
    <m/>
    <m/>
    <s v="Varies "/>
    <s v="Go at noon to get late pass 7pm+"/>
  </r>
  <r>
    <s v="Kansai"/>
    <x v="0"/>
    <x v="18"/>
    <s v=" 2 Osakajo, Chuo Ward, Osaka, 540-0002, Japan"/>
    <x v="1"/>
    <d v="1899-12-30T16:00:00"/>
    <s v="None"/>
    <n v="1600"/>
    <s v="Yen"/>
    <n v="10.717395672851497"/>
    <n v="1600"/>
    <s v="Yes"/>
    <s v="Boat"/>
    <x v="6"/>
    <x v="0"/>
    <m/>
    <m/>
    <s v="Varies "/>
    <s v="Go at morning to get pass"/>
  </r>
  <r>
    <s v="Kansai"/>
    <x v="0"/>
    <x v="19"/>
    <s v="2 Osakajo, Chuo Ward, Osaka, 540-0002, Japan"/>
    <x v="4"/>
    <d v="1899-12-30T16:30:00"/>
    <s v="None"/>
    <n v="1500"/>
    <s v="Yen"/>
    <n v="10.047558443298279"/>
    <n v="1500"/>
    <s v="Yes"/>
    <s v="Boat"/>
    <x v="6"/>
    <x v="0"/>
    <m/>
    <m/>
    <s v="Varies "/>
    <s v="※Ticket sells start at 9:30; to exchange pass"/>
  </r>
  <r>
    <s v="Kansai"/>
    <x v="0"/>
    <x v="20"/>
    <s v="1 Chome-5-12 Shibata, Kita Ward, Osaka, 530-0012, Japan"/>
    <x v="6"/>
    <d v="1899-12-30T23:15:00"/>
    <s v="None"/>
    <n v="4000"/>
    <s v="Yen"/>
    <n v="26.793489182128745"/>
    <n v="4000"/>
    <s v="No"/>
    <s v="Food"/>
    <x v="11"/>
    <x v="3"/>
    <m/>
    <m/>
    <m/>
    <m/>
  </r>
  <r>
    <s v="Kansai"/>
    <x v="0"/>
    <x v="21"/>
    <s v="Japan, 〒542-0071 Osaka, Chuo Ward, Dotonbori, 1 Chome−5−5 道頓堀ビル 1～6F 千房"/>
    <x v="5"/>
    <d v="1899-12-30T23:00:00"/>
    <s v="None"/>
    <n v="2000"/>
    <s v="Yen"/>
    <n v="13.396744591064373"/>
    <n v="2000"/>
    <s v="No"/>
    <s v="Food"/>
    <x v="0"/>
    <x v="0"/>
    <m/>
    <m/>
    <m/>
    <m/>
  </r>
  <r>
    <s v="Kansai"/>
    <x v="0"/>
    <x v="22"/>
    <s v="1 Chome-7-12 Dotonbori, Chuo Ward, Osaka, 542-0071, Japan"/>
    <x v="5"/>
    <d v="1899-12-30T15:00:00"/>
    <s v="None"/>
    <n v="3000"/>
    <s v="Yen"/>
    <n v="20.095116886596557"/>
    <n v="3000"/>
    <s v="No"/>
    <s v="Food"/>
    <x v="0"/>
    <x v="0"/>
    <m/>
    <m/>
    <s v="re-opens 5–11 PM"/>
    <m/>
  </r>
  <r>
    <s v="Kansai"/>
    <x v="0"/>
    <x v="23"/>
    <s v="Japan, 〒530-0001 Osaka, Kita Ward, Umeda, 3 Chome−1−3 ルクアバルチカ地下 2階"/>
    <x v="5"/>
    <d v="1899-12-30T22:00:00"/>
    <s v="Tuesday"/>
    <n v="4000"/>
    <s v="Yen"/>
    <n v="26.793489182128745"/>
    <n v="4000"/>
    <s v="No"/>
    <s v="Food"/>
    <x v="7"/>
    <x v="3"/>
    <m/>
    <m/>
    <m/>
    <m/>
  </r>
  <r>
    <s v="Kansai"/>
    <x v="0"/>
    <x v="24"/>
    <s v="Japan, 〒556-0011 Osaka, Naniwa Ward, Nanbanaka, 2 Chome−3−1 ２階"/>
    <x v="5"/>
    <d v="1899-12-30T20:45:00"/>
    <s v="None"/>
    <n v="3000"/>
    <s v="Yen"/>
    <n v="20.095116886596557"/>
    <n v="3000"/>
    <s v="No"/>
    <s v="Food"/>
    <x v="12"/>
    <x v="1"/>
    <m/>
    <m/>
    <m/>
    <m/>
  </r>
  <r>
    <s v="Kansai"/>
    <x v="0"/>
    <x v="25"/>
    <s v="Japan, 〒542-0074 Osaka, Chuo Ward, Sennichimae, 1 Chome−7−9 あじびる南 1F"/>
    <x v="7"/>
    <d v="1899-12-30T23:30:00"/>
    <s v="None"/>
    <n v="2000"/>
    <s v="Yen"/>
    <n v="13.396744591064373"/>
    <n v="2000"/>
    <s v="No"/>
    <s v="Food"/>
    <x v="13"/>
    <x v="0"/>
    <m/>
    <m/>
    <m/>
    <m/>
  </r>
  <r>
    <s v="Kansai"/>
    <x v="0"/>
    <x v="26"/>
    <s v="Japan, 〒530-0017 Osaka, Kita Ward, Kakudacho, 9−26 大阪新梅田食道街 １階"/>
    <x v="1"/>
    <d v="1899-12-30T22:00:00"/>
    <s v="None"/>
    <n v="1000"/>
    <s v="Yen"/>
    <n v="6.6983722955321863"/>
    <n v="1000"/>
    <s v="No"/>
    <s v="Food"/>
    <x v="10"/>
    <x v="3"/>
    <m/>
    <m/>
    <m/>
    <m/>
  </r>
  <r>
    <s v="Kansai"/>
    <x v="0"/>
    <x v="27"/>
    <s v="4 Chome-9-11 Tanimachi, Chuo Ward, Osaka, 540-0012, Japan"/>
    <x v="7"/>
    <d v="1899-12-30T18:00:00"/>
    <s v="Tuesday"/>
    <n v="10"/>
    <s v="USD"/>
    <n v="10"/>
    <n v="1492.8999999999999"/>
    <s v="No"/>
    <s v="Food"/>
    <x v="14"/>
    <x v="0"/>
    <m/>
    <m/>
    <m/>
    <s v="Ghibli served after 1pm"/>
  </r>
  <r>
    <s v="Kansai"/>
    <x v="0"/>
    <x v="28"/>
    <s v=" Japan, 〒540-0021 Osaka, Chuo Ward, Otedori, 2 Chome−4−8 assess 大手通ビル1階"/>
    <x v="1"/>
    <d v="1899-12-30T19:00:00"/>
    <s v="Wednesday "/>
    <n v="3000"/>
    <s v="Yen"/>
    <n v="20.095116886596557"/>
    <n v="3000"/>
    <s v="No"/>
    <s v="Food"/>
    <x v="15"/>
    <x v="0"/>
    <m/>
    <m/>
    <m/>
    <m/>
  </r>
  <r>
    <s v="Kansai"/>
    <x v="1"/>
    <x v="29"/>
    <s v="Japan, 〒612-8459 Kyoto, Fushimi Ward, Nakajimatobarikyucho, ７"/>
    <x v="2"/>
    <d v="1899-12-30T16:30:00"/>
    <s v="None"/>
    <n v="800"/>
    <s v="Yen"/>
    <n v="5.3586978364257485"/>
    <n v="800"/>
    <s v="No"/>
    <s v="Attraction"/>
    <x v="16"/>
    <x v="6"/>
    <m/>
    <m/>
    <m/>
    <m/>
  </r>
  <r>
    <s v="Kansai"/>
    <x v="1"/>
    <x v="30"/>
    <s v="45 Momoyamacho Okura, Fushimi Ward, Kyoto, 612-0853, Japan"/>
    <x v="8"/>
    <d v="1899-12-30T21:00:00"/>
    <s v="None"/>
    <n v="0"/>
    <s v="USD"/>
    <n v="0"/>
    <n v="0"/>
    <s v="No"/>
    <s v="Attraction"/>
    <x v="17"/>
    <x v="6"/>
    <m/>
    <m/>
    <m/>
    <m/>
  </r>
  <r>
    <s v="Kansai"/>
    <x v="1"/>
    <x v="31"/>
    <s v="68番地 Fukakusa Yabunouchicho, Fushimi Ward, Kyoto, 612-0882, Japan"/>
    <x v="0"/>
    <d v="1899-12-30T23:59:00"/>
    <s v="None"/>
    <n v="0"/>
    <s v="USD"/>
    <n v="0"/>
    <n v="0"/>
    <s v="No"/>
    <s v="Hike"/>
    <x v="18"/>
    <x v="6"/>
    <m/>
    <m/>
    <m/>
    <m/>
  </r>
  <r>
    <s v="Kansai"/>
    <x v="1"/>
    <x v="32"/>
    <s v="Sagakiyotaki Tsukinowacho, Ukyo Ward, Kyoto, 616-8456, Japan"/>
    <x v="0"/>
    <d v="1899-12-30T23:59:00"/>
    <s v="None"/>
    <n v="0"/>
    <s v="USD"/>
    <n v="0"/>
    <n v="0"/>
    <s v="No"/>
    <s v="Hike"/>
    <x v="19"/>
    <x v="7"/>
    <m/>
    <m/>
    <m/>
    <m/>
  </r>
  <r>
    <s v="Kansai"/>
    <x v="1"/>
    <x v="33"/>
    <s v=" 61 Arashiyama Nakaoshitacho, Nishikyo Ward, Kyoto, 616-0004, Japan"/>
    <x v="1"/>
    <d v="1899-12-30T15:00:00"/>
    <s v="None"/>
    <n v="1800"/>
    <s v="Yen"/>
    <n v="12.057070131957936"/>
    <n v="1800"/>
    <s v="No"/>
    <s v="Boat"/>
    <x v="20"/>
    <x v="8"/>
    <m/>
    <m/>
    <m/>
    <m/>
  </r>
  <r>
    <s v="Kansai"/>
    <x v="1"/>
    <x v="34"/>
    <s v="Sagaogurayama Tabuchiyamacho, Ukyo Ward, Kyoto, 616-8394, Japan"/>
    <x v="0"/>
    <d v="1899-12-30T23:59:00"/>
    <s v="None"/>
    <n v="0"/>
    <s v="USD"/>
    <n v="0"/>
    <n v="0"/>
    <s v="No"/>
    <s v="Hike"/>
    <x v="21"/>
    <x v="7"/>
    <m/>
    <m/>
    <m/>
    <m/>
  </r>
  <r>
    <s v="Kansai"/>
    <x v="1"/>
    <x v="35"/>
    <s v="1-5 Sagatenryuji Susukinobabacho, Ukyo Ward, Kyoto, 616-8384, Japan"/>
    <x v="0"/>
    <d v="1899-12-30T23:59:00"/>
    <s v="None"/>
    <n v="0"/>
    <s v="USD"/>
    <n v="0"/>
    <n v="0"/>
    <s v="No"/>
    <s v="Hike"/>
    <x v="21"/>
    <x v="7"/>
    <m/>
    <m/>
    <m/>
    <m/>
  </r>
  <r>
    <s v="Kansai"/>
    <x v="1"/>
    <x v="36"/>
    <s v="20-2 Sagatenryuji Tsukurimichicho, Ukyo Ward, Kyoto, 616-8384, Japan"/>
    <x v="0"/>
    <d v="1899-12-30T23:59:00"/>
    <s v="None"/>
    <n v="0"/>
    <s v="USD"/>
    <n v="0"/>
    <n v="0"/>
    <s v="No"/>
    <s v="Attraction"/>
    <x v="21"/>
    <x v="7"/>
    <m/>
    <m/>
    <m/>
    <m/>
  </r>
  <r>
    <s v="Kansai"/>
    <x v="1"/>
    <x v="37"/>
    <s v="2-1 Sagatenryuji Tateishicho, Ukyo Ward, Kyoto, 616-8375, Japan"/>
    <x v="4"/>
    <d v="1899-12-30T18:00:00"/>
    <s v="None"/>
    <n v="1000"/>
    <s v="Yen"/>
    <n v="6.6983722955321863"/>
    <n v="1000"/>
    <s v="No"/>
    <s v="Food"/>
    <x v="21"/>
    <x v="7"/>
    <m/>
    <m/>
    <m/>
    <m/>
  </r>
  <r>
    <s v="Kansai"/>
    <x v="1"/>
    <x v="38"/>
    <s v="4 Sagaosawacho, Ukyo Ward, Kyoto, 616-8411, Japan"/>
    <x v="2"/>
    <d v="1899-12-30T16:30:00"/>
    <s v="None"/>
    <n v="3.41"/>
    <s v="USD"/>
    <n v="3.41"/>
    <n v="509.07889999999998"/>
    <s v="No"/>
    <s v="Attraction"/>
    <x v="22"/>
    <x v="7"/>
    <m/>
    <m/>
    <m/>
    <m/>
  </r>
  <r>
    <s v="Kansai"/>
    <x v="1"/>
    <x v="39"/>
    <s v="1 Kinkakujicho, Kita Ward, Kyoto, 603-8361, Japan"/>
    <x v="2"/>
    <d v="1899-12-30T17:00:00"/>
    <s v="None"/>
    <n v="3.41"/>
    <s v="USD"/>
    <n v="3.41"/>
    <n v="509.07889999999998"/>
    <s v="No"/>
    <s v="Attraction"/>
    <x v="23"/>
    <x v="3"/>
    <m/>
    <m/>
    <m/>
    <m/>
  </r>
  <r>
    <s v="Kansai"/>
    <x v="1"/>
    <x v="40"/>
    <s v="13 Ryoanji Goryonoshitacho, Ukyo Ward, Kyoto, 616-8001, Japan"/>
    <x v="9"/>
    <d v="1899-12-30T17:00:00"/>
    <s v="None"/>
    <n v="4.09"/>
    <s v="USD"/>
    <n v="4.09"/>
    <n v="610.59609999999998"/>
    <s v="No"/>
    <s v="Attraction"/>
    <x v="24"/>
    <x v="7"/>
    <m/>
    <m/>
    <m/>
    <m/>
  </r>
  <r>
    <s v="Kansai"/>
    <x v="1"/>
    <x v="41"/>
    <s v="Japan, 〒603-8322 Kyoto, Kita Ward, Hirano Miyamotocho, １"/>
    <x v="8"/>
    <d v="1899-12-30T17:00:00"/>
    <s v="None"/>
    <n v="0"/>
    <s v="USD"/>
    <n v="0"/>
    <n v="0"/>
    <s v="No"/>
    <s v="Attraction"/>
    <x v="25"/>
    <x v="3"/>
    <m/>
    <m/>
    <m/>
    <m/>
  </r>
  <r>
    <s v="Kansai"/>
    <x v="1"/>
    <x v="42"/>
    <s v="Shimogamo Hangicho, Sakyo Ward, Kyoto, 606-0823, Japan"/>
    <x v="2"/>
    <d v="1899-12-30T17:00:00"/>
    <s v="None"/>
    <n v="1.36"/>
    <s v="USD"/>
    <n v="1.36"/>
    <n v="203.03440000000001"/>
    <s v="No"/>
    <s v="Park"/>
    <x v="26"/>
    <x v="9"/>
    <m/>
    <m/>
    <m/>
    <m/>
  </r>
  <r>
    <s v="Kansai"/>
    <x v="1"/>
    <x v="43"/>
    <s v="Shugakuin Yabusoe, Sakyo Ward, Kyoto, 606-8052, Japan"/>
    <x v="2"/>
    <d v="1899-12-30T15:00:00"/>
    <s v="Monday"/>
    <n v="0"/>
    <s v="USD"/>
    <n v="0"/>
    <n v="0"/>
    <s v="No"/>
    <s v="Attraction"/>
    <x v="27"/>
    <x v="9"/>
    <m/>
    <m/>
    <m/>
    <s v="Must reserve in advance to enter"/>
  </r>
  <r>
    <s v="Kansai"/>
    <x v="1"/>
    <x v="44"/>
    <s v=" Ichijoji Idegadanichosenguchi, Sakyo Ward, Kyoto, 606-0000, Japan"/>
    <x v="0"/>
    <d v="1899-12-30T23:59:00"/>
    <s v="None"/>
    <n v="0"/>
    <s v="USD"/>
    <n v="0"/>
    <n v="0"/>
    <s v="No"/>
    <s v="Hike"/>
    <x v="28"/>
    <x v="9"/>
    <m/>
    <m/>
    <m/>
    <m/>
  </r>
  <r>
    <s v="Kansai"/>
    <x v="1"/>
    <x v="45"/>
    <s v="97 Okazaki Nishitennocho, Sakyo Ward, Kyoto, 606-8341, Japan"/>
    <x v="8"/>
    <d v="1899-12-30T17:00:00"/>
    <s v="None"/>
    <n v="0"/>
    <s v="USD"/>
    <n v="0"/>
    <n v="0"/>
    <s v="No"/>
    <s v="Attraction"/>
    <x v="29"/>
    <x v="9"/>
    <m/>
    <m/>
    <m/>
    <m/>
  </r>
  <r>
    <s v="Kansai"/>
    <x v="1"/>
    <x v="46"/>
    <s v="3 Kyotogyoen, Kamigyo Ward, Kyoto, 602-0881, Japan"/>
    <x v="2"/>
    <d v="1899-12-30T15:20:00"/>
    <s v="Monday"/>
    <n v="0"/>
    <s v="USD"/>
    <n v="0"/>
    <n v="0"/>
    <s v="No"/>
    <s v="Attraction"/>
    <x v="30"/>
    <x v="10"/>
    <m/>
    <m/>
    <m/>
    <m/>
  </r>
  <r>
    <s v="Kansai"/>
    <x v="1"/>
    <x v="47"/>
    <s v="1 Chome-294 Kiyomizu, Higashiyama Ward, Kyoto, 605-0862, Japan"/>
    <x v="8"/>
    <d v="1899-12-30T18:00:00"/>
    <s v="None"/>
    <n v="2.71"/>
    <s v="USD"/>
    <n v="2.71"/>
    <n v="404.57589999999999"/>
    <s v="No"/>
    <s v="Attraction"/>
    <x v="31"/>
    <x v="11"/>
    <m/>
    <m/>
    <m/>
    <m/>
  </r>
  <r>
    <s v="Kansai"/>
    <x v="1"/>
    <x v="48"/>
    <s v="721-1 Higashishiokojicho, Shimogyo Ward, Kyoto, 600-8216, Japan"/>
    <x v="1"/>
    <d v="1899-12-30T21:00:00"/>
    <s v="None"/>
    <n v="5.8"/>
    <s v="USD"/>
    <n v="5.8"/>
    <n v="865.88199999999995"/>
    <s v="No"/>
    <s v="Attraction"/>
    <x v="32"/>
    <x v="12"/>
    <m/>
    <m/>
    <m/>
    <m/>
  </r>
  <r>
    <s v="Kansai"/>
    <x v="1"/>
    <x v="49"/>
    <s v="1 Kujocho, Minami Ward, Kyoto, 601-8473, Japan"/>
    <x v="9"/>
    <d v="1899-12-30T17:00:00"/>
    <s v="None"/>
    <n v="3.41"/>
    <s v="USD"/>
    <n v="3.41"/>
    <n v="509.07889999999998"/>
    <s v="No"/>
    <s v="Attraction"/>
    <x v="33"/>
    <x v="13"/>
    <m/>
    <m/>
    <m/>
    <m/>
  </r>
  <r>
    <s v="Kansai"/>
    <x v="1"/>
    <x v="50"/>
    <s v="14-12 Chudojimae Dacho, Shimogyo Ward, Kyoto, 600-8804, Japan"/>
    <x v="3"/>
    <d v="1899-12-30T18:00:00"/>
    <s v="Tuesday"/>
    <n v="1000"/>
    <s v="Yen"/>
    <n v="6.6983722955321863"/>
    <n v="1000"/>
    <s v="No"/>
    <s v="Food"/>
    <x v="34"/>
    <x v="12"/>
    <m/>
    <m/>
    <m/>
    <m/>
  </r>
  <r>
    <s v="Kansai"/>
    <x v="1"/>
    <x v="51"/>
    <s v="Japan, 〒604-8172 Kyoto, Nakagyo Ward, Banocho, 586-2 新風館 1階 THISIS)SHIZEN"/>
    <x v="1"/>
    <d v="1899-12-30T19:00:00"/>
    <s v="None"/>
    <n v="1650"/>
    <s v="Yen"/>
    <n v="11.052314287628107"/>
    <n v="1650"/>
    <s v="No"/>
    <s v="Food"/>
    <x v="35"/>
    <x v="14"/>
    <m/>
    <m/>
    <m/>
    <m/>
  </r>
  <r>
    <s v="Kansai"/>
    <x v="1"/>
    <x v="52"/>
    <s v="Japan, 〒604-8026 Kyoto, Nakagyo Ward, Komeyacho, 382‐2"/>
    <x v="5"/>
    <d v="1899-12-30T20:00:00"/>
    <s v="None"/>
    <n v="2000"/>
    <s v="Yen"/>
    <n v="13.396744591064373"/>
    <n v="2000"/>
    <s v="No"/>
    <s v="Food"/>
    <x v="36"/>
    <x v="14"/>
    <m/>
    <m/>
    <m/>
    <m/>
  </r>
  <r>
    <s v="Kansai"/>
    <x v="1"/>
    <x v="53"/>
    <s v="22 Daigohigashiojicho, Fushimi Ward, Kyoto, 601-1325, Japan"/>
    <x v="2"/>
    <d v="1899-12-30T16:03:00"/>
    <s v="None"/>
    <n v="3.41"/>
    <s v="USD"/>
    <n v="3.41"/>
    <n v="509.07889999999998"/>
    <s v="No"/>
    <s v="Attraction"/>
    <x v="37"/>
    <x v="6"/>
    <m/>
    <m/>
    <m/>
    <m/>
  </r>
  <r>
    <s v="Kansai"/>
    <x v="1"/>
    <x v="54"/>
    <s v="106 Kuramaninosecho, Sakyo Ward, Kyoto, 601-1113, Japan"/>
    <x v="0"/>
    <d v="1899-12-30T23:59:00"/>
    <s v="None"/>
    <n v="2000"/>
    <s v="Yen"/>
    <n v="13.396744591064373"/>
    <n v="2000"/>
    <s v="No"/>
    <s v="Park"/>
    <x v="38"/>
    <x v="9"/>
    <m/>
    <m/>
    <m/>
    <s v="Online booking"/>
  </r>
  <r>
    <s v="Kansai"/>
    <x v="1"/>
    <x v="55"/>
    <s v="180 Kuramakibunecho, Sakyo Ward, Kyoto, 601-1112, Japan"/>
    <x v="8"/>
    <d v="1899-12-30T18:00:00"/>
    <s v="None"/>
    <m/>
    <s v="USD"/>
    <n v="0"/>
    <n v="0"/>
    <s v="No"/>
    <s v="Attraction"/>
    <x v="39"/>
    <x v="9"/>
    <m/>
    <m/>
    <m/>
    <m/>
  </r>
  <r>
    <s v="Kansai"/>
    <x v="1"/>
    <x v="56"/>
    <s v="437 Monju, Miyazu, Kyoto 626-0001, Japan"/>
    <x v="2"/>
    <d v="1899-12-30T17:00:00"/>
    <s v="None"/>
    <n v="850"/>
    <s v="Yen"/>
    <n v="5.6936164512023577"/>
    <n v="850"/>
    <s v="No"/>
    <s v="Hike"/>
    <x v="40"/>
    <x v="15"/>
    <m/>
    <m/>
    <m/>
    <m/>
  </r>
  <r>
    <s v="Kansai"/>
    <x v="1"/>
    <x v="57"/>
    <s v="643-1 Monju, Miyazu, Kyoto 626-0001, Japan"/>
    <x v="2"/>
    <d v="1899-12-30T17:00:00"/>
    <s v="None"/>
    <n v="0"/>
    <s v="USD"/>
    <n v="0"/>
    <n v="0"/>
    <s v="No"/>
    <s v="Hike"/>
    <x v="40"/>
    <x v="15"/>
    <m/>
    <m/>
    <m/>
    <m/>
  </r>
  <r>
    <s v="Kansai"/>
    <x v="1"/>
    <x v="58"/>
    <s v="Japan, 〒629-2242 Kyoto, Miyazu, 字 大垣 ７５"/>
    <x v="2"/>
    <d v="1899-12-30T17:00:00"/>
    <s v="None"/>
    <n v="2.2999999999999998"/>
    <s v="USD"/>
    <n v="2.2999999999999998"/>
    <n v="343.36699999999996"/>
    <s v="No"/>
    <s v="Park"/>
    <x v="40"/>
    <x v="15"/>
    <m/>
    <m/>
    <m/>
    <m/>
  </r>
  <r>
    <s v="Kansai"/>
    <x v="2"/>
    <x v="59"/>
    <s v="160 Kasuganocho, Nara, 630-8212, Japan"/>
    <x v="2"/>
    <d v="1899-12-30T16:30:00"/>
    <s v="None"/>
    <n v="0"/>
    <s v="USD"/>
    <n v="0"/>
    <n v="0"/>
    <s v="No"/>
    <s v="Park"/>
    <x v="41"/>
    <x v="16"/>
    <m/>
    <m/>
    <m/>
    <m/>
  </r>
  <r>
    <s v="Kansai"/>
    <x v="2"/>
    <x v="60"/>
    <s v="Nara, Japan"/>
    <x v="0"/>
    <d v="1899-12-30T23:59:00"/>
    <s v="None"/>
    <n v="0"/>
    <s v="USD"/>
    <n v="0"/>
    <n v="0"/>
    <s v="No"/>
    <s v="Park"/>
    <x v="41"/>
    <x v="16"/>
    <m/>
    <m/>
    <m/>
    <m/>
  </r>
  <r>
    <s v="Kansai"/>
    <x v="2"/>
    <x v="61"/>
    <s v="Kasuganocho, Nara, 630-8211, Japan"/>
    <x v="2"/>
    <d v="1899-12-30T17:00:00"/>
    <s v="None"/>
    <n v="1.02"/>
    <s v="USD"/>
    <n v="1.02"/>
    <n v="152.2758"/>
    <s v="No"/>
    <s v="Hike"/>
    <x v="41"/>
    <x v="16"/>
    <m/>
    <m/>
    <m/>
    <s v="1 hour hike from nara park"/>
  </r>
  <r>
    <s v="Kansai"/>
    <x v="2"/>
    <x v="62"/>
    <s v="306 Kawakamicho, Nara, 630-8202, Japan"/>
    <x v="0"/>
    <d v="1899-12-30T23:59:00"/>
    <s v="None"/>
    <n v="0"/>
    <s v="USD"/>
    <n v="0"/>
    <n v="0"/>
    <s v="No"/>
    <s v="Hike"/>
    <x v="42"/>
    <x v="16"/>
    <m/>
    <m/>
    <m/>
    <s v="2 hour hike from nara park"/>
  </r>
  <r>
    <s v="Kansai"/>
    <x v="2"/>
    <x v="63"/>
    <s v="406-1 Zoshicho, Nara, 630-8587, Japan"/>
    <x v="10"/>
    <d v="1899-12-30T17:30:00"/>
    <s v="None"/>
    <n v="4.09"/>
    <s v="USD"/>
    <n v="4.09"/>
    <n v="610.59609999999998"/>
    <s v="No"/>
    <s v="Attraction"/>
    <x v="43"/>
    <x v="16"/>
    <m/>
    <m/>
    <m/>
    <m/>
  </r>
  <r>
    <s v="Kansai"/>
    <x v="2"/>
    <x v="64"/>
    <s v="Horencho, Nara, 630-8113, Japan"/>
    <x v="0"/>
    <d v="1899-12-30T23:59:00"/>
    <s v="Saturday"/>
    <n v="0"/>
    <s v="USD"/>
    <n v="0"/>
    <n v="0"/>
    <s v="No"/>
    <s v="Park"/>
    <x v="44"/>
    <x v="16"/>
    <m/>
    <m/>
    <m/>
    <m/>
  </r>
  <r>
    <s v="Kansai"/>
    <x v="2"/>
    <x v="65"/>
    <s v="731-1 Hase, Sakurai, Nara 633-0112, Japan"/>
    <x v="2"/>
    <d v="1899-12-30T17:00:00"/>
    <s v="None"/>
    <n v="3.41"/>
    <s v="USD"/>
    <n v="3.41"/>
    <n v="509.07889999999998"/>
    <s v="No"/>
    <s v="Attraction"/>
    <x v="45"/>
    <x v="16"/>
    <m/>
    <m/>
    <m/>
    <s v="1hr buss ride "/>
  </r>
  <r>
    <s v="Kanto"/>
    <x v="3"/>
    <x v="66"/>
    <s v=" 279-25 Yamashitacho, Naka Ward, Yokohama, Kanagawa 231-0023, Japan"/>
    <x v="1"/>
    <d v="1899-12-30T20:00:00"/>
    <s v="None"/>
    <n v="11.16"/>
    <s v="USD"/>
    <n v="11.16"/>
    <n v="1666.0763999999999"/>
    <s v="No"/>
    <s v="Park"/>
    <x v="46"/>
    <x v="17"/>
    <m/>
    <m/>
    <m/>
    <m/>
  </r>
  <r>
    <s v="Kanto"/>
    <x v="4"/>
    <x v="67"/>
    <s v="4015-1 Yanokuchi, Inagi, Tokyo 206-8566, Japan"/>
    <x v="1"/>
    <d v="1899-12-30T17:00:00"/>
    <s v="Thursday"/>
    <n v="1200"/>
    <s v="Yen"/>
    <n v="8.0380467546386232"/>
    <n v="1200"/>
    <s v="No"/>
    <s v="Park"/>
    <x v="47"/>
    <x v="18"/>
    <m/>
    <m/>
    <s v="Saturday and Sunday closes at 8pm"/>
    <m/>
  </r>
  <r>
    <s v="Kanto"/>
    <x v="4"/>
    <x v="68"/>
    <s v="2 Chome-19-23 Aobadai, Meguro City, Tokyo 153-0042, Japan"/>
    <x v="11"/>
    <d v="1899-12-30T22:00:00"/>
    <s v="None"/>
    <n v="3000"/>
    <s v="Yen"/>
    <n v="20.095116886596557"/>
    <n v="3000"/>
    <s v="No"/>
    <s v="Food"/>
    <x v="48"/>
    <x v="1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5CE6D-EDB9-419C-9304-3A087E7594D6}" name="PivotTable1" cacheId="20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127" compact="0" outline="1" outlineData="1" compactData="0" multipleFieldFilters="0">
  <location ref="B4:D71" firstHeaderRow="1" firstDataRow="1" firstDataCol="3" rowPageCount="1" colPageCount="1"/>
  <pivotFields count="19">
    <pivotField compact="0" showAll="0" insertBlankRow="1"/>
    <pivotField axis="axisPage" compact="0" showAll="0" insertBlankRow="1">
      <items count="6">
        <item h="1" x="3"/>
        <item h="1" x="1"/>
        <item h="1" x="2"/>
        <item x="0"/>
        <item h="1" x="4"/>
        <item t="default"/>
      </items>
    </pivotField>
    <pivotField axis="axisRow" compact="0" showAll="0" insertBlankRow="1" defaultSubtotal="0">
      <items count="69">
        <item x="57"/>
        <item x="56"/>
        <item x="31"/>
        <item x="49"/>
        <item x="7"/>
        <item x="51"/>
        <item x="58"/>
        <item x="18"/>
        <item x="34"/>
        <item x="21"/>
        <item x="53"/>
        <item x="38"/>
        <item x="1"/>
        <item x="0"/>
        <item x="13"/>
        <item x="66"/>
        <item x="24"/>
        <item x="54"/>
        <item x="26"/>
        <item x="65"/>
        <item x="45"/>
        <item x="16"/>
        <item x="41"/>
        <item x="29"/>
        <item x="64"/>
        <item x="55"/>
        <item x="36"/>
        <item x="39"/>
        <item x="47"/>
        <item x="37"/>
        <item x="32"/>
        <item x="42"/>
        <item x="46"/>
        <item x="48"/>
        <item x="52"/>
        <item x="59"/>
        <item x="28"/>
        <item x="44"/>
        <item x="4"/>
        <item x="60"/>
        <item x="27"/>
        <item x="9"/>
        <item x="19"/>
        <item x="5"/>
        <item x="12"/>
        <item x="20"/>
        <item x="6"/>
        <item x="40"/>
        <item x="50"/>
        <item x="11"/>
        <item x="43"/>
        <item x="63"/>
        <item x="35"/>
        <item x="17"/>
        <item x="14"/>
        <item x="8"/>
        <item x="62"/>
        <item x="10"/>
        <item x="23"/>
        <item x="61"/>
        <item x="15"/>
        <item x="25"/>
        <item x="33"/>
        <item x="2"/>
        <item x="67"/>
        <item x="68"/>
        <item x="3"/>
        <item x="22"/>
        <item x="30"/>
      </items>
    </pivotField>
    <pivotField compact="0" showAll="0" insertBlankRow="1" defaultSubtotal="0"/>
    <pivotField compact="0" numFmtId="164" showAll="0" insertBlankRow="1" sortType="ascending" defaultSubtotal="0">
      <items count="12">
        <item x="0"/>
        <item x="8"/>
        <item x="11"/>
        <item x="10"/>
        <item x="9"/>
        <item x="3"/>
        <item x="2"/>
        <item x="4"/>
        <item x="1"/>
        <item x="5"/>
        <item x="7"/>
        <item x="6"/>
      </items>
    </pivotField>
    <pivotField compact="0" numFmtId="164" showAll="0" insertBlankRow="1" defaultSubtotal="0"/>
    <pivotField compact="0" showAll="0" insertBlankRow="1" defaultSubtotal="0"/>
    <pivotField compact="0" showAll="0" insertBlankRow="1"/>
    <pivotField compact="0" showAll="0" insertBlankRow="1"/>
    <pivotField compact="0" numFmtId="165" showAll="0" insertBlankRow="1"/>
    <pivotField compact="0" numFmtId="166" showAll="0" insertBlankRow="1"/>
    <pivotField compact="0" showAll="0" insertBlankRow="1" defaultSubtotal="0"/>
    <pivotField compact="0" showAll="0" insertBlankRow="1" defaultSubtotal="0"/>
    <pivotField axis="axisRow" compact="0" showAll="0" insertBlankRow="1" sortType="ascending" defaultSubtotal="0">
      <items count="49">
        <item x="20"/>
        <item x="29"/>
        <item x="40"/>
        <item x="21"/>
        <item x="35"/>
        <item x="34"/>
        <item x="37"/>
        <item x="0"/>
        <item x="5"/>
        <item x="18"/>
        <item x="32"/>
        <item x="25"/>
        <item x="44"/>
        <item x="28"/>
        <item x="47"/>
        <item x="10"/>
        <item x="41"/>
        <item x="42"/>
        <item x="23"/>
        <item x="31"/>
        <item x="36"/>
        <item x="33"/>
        <item x="39"/>
        <item x="38"/>
        <item x="30"/>
        <item x="48"/>
        <item x="17"/>
        <item x="16"/>
        <item x="1"/>
        <item x="2"/>
        <item x="12"/>
        <item x="6"/>
        <item x="15"/>
        <item x="24"/>
        <item x="19"/>
        <item x="22"/>
        <item x="45"/>
        <item x="4"/>
        <item x="3"/>
        <item x="13"/>
        <item x="11"/>
        <item x="26"/>
        <item x="8"/>
        <item x="27"/>
        <item x="9"/>
        <item x="14"/>
        <item x="7"/>
        <item x="46"/>
        <item x="43"/>
      </items>
    </pivotField>
    <pivotField axis="axisRow" compact="0" showAll="0" insertBlankRow="1" defaultSubtotal="0">
      <items count="19">
        <item x="0"/>
        <item x="6"/>
        <item x="11"/>
        <item x="10"/>
        <item x="3"/>
        <item x="2"/>
        <item x="13"/>
        <item x="15"/>
        <item x="17"/>
        <item x="14"/>
        <item x="1"/>
        <item x="16"/>
        <item x="8"/>
        <item x="9"/>
        <item x="12"/>
        <item x="5"/>
        <item x="4"/>
        <item x="7"/>
        <item x="18"/>
      </items>
    </pivotField>
    <pivotField compact="0" showAll="0" insertBlankRow="1" defaultSubtotal="0"/>
    <pivotField compact="0" showAll="0" insertBlankRow="1" defaultSubtotal="0"/>
    <pivotField compact="0" showAll="0" insertBlankRow="1" defaultSubtotal="0"/>
    <pivotField compact="0" showAll="0" insertBlankRow="1" defaultSubtotal="0"/>
  </pivotFields>
  <rowFields count="3">
    <field x="14"/>
    <field x="13"/>
    <field x="2"/>
  </rowFields>
  <rowItems count="67">
    <i>
      <x/>
    </i>
    <i r="1">
      <x v="7"/>
    </i>
    <i r="2">
      <x v="9"/>
    </i>
    <i r="2">
      <x v="13"/>
    </i>
    <i r="2">
      <x v="53"/>
    </i>
    <i r="2">
      <x v="67"/>
    </i>
    <i t="blank" r="1">
      <x v="7"/>
    </i>
    <i r="1">
      <x v="28"/>
    </i>
    <i r="2">
      <x v="12"/>
    </i>
    <i r="2">
      <x v="46"/>
    </i>
    <i r="2">
      <x v="63"/>
    </i>
    <i r="2">
      <x v="66"/>
    </i>
    <i t="blank" r="1">
      <x v="28"/>
    </i>
    <i r="1">
      <x v="31"/>
    </i>
    <i r="2">
      <x v="7"/>
    </i>
    <i r="2">
      <x v="41"/>
    </i>
    <i r="2">
      <x v="42"/>
    </i>
    <i t="blank" r="1">
      <x v="31"/>
    </i>
    <i r="1">
      <x v="32"/>
    </i>
    <i r="2">
      <x v="36"/>
    </i>
    <i t="blank" r="1">
      <x v="32"/>
    </i>
    <i r="1">
      <x v="38"/>
    </i>
    <i r="2">
      <x v="43"/>
    </i>
    <i t="blank" r="1">
      <x v="38"/>
    </i>
    <i r="1">
      <x v="39"/>
    </i>
    <i r="2">
      <x v="61"/>
    </i>
    <i t="blank" r="1">
      <x v="39"/>
    </i>
    <i r="1">
      <x v="45"/>
    </i>
    <i r="2">
      <x v="40"/>
    </i>
    <i t="blank" r="1">
      <x v="45"/>
    </i>
    <i>
      <x v="4"/>
    </i>
    <i r="1">
      <x v="15"/>
    </i>
    <i r="2">
      <x v="18"/>
    </i>
    <i r="2">
      <x v="21"/>
    </i>
    <i t="blank" r="1">
      <x v="15"/>
    </i>
    <i r="1">
      <x v="40"/>
    </i>
    <i r="2">
      <x v="45"/>
    </i>
    <i t="blank" r="1">
      <x v="40"/>
    </i>
    <i r="1">
      <x v="46"/>
    </i>
    <i r="2">
      <x v="57"/>
    </i>
    <i r="2">
      <x v="58"/>
    </i>
    <i t="blank" r="1">
      <x v="46"/>
    </i>
    <i>
      <x v="5"/>
    </i>
    <i r="1">
      <x v="37"/>
    </i>
    <i r="2">
      <x v="4"/>
    </i>
    <i t="blank" r="1">
      <x v="37"/>
    </i>
    <i>
      <x v="10"/>
    </i>
    <i r="1">
      <x v="8"/>
    </i>
    <i r="2">
      <x v="55"/>
    </i>
    <i t="blank" r="1">
      <x v="8"/>
    </i>
    <i r="1">
      <x v="29"/>
    </i>
    <i r="2">
      <x v="38"/>
    </i>
    <i t="blank" r="1">
      <x v="29"/>
    </i>
    <i r="1">
      <x v="30"/>
    </i>
    <i r="2">
      <x v="16"/>
    </i>
    <i t="blank" r="1">
      <x v="30"/>
    </i>
    <i>
      <x v="15"/>
    </i>
    <i r="1">
      <x v="44"/>
    </i>
    <i r="2">
      <x v="14"/>
    </i>
    <i r="2">
      <x v="44"/>
    </i>
    <i r="2">
      <x v="54"/>
    </i>
    <i r="2">
      <x v="60"/>
    </i>
    <i t="blank" r="1">
      <x v="44"/>
    </i>
    <i>
      <x v="16"/>
    </i>
    <i r="1">
      <x v="42"/>
    </i>
    <i r="2">
      <x v="49"/>
    </i>
    <i t="blank" r="1">
      <x v="42"/>
    </i>
  </rowItems>
  <colItems count="1">
    <i/>
  </colItems>
  <pageFields count="1">
    <pageField fld="1" item="3" hier="-1"/>
  </pageFields>
  <formats count="1"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ime_opened" xr10:uid="{5576CE6D-DDD9-4463-BE3E-B4BF7EDE5FFA}" sourceName="Time opened">
  <pivotTables>
    <pivotTable tabId="4" name="PivotTable1"/>
  </pivotTables>
  <data>
    <tabular pivotCacheId="221045329">
      <items count="12">
        <i x="0" s="1"/>
        <i x="3" s="1"/>
        <i x="2" s="1"/>
        <i x="4" s="1"/>
        <i x="1" s="1"/>
        <i x="5" s="1"/>
        <i x="7" s="1"/>
        <i x="6" s="1"/>
        <i x="8" s="1" nd="1"/>
        <i x="11" s="1" nd="1"/>
        <i x="10" s="1" nd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me opened" xr10:uid="{78E6BDFE-E2E8-49A8-95AF-417E6C58B4D6}" cache="Slicer_Time_opened" caption="Time opened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topLeftCell="A41" workbookViewId="0">
      <selection activeCell="C54" sqref="C54"/>
    </sheetView>
  </sheetViews>
  <sheetFormatPr defaultRowHeight="15"/>
  <cols>
    <col min="2" max="2" width="12.140625" style="8" customWidth="1"/>
    <col min="3" max="3" width="34.140625" style="8" customWidth="1"/>
    <col min="4" max="4" width="82.140625" style="8" customWidth="1"/>
    <col min="5" max="5" width="13.28515625" style="1" customWidth="1"/>
    <col min="6" max="6" width="17.5703125" style="1" customWidth="1"/>
    <col min="7" max="7" width="17.5703125" style="8" customWidth="1"/>
    <col min="8" max="8" width="17.5703125" style="10" customWidth="1"/>
    <col min="9" max="9" width="10.140625" style="8" customWidth="1"/>
    <col min="10" max="10" width="25.42578125" style="11" customWidth="1"/>
    <col min="11" max="11" width="11.140625" style="17" customWidth="1"/>
    <col min="12" max="12" width="16.85546875" style="8" customWidth="1"/>
    <col min="13" max="13" width="12.7109375" style="8" customWidth="1"/>
    <col min="14" max="14" width="24.140625" style="8" customWidth="1"/>
    <col min="15" max="15" width="30.85546875" customWidth="1"/>
    <col min="16" max="16" width="11.7109375" style="10" customWidth="1"/>
    <col min="17" max="17" width="11.7109375" style="11" customWidth="1"/>
    <col min="18" max="18" width="31" style="8" customWidth="1"/>
    <col min="19" max="19" width="50.140625" style="8" customWidth="1"/>
    <col min="20" max="20" width="11.5703125" customWidth="1"/>
  </cols>
  <sheetData>
    <row r="1" spans="1:23" s="18" customFormat="1" ht="31.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s="2" customFormat="1" ht="15.75" customHeight="1">
      <c r="A2" s="2" t="s">
        <v>0</v>
      </c>
      <c r="B2" s="7" t="s">
        <v>1</v>
      </c>
      <c r="C2" s="7" t="s">
        <v>2</v>
      </c>
      <c r="D2" s="7" t="s">
        <v>3</v>
      </c>
      <c r="E2" s="3" t="s">
        <v>4</v>
      </c>
      <c r="F2" s="3" t="s">
        <v>5</v>
      </c>
      <c r="G2" s="7" t="s">
        <v>6</v>
      </c>
      <c r="H2" s="9" t="s">
        <v>7</v>
      </c>
      <c r="I2" s="7" t="s">
        <v>8</v>
      </c>
      <c r="J2" s="4" t="s">
        <v>9</v>
      </c>
      <c r="K2" s="16" t="s">
        <v>10</v>
      </c>
      <c r="L2" s="7" t="s">
        <v>11</v>
      </c>
      <c r="M2" s="7" t="s">
        <v>12</v>
      </c>
      <c r="N2" s="7" t="s">
        <v>13</v>
      </c>
      <c r="O2" s="2" t="s">
        <v>14</v>
      </c>
      <c r="P2" s="9" t="s">
        <v>15</v>
      </c>
      <c r="Q2" s="4" t="s">
        <v>16</v>
      </c>
      <c r="R2" s="7" t="s">
        <v>17</v>
      </c>
      <c r="S2" s="7" t="s">
        <v>18</v>
      </c>
    </row>
    <row r="3" spans="1:23">
      <c r="A3" t="s">
        <v>19</v>
      </c>
      <c r="B3" s="8" t="s">
        <v>20</v>
      </c>
      <c r="C3" s="8" t="s">
        <v>21</v>
      </c>
      <c r="D3" s="8" t="s">
        <v>22</v>
      </c>
      <c r="E3" s="1">
        <v>0</v>
      </c>
      <c r="F3" s="1">
        <v>0.99930555555555556</v>
      </c>
      <c r="G3" s="8" t="s">
        <v>23</v>
      </c>
      <c r="H3" s="10">
        <v>0</v>
      </c>
      <c r="I3" s="8" t="s">
        <v>24</v>
      </c>
      <c r="J3" s="11">
        <f>IF(I3="Yen",H3/149.29,H3)</f>
        <v>0</v>
      </c>
      <c r="K3" s="17">
        <f>IF(I3="USD",H3*149.29,H3)</f>
        <v>0</v>
      </c>
      <c r="L3" s="8" t="s">
        <v>25</v>
      </c>
      <c r="M3" s="8" t="s">
        <v>26</v>
      </c>
      <c r="N3" s="8" t="s">
        <v>27</v>
      </c>
      <c r="O3" t="str">
        <f>TRIM(IF(COUNTIF(D3,"*〒*")=1,RIGHT(LEFT(D3,FIND("Ward",D3)-1),6),RIGHT(LEFT(D3,FIND("Ward",D3)-1),LEN(LEFT(D3,FIND("Ward",D3)-1))-SEARCH(",",LEFT(D3,FIND("Ward",D3)-1)))))</f>
        <v>Chuo</v>
      </c>
    </row>
    <row r="4" spans="1:23">
      <c r="A4" t="s">
        <v>19</v>
      </c>
      <c r="B4" s="8" t="s">
        <v>20</v>
      </c>
      <c r="C4" s="8" t="s">
        <v>28</v>
      </c>
      <c r="D4" s="8" t="s">
        <v>29</v>
      </c>
      <c r="E4" s="1">
        <v>0.41666666666666669</v>
      </c>
      <c r="F4" s="1">
        <v>0.75</v>
      </c>
      <c r="G4" s="8" t="s">
        <v>23</v>
      </c>
      <c r="H4" s="10">
        <v>0</v>
      </c>
      <c r="I4" s="8" t="s">
        <v>24</v>
      </c>
      <c r="J4" s="11">
        <f t="shared" ref="J4:J13" si="0">IF(I4="Yen",H4/149.29,H4)</f>
        <v>0</v>
      </c>
      <c r="K4" s="17">
        <f t="shared" ref="K4:K67" si="1">IF(I4="USD",H4*149.29,H4)</f>
        <v>0</v>
      </c>
      <c r="L4" s="8" t="s">
        <v>25</v>
      </c>
      <c r="M4" s="8" t="s">
        <v>30</v>
      </c>
      <c r="N4" s="8" t="s">
        <v>31</v>
      </c>
      <c r="O4" t="str">
        <f t="shared" ref="O4:O35" si="2">TRIM(IF(COUNTIF(D4,"*〒*")=1,RIGHT(LEFT(D4,FIND("Ward",D4)-1),6),RIGHT(LEFT(D4,FIND("Ward",D4)-1),LEN(LEFT(D4,FIND("Ward",D4)-1))-SEARCH(",",LEFT(D4,FIND("Ward",D4)-1)))))</f>
        <v>Chuo</v>
      </c>
      <c r="S4" s="8" t="s">
        <v>32</v>
      </c>
    </row>
    <row r="5" spans="1:23">
      <c r="A5" t="s">
        <v>19</v>
      </c>
      <c r="B5" s="8" t="s">
        <v>33</v>
      </c>
      <c r="C5" s="8" t="s">
        <v>34</v>
      </c>
      <c r="D5" s="8" t="s">
        <v>35</v>
      </c>
      <c r="E5" s="1">
        <v>0</v>
      </c>
      <c r="F5" s="1">
        <v>0.99930555555555556</v>
      </c>
      <c r="G5" s="8" t="s">
        <v>23</v>
      </c>
      <c r="H5" s="10">
        <v>0</v>
      </c>
      <c r="I5" s="8" t="s">
        <v>24</v>
      </c>
      <c r="J5" s="11">
        <f t="shared" si="0"/>
        <v>0</v>
      </c>
      <c r="K5" s="17">
        <f t="shared" si="1"/>
        <v>0</v>
      </c>
      <c r="L5" s="8" t="s">
        <v>25</v>
      </c>
      <c r="M5" s="8" t="s">
        <v>36</v>
      </c>
      <c r="N5" s="8" t="s">
        <v>31</v>
      </c>
      <c r="O5" t="str">
        <f t="shared" si="2"/>
        <v>Chuo</v>
      </c>
    </row>
    <row r="6" spans="1:23">
      <c r="A6" t="s">
        <v>19</v>
      </c>
      <c r="B6" s="8" t="s">
        <v>33</v>
      </c>
      <c r="C6" s="8" t="s">
        <v>37</v>
      </c>
      <c r="D6" s="8" t="s">
        <v>38</v>
      </c>
      <c r="E6" s="1">
        <v>0</v>
      </c>
      <c r="F6" s="1">
        <v>0.99930555555555556</v>
      </c>
      <c r="G6" s="8" t="s">
        <v>23</v>
      </c>
      <c r="H6" s="10">
        <v>0</v>
      </c>
      <c r="I6" s="8" t="s">
        <v>24</v>
      </c>
      <c r="J6" s="11">
        <f t="shared" si="0"/>
        <v>0</v>
      </c>
      <c r="K6" s="17">
        <f t="shared" si="1"/>
        <v>0</v>
      </c>
      <c r="L6" s="8" t="s">
        <v>25</v>
      </c>
      <c r="M6" s="8" t="s">
        <v>26</v>
      </c>
      <c r="N6" s="8" t="s">
        <v>31</v>
      </c>
      <c r="O6" t="str">
        <f t="shared" si="2"/>
        <v>Chuo</v>
      </c>
    </row>
    <row r="7" spans="1:23">
      <c r="A7" t="s">
        <v>19</v>
      </c>
      <c r="B7" s="8" t="s">
        <v>33</v>
      </c>
      <c r="C7" s="8" t="s">
        <v>39</v>
      </c>
      <c r="D7" s="8" t="s">
        <v>40</v>
      </c>
      <c r="E7" s="1">
        <v>0.375</v>
      </c>
      <c r="F7" s="1">
        <v>0.70833333333333337</v>
      </c>
      <c r="G7" s="8" t="s">
        <v>23</v>
      </c>
      <c r="H7" s="10">
        <v>0</v>
      </c>
      <c r="I7" s="8" t="s">
        <v>24</v>
      </c>
      <c r="J7" s="11">
        <f t="shared" si="0"/>
        <v>0</v>
      </c>
      <c r="K7" s="17">
        <f t="shared" si="1"/>
        <v>0</v>
      </c>
      <c r="L7" s="8" t="s">
        <v>25</v>
      </c>
      <c r="M7" s="8" t="s">
        <v>26</v>
      </c>
      <c r="N7" s="8" t="s">
        <v>41</v>
      </c>
      <c r="O7" t="str">
        <f t="shared" si="2"/>
        <v>Naniwa</v>
      </c>
    </row>
    <row r="8" spans="1:23">
      <c r="A8" t="s">
        <v>19</v>
      </c>
      <c r="B8" s="8" t="s">
        <v>33</v>
      </c>
      <c r="C8" s="8" t="s">
        <v>42</v>
      </c>
      <c r="D8" s="8" t="s">
        <v>43</v>
      </c>
      <c r="E8" s="1">
        <v>0.41666666666666669</v>
      </c>
      <c r="F8" s="1">
        <v>0.70833333333333337</v>
      </c>
      <c r="G8" s="8" t="s">
        <v>23</v>
      </c>
      <c r="H8" s="10">
        <v>0</v>
      </c>
      <c r="I8" s="8" t="s">
        <v>24</v>
      </c>
      <c r="J8" s="11">
        <f t="shared" si="0"/>
        <v>0</v>
      </c>
      <c r="K8" s="17">
        <f t="shared" si="1"/>
        <v>0</v>
      </c>
      <c r="L8" s="8" t="s">
        <v>25</v>
      </c>
      <c r="M8" s="8" t="s">
        <v>30</v>
      </c>
      <c r="N8" s="8" t="s">
        <v>44</v>
      </c>
      <c r="O8" t="str">
        <f t="shared" si="2"/>
        <v>Chuo</v>
      </c>
      <c r="S8" s="8" t="s">
        <v>45</v>
      </c>
    </row>
    <row r="9" spans="1:23">
      <c r="A9" t="s">
        <v>19</v>
      </c>
      <c r="B9" s="8" t="s">
        <v>33</v>
      </c>
      <c r="C9" s="8" t="s">
        <v>46</v>
      </c>
      <c r="D9" s="8" t="s">
        <v>47</v>
      </c>
      <c r="E9" s="1">
        <v>0</v>
      </c>
      <c r="F9" s="1">
        <v>0.99930555555555556</v>
      </c>
      <c r="G9" s="8" t="s">
        <v>23</v>
      </c>
      <c r="H9" s="10">
        <v>2.31</v>
      </c>
      <c r="I9" s="8" t="s">
        <v>24</v>
      </c>
      <c r="J9" s="11">
        <f t="shared" si="0"/>
        <v>2.31</v>
      </c>
      <c r="K9" s="17">
        <f t="shared" si="1"/>
        <v>344.85989999999998</v>
      </c>
      <c r="L9" s="8" t="s">
        <v>25</v>
      </c>
      <c r="M9" s="8" t="s">
        <v>26</v>
      </c>
      <c r="N9" s="8" t="s">
        <v>31</v>
      </c>
      <c r="O9" t="str">
        <f t="shared" si="2"/>
        <v>Chuo</v>
      </c>
    </row>
    <row r="10" spans="1:23">
      <c r="A10" t="s">
        <v>19</v>
      </c>
      <c r="B10" s="8" t="s">
        <v>33</v>
      </c>
      <c r="C10" s="8" t="s">
        <v>48</v>
      </c>
      <c r="D10" s="8" t="s">
        <v>49</v>
      </c>
      <c r="E10" s="1">
        <v>0.35416666666666669</v>
      </c>
      <c r="F10" s="1">
        <v>0.79166666666666663</v>
      </c>
      <c r="G10" s="8" t="s">
        <v>23</v>
      </c>
      <c r="H10" s="10">
        <v>58.65</v>
      </c>
      <c r="I10" s="8" t="s">
        <v>24</v>
      </c>
      <c r="J10" s="11">
        <f t="shared" si="0"/>
        <v>58.65</v>
      </c>
      <c r="K10" s="17">
        <f t="shared" si="1"/>
        <v>8755.8584999999985</v>
      </c>
      <c r="L10" s="8" t="s">
        <v>25</v>
      </c>
      <c r="M10" s="8" t="s">
        <v>50</v>
      </c>
      <c r="N10" s="8" t="s">
        <v>51</v>
      </c>
      <c r="O10" t="str">
        <f t="shared" si="2"/>
        <v>Konohana</v>
      </c>
      <c r="R10" s="8" t="s">
        <v>52</v>
      </c>
      <c r="S10" s="8" t="s">
        <v>53</v>
      </c>
    </row>
    <row r="11" spans="1:23">
      <c r="A11" t="s">
        <v>19</v>
      </c>
      <c r="B11" s="8" t="s">
        <v>33</v>
      </c>
      <c r="C11" s="8" t="s">
        <v>54</v>
      </c>
      <c r="D11" s="8" t="s">
        <v>55</v>
      </c>
      <c r="E11" s="1">
        <v>0.41666666666666669</v>
      </c>
      <c r="F11" s="1">
        <v>0.83333333333333337</v>
      </c>
      <c r="G11" s="8" t="s">
        <v>23</v>
      </c>
      <c r="H11" s="10">
        <v>6.13</v>
      </c>
      <c r="I11" s="8" t="s">
        <v>24</v>
      </c>
      <c r="J11" s="11">
        <f t="shared" si="0"/>
        <v>6.13</v>
      </c>
      <c r="K11" s="17">
        <f t="shared" si="1"/>
        <v>915.14769999999999</v>
      </c>
      <c r="L11" s="8" t="s">
        <v>56</v>
      </c>
      <c r="M11" s="8" t="s">
        <v>26</v>
      </c>
      <c r="N11" s="8" t="s">
        <v>57</v>
      </c>
      <c r="O11" t="str">
        <f t="shared" si="2"/>
        <v>Naniwa</v>
      </c>
    </row>
    <row r="12" spans="1:23">
      <c r="A12" t="s">
        <v>19</v>
      </c>
      <c r="B12" s="8" t="s">
        <v>33</v>
      </c>
      <c r="C12" s="8" t="s">
        <v>58</v>
      </c>
      <c r="D12" s="8" t="s">
        <v>59</v>
      </c>
      <c r="E12" s="1">
        <v>0.375</v>
      </c>
      <c r="F12" s="1">
        <v>0.70833333333333337</v>
      </c>
      <c r="G12" s="8" t="s">
        <v>23</v>
      </c>
      <c r="H12" s="10">
        <v>4.0599999999999996</v>
      </c>
      <c r="I12" s="8" t="s">
        <v>24</v>
      </c>
      <c r="J12" s="11">
        <f t="shared" si="0"/>
        <v>4.0599999999999996</v>
      </c>
      <c r="K12" s="17">
        <f t="shared" si="1"/>
        <v>606.11739999999986</v>
      </c>
      <c r="L12" s="8" t="s">
        <v>56</v>
      </c>
      <c r="M12" s="8" t="s">
        <v>26</v>
      </c>
      <c r="N12" s="8" t="s">
        <v>60</v>
      </c>
      <c r="O12" t="str">
        <f t="shared" si="2"/>
        <v>Chuo</v>
      </c>
    </row>
    <row r="13" spans="1:23">
      <c r="A13" t="s">
        <v>19</v>
      </c>
      <c r="B13" s="8" t="s">
        <v>33</v>
      </c>
      <c r="C13" s="8" t="s">
        <v>61</v>
      </c>
      <c r="D13" s="8" t="s">
        <v>62</v>
      </c>
      <c r="E13" s="1">
        <v>0.39583333333333331</v>
      </c>
      <c r="F13" s="1">
        <v>0.9375</v>
      </c>
      <c r="G13" s="8" t="s">
        <v>23</v>
      </c>
      <c r="H13" s="10">
        <v>10.23</v>
      </c>
      <c r="I13" s="8" t="s">
        <v>24</v>
      </c>
      <c r="J13" s="11">
        <f t="shared" si="0"/>
        <v>10.23</v>
      </c>
      <c r="K13" s="17">
        <f t="shared" si="1"/>
        <v>1527.2366999999999</v>
      </c>
      <c r="L13" s="8" t="s">
        <v>56</v>
      </c>
      <c r="M13" s="8" t="s">
        <v>26</v>
      </c>
      <c r="N13" s="8" t="s">
        <v>63</v>
      </c>
      <c r="O13" t="str">
        <f t="shared" si="2"/>
        <v>Kita</v>
      </c>
      <c r="S13" s="8" t="s">
        <v>64</v>
      </c>
    </row>
    <row r="14" spans="1:23">
      <c r="A14" t="s">
        <v>19</v>
      </c>
      <c r="B14" s="8" t="s">
        <v>33</v>
      </c>
      <c r="C14" s="8" t="s">
        <v>65</v>
      </c>
      <c r="D14" s="8" t="s">
        <v>66</v>
      </c>
      <c r="E14" s="1">
        <v>0</v>
      </c>
      <c r="F14" s="1">
        <v>0.99930555555555556</v>
      </c>
      <c r="G14" s="8" t="s">
        <v>23</v>
      </c>
      <c r="H14" s="10">
        <v>300</v>
      </c>
      <c r="I14" s="8" t="s">
        <v>67</v>
      </c>
      <c r="J14" s="11">
        <f>IF(I14="Yen",H14/149.29,H14)</f>
        <v>2.0095116886596558</v>
      </c>
      <c r="K14" s="17">
        <f t="shared" si="1"/>
        <v>300</v>
      </c>
      <c r="L14" s="8" t="s">
        <v>56</v>
      </c>
      <c r="M14" s="8" t="s">
        <v>26</v>
      </c>
      <c r="N14" s="8" t="s">
        <v>68</v>
      </c>
      <c r="O14" t="str">
        <f t="shared" si="2"/>
        <v>Tennoji</v>
      </c>
    </row>
    <row r="15" spans="1:23">
      <c r="A15" t="s">
        <v>19</v>
      </c>
      <c r="B15" s="8" t="s">
        <v>33</v>
      </c>
      <c r="C15" s="8" t="s">
        <v>69</v>
      </c>
      <c r="D15" s="8" t="s">
        <v>70</v>
      </c>
      <c r="E15" s="1">
        <v>0.45833333333333331</v>
      </c>
      <c r="F15" s="1">
        <v>0.875</v>
      </c>
      <c r="G15" s="8" t="s">
        <v>23</v>
      </c>
      <c r="H15" s="10">
        <v>6.74</v>
      </c>
      <c r="I15" s="8" t="s">
        <v>24</v>
      </c>
      <c r="J15" s="11">
        <f t="shared" ref="J15:J71" si="3">IF(I15="Yen",H15/149.29,H15)</f>
        <v>6.74</v>
      </c>
      <c r="K15" s="17">
        <f t="shared" si="1"/>
        <v>1006.2146</v>
      </c>
      <c r="L15" s="8" t="s">
        <v>56</v>
      </c>
      <c r="M15" s="8" t="s">
        <v>26</v>
      </c>
      <c r="N15" s="8" t="s">
        <v>71</v>
      </c>
      <c r="O15" t="s">
        <v>72</v>
      </c>
    </row>
    <row r="16" spans="1:23">
      <c r="A16" t="s">
        <v>19</v>
      </c>
      <c r="B16" s="8" t="s">
        <v>33</v>
      </c>
      <c r="C16" s="8" t="s">
        <v>73</v>
      </c>
      <c r="D16" s="8" t="s">
        <v>74</v>
      </c>
      <c r="E16" s="1">
        <v>0.41666666666666669</v>
      </c>
      <c r="F16" s="1">
        <v>0.70833333333333337</v>
      </c>
      <c r="G16" s="8" t="s">
        <v>75</v>
      </c>
      <c r="H16" s="10">
        <v>6.27</v>
      </c>
      <c r="I16" s="8" t="s">
        <v>24</v>
      </c>
      <c r="J16" s="11">
        <f t="shared" si="3"/>
        <v>6.27</v>
      </c>
      <c r="K16" s="17">
        <f t="shared" si="1"/>
        <v>936.04829999999993</v>
      </c>
      <c r="L16" s="8" t="s">
        <v>25</v>
      </c>
      <c r="M16" s="8" t="s">
        <v>50</v>
      </c>
      <c r="N16" s="8" t="s">
        <v>71</v>
      </c>
      <c r="O16" t="s">
        <v>72</v>
      </c>
    </row>
    <row r="17" spans="1:19">
      <c r="A17" t="s">
        <v>19</v>
      </c>
      <c r="B17" s="8" t="s">
        <v>33</v>
      </c>
      <c r="C17" s="8" t="s">
        <v>76</v>
      </c>
      <c r="D17" s="8" t="s">
        <v>77</v>
      </c>
      <c r="E17" s="1">
        <v>0.41666666666666669</v>
      </c>
      <c r="F17" s="1">
        <v>0.70833333333333337</v>
      </c>
      <c r="G17" s="8" t="s">
        <v>75</v>
      </c>
      <c r="H17" s="10">
        <v>6.27</v>
      </c>
      <c r="I17" s="8" t="s">
        <v>24</v>
      </c>
      <c r="J17" s="11">
        <f t="shared" si="3"/>
        <v>6.27</v>
      </c>
      <c r="K17" s="17">
        <f t="shared" si="1"/>
        <v>936.04829999999993</v>
      </c>
      <c r="L17" s="8" t="s">
        <v>25</v>
      </c>
      <c r="M17" s="8" t="s">
        <v>50</v>
      </c>
      <c r="N17" s="8" t="s">
        <v>71</v>
      </c>
      <c r="O17" t="s">
        <v>72</v>
      </c>
    </row>
    <row r="18" spans="1:19">
      <c r="A18" t="s">
        <v>19</v>
      </c>
      <c r="B18" s="8" t="s">
        <v>33</v>
      </c>
      <c r="C18" s="8" t="s">
        <v>78</v>
      </c>
      <c r="D18" s="8" t="s">
        <v>79</v>
      </c>
      <c r="E18" s="1">
        <v>0.39583333333333331</v>
      </c>
      <c r="F18" s="1">
        <v>0.70833333333333337</v>
      </c>
      <c r="G18" s="8" t="s">
        <v>75</v>
      </c>
      <c r="H18" s="10">
        <v>260</v>
      </c>
      <c r="I18" s="8" t="s">
        <v>67</v>
      </c>
      <c r="J18" s="11">
        <f t="shared" si="3"/>
        <v>1.7415767968383684</v>
      </c>
      <c r="K18" s="17">
        <f t="shared" si="1"/>
        <v>260</v>
      </c>
      <c r="L18" s="8" t="s">
        <v>25</v>
      </c>
      <c r="M18" s="8" t="s">
        <v>50</v>
      </c>
      <c r="N18" s="8" t="s">
        <v>71</v>
      </c>
      <c r="O18" t="s">
        <v>72</v>
      </c>
    </row>
    <row r="19" spans="1:19">
      <c r="A19" t="s">
        <v>19</v>
      </c>
      <c r="B19" s="8" t="s">
        <v>33</v>
      </c>
      <c r="C19" s="8" t="s">
        <v>80</v>
      </c>
      <c r="D19" s="8" t="s">
        <v>81</v>
      </c>
      <c r="E19" s="1">
        <v>0.45833333333333331</v>
      </c>
      <c r="F19" s="1">
        <v>0.94791666666666663</v>
      </c>
      <c r="G19" s="8" t="s">
        <v>23</v>
      </c>
      <c r="H19" s="10">
        <v>4.05</v>
      </c>
      <c r="I19" s="8" t="s">
        <v>24</v>
      </c>
      <c r="J19" s="11">
        <f t="shared" si="3"/>
        <v>4.05</v>
      </c>
      <c r="K19" s="17">
        <f t="shared" si="1"/>
        <v>604.6244999999999</v>
      </c>
      <c r="L19" s="8" t="s">
        <v>56</v>
      </c>
      <c r="M19" s="8" t="s">
        <v>26</v>
      </c>
      <c r="N19" s="8" t="s">
        <v>82</v>
      </c>
      <c r="O19" t="str">
        <f t="shared" si="2"/>
        <v>Kita</v>
      </c>
    </row>
    <row r="20" spans="1:19">
      <c r="A20" t="s">
        <v>19</v>
      </c>
      <c r="B20" s="8" t="s">
        <v>33</v>
      </c>
      <c r="C20" s="8" t="s">
        <v>83</v>
      </c>
      <c r="D20" s="8" t="s">
        <v>84</v>
      </c>
      <c r="E20" s="1">
        <v>0.45833333333333331</v>
      </c>
      <c r="F20" s="1">
        <v>0.875</v>
      </c>
      <c r="G20" s="8" t="s">
        <v>23</v>
      </c>
      <c r="H20" s="10">
        <v>1200</v>
      </c>
      <c r="I20" s="8" t="s">
        <v>67</v>
      </c>
      <c r="J20" s="11">
        <f t="shared" si="3"/>
        <v>8.0380467546386232</v>
      </c>
      <c r="K20" s="17">
        <f t="shared" si="1"/>
        <v>1200</v>
      </c>
      <c r="L20" s="8" t="s">
        <v>56</v>
      </c>
      <c r="M20" s="8" t="s">
        <v>85</v>
      </c>
      <c r="N20" s="8" t="s">
        <v>27</v>
      </c>
      <c r="O20" t="str">
        <f t="shared" si="2"/>
        <v>Chuo</v>
      </c>
      <c r="R20" s="8" t="s">
        <v>86</v>
      </c>
      <c r="S20" s="8" t="s">
        <v>87</v>
      </c>
    </row>
    <row r="21" spans="1:19">
      <c r="A21" t="s">
        <v>19</v>
      </c>
      <c r="B21" s="8" t="s">
        <v>33</v>
      </c>
      <c r="C21" s="8" t="s">
        <v>88</v>
      </c>
      <c r="D21" s="8" t="s">
        <v>89</v>
      </c>
      <c r="E21" s="1">
        <v>0.41666666666666669</v>
      </c>
      <c r="F21" s="1">
        <v>0.66666666666666663</v>
      </c>
      <c r="G21" s="8" t="s">
        <v>23</v>
      </c>
      <c r="H21" s="10">
        <v>1600</v>
      </c>
      <c r="I21" s="8" t="s">
        <v>67</v>
      </c>
      <c r="J21" s="11">
        <f t="shared" si="3"/>
        <v>10.717395672851497</v>
      </c>
      <c r="K21" s="17">
        <f t="shared" si="1"/>
        <v>1600</v>
      </c>
      <c r="L21" s="8" t="s">
        <v>56</v>
      </c>
      <c r="M21" s="8" t="s">
        <v>85</v>
      </c>
      <c r="N21" s="8" t="s">
        <v>60</v>
      </c>
      <c r="O21" t="str">
        <f t="shared" si="2"/>
        <v>Chuo</v>
      </c>
      <c r="R21" s="8" t="s">
        <v>86</v>
      </c>
      <c r="S21" s="8" t="s">
        <v>90</v>
      </c>
    </row>
    <row r="22" spans="1:19">
      <c r="A22" t="s">
        <v>19</v>
      </c>
      <c r="B22" s="8" t="s">
        <v>33</v>
      </c>
      <c r="C22" s="8" t="s">
        <v>91</v>
      </c>
      <c r="D22" s="8" t="s">
        <v>92</v>
      </c>
      <c r="E22" s="1">
        <v>0.39583333333333331</v>
      </c>
      <c r="F22" s="1">
        <v>0.6875</v>
      </c>
      <c r="G22" s="8" t="s">
        <v>23</v>
      </c>
      <c r="H22" s="10">
        <v>1500</v>
      </c>
      <c r="I22" s="8" t="s">
        <v>67</v>
      </c>
      <c r="J22" s="11">
        <f t="shared" si="3"/>
        <v>10.047558443298279</v>
      </c>
      <c r="K22" s="17">
        <f t="shared" si="1"/>
        <v>1500</v>
      </c>
      <c r="L22" s="8" t="s">
        <v>56</v>
      </c>
      <c r="M22" s="8" t="s">
        <v>85</v>
      </c>
      <c r="N22" s="8" t="s">
        <v>60</v>
      </c>
      <c r="O22" t="str">
        <f t="shared" si="2"/>
        <v>Chuo</v>
      </c>
      <c r="R22" s="8" t="s">
        <v>86</v>
      </c>
      <c r="S22" s="8" t="s">
        <v>93</v>
      </c>
    </row>
    <row r="23" spans="1:19">
      <c r="A23" t="s">
        <v>19</v>
      </c>
      <c r="B23" s="8" t="s">
        <v>33</v>
      </c>
      <c r="C23" s="8" t="s">
        <v>94</v>
      </c>
      <c r="D23" s="8" t="s">
        <v>95</v>
      </c>
      <c r="E23" s="1">
        <v>0.66666666666666663</v>
      </c>
      <c r="F23" s="1">
        <v>0.96875</v>
      </c>
      <c r="G23" s="8" t="s">
        <v>23</v>
      </c>
      <c r="H23" s="10">
        <v>4000</v>
      </c>
      <c r="I23" s="8" t="s">
        <v>67</v>
      </c>
      <c r="J23" s="11">
        <f t="shared" si="3"/>
        <v>26.793489182128745</v>
      </c>
      <c r="K23" s="17">
        <f t="shared" si="1"/>
        <v>4000</v>
      </c>
      <c r="L23" s="8" t="s">
        <v>25</v>
      </c>
      <c r="M23" s="8" t="s">
        <v>96</v>
      </c>
      <c r="N23" s="8" t="s">
        <v>97</v>
      </c>
      <c r="O23" t="str">
        <f t="shared" si="2"/>
        <v>Kita</v>
      </c>
    </row>
    <row r="24" spans="1:19">
      <c r="A24" t="s">
        <v>19</v>
      </c>
      <c r="B24" s="8" t="s">
        <v>33</v>
      </c>
      <c r="C24" s="8" t="s">
        <v>98</v>
      </c>
      <c r="D24" s="8" t="s">
        <v>99</v>
      </c>
      <c r="E24" s="1">
        <v>0.45833333333333331</v>
      </c>
      <c r="F24" s="1">
        <v>0.95833333333333337</v>
      </c>
      <c r="G24" s="8" t="s">
        <v>23</v>
      </c>
      <c r="H24" s="10">
        <v>2000</v>
      </c>
      <c r="I24" s="8" t="s">
        <v>67</v>
      </c>
      <c r="J24" s="11">
        <f t="shared" si="3"/>
        <v>13.396744591064373</v>
      </c>
      <c r="K24" s="17">
        <f t="shared" si="1"/>
        <v>2000</v>
      </c>
      <c r="L24" s="8" t="s">
        <v>25</v>
      </c>
      <c r="M24" s="8" t="s">
        <v>96</v>
      </c>
      <c r="N24" s="8" t="s">
        <v>27</v>
      </c>
      <c r="O24" t="str">
        <f t="shared" si="2"/>
        <v>Chuo</v>
      </c>
    </row>
    <row r="25" spans="1:19">
      <c r="A25" t="s">
        <v>19</v>
      </c>
      <c r="B25" s="8" t="s">
        <v>33</v>
      </c>
      <c r="C25" s="8" t="s">
        <v>100</v>
      </c>
      <c r="D25" s="8" t="s">
        <v>101</v>
      </c>
      <c r="E25" s="1">
        <v>0.45833333333333331</v>
      </c>
      <c r="F25" s="1">
        <v>0.625</v>
      </c>
      <c r="G25" s="8" t="s">
        <v>23</v>
      </c>
      <c r="H25" s="10">
        <v>3000</v>
      </c>
      <c r="I25" s="8" t="s">
        <v>67</v>
      </c>
      <c r="J25" s="11">
        <f t="shared" si="3"/>
        <v>20.095116886596557</v>
      </c>
      <c r="K25" s="17">
        <f t="shared" si="1"/>
        <v>3000</v>
      </c>
      <c r="L25" s="8" t="s">
        <v>25</v>
      </c>
      <c r="M25" s="8" t="s">
        <v>96</v>
      </c>
      <c r="N25" s="8" t="s">
        <v>27</v>
      </c>
      <c r="O25" t="str">
        <f t="shared" si="2"/>
        <v>Chuo</v>
      </c>
      <c r="R25" s="8" t="s">
        <v>102</v>
      </c>
    </row>
    <row r="26" spans="1:19">
      <c r="A26" t="s">
        <v>19</v>
      </c>
      <c r="B26" s="8" t="s">
        <v>33</v>
      </c>
      <c r="C26" s="8" t="s">
        <v>103</v>
      </c>
      <c r="D26" s="8" t="s">
        <v>104</v>
      </c>
      <c r="E26" s="1">
        <v>0.45833333333333331</v>
      </c>
      <c r="F26" s="1">
        <v>0.91666666666666663</v>
      </c>
      <c r="G26" s="8" t="s">
        <v>105</v>
      </c>
      <c r="H26" s="10">
        <v>4000</v>
      </c>
      <c r="I26" s="8" t="s">
        <v>67</v>
      </c>
      <c r="J26" s="11">
        <f t="shared" si="3"/>
        <v>26.793489182128745</v>
      </c>
      <c r="K26" s="17">
        <f t="shared" si="1"/>
        <v>4000</v>
      </c>
      <c r="L26" s="8" t="s">
        <v>25</v>
      </c>
      <c r="M26" s="8" t="s">
        <v>96</v>
      </c>
      <c r="N26" s="8" t="s">
        <v>63</v>
      </c>
      <c r="O26" t="str">
        <f t="shared" si="2"/>
        <v>Kita</v>
      </c>
    </row>
    <row r="27" spans="1:19">
      <c r="A27" t="s">
        <v>19</v>
      </c>
      <c r="B27" s="8" t="s">
        <v>33</v>
      </c>
      <c r="C27" s="8" t="s">
        <v>106</v>
      </c>
      <c r="D27" s="8" t="s">
        <v>107</v>
      </c>
      <c r="E27" s="1">
        <v>0.45833333333333331</v>
      </c>
      <c r="F27" s="1">
        <v>0.86458333333333337</v>
      </c>
      <c r="G27" s="8" t="s">
        <v>23</v>
      </c>
      <c r="H27" s="10">
        <v>3000</v>
      </c>
      <c r="I27" s="8" t="s">
        <v>67</v>
      </c>
      <c r="J27" s="11">
        <f t="shared" si="3"/>
        <v>20.095116886596557</v>
      </c>
      <c r="K27" s="17">
        <f t="shared" si="1"/>
        <v>3000</v>
      </c>
      <c r="L27" s="8" t="s">
        <v>25</v>
      </c>
      <c r="M27" s="8" t="s">
        <v>96</v>
      </c>
      <c r="N27" s="8" t="s">
        <v>108</v>
      </c>
      <c r="O27" t="str">
        <f>TRIM(IF(COUNTIF(D27,"*〒*")=1,RIGHT(LEFT(D27,FIND("Ward",D27)-1),7),RIGHT(LEFT(D27,FIND("Ward",D27)-1),LEN(LEFT(D27,FIND("Ward",D27)-1))-SEARCH(",",LEFT(D27,FIND("Ward",D27)-1)))))</f>
        <v>Naniwa</v>
      </c>
    </row>
    <row r="28" spans="1:19">
      <c r="A28" t="s">
        <v>19</v>
      </c>
      <c r="B28" s="8" t="s">
        <v>33</v>
      </c>
      <c r="C28" s="8" t="s">
        <v>109</v>
      </c>
      <c r="D28" s="8" t="s">
        <v>110</v>
      </c>
      <c r="E28" s="1">
        <v>0.47916666666666669</v>
      </c>
      <c r="F28" s="1">
        <v>0.97916666666666663</v>
      </c>
      <c r="G28" s="8" t="s">
        <v>23</v>
      </c>
      <c r="H28" s="10">
        <v>2000</v>
      </c>
      <c r="I28" s="8" t="s">
        <v>67</v>
      </c>
      <c r="J28" s="11">
        <f t="shared" si="3"/>
        <v>13.396744591064373</v>
      </c>
      <c r="K28" s="17">
        <f t="shared" si="1"/>
        <v>2000</v>
      </c>
      <c r="L28" s="8" t="s">
        <v>25</v>
      </c>
      <c r="M28" s="8" t="s">
        <v>96</v>
      </c>
      <c r="N28" s="8" t="s">
        <v>111</v>
      </c>
      <c r="O28" t="str">
        <f t="shared" si="2"/>
        <v>Chuo</v>
      </c>
    </row>
    <row r="29" spans="1:19">
      <c r="A29" t="s">
        <v>19</v>
      </c>
      <c r="B29" s="8" t="s">
        <v>33</v>
      </c>
      <c r="C29" s="8" t="s">
        <v>112</v>
      </c>
      <c r="D29" s="8" t="s">
        <v>113</v>
      </c>
      <c r="E29" s="1">
        <v>0.41666666666666669</v>
      </c>
      <c r="F29" s="1">
        <v>0.91666666666666663</v>
      </c>
      <c r="G29" s="8" t="s">
        <v>23</v>
      </c>
      <c r="H29" s="10">
        <v>1000</v>
      </c>
      <c r="I29" s="8" t="s">
        <v>67</v>
      </c>
      <c r="J29" s="11">
        <f t="shared" si="3"/>
        <v>6.6983722955321863</v>
      </c>
      <c r="K29" s="17">
        <f t="shared" si="1"/>
        <v>1000</v>
      </c>
      <c r="L29" s="8" t="s">
        <v>25</v>
      </c>
      <c r="M29" s="8" t="s">
        <v>96</v>
      </c>
      <c r="N29" s="8" t="s">
        <v>82</v>
      </c>
      <c r="O29" t="str">
        <f t="shared" si="2"/>
        <v>Kita</v>
      </c>
    </row>
    <row r="30" spans="1:19">
      <c r="A30" t="s">
        <v>19</v>
      </c>
      <c r="B30" s="8" t="s">
        <v>33</v>
      </c>
      <c r="C30" s="8" t="s">
        <v>114</v>
      </c>
      <c r="D30" s="8" t="s">
        <v>115</v>
      </c>
      <c r="E30" s="1">
        <v>0.47916666666666669</v>
      </c>
      <c r="F30" s="1">
        <v>0.75</v>
      </c>
      <c r="G30" s="8" t="s">
        <v>105</v>
      </c>
      <c r="H30" s="10">
        <v>10</v>
      </c>
      <c r="I30" s="8" t="s">
        <v>24</v>
      </c>
      <c r="J30" s="11">
        <f t="shared" si="3"/>
        <v>10</v>
      </c>
      <c r="K30" s="17">
        <f t="shared" si="1"/>
        <v>1492.8999999999999</v>
      </c>
      <c r="L30" s="8" t="s">
        <v>25</v>
      </c>
      <c r="M30" s="8" t="s">
        <v>96</v>
      </c>
      <c r="N30" s="8" t="s">
        <v>116</v>
      </c>
      <c r="O30" t="str">
        <f t="shared" si="2"/>
        <v>Chuo</v>
      </c>
      <c r="S30" s="8" t="s">
        <v>117</v>
      </c>
    </row>
    <row r="31" spans="1:19">
      <c r="A31" t="s">
        <v>19</v>
      </c>
      <c r="B31" s="8" t="s">
        <v>33</v>
      </c>
      <c r="C31" s="8" t="s">
        <v>118</v>
      </c>
      <c r="D31" s="8" t="s">
        <v>119</v>
      </c>
      <c r="E31" s="1">
        <v>0.41666666666666669</v>
      </c>
      <c r="F31" s="1">
        <v>0.79166666666666663</v>
      </c>
      <c r="G31" s="8" t="s">
        <v>75</v>
      </c>
      <c r="H31" s="10">
        <v>3000</v>
      </c>
      <c r="I31" s="8" t="s">
        <v>67</v>
      </c>
      <c r="J31" s="11">
        <f t="shared" si="3"/>
        <v>20.095116886596557</v>
      </c>
      <c r="K31" s="17">
        <f t="shared" si="1"/>
        <v>3000</v>
      </c>
      <c r="L31" s="8" t="s">
        <v>25</v>
      </c>
      <c r="M31" s="8" t="s">
        <v>96</v>
      </c>
      <c r="N31" s="8" t="s">
        <v>120</v>
      </c>
      <c r="O31" t="str">
        <f t="shared" si="2"/>
        <v>Chuo</v>
      </c>
    </row>
    <row r="32" spans="1:19">
      <c r="A32" t="s">
        <v>19</v>
      </c>
      <c r="B32" s="8" t="s">
        <v>121</v>
      </c>
      <c r="C32" s="8" t="s">
        <v>122</v>
      </c>
      <c r="D32" s="8" t="s">
        <v>123</v>
      </c>
      <c r="E32" s="1">
        <v>0.375</v>
      </c>
      <c r="F32" s="1">
        <v>0.6875</v>
      </c>
      <c r="G32" s="8" t="s">
        <v>23</v>
      </c>
      <c r="H32" s="10">
        <v>800</v>
      </c>
      <c r="I32" s="8" t="s">
        <v>67</v>
      </c>
      <c r="J32" s="11">
        <f t="shared" si="3"/>
        <v>5.3586978364257485</v>
      </c>
      <c r="K32" s="17">
        <f t="shared" si="1"/>
        <v>800</v>
      </c>
      <c r="L32" s="8" t="s">
        <v>25</v>
      </c>
      <c r="M32" s="8" t="s">
        <v>26</v>
      </c>
      <c r="N32" s="8" t="s">
        <v>124</v>
      </c>
      <c r="O32" t="str">
        <f>TRIM(IF(COUNTIF(D32,"*〒*")=1,RIGHT(LEFT(D32,FIND("Ward",D32)-1),8),RIGHT(LEFT(D32,FIND("Ward",D32)-1),LEN(LEFT(D32,FIND("Ward",D32)-1))-SEARCH(",",LEFT(D32,FIND("Ward",D32)-1)))))</f>
        <v>Fushimi</v>
      </c>
    </row>
    <row r="33" spans="1:19">
      <c r="A33" t="s">
        <v>19</v>
      </c>
      <c r="B33" s="8" t="s">
        <v>121</v>
      </c>
      <c r="C33" s="8" t="s">
        <v>125</v>
      </c>
      <c r="D33" s="8" t="s">
        <v>126</v>
      </c>
      <c r="E33" s="1">
        <v>0.25</v>
      </c>
      <c r="F33" s="1">
        <v>0.875</v>
      </c>
      <c r="G33" s="8" t="s">
        <v>23</v>
      </c>
      <c r="H33" s="10">
        <v>0</v>
      </c>
      <c r="I33" s="8" t="s">
        <v>24</v>
      </c>
      <c r="J33" s="11">
        <f t="shared" si="3"/>
        <v>0</v>
      </c>
      <c r="K33" s="17">
        <f t="shared" si="1"/>
        <v>0</v>
      </c>
      <c r="L33" s="8" t="s">
        <v>25</v>
      </c>
      <c r="M33" s="8" t="s">
        <v>26</v>
      </c>
      <c r="N33" s="8" t="s">
        <v>127</v>
      </c>
      <c r="O33" t="str">
        <f t="shared" si="2"/>
        <v>Fushimi</v>
      </c>
    </row>
    <row r="34" spans="1:19">
      <c r="A34" t="s">
        <v>19</v>
      </c>
      <c r="B34" s="8" t="s">
        <v>121</v>
      </c>
      <c r="C34" s="8" t="s">
        <v>128</v>
      </c>
      <c r="D34" s="8" t="s">
        <v>129</v>
      </c>
      <c r="E34" s="1">
        <v>0</v>
      </c>
      <c r="F34" s="1">
        <v>0.99930555555555556</v>
      </c>
      <c r="G34" s="8" t="s">
        <v>23</v>
      </c>
      <c r="H34" s="10">
        <v>0</v>
      </c>
      <c r="I34" s="8" t="s">
        <v>24</v>
      </c>
      <c r="J34" s="11">
        <f t="shared" si="3"/>
        <v>0</v>
      </c>
      <c r="K34" s="17">
        <f t="shared" si="1"/>
        <v>0</v>
      </c>
      <c r="L34" s="8" t="s">
        <v>25</v>
      </c>
      <c r="M34" s="8" t="s">
        <v>130</v>
      </c>
      <c r="N34" s="8" t="s">
        <v>131</v>
      </c>
      <c r="O34" t="str">
        <f t="shared" si="2"/>
        <v>Fushimi</v>
      </c>
    </row>
    <row r="35" spans="1:19">
      <c r="A35" t="s">
        <v>19</v>
      </c>
      <c r="B35" s="8" t="s">
        <v>121</v>
      </c>
      <c r="C35" s="8" t="s">
        <v>132</v>
      </c>
      <c r="D35" s="8" t="s">
        <v>133</v>
      </c>
      <c r="E35" s="1">
        <v>0</v>
      </c>
      <c r="F35" s="1">
        <v>0.99930555555555556</v>
      </c>
      <c r="G35" s="8" t="s">
        <v>23</v>
      </c>
      <c r="H35" s="10">
        <v>0</v>
      </c>
      <c r="I35" s="8" t="s">
        <v>24</v>
      </c>
      <c r="J35" s="11">
        <f t="shared" si="3"/>
        <v>0</v>
      </c>
      <c r="K35" s="17">
        <f t="shared" si="1"/>
        <v>0</v>
      </c>
      <c r="L35" s="8" t="s">
        <v>25</v>
      </c>
      <c r="M35" s="8" t="s">
        <v>130</v>
      </c>
      <c r="N35" s="8" t="s">
        <v>134</v>
      </c>
      <c r="O35" t="str">
        <f t="shared" si="2"/>
        <v>Ukyo</v>
      </c>
    </row>
    <row r="36" spans="1:19">
      <c r="A36" t="s">
        <v>19</v>
      </c>
      <c r="B36" s="8" t="s">
        <v>121</v>
      </c>
      <c r="C36" s="8" t="s">
        <v>135</v>
      </c>
      <c r="D36" s="8" t="s">
        <v>136</v>
      </c>
      <c r="E36" s="1">
        <v>0.41666666666666669</v>
      </c>
      <c r="F36" s="1">
        <v>0.625</v>
      </c>
      <c r="G36" s="8" t="s">
        <v>23</v>
      </c>
      <c r="H36" s="10">
        <v>1800</v>
      </c>
      <c r="I36" s="8" t="s">
        <v>67</v>
      </c>
      <c r="J36" s="11">
        <f t="shared" si="3"/>
        <v>12.057070131957936</v>
      </c>
      <c r="K36" s="17">
        <f t="shared" si="1"/>
        <v>1800</v>
      </c>
      <c r="L36" s="8" t="s">
        <v>25</v>
      </c>
      <c r="M36" s="8" t="s">
        <v>85</v>
      </c>
      <c r="N36" s="8" t="s">
        <v>137</v>
      </c>
      <c r="O36" t="str">
        <f t="shared" ref="O4:O67" si="4">TRIM(IF(COUNTIF(D36,"*〒*")=1,RIGHT(LEFT(D36,FIND("Ward",D36)-1),5),RIGHT(LEFT(D36,FIND("Ward",D36)-1),LEN(LEFT(D36,FIND("Ward",D36)-1))-SEARCH(",",LEFT(D36,FIND("Ward",D36)-1)))))</f>
        <v>Nishikyo</v>
      </c>
    </row>
    <row r="37" spans="1:19">
      <c r="A37" t="s">
        <v>19</v>
      </c>
      <c r="B37" s="8" t="s">
        <v>121</v>
      </c>
      <c r="C37" s="8" t="s">
        <v>138</v>
      </c>
      <c r="D37" s="8" t="s">
        <v>139</v>
      </c>
      <c r="E37" s="1">
        <v>0</v>
      </c>
      <c r="F37" s="1">
        <v>0.99930555555555556</v>
      </c>
      <c r="G37" s="8" t="s">
        <v>23</v>
      </c>
      <c r="H37" s="10">
        <v>0</v>
      </c>
      <c r="I37" s="8" t="s">
        <v>24</v>
      </c>
      <c r="J37" s="11">
        <f t="shared" si="3"/>
        <v>0</v>
      </c>
      <c r="K37" s="17">
        <f t="shared" si="1"/>
        <v>0</v>
      </c>
      <c r="L37" s="8" t="s">
        <v>25</v>
      </c>
      <c r="M37" s="8" t="s">
        <v>130</v>
      </c>
      <c r="N37" s="8" t="s">
        <v>140</v>
      </c>
      <c r="O37" t="str">
        <f t="shared" si="4"/>
        <v>Ukyo</v>
      </c>
    </row>
    <row r="38" spans="1:19">
      <c r="A38" t="s">
        <v>19</v>
      </c>
      <c r="B38" s="8" t="s">
        <v>121</v>
      </c>
      <c r="C38" s="8" t="s">
        <v>141</v>
      </c>
      <c r="D38" s="8" t="s">
        <v>142</v>
      </c>
      <c r="E38" s="1">
        <v>0</v>
      </c>
      <c r="F38" s="1">
        <v>0.99930555555555556</v>
      </c>
      <c r="G38" s="8" t="s">
        <v>23</v>
      </c>
      <c r="H38" s="10">
        <v>0</v>
      </c>
      <c r="I38" s="8" t="s">
        <v>24</v>
      </c>
      <c r="J38" s="11">
        <f t="shared" si="3"/>
        <v>0</v>
      </c>
      <c r="K38" s="17">
        <f t="shared" si="1"/>
        <v>0</v>
      </c>
      <c r="L38" s="8" t="s">
        <v>25</v>
      </c>
      <c r="M38" s="8" t="s">
        <v>130</v>
      </c>
      <c r="N38" s="8" t="s">
        <v>140</v>
      </c>
      <c r="O38" t="str">
        <f t="shared" si="4"/>
        <v>Ukyo</v>
      </c>
    </row>
    <row r="39" spans="1:19">
      <c r="A39" t="s">
        <v>19</v>
      </c>
      <c r="B39" s="8" t="s">
        <v>121</v>
      </c>
      <c r="C39" s="8" t="s">
        <v>143</v>
      </c>
      <c r="D39" s="8" t="s">
        <v>144</v>
      </c>
      <c r="E39" s="1">
        <v>0</v>
      </c>
      <c r="F39" s="1">
        <v>0.99930555555555556</v>
      </c>
      <c r="G39" s="8" t="s">
        <v>23</v>
      </c>
      <c r="H39" s="10">
        <v>0</v>
      </c>
      <c r="I39" s="8" t="s">
        <v>24</v>
      </c>
      <c r="J39" s="11">
        <f t="shared" si="3"/>
        <v>0</v>
      </c>
      <c r="K39" s="17">
        <f t="shared" si="1"/>
        <v>0</v>
      </c>
      <c r="L39" s="8" t="s">
        <v>25</v>
      </c>
      <c r="M39" s="8" t="s">
        <v>26</v>
      </c>
      <c r="N39" s="8" t="s">
        <v>140</v>
      </c>
      <c r="O39" t="str">
        <f t="shared" si="4"/>
        <v>Ukyo</v>
      </c>
    </row>
    <row r="40" spans="1:19">
      <c r="A40" t="s">
        <v>19</v>
      </c>
      <c r="B40" s="8" t="s">
        <v>121</v>
      </c>
      <c r="C40" s="8" t="s">
        <v>145</v>
      </c>
      <c r="D40" s="8" t="s">
        <v>146</v>
      </c>
      <c r="E40" s="1">
        <v>0.39583333333333331</v>
      </c>
      <c r="F40" s="1">
        <v>0.75</v>
      </c>
      <c r="G40" s="8" t="s">
        <v>23</v>
      </c>
      <c r="H40" s="10">
        <v>1000</v>
      </c>
      <c r="I40" s="8" t="s">
        <v>67</v>
      </c>
      <c r="J40" s="11">
        <f t="shared" si="3"/>
        <v>6.6983722955321863</v>
      </c>
      <c r="K40" s="17">
        <f t="shared" si="1"/>
        <v>1000</v>
      </c>
      <c r="L40" s="8" t="s">
        <v>25</v>
      </c>
      <c r="M40" s="8" t="s">
        <v>96</v>
      </c>
      <c r="N40" s="8" t="s">
        <v>140</v>
      </c>
      <c r="O40" t="str">
        <f t="shared" si="4"/>
        <v>Ukyo</v>
      </c>
    </row>
    <row r="41" spans="1:19">
      <c r="A41" t="s">
        <v>19</v>
      </c>
      <c r="B41" s="8" t="s">
        <v>121</v>
      </c>
      <c r="C41" s="8" t="s">
        <v>147</v>
      </c>
      <c r="D41" s="8" t="s">
        <v>148</v>
      </c>
      <c r="E41" s="1">
        <v>0.375</v>
      </c>
      <c r="F41" s="1">
        <v>0.6875</v>
      </c>
      <c r="G41" s="8" t="s">
        <v>23</v>
      </c>
      <c r="H41" s="10">
        <v>3.41</v>
      </c>
      <c r="I41" s="8" t="s">
        <v>24</v>
      </c>
      <c r="J41" s="11">
        <f t="shared" si="3"/>
        <v>3.41</v>
      </c>
      <c r="K41" s="17">
        <f t="shared" si="1"/>
        <v>509.07889999999998</v>
      </c>
      <c r="L41" s="8" t="s">
        <v>25</v>
      </c>
      <c r="M41" s="8" t="s">
        <v>26</v>
      </c>
      <c r="N41" s="8" t="s">
        <v>149</v>
      </c>
      <c r="O41" t="str">
        <f t="shared" si="4"/>
        <v>Ukyo</v>
      </c>
    </row>
    <row r="42" spans="1:19">
      <c r="A42" t="s">
        <v>19</v>
      </c>
      <c r="B42" s="8" t="s">
        <v>121</v>
      </c>
      <c r="C42" s="8" t="s">
        <v>150</v>
      </c>
      <c r="D42" s="8" t="s">
        <v>151</v>
      </c>
      <c r="E42" s="1">
        <v>0.375</v>
      </c>
      <c r="F42" s="1">
        <v>0.70833333333333337</v>
      </c>
      <c r="G42" s="8" t="s">
        <v>23</v>
      </c>
      <c r="H42" s="10">
        <v>3.41</v>
      </c>
      <c r="I42" s="8" t="s">
        <v>24</v>
      </c>
      <c r="J42" s="11">
        <f t="shared" si="3"/>
        <v>3.41</v>
      </c>
      <c r="K42" s="17">
        <f t="shared" si="1"/>
        <v>509.07889999999998</v>
      </c>
      <c r="L42" s="8" t="s">
        <v>25</v>
      </c>
      <c r="M42" s="8" t="s">
        <v>26</v>
      </c>
      <c r="N42" s="8" t="s">
        <v>152</v>
      </c>
      <c r="O42" t="str">
        <f t="shared" si="4"/>
        <v>Kita</v>
      </c>
    </row>
    <row r="43" spans="1:19">
      <c r="A43" t="s">
        <v>19</v>
      </c>
      <c r="B43" s="8" t="s">
        <v>121</v>
      </c>
      <c r="C43" s="8" t="s">
        <v>153</v>
      </c>
      <c r="D43" s="8" t="s">
        <v>154</v>
      </c>
      <c r="E43" s="1">
        <v>0.33333333333333331</v>
      </c>
      <c r="F43" s="1">
        <v>0.70833333333333337</v>
      </c>
      <c r="G43" s="8" t="s">
        <v>23</v>
      </c>
      <c r="H43" s="10">
        <v>4.09</v>
      </c>
      <c r="I43" s="8" t="s">
        <v>24</v>
      </c>
      <c r="J43" s="11">
        <f t="shared" si="3"/>
        <v>4.09</v>
      </c>
      <c r="K43" s="17">
        <f t="shared" si="1"/>
        <v>610.59609999999998</v>
      </c>
      <c r="L43" s="8" t="s">
        <v>25</v>
      </c>
      <c r="M43" s="8" t="s">
        <v>26</v>
      </c>
      <c r="N43" s="8" t="s">
        <v>155</v>
      </c>
      <c r="O43" t="str">
        <f t="shared" si="4"/>
        <v>Ukyo</v>
      </c>
    </row>
    <row r="44" spans="1:19">
      <c r="A44" t="s">
        <v>19</v>
      </c>
      <c r="B44" s="8" t="s">
        <v>121</v>
      </c>
      <c r="C44" s="8" t="s">
        <v>156</v>
      </c>
      <c r="D44" s="8" t="s">
        <v>157</v>
      </c>
      <c r="E44" s="1">
        <v>0.25</v>
      </c>
      <c r="F44" s="1">
        <v>0.70833333333333337</v>
      </c>
      <c r="G44" s="8" t="s">
        <v>23</v>
      </c>
      <c r="H44" s="10">
        <v>0</v>
      </c>
      <c r="I44" s="8" t="s">
        <v>24</v>
      </c>
      <c r="J44" s="11">
        <f t="shared" si="3"/>
        <v>0</v>
      </c>
      <c r="K44" s="17">
        <f t="shared" si="1"/>
        <v>0</v>
      </c>
      <c r="L44" s="8" t="s">
        <v>25</v>
      </c>
      <c r="M44" s="8" t="s">
        <v>26</v>
      </c>
      <c r="N44" s="8" t="s">
        <v>158</v>
      </c>
      <c r="O44" t="str">
        <f t="shared" si="4"/>
        <v>Kita</v>
      </c>
    </row>
    <row r="45" spans="1:19">
      <c r="A45" t="s">
        <v>19</v>
      </c>
      <c r="B45" s="8" t="s">
        <v>121</v>
      </c>
      <c r="C45" s="8" t="s">
        <v>159</v>
      </c>
      <c r="D45" s="8" t="s">
        <v>160</v>
      </c>
      <c r="E45" s="1">
        <v>0.375</v>
      </c>
      <c r="F45" s="1">
        <v>0.70833333333333337</v>
      </c>
      <c r="G45" s="8" t="s">
        <v>23</v>
      </c>
      <c r="H45" s="10">
        <v>1.36</v>
      </c>
      <c r="I45" s="8" t="s">
        <v>24</v>
      </c>
      <c r="J45" s="11">
        <f t="shared" si="3"/>
        <v>1.36</v>
      </c>
      <c r="K45" s="17">
        <f t="shared" si="1"/>
        <v>203.03440000000001</v>
      </c>
      <c r="L45" s="8" t="s">
        <v>25</v>
      </c>
      <c r="M45" s="8" t="s">
        <v>50</v>
      </c>
      <c r="N45" s="8" t="s">
        <v>161</v>
      </c>
      <c r="O45" t="str">
        <f t="shared" si="4"/>
        <v>Sakyo</v>
      </c>
    </row>
    <row r="46" spans="1:19">
      <c r="A46" t="s">
        <v>19</v>
      </c>
      <c r="B46" s="8" t="s">
        <v>121</v>
      </c>
      <c r="C46" s="8" t="s">
        <v>162</v>
      </c>
      <c r="D46" s="8" t="s">
        <v>163</v>
      </c>
      <c r="E46" s="1">
        <v>0.375</v>
      </c>
      <c r="F46" s="1">
        <v>0.625</v>
      </c>
      <c r="G46" s="8" t="s">
        <v>164</v>
      </c>
      <c r="H46" s="10">
        <v>0</v>
      </c>
      <c r="I46" s="8" t="s">
        <v>24</v>
      </c>
      <c r="J46" s="11">
        <f t="shared" si="3"/>
        <v>0</v>
      </c>
      <c r="K46" s="17">
        <f t="shared" si="1"/>
        <v>0</v>
      </c>
      <c r="L46" s="8" t="s">
        <v>25</v>
      </c>
      <c r="M46" s="8" t="s">
        <v>26</v>
      </c>
      <c r="N46" s="8" t="s">
        <v>165</v>
      </c>
      <c r="O46" t="str">
        <f t="shared" si="4"/>
        <v>Sakyo</v>
      </c>
      <c r="S46" s="8" t="s">
        <v>166</v>
      </c>
    </row>
    <row r="47" spans="1:19">
      <c r="A47" t="s">
        <v>19</v>
      </c>
      <c r="B47" s="8" t="s">
        <v>121</v>
      </c>
      <c r="C47" s="8" t="s">
        <v>167</v>
      </c>
      <c r="D47" s="8" t="s">
        <v>168</v>
      </c>
      <c r="E47" s="1">
        <v>0</v>
      </c>
      <c r="F47" s="1">
        <v>0.99930555555555556</v>
      </c>
      <c r="G47" s="8" t="s">
        <v>23</v>
      </c>
      <c r="H47" s="10">
        <v>0</v>
      </c>
      <c r="I47" s="8" t="s">
        <v>24</v>
      </c>
      <c r="J47" s="11">
        <f t="shared" si="3"/>
        <v>0</v>
      </c>
      <c r="K47" s="17">
        <f t="shared" si="1"/>
        <v>0</v>
      </c>
      <c r="L47" s="8" t="s">
        <v>25</v>
      </c>
      <c r="M47" s="8" t="s">
        <v>130</v>
      </c>
      <c r="N47" s="8" t="s">
        <v>169</v>
      </c>
      <c r="O47" t="str">
        <f t="shared" si="4"/>
        <v>Sakyo</v>
      </c>
    </row>
    <row r="48" spans="1:19">
      <c r="A48" t="s">
        <v>19</v>
      </c>
      <c r="B48" s="8" t="s">
        <v>121</v>
      </c>
      <c r="C48" s="8" t="s">
        <v>170</v>
      </c>
      <c r="D48" s="8" t="s">
        <v>171</v>
      </c>
      <c r="E48" s="1">
        <v>0.25</v>
      </c>
      <c r="F48" s="1">
        <v>0.70833333333333337</v>
      </c>
      <c r="G48" s="8" t="s">
        <v>23</v>
      </c>
      <c r="H48" s="10">
        <v>0</v>
      </c>
      <c r="I48" s="8" t="s">
        <v>24</v>
      </c>
      <c r="J48" s="11">
        <f t="shared" si="3"/>
        <v>0</v>
      </c>
      <c r="K48" s="17">
        <f t="shared" si="1"/>
        <v>0</v>
      </c>
      <c r="L48" s="8" t="s">
        <v>25</v>
      </c>
      <c r="M48" s="8" t="s">
        <v>26</v>
      </c>
      <c r="N48" s="8" t="s">
        <v>172</v>
      </c>
      <c r="O48" t="str">
        <f t="shared" si="4"/>
        <v>Sakyo</v>
      </c>
    </row>
    <row r="49" spans="1:19">
      <c r="A49" t="s">
        <v>19</v>
      </c>
      <c r="B49" s="8" t="s">
        <v>121</v>
      </c>
      <c r="C49" s="8" t="s">
        <v>173</v>
      </c>
      <c r="D49" s="8" t="s">
        <v>174</v>
      </c>
      <c r="E49" s="1">
        <v>0.375</v>
      </c>
      <c r="F49" s="1">
        <v>0.63888888888888895</v>
      </c>
      <c r="G49" s="8" t="s">
        <v>164</v>
      </c>
      <c r="H49" s="10">
        <v>0</v>
      </c>
      <c r="I49" s="8" t="s">
        <v>24</v>
      </c>
      <c r="J49" s="11">
        <f t="shared" si="3"/>
        <v>0</v>
      </c>
      <c r="K49" s="17">
        <f t="shared" si="1"/>
        <v>0</v>
      </c>
      <c r="L49" s="8" t="s">
        <v>25</v>
      </c>
      <c r="M49" s="8" t="s">
        <v>26</v>
      </c>
      <c r="N49" s="8" t="s">
        <v>175</v>
      </c>
      <c r="O49" t="str">
        <f t="shared" si="4"/>
        <v>Kamigyo</v>
      </c>
    </row>
    <row r="50" spans="1:19">
      <c r="A50" t="s">
        <v>19</v>
      </c>
      <c r="B50" s="8" t="s">
        <v>121</v>
      </c>
      <c r="C50" s="8" t="s">
        <v>176</v>
      </c>
      <c r="D50" s="8" t="s">
        <v>177</v>
      </c>
      <c r="E50" s="1">
        <v>0.25</v>
      </c>
      <c r="F50" s="1">
        <v>0.75</v>
      </c>
      <c r="G50" s="8" t="s">
        <v>23</v>
      </c>
      <c r="H50" s="10">
        <v>2.71</v>
      </c>
      <c r="I50" s="8" t="s">
        <v>24</v>
      </c>
      <c r="J50" s="11">
        <f t="shared" si="3"/>
        <v>2.71</v>
      </c>
      <c r="K50" s="17">
        <f t="shared" si="1"/>
        <v>404.57589999999999</v>
      </c>
      <c r="L50" s="8" t="s">
        <v>25</v>
      </c>
      <c r="M50" s="8" t="s">
        <v>26</v>
      </c>
      <c r="N50" s="8" t="s">
        <v>178</v>
      </c>
      <c r="O50" t="str">
        <f t="shared" si="4"/>
        <v>Higashiyama</v>
      </c>
    </row>
    <row r="51" spans="1:19">
      <c r="A51" t="s">
        <v>19</v>
      </c>
      <c r="B51" s="8" t="s">
        <v>121</v>
      </c>
      <c r="C51" s="8" t="s">
        <v>179</v>
      </c>
      <c r="D51" s="8" t="s">
        <v>180</v>
      </c>
      <c r="E51" s="1">
        <v>0.41666666666666669</v>
      </c>
      <c r="F51" s="1">
        <v>0.875</v>
      </c>
      <c r="G51" s="8" t="s">
        <v>23</v>
      </c>
      <c r="H51" s="10">
        <v>5.8</v>
      </c>
      <c r="I51" s="8" t="s">
        <v>24</v>
      </c>
      <c r="J51" s="11">
        <f t="shared" si="3"/>
        <v>5.8</v>
      </c>
      <c r="K51" s="17">
        <f t="shared" si="1"/>
        <v>865.88199999999995</v>
      </c>
      <c r="L51" s="8" t="s">
        <v>25</v>
      </c>
      <c r="M51" s="8" t="s">
        <v>26</v>
      </c>
      <c r="N51" s="8" t="s">
        <v>181</v>
      </c>
      <c r="O51" t="str">
        <f t="shared" si="4"/>
        <v>Shimogyo</v>
      </c>
    </row>
    <row r="52" spans="1:19">
      <c r="A52" t="s">
        <v>19</v>
      </c>
      <c r="B52" s="8" t="s">
        <v>121</v>
      </c>
      <c r="C52" s="8" t="s">
        <v>182</v>
      </c>
      <c r="D52" s="8" t="s">
        <v>183</v>
      </c>
      <c r="E52" s="1">
        <v>0.33333333333333331</v>
      </c>
      <c r="F52" s="1">
        <v>0.70833333333333337</v>
      </c>
      <c r="G52" s="8" t="s">
        <v>23</v>
      </c>
      <c r="H52" s="10">
        <v>3.41</v>
      </c>
      <c r="I52" s="8" t="s">
        <v>24</v>
      </c>
      <c r="J52" s="11">
        <f t="shared" si="3"/>
        <v>3.41</v>
      </c>
      <c r="K52" s="17">
        <f t="shared" si="1"/>
        <v>509.07889999999998</v>
      </c>
      <c r="L52" s="8" t="s">
        <v>25</v>
      </c>
      <c r="M52" s="8" t="s">
        <v>26</v>
      </c>
      <c r="N52" s="8" t="s">
        <v>184</v>
      </c>
      <c r="O52" t="str">
        <f t="shared" si="4"/>
        <v>Minami</v>
      </c>
    </row>
    <row r="53" spans="1:19">
      <c r="A53" t="s">
        <v>19</v>
      </c>
      <c r="B53" s="8" t="s">
        <v>121</v>
      </c>
      <c r="C53" s="8" t="s">
        <v>185</v>
      </c>
      <c r="D53" s="8" t="s">
        <v>186</v>
      </c>
      <c r="E53" s="1">
        <v>0.35416666666666669</v>
      </c>
      <c r="F53" s="1">
        <v>0.75</v>
      </c>
      <c r="G53" s="8" t="s">
        <v>105</v>
      </c>
      <c r="H53" s="10">
        <v>1000</v>
      </c>
      <c r="I53" s="8" t="s">
        <v>67</v>
      </c>
      <c r="J53" s="11">
        <f t="shared" si="3"/>
        <v>6.6983722955321863</v>
      </c>
      <c r="K53" s="17">
        <f t="shared" si="1"/>
        <v>1000</v>
      </c>
      <c r="L53" s="8" t="s">
        <v>25</v>
      </c>
      <c r="M53" s="8" t="s">
        <v>96</v>
      </c>
      <c r="N53" s="8" t="s">
        <v>187</v>
      </c>
      <c r="O53" t="str">
        <f t="shared" si="4"/>
        <v>Shimogyo</v>
      </c>
    </row>
    <row r="54" spans="1:19">
      <c r="A54" t="s">
        <v>19</v>
      </c>
      <c r="B54" s="8" t="s">
        <v>121</v>
      </c>
      <c r="C54" s="8" t="s">
        <v>188</v>
      </c>
      <c r="D54" s="8" t="s">
        <v>189</v>
      </c>
      <c r="E54" s="1">
        <v>0.41666666666666669</v>
      </c>
      <c r="F54" s="1">
        <v>0.79166666666666663</v>
      </c>
      <c r="G54" s="8" t="s">
        <v>23</v>
      </c>
      <c r="H54" s="10">
        <v>1650</v>
      </c>
      <c r="I54" s="8" t="s">
        <v>67</v>
      </c>
      <c r="J54" s="11">
        <f t="shared" si="3"/>
        <v>11.052314287628107</v>
      </c>
      <c r="K54" s="17">
        <f t="shared" si="1"/>
        <v>1650</v>
      </c>
      <c r="L54" s="8" t="s">
        <v>25</v>
      </c>
      <c r="M54" s="8" t="s">
        <v>96</v>
      </c>
      <c r="N54" s="8" t="s">
        <v>190</v>
      </c>
      <c r="O54" t="str">
        <f>TRIM(IF(COUNTIF(D54,"*〒*")=1,RIGHT(LEFT(D54,FIND("Ward",D54)-1),8),RIGHT(LEFT(D54,FIND("Ward",D54)-1),LEN(LEFT(D54,FIND("Ward",D54)-1))-SEARCH(",",LEFT(D54,FIND("Ward",D54)-1)))))</f>
        <v>Nakagyo</v>
      </c>
    </row>
    <row r="55" spans="1:19">
      <c r="A55" t="s">
        <v>19</v>
      </c>
      <c r="B55" s="8" t="s">
        <v>121</v>
      </c>
      <c r="C55" s="8" t="s">
        <v>191</v>
      </c>
      <c r="D55" s="8" t="s">
        <v>192</v>
      </c>
      <c r="E55" s="1">
        <v>0.45833333333333331</v>
      </c>
      <c r="F55" s="1">
        <v>0.83333333333333337</v>
      </c>
      <c r="G55" s="8" t="s">
        <v>23</v>
      </c>
      <c r="H55" s="10">
        <v>2000</v>
      </c>
      <c r="I55" s="8" t="s">
        <v>67</v>
      </c>
      <c r="J55" s="11">
        <f t="shared" si="3"/>
        <v>13.396744591064373</v>
      </c>
      <c r="K55" s="17">
        <f t="shared" si="1"/>
        <v>2000</v>
      </c>
      <c r="L55" s="8" t="s">
        <v>25</v>
      </c>
      <c r="M55" s="8" t="s">
        <v>96</v>
      </c>
      <c r="N55" s="8" t="s">
        <v>193</v>
      </c>
      <c r="O55" t="str">
        <f>TRIM(IF(COUNTIF(D55,"*〒*")=1,RIGHT(LEFT(D55,FIND("Ward",D55)-1),8),RIGHT(LEFT(D55,FIND("Ward",D55)-1),LEN(LEFT(D55,FIND("Ward",D55)-1))-SEARCH(",",LEFT(D55,FIND("Ward",D55)-1)))))</f>
        <v>Nakagyo</v>
      </c>
    </row>
    <row r="56" spans="1:19">
      <c r="A56" t="s">
        <v>19</v>
      </c>
      <c r="B56" s="8" t="s">
        <v>121</v>
      </c>
      <c r="C56" s="8" t="s">
        <v>194</v>
      </c>
      <c r="D56" s="8" t="s">
        <v>195</v>
      </c>
      <c r="E56" s="1">
        <v>0.375</v>
      </c>
      <c r="F56" s="1">
        <v>0.66875000000000007</v>
      </c>
      <c r="G56" s="8" t="s">
        <v>23</v>
      </c>
      <c r="H56" s="10">
        <v>3.41</v>
      </c>
      <c r="I56" s="8" t="s">
        <v>24</v>
      </c>
      <c r="J56" s="11">
        <f t="shared" si="3"/>
        <v>3.41</v>
      </c>
      <c r="K56" s="17">
        <f t="shared" si="1"/>
        <v>509.07889999999998</v>
      </c>
      <c r="L56" s="8" t="s">
        <v>25</v>
      </c>
      <c r="M56" s="8" t="s">
        <v>26</v>
      </c>
      <c r="N56" s="8" t="s">
        <v>196</v>
      </c>
      <c r="O56" t="str">
        <f t="shared" si="4"/>
        <v>Fushimi</v>
      </c>
    </row>
    <row r="57" spans="1:19">
      <c r="A57" t="s">
        <v>19</v>
      </c>
      <c r="B57" s="8" t="s">
        <v>121</v>
      </c>
      <c r="C57" s="8" t="s">
        <v>197</v>
      </c>
      <c r="D57" s="8" t="s">
        <v>198</v>
      </c>
      <c r="E57" s="1">
        <v>0</v>
      </c>
      <c r="F57" s="1">
        <v>0.99930555555555556</v>
      </c>
      <c r="G57" s="8" t="s">
        <v>23</v>
      </c>
      <c r="H57" s="10">
        <v>2000</v>
      </c>
      <c r="I57" s="8" t="s">
        <v>67</v>
      </c>
      <c r="J57" s="11">
        <f t="shared" si="3"/>
        <v>13.396744591064373</v>
      </c>
      <c r="K57" s="17">
        <f t="shared" si="1"/>
        <v>2000</v>
      </c>
      <c r="L57" s="8" t="s">
        <v>25</v>
      </c>
      <c r="M57" s="8" t="s">
        <v>50</v>
      </c>
      <c r="N57" s="8" t="s">
        <v>199</v>
      </c>
      <c r="O57" t="str">
        <f t="shared" si="4"/>
        <v>Sakyo</v>
      </c>
      <c r="S57" s="8" t="s">
        <v>200</v>
      </c>
    </row>
    <row r="58" spans="1:19">
      <c r="A58" t="s">
        <v>19</v>
      </c>
      <c r="B58" s="8" t="s">
        <v>121</v>
      </c>
      <c r="C58" s="8" t="s">
        <v>201</v>
      </c>
      <c r="D58" s="8" t="s">
        <v>202</v>
      </c>
      <c r="E58" s="1">
        <v>0.25</v>
      </c>
      <c r="F58" s="1">
        <v>0.75</v>
      </c>
      <c r="G58" s="8" t="s">
        <v>23</v>
      </c>
      <c r="I58" s="8" t="s">
        <v>24</v>
      </c>
      <c r="J58" s="11">
        <f t="shared" si="3"/>
        <v>0</v>
      </c>
      <c r="K58" s="17">
        <f t="shared" si="1"/>
        <v>0</v>
      </c>
      <c r="L58" s="8" t="s">
        <v>25</v>
      </c>
      <c r="M58" s="8" t="s">
        <v>26</v>
      </c>
      <c r="N58" s="8" t="s">
        <v>203</v>
      </c>
      <c r="O58" t="str">
        <f t="shared" si="4"/>
        <v>Sakyo</v>
      </c>
    </row>
    <row r="59" spans="1:19">
      <c r="A59" t="s">
        <v>19</v>
      </c>
      <c r="B59" s="8" t="s">
        <v>121</v>
      </c>
      <c r="C59" s="8" t="s">
        <v>204</v>
      </c>
      <c r="D59" s="8" t="s">
        <v>205</v>
      </c>
      <c r="E59" s="1">
        <v>0.375</v>
      </c>
      <c r="F59" s="1">
        <v>0.70833333333333337</v>
      </c>
      <c r="G59" s="8" t="s">
        <v>23</v>
      </c>
      <c r="H59" s="10">
        <v>850</v>
      </c>
      <c r="I59" s="8" t="s">
        <v>67</v>
      </c>
      <c r="J59" s="11">
        <f t="shared" si="3"/>
        <v>5.6936164512023577</v>
      </c>
      <c r="K59" s="17">
        <f t="shared" si="1"/>
        <v>850</v>
      </c>
      <c r="L59" s="8" t="s">
        <v>25</v>
      </c>
      <c r="M59" s="8" t="s">
        <v>130</v>
      </c>
      <c r="N59" s="8" t="s">
        <v>206</v>
      </c>
      <c r="O59" t="s">
        <v>207</v>
      </c>
    </row>
    <row r="60" spans="1:19">
      <c r="A60" t="s">
        <v>19</v>
      </c>
      <c r="B60" s="8" t="s">
        <v>121</v>
      </c>
      <c r="C60" s="8" t="s">
        <v>208</v>
      </c>
      <c r="D60" s="8" t="s">
        <v>209</v>
      </c>
      <c r="E60" s="1">
        <v>0.375</v>
      </c>
      <c r="F60" s="1">
        <v>0.70833333333333337</v>
      </c>
      <c r="G60" s="8" t="s">
        <v>23</v>
      </c>
      <c r="H60" s="10">
        <v>0</v>
      </c>
      <c r="I60" s="8" t="s">
        <v>24</v>
      </c>
      <c r="J60" s="11">
        <f t="shared" si="3"/>
        <v>0</v>
      </c>
      <c r="K60" s="17">
        <f t="shared" si="1"/>
        <v>0</v>
      </c>
      <c r="L60" s="8" t="s">
        <v>25</v>
      </c>
      <c r="M60" s="8" t="s">
        <v>130</v>
      </c>
      <c r="N60" s="8" t="s">
        <v>206</v>
      </c>
      <c r="O60" t="s">
        <v>207</v>
      </c>
    </row>
    <row r="61" spans="1:19">
      <c r="A61" t="s">
        <v>19</v>
      </c>
      <c r="B61" s="8" t="s">
        <v>121</v>
      </c>
      <c r="C61" s="8" t="s">
        <v>210</v>
      </c>
      <c r="D61" s="8" t="s">
        <v>211</v>
      </c>
      <c r="E61" s="1">
        <v>0.375</v>
      </c>
      <c r="F61" s="1">
        <v>0.70833333333333337</v>
      </c>
      <c r="G61" s="8" t="s">
        <v>23</v>
      </c>
      <c r="H61" s="10">
        <v>2.2999999999999998</v>
      </c>
      <c r="I61" s="8" t="s">
        <v>24</v>
      </c>
      <c r="J61" s="11">
        <f t="shared" si="3"/>
        <v>2.2999999999999998</v>
      </c>
      <c r="K61" s="17">
        <f t="shared" si="1"/>
        <v>343.36699999999996</v>
      </c>
      <c r="L61" s="8" t="s">
        <v>25</v>
      </c>
      <c r="M61" s="8" t="s">
        <v>50</v>
      </c>
      <c r="N61" s="8" t="s">
        <v>206</v>
      </c>
      <c r="O61" t="s">
        <v>207</v>
      </c>
    </row>
    <row r="62" spans="1:19">
      <c r="A62" t="s">
        <v>19</v>
      </c>
      <c r="B62" s="8" t="s">
        <v>212</v>
      </c>
      <c r="C62" s="8" t="s">
        <v>213</v>
      </c>
      <c r="D62" s="8" t="s">
        <v>214</v>
      </c>
      <c r="E62" s="1">
        <v>0.375</v>
      </c>
      <c r="F62" s="1">
        <v>0.6875</v>
      </c>
      <c r="G62" s="8" t="s">
        <v>23</v>
      </c>
      <c r="H62" s="10">
        <v>0</v>
      </c>
      <c r="I62" s="8" t="s">
        <v>24</v>
      </c>
      <c r="J62" s="11">
        <f t="shared" si="3"/>
        <v>0</v>
      </c>
      <c r="K62" s="17">
        <f t="shared" si="1"/>
        <v>0</v>
      </c>
      <c r="L62" s="8" t="s">
        <v>25</v>
      </c>
      <c r="M62" s="8" t="s">
        <v>50</v>
      </c>
      <c r="N62" s="8" t="s">
        <v>215</v>
      </c>
      <c r="O62" t="s">
        <v>212</v>
      </c>
    </row>
    <row r="63" spans="1:19">
      <c r="A63" t="s">
        <v>19</v>
      </c>
      <c r="B63" s="8" t="s">
        <v>212</v>
      </c>
      <c r="C63" s="8" t="s">
        <v>216</v>
      </c>
      <c r="D63" s="8" t="s">
        <v>217</v>
      </c>
      <c r="E63" s="1">
        <v>0</v>
      </c>
      <c r="F63" s="1">
        <v>0.99930555555555556</v>
      </c>
      <c r="G63" s="8" t="s">
        <v>23</v>
      </c>
      <c r="H63" s="10">
        <v>0</v>
      </c>
      <c r="I63" s="8" t="s">
        <v>24</v>
      </c>
      <c r="J63" s="11">
        <f t="shared" si="3"/>
        <v>0</v>
      </c>
      <c r="K63" s="17">
        <f t="shared" si="1"/>
        <v>0</v>
      </c>
      <c r="L63" s="8" t="s">
        <v>25</v>
      </c>
      <c r="M63" s="8" t="s">
        <v>50</v>
      </c>
      <c r="N63" s="8" t="s">
        <v>215</v>
      </c>
      <c r="O63" t="s">
        <v>212</v>
      </c>
    </row>
    <row r="64" spans="1:19">
      <c r="A64" t="s">
        <v>19</v>
      </c>
      <c r="B64" s="8" t="s">
        <v>212</v>
      </c>
      <c r="C64" s="8" t="s">
        <v>218</v>
      </c>
      <c r="D64" s="8" t="s">
        <v>219</v>
      </c>
      <c r="E64" s="1">
        <v>0.375</v>
      </c>
      <c r="F64" s="1">
        <v>0.70833333333333337</v>
      </c>
      <c r="G64" s="8" t="s">
        <v>23</v>
      </c>
      <c r="H64" s="10">
        <v>1.02</v>
      </c>
      <c r="I64" s="8" t="s">
        <v>24</v>
      </c>
      <c r="J64" s="11">
        <f t="shared" si="3"/>
        <v>1.02</v>
      </c>
      <c r="K64" s="17">
        <f t="shared" si="1"/>
        <v>152.2758</v>
      </c>
      <c r="L64" s="8" t="s">
        <v>25</v>
      </c>
      <c r="M64" s="8" t="s">
        <v>130</v>
      </c>
      <c r="N64" s="8" t="s">
        <v>215</v>
      </c>
      <c r="O64" t="s">
        <v>212</v>
      </c>
      <c r="S64" s="8" t="s">
        <v>220</v>
      </c>
    </row>
    <row r="65" spans="1:19">
      <c r="A65" t="s">
        <v>19</v>
      </c>
      <c r="B65" s="8" t="s">
        <v>212</v>
      </c>
      <c r="C65" s="8" t="s">
        <v>221</v>
      </c>
      <c r="D65" s="8" t="s">
        <v>222</v>
      </c>
      <c r="E65" s="1">
        <v>0</v>
      </c>
      <c r="F65" s="1">
        <v>0.99930555555555556</v>
      </c>
      <c r="G65" s="8" t="s">
        <v>23</v>
      </c>
      <c r="H65" s="10">
        <v>0</v>
      </c>
      <c r="I65" s="8" t="s">
        <v>24</v>
      </c>
      <c r="J65" s="11">
        <f t="shared" si="3"/>
        <v>0</v>
      </c>
      <c r="K65" s="17">
        <f t="shared" si="1"/>
        <v>0</v>
      </c>
      <c r="L65" s="8" t="s">
        <v>25</v>
      </c>
      <c r="M65" s="8" t="s">
        <v>130</v>
      </c>
      <c r="N65" s="8" t="s">
        <v>223</v>
      </c>
      <c r="O65" t="s">
        <v>212</v>
      </c>
      <c r="S65" s="8" t="s">
        <v>224</v>
      </c>
    </row>
    <row r="66" spans="1:19">
      <c r="A66" t="s">
        <v>19</v>
      </c>
      <c r="B66" s="8" t="s">
        <v>212</v>
      </c>
      <c r="C66" s="8" t="s">
        <v>225</v>
      </c>
      <c r="D66" s="8" t="s">
        <v>226</v>
      </c>
      <c r="E66" s="1">
        <v>0.3125</v>
      </c>
      <c r="F66" s="1">
        <v>0.72916666666666663</v>
      </c>
      <c r="G66" s="8" t="s">
        <v>23</v>
      </c>
      <c r="H66" s="10">
        <v>4.09</v>
      </c>
      <c r="I66" s="8" t="s">
        <v>24</v>
      </c>
      <c r="J66" s="11">
        <f t="shared" si="3"/>
        <v>4.09</v>
      </c>
      <c r="K66" s="17">
        <f t="shared" si="1"/>
        <v>610.59609999999998</v>
      </c>
      <c r="L66" s="8" t="s">
        <v>25</v>
      </c>
      <c r="M66" s="8" t="s">
        <v>26</v>
      </c>
      <c r="N66" s="8" t="s">
        <v>227</v>
      </c>
      <c r="O66" t="s">
        <v>212</v>
      </c>
    </row>
    <row r="67" spans="1:19">
      <c r="A67" t="s">
        <v>19</v>
      </c>
      <c r="B67" s="8" t="s">
        <v>212</v>
      </c>
      <c r="C67" s="8" t="s">
        <v>228</v>
      </c>
      <c r="D67" s="8" t="s">
        <v>229</v>
      </c>
      <c r="E67" s="1">
        <v>0</v>
      </c>
      <c r="F67" s="1">
        <v>0.99930555555555556</v>
      </c>
      <c r="G67" s="8" t="s">
        <v>230</v>
      </c>
      <c r="H67" s="10">
        <v>0</v>
      </c>
      <c r="I67" s="8" t="s">
        <v>24</v>
      </c>
      <c r="J67" s="11">
        <f t="shared" si="3"/>
        <v>0</v>
      </c>
      <c r="K67" s="17">
        <f t="shared" si="1"/>
        <v>0</v>
      </c>
      <c r="L67" s="8" t="s">
        <v>25</v>
      </c>
      <c r="M67" s="8" t="s">
        <v>50</v>
      </c>
      <c r="N67" s="8" t="s">
        <v>231</v>
      </c>
      <c r="O67" t="s">
        <v>212</v>
      </c>
    </row>
    <row r="68" spans="1:19">
      <c r="A68" t="s">
        <v>19</v>
      </c>
      <c r="B68" s="8" t="s">
        <v>212</v>
      </c>
      <c r="C68" s="8" t="s">
        <v>232</v>
      </c>
      <c r="D68" s="8" t="s">
        <v>233</v>
      </c>
      <c r="E68" s="1">
        <v>0.375</v>
      </c>
      <c r="F68" s="1">
        <v>0.70833333333333337</v>
      </c>
      <c r="G68" s="8" t="s">
        <v>23</v>
      </c>
      <c r="H68" s="10">
        <v>3.41</v>
      </c>
      <c r="I68" s="8" t="s">
        <v>24</v>
      </c>
      <c r="J68" s="11">
        <f t="shared" si="3"/>
        <v>3.41</v>
      </c>
      <c r="K68" s="17">
        <f t="shared" ref="K68:K71" si="5">IF(I68="USD",H68*149.29,H68)</f>
        <v>509.07889999999998</v>
      </c>
      <c r="L68" s="8" t="s">
        <v>25</v>
      </c>
      <c r="M68" s="8" t="s">
        <v>26</v>
      </c>
      <c r="N68" s="8" t="s">
        <v>234</v>
      </c>
      <c r="O68" t="s">
        <v>212</v>
      </c>
      <c r="S68" s="8" t="s">
        <v>235</v>
      </c>
    </row>
    <row r="69" spans="1:19">
      <c r="A69" t="s">
        <v>236</v>
      </c>
      <c r="B69" s="8" t="s">
        <v>237</v>
      </c>
      <c r="C69" s="8" t="s">
        <v>238</v>
      </c>
      <c r="D69" s="8" t="s">
        <v>239</v>
      </c>
      <c r="E69" s="1">
        <v>0.41666666666666669</v>
      </c>
      <c r="F69" s="1">
        <v>0.83333333333333337</v>
      </c>
      <c r="G69" s="8" t="s">
        <v>23</v>
      </c>
      <c r="H69" s="10">
        <v>11.16</v>
      </c>
      <c r="I69" s="8" t="s">
        <v>24</v>
      </c>
      <c r="J69" s="11">
        <f t="shared" si="3"/>
        <v>11.16</v>
      </c>
      <c r="K69" s="17">
        <f t="shared" si="5"/>
        <v>1666.0763999999999</v>
      </c>
      <c r="L69" s="8" t="s">
        <v>25</v>
      </c>
      <c r="M69" s="8" t="s">
        <v>50</v>
      </c>
      <c r="N69" s="8" t="s">
        <v>240</v>
      </c>
      <c r="O69" t="str">
        <f t="shared" ref="O68:O69" si="6">TRIM(IF(COUNTIF(D69,"*〒*")=1,RIGHT(LEFT(D69,FIND("Ward",D69)-1),5),RIGHT(LEFT(D69,FIND("Ward",D69)-1),LEN(LEFT(D69,FIND("Ward",D69)-1))-SEARCH(",",LEFT(D69,FIND("Ward",D69)-1)))))</f>
        <v>Naka</v>
      </c>
    </row>
    <row r="70" spans="1:19">
      <c r="A70" t="s">
        <v>236</v>
      </c>
      <c r="B70" s="8" t="s">
        <v>241</v>
      </c>
      <c r="C70" s="8" t="s">
        <v>242</v>
      </c>
      <c r="D70" s="8" t="s">
        <v>243</v>
      </c>
      <c r="E70" s="1">
        <v>0.41666666666666669</v>
      </c>
      <c r="F70" s="1">
        <v>0.70833333333333337</v>
      </c>
      <c r="G70" s="8" t="s">
        <v>244</v>
      </c>
      <c r="H70" s="10">
        <v>1200</v>
      </c>
      <c r="I70" s="8" t="s">
        <v>67</v>
      </c>
      <c r="J70" s="11">
        <f t="shared" si="3"/>
        <v>8.0380467546386232</v>
      </c>
      <c r="K70" s="17">
        <f t="shared" si="5"/>
        <v>1200</v>
      </c>
      <c r="L70" s="8" t="s">
        <v>25</v>
      </c>
      <c r="M70" s="8" t="s">
        <v>50</v>
      </c>
      <c r="N70" s="8" t="s">
        <v>245</v>
      </c>
      <c r="O70" t="s">
        <v>241</v>
      </c>
      <c r="R70" s="8" t="s">
        <v>246</v>
      </c>
    </row>
    <row r="71" spans="1:19">
      <c r="A71" t="s">
        <v>236</v>
      </c>
      <c r="B71" s="8" t="s">
        <v>241</v>
      </c>
      <c r="C71" s="8" t="s">
        <v>247</v>
      </c>
      <c r="D71" s="8" t="s">
        <v>248</v>
      </c>
      <c r="E71" s="1">
        <v>0.29166666666666669</v>
      </c>
      <c r="F71" s="1">
        <v>0.91666666666666663</v>
      </c>
      <c r="G71" s="8" t="s">
        <v>23</v>
      </c>
      <c r="H71" s="10">
        <v>3000</v>
      </c>
      <c r="I71" s="8" t="s">
        <v>67</v>
      </c>
      <c r="J71" s="11">
        <f t="shared" si="3"/>
        <v>20.095116886596557</v>
      </c>
      <c r="K71" s="17">
        <f t="shared" si="5"/>
        <v>3000</v>
      </c>
      <c r="L71" s="8" t="s">
        <v>25</v>
      </c>
      <c r="M71" s="8" t="s">
        <v>96</v>
      </c>
      <c r="N71" s="8" t="s">
        <v>249</v>
      </c>
      <c r="O71" t="s">
        <v>241</v>
      </c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3977-6428-4689-8426-67D1078AB23B}">
  <dimension ref="B2:D70"/>
  <sheetViews>
    <sheetView workbookViewId="0">
      <selection activeCell="E14" sqref="E14"/>
    </sheetView>
  </sheetViews>
  <sheetFormatPr defaultRowHeight="15"/>
  <cols>
    <col min="2" max="2" width="49.5703125" customWidth="1"/>
    <col min="3" max="3" width="11.42578125" customWidth="1"/>
    <col min="4" max="4" width="34.5703125" bestFit="1" customWidth="1"/>
    <col min="5" max="5" width="15.7109375" bestFit="1" customWidth="1"/>
    <col min="6" max="6" width="11.42578125" bestFit="1" customWidth="1"/>
    <col min="7" max="10" width="5.140625" bestFit="1" customWidth="1"/>
    <col min="11" max="11" width="3.28515625" bestFit="1" customWidth="1"/>
    <col min="12" max="13" width="6.140625" bestFit="1" customWidth="1"/>
    <col min="14" max="14" width="7.42578125" bestFit="1" customWidth="1"/>
    <col min="15" max="15" width="11.42578125" bestFit="1" customWidth="1"/>
    <col min="16" max="16" width="7.42578125" bestFit="1" customWidth="1"/>
    <col min="17" max="17" width="9.7109375" bestFit="1" customWidth="1"/>
    <col min="18" max="18" width="7.42578125" bestFit="1" customWidth="1"/>
    <col min="19" max="19" width="8.140625" bestFit="1" customWidth="1"/>
    <col min="20" max="20" width="7.85546875" bestFit="1" customWidth="1"/>
    <col min="21" max="21" width="10.85546875" bestFit="1" customWidth="1"/>
    <col min="22" max="22" width="7.85546875" bestFit="1" customWidth="1"/>
    <col min="23" max="23" width="10.85546875" bestFit="1" customWidth="1"/>
    <col min="24" max="24" width="9.28515625" bestFit="1" customWidth="1"/>
    <col min="25" max="25" width="4.42578125" bestFit="1" customWidth="1"/>
    <col min="26" max="33" width="5.42578125" bestFit="1" customWidth="1"/>
    <col min="34" max="34" width="12.140625" bestFit="1" customWidth="1"/>
    <col min="35" max="35" width="11.42578125" bestFit="1" customWidth="1"/>
  </cols>
  <sheetData>
    <row r="2" spans="2:4">
      <c r="B2" s="12" t="s">
        <v>1</v>
      </c>
      <c r="C2" t="s">
        <v>33</v>
      </c>
    </row>
    <row r="4" spans="2:4">
      <c r="B4" s="12" t="s">
        <v>14</v>
      </c>
      <c r="C4" s="12" t="s">
        <v>13</v>
      </c>
      <c r="D4" s="12" t="s">
        <v>2</v>
      </c>
    </row>
    <row r="5" spans="2:4">
      <c r="B5" t="s">
        <v>250</v>
      </c>
    </row>
    <row r="6" spans="2:4">
      <c r="C6" t="s">
        <v>27</v>
      </c>
    </row>
    <row r="7" spans="2:4">
      <c r="D7" t="s">
        <v>98</v>
      </c>
    </row>
    <row r="8" spans="2:4">
      <c r="D8" t="s">
        <v>21</v>
      </c>
    </row>
    <row r="9" spans="2:4">
      <c r="D9" t="s">
        <v>83</v>
      </c>
    </row>
    <row r="10" spans="2:4">
      <c r="D10" t="s">
        <v>100</v>
      </c>
    </row>
    <row r="12" spans="2:4">
      <c r="C12" t="s">
        <v>31</v>
      </c>
    </row>
    <row r="13" spans="2:4">
      <c r="D13" t="s">
        <v>28</v>
      </c>
    </row>
    <row r="14" spans="2:4">
      <c r="D14" t="s">
        <v>46</v>
      </c>
    </row>
    <row r="15" spans="2:4">
      <c r="D15" t="s">
        <v>34</v>
      </c>
    </row>
    <row r="16" spans="2:4">
      <c r="D16" t="s">
        <v>37</v>
      </c>
    </row>
    <row r="18" spans="3:4">
      <c r="C18" t="s">
        <v>60</v>
      </c>
    </row>
    <row r="19" spans="3:4">
      <c r="D19" t="s">
        <v>88</v>
      </c>
    </row>
    <row r="20" spans="3:4">
      <c r="D20" t="s">
        <v>58</v>
      </c>
    </row>
    <row r="21" spans="3:4">
      <c r="D21" t="s">
        <v>91</v>
      </c>
    </row>
    <row r="23" spans="3:4">
      <c r="C23" t="s">
        <v>120</v>
      </c>
    </row>
    <row r="24" spans="3:4">
      <c r="D24" t="s">
        <v>118</v>
      </c>
    </row>
    <row r="26" spans="3:4">
      <c r="C26" t="s">
        <v>44</v>
      </c>
    </row>
    <row r="27" spans="3:4">
      <c r="D27" t="s">
        <v>42</v>
      </c>
    </row>
    <row r="29" spans="3:4">
      <c r="C29" t="s">
        <v>111</v>
      </c>
    </row>
    <row r="30" spans="3:4">
      <c r="D30" t="s">
        <v>109</v>
      </c>
    </row>
    <row r="32" spans="3:4">
      <c r="C32" t="s">
        <v>116</v>
      </c>
    </row>
    <row r="33" spans="2:4">
      <c r="D33" t="s">
        <v>114</v>
      </c>
    </row>
    <row r="35" spans="2:4">
      <c r="B35" t="s">
        <v>251</v>
      </c>
    </row>
    <row r="36" spans="2:4">
      <c r="C36" t="s">
        <v>82</v>
      </c>
    </row>
    <row r="37" spans="2:4">
      <c r="D37" t="s">
        <v>112</v>
      </c>
    </row>
    <row r="38" spans="2:4">
      <c r="D38" t="s">
        <v>80</v>
      </c>
    </row>
    <row r="40" spans="2:4">
      <c r="C40" t="s">
        <v>97</v>
      </c>
    </row>
    <row r="41" spans="2:4">
      <c r="D41" t="s">
        <v>94</v>
      </c>
    </row>
    <row r="43" spans="2:4">
      <c r="C43" t="s">
        <v>63</v>
      </c>
    </row>
    <row r="44" spans="2:4">
      <c r="D44" t="s">
        <v>61</v>
      </c>
    </row>
    <row r="45" spans="2:4">
      <c r="D45" t="s">
        <v>103</v>
      </c>
    </row>
    <row r="47" spans="2:4">
      <c r="B47" t="s">
        <v>252</v>
      </c>
    </row>
    <row r="48" spans="2:4">
      <c r="C48" t="s">
        <v>51</v>
      </c>
    </row>
    <row r="49" spans="2:4">
      <c r="D49" t="s">
        <v>48</v>
      </c>
    </row>
    <row r="51" spans="2:4">
      <c r="B51" t="s">
        <v>253</v>
      </c>
    </row>
    <row r="52" spans="2:4">
      <c r="C52" t="s">
        <v>57</v>
      </c>
    </row>
    <row r="53" spans="2:4">
      <c r="D53" t="s">
        <v>54</v>
      </c>
    </row>
    <row r="55" spans="2:4">
      <c r="C55" t="s">
        <v>41</v>
      </c>
    </row>
    <row r="56" spans="2:4">
      <c r="D56" t="s">
        <v>39</v>
      </c>
    </row>
    <row r="58" spans="2:4">
      <c r="C58" t="s">
        <v>108</v>
      </c>
    </row>
    <row r="59" spans="2:4">
      <c r="D59" t="s">
        <v>106</v>
      </c>
    </row>
    <row r="61" spans="2:4">
      <c r="B61" t="s">
        <v>72</v>
      </c>
    </row>
    <row r="62" spans="2:4">
      <c r="C62" t="s">
        <v>71</v>
      </c>
    </row>
    <row r="63" spans="2:4">
      <c r="D63" t="s">
        <v>73</v>
      </c>
    </row>
    <row r="64" spans="2:4">
      <c r="D64" t="s">
        <v>69</v>
      </c>
    </row>
    <row r="65" spans="2:4">
      <c r="D65" t="s">
        <v>76</v>
      </c>
    </row>
    <row r="66" spans="2:4">
      <c r="D66" t="s">
        <v>78</v>
      </c>
    </row>
    <row r="68" spans="2:4">
      <c r="B68" t="s">
        <v>254</v>
      </c>
    </row>
    <row r="69" spans="2:4">
      <c r="C69" t="s">
        <v>68</v>
      </c>
    </row>
    <row r="70" spans="2:4">
      <c r="D70" t="s">
        <v>65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8E9C-3DEC-4D9B-9CEA-7EEB6EF6EFD3}">
  <dimension ref="A1:J19"/>
  <sheetViews>
    <sheetView topLeftCell="A2" workbookViewId="0">
      <selection activeCell="C12" sqref="C12"/>
    </sheetView>
  </sheetViews>
  <sheetFormatPr defaultRowHeight="15"/>
  <cols>
    <col min="1" max="1" width="25.7109375" customWidth="1"/>
    <col min="2" max="2" width="36" customWidth="1"/>
    <col min="3" max="3" width="17.28515625" customWidth="1"/>
    <col min="4" max="4" width="9.140625" bestFit="1" customWidth="1"/>
    <col min="5" max="5" width="11" bestFit="1" customWidth="1"/>
    <col min="6" max="6" width="15.140625" customWidth="1"/>
    <col min="7" max="7" width="16" bestFit="1" customWidth="1"/>
    <col min="8" max="8" width="16" customWidth="1"/>
    <col min="9" max="9" width="15.85546875" customWidth="1"/>
  </cols>
  <sheetData>
    <row r="1" spans="1:10">
      <c r="A1" s="19" t="s">
        <v>255</v>
      </c>
      <c r="B1" s="19"/>
      <c r="C1" s="20"/>
      <c r="D1" s="20"/>
      <c r="E1" s="20"/>
      <c r="F1" s="20"/>
      <c r="G1" s="20"/>
      <c r="H1" s="20"/>
      <c r="I1" s="20"/>
      <c r="J1" s="20"/>
    </row>
    <row r="2" spans="1:10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ht="27" customHeight="1">
      <c r="A6" s="14" t="s">
        <v>256</v>
      </c>
      <c r="B6" s="14" t="s">
        <v>257</v>
      </c>
      <c r="C6" s="14" t="s">
        <v>258</v>
      </c>
      <c r="D6" s="14" t="s">
        <v>259</v>
      </c>
      <c r="E6" s="14" t="s">
        <v>260</v>
      </c>
      <c r="F6" s="14" t="s">
        <v>261</v>
      </c>
      <c r="G6" s="14" t="s">
        <v>262</v>
      </c>
      <c r="H6" s="14" t="s">
        <v>263</v>
      </c>
      <c r="I6" s="14" t="s">
        <v>264</v>
      </c>
      <c r="J6" s="5"/>
    </row>
    <row r="7" spans="1:10">
      <c r="A7" s="13"/>
      <c r="B7" s="13" t="s">
        <v>265</v>
      </c>
      <c r="C7" s="13" t="str">
        <f t="shared" ref="C7:C16" si="0">_xlfn.TEXTAFTER(TRIM(B7), " ", -1)</f>
        <v>Osaka</v>
      </c>
      <c r="D7" s="13">
        <v>3</v>
      </c>
      <c r="E7" s="13"/>
      <c r="F7" s="13"/>
      <c r="G7" s="13"/>
      <c r="H7" s="13" t="s">
        <v>56</v>
      </c>
      <c r="I7" s="13" t="s">
        <v>266</v>
      </c>
      <c r="J7" s="13"/>
    </row>
    <row r="8" spans="1:10">
      <c r="A8" s="13"/>
      <c r="B8" s="13" t="s">
        <v>267</v>
      </c>
      <c r="C8" s="13" t="str">
        <f t="shared" si="0"/>
        <v>Kyoto</v>
      </c>
      <c r="D8" s="13">
        <v>3</v>
      </c>
      <c r="E8" s="13"/>
      <c r="F8" s="13"/>
      <c r="G8" s="13"/>
      <c r="H8" s="13" t="s">
        <v>56</v>
      </c>
      <c r="I8" s="13"/>
      <c r="J8" s="13"/>
    </row>
    <row r="9" spans="1:10">
      <c r="A9" s="13"/>
      <c r="B9" s="13" t="s">
        <v>268</v>
      </c>
      <c r="C9" s="13" t="str">
        <f t="shared" si="0"/>
        <v>Amanohashidate</v>
      </c>
      <c r="D9" s="13">
        <v>0.5</v>
      </c>
      <c r="E9" s="13">
        <v>0</v>
      </c>
      <c r="F9" s="13"/>
      <c r="G9" s="13"/>
      <c r="H9" s="13" t="s">
        <v>56</v>
      </c>
      <c r="I9" s="13"/>
      <c r="J9" s="13"/>
    </row>
    <row r="10" spans="1:10">
      <c r="A10" s="13"/>
      <c r="B10" s="13" t="s">
        <v>269</v>
      </c>
      <c r="C10" s="13" t="str">
        <f t="shared" si="0"/>
        <v>Kyoto</v>
      </c>
      <c r="D10" s="13">
        <v>0.5</v>
      </c>
      <c r="E10" s="13">
        <v>1</v>
      </c>
      <c r="F10" s="13"/>
      <c r="G10" s="13"/>
      <c r="H10" s="13" t="s">
        <v>56</v>
      </c>
      <c r="I10" s="13"/>
      <c r="J10" s="13"/>
    </row>
    <row r="11" spans="1:10">
      <c r="A11" s="13"/>
      <c r="B11" s="13" t="s">
        <v>270</v>
      </c>
      <c r="C11" s="13" t="str">
        <f t="shared" si="0"/>
        <v>Nara</v>
      </c>
      <c r="D11" s="13">
        <v>1.5</v>
      </c>
      <c r="E11" s="13">
        <v>2</v>
      </c>
      <c r="F11" s="13"/>
      <c r="G11" s="13"/>
      <c r="H11" s="13" t="s">
        <v>56</v>
      </c>
      <c r="I11" s="13"/>
      <c r="J11" s="13"/>
    </row>
    <row r="12" spans="1:10">
      <c r="A12" s="13"/>
      <c r="B12" s="13" t="s">
        <v>271</v>
      </c>
      <c r="C12" s="13" t="str">
        <f t="shared" si="0"/>
        <v>KIX</v>
      </c>
      <c r="D12" s="13">
        <v>0.5</v>
      </c>
      <c r="E12" s="13">
        <v>0</v>
      </c>
      <c r="F12" s="13"/>
      <c r="G12" s="13"/>
      <c r="H12" s="13" t="s">
        <v>56</v>
      </c>
      <c r="I12" s="13"/>
      <c r="J12" s="13"/>
    </row>
    <row r="13" spans="1:10">
      <c r="A13" s="13"/>
      <c r="B13" s="13" t="s">
        <v>272</v>
      </c>
      <c r="C13" s="13" t="str">
        <f t="shared" si="0"/>
        <v>Tokyo</v>
      </c>
      <c r="D13" s="13">
        <v>3.5</v>
      </c>
      <c r="E13" s="13"/>
      <c r="F13" s="13"/>
      <c r="G13" s="13"/>
      <c r="H13" s="13" t="s">
        <v>25</v>
      </c>
      <c r="I13" s="13" t="s">
        <v>273</v>
      </c>
      <c r="J13" s="13"/>
    </row>
    <row r="14" spans="1:10">
      <c r="A14" s="13"/>
      <c r="B14" s="13" t="s">
        <v>274</v>
      </c>
      <c r="C14" s="13" t="str">
        <f t="shared" si="0"/>
        <v>Yokohama</v>
      </c>
      <c r="D14" s="13">
        <v>0.5</v>
      </c>
      <c r="E14" s="13"/>
      <c r="F14" s="13"/>
      <c r="G14" s="13"/>
      <c r="H14" s="13" t="s">
        <v>56</v>
      </c>
      <c r="I14" s="13"/>
      <c r="J14" s="13"/>
    </row>
    <row r="15" spans="1:10">
      <c r="A15" s="13"/>
      <c r="B15" s="13" t="s">
        <v>275</v>
      </c>
      <c r="C15" s="13" t="str">
        <f t="shared" si="0"/>
        <v>Osaka</v>
      </c>
      <c r="D15" s="13">
        <v>1.5</v>
      </c>
      <c r="E15" s="13"/>
      <c r="F15" s="13"/>
      <c r="G15" s="13"/>
      <c r="H15" s="13" t="s">
        <v>56</v>
      </c>
      <c r="I15" s="13"/>
      <c r="J15" s="13"/>
    </row>
    <row r="16" spans="1:10">
      <c r="A16" s="13"/>
      <c r="B16" s="13" t="s">
        <v>276</v>
      </c>
      <c r="C16" s="13" t="str">
        <f t="shared" si="0"/>
        <v>KIX</v>
      </c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</sheetData>
  <mergeCells count="1">
    <mergeCell ref="A1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2805-F0E6-4547-AD1C-8E850CDE11DB}">
  <dimension ref="A1:O10"/>
  <sheetViews>
    <sheetView workbookViewId="0">
      <selection activeCell="B10" sqref="B10"/>
    </sheetView>
  </sheetViews>
  <sheetFormatPr defaultRowHeight="15"/>
  <cols>
    <col min="1" max="1" width="11.85546875" customWidth="1"/>
    <col min="2" max="2" width="35.85546875" customWidth="1"/>
    <col min="3" max="3" width="65.7109375" customWidth="1"/>
    <col min="4" max="4" width="9.140625" style="10"/>
    <col min="5" max="5" width="9.140625" style="11"/>
    <col min="6" max="6" width="13.28515625" style="1" customWidth="1"/>
    <col min="7" max="7" width="14" style="1" customWidth="1"/>
    <col min="9" max="9" width="19.28515625" customWidth="1"/>
    <col min="10" max="10" width="36" customWidth="1"/>
  </cols>
  <sheetData>
    <row r="1" spans="1:15">
      <c r="A1" s="21" t="s">
        <v>277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>
      <c r="A3" t="s">
        <v>278</v>
      </c>
      <c r="B3" t="s">
        <v>279</v>
      </c>
      <c r="C3" t="s">
        <v>280</v>
      </c>
      <c r="D3" s="10" t="s">
        <v>281</v>
      </c>
      <c r="E3" s="11" t="s">
        <v>282</v>
      </c>
      <c r="F3" s="1" t="s">
        <v>283</v>
      </c>
      <c r="G3" s="1" t="s">
        <v>284</v>
      </c>
      <c r="H3" t="s">
        <v>285</v>
      </c>
      <c r="I3" t="s">
        <v>286</v>
      </c>
      <c r="J3" t="s">
        <v>287</v>
      </c>
      <c r="K3" t="s">
        <v>288</v>
      </c>
    </row>
    <row r="4" spans="1:15">
      <c r="A4" t="s">
        <v>20</v>
      </c>
      <c r="B4" t="s">
        <v>289</v>
      </c>
      <c r="C4" t="s">
        <v>290</v>
      </c>
      <c r="D4" s="10">
        <v>1</v>
      </c>
      <c r="E4" s="11">
        <v>51</v>
      </c>
      <c r="F4" s="1">
        <v>0.58333333333333337</v>
      </c>
      <c r="G4" s="1">
        <v>0.45833333333333331</v>
      </c>
      <c r="H4" t="s">
        <v>291</v>
      </c>
      <c r="I4">
        <v>81724647111</v>
      </c>
      <c r="J4" t="s">
        <v>292</v>
      </c>
    </row>
    <row r="5" spans="1:15">
      <c r="A5" t="s">
        <v>20</v>
      </c>
      <c r="B5" t="s">
        <v>293</v>
      </c>
      <c r="C5" t="s">
        <v>294</v>
      </c>
      <c r="D5" s="10">
        <v>1</v>
      </c>
      <c r="E5" s="11">
        <v>51</v>
      </c>
      <c r="F5" s="1">
        <v>0.625</v>
      </c>
      <c r="G5" s="1">
        <v>0.41666666666666669</v>
      </c>
      <c r="H5" t="s">
        <v>291</v>
      </c>
      <c r="I5">
        <v>81724589011</v>
      </c>
      <c r="J5" t="s">
        <v>295</v>
      </c>
    </row>
    <row r="6" spans="1:15">
      <c r="A6" t="s">
        <v>20</v>
      </c>
      <c r="B6" t="s">
        <v>296</v>
      </c>
      <c r="C6" t="s">
        <v>297</v>
      </c>
      <c r="E6" s="11">
        <v>36</v>
      </c>
      <c r="F6" s="1">
        <v>0.625</v>
      </c>
      <c r="G6" s="1">
        <v>0.45833333333333331</v>
      </c>
      <c r="H6" t="s">
        <v>291</v>
      </c>
      <c r="I6">
        <v>81666848862</v>
      </c>
      <c r="J6" t="s">
        <v>298</v>
      </c>
    </row>
    <row r="7" spans="1:15">
      <c r="A7" t="s">
        <v>121</v>
      </c>
      <c r="B7" t="s">
        <v>299</v>
      </c>
      <c r="C7" t="s">
        <v>300</v>
      </c>
      <c r="E7" s="11">
        <v>39</v>
      </c>
      <c r="F7" s="1">
        <v>0.625</v>
      </c>
      <c r="G7" s="1">
        <v>0.91666666666666663</v>
      </c>
      <c r="H7" t="s">
        <v>291</v>
      </c>
      <c r="I7">
        <v>81570666815</v>
      </c>
      <c r="J7" t="s">
        <v>301</v>
      </c>
    </row>
    <row r="8" spans="1:15">
      <c r="A8" t="s">
        <v>121</v>
      </c>
      <c r="B8" t="s">
        <v>302</v>
      </c>
      <c r="C8" t="s">
        <v>303</v>
      </c>
      <c r="E8" s="11">
        <v>30</v>
      </c>
      <c r="F8" s="1">
        <v>0.625</v>
      </c>
      <c r="G8" s="1">
        <v>0.45833333333333331</v>
      </c>
      <c r="H8" t="s">
        <v>291</v>
      </c>
      <c r="I8">
        <v>81753346648</v>
      </c>
      <c r="J8" t="s">
        <v>304</v>
      </c>
    </row>
    <row r="9" spans="1:15">
      <c r="A9" t="s">
        <v>20</v>
      </c>
      <c r="B9" t="s">
        <v>305</v>
      </c>
      <c r="C9" t="s">
        <v>306</v>
      </c>
      <c r="E9" s="11">
        <v>21</v>
      </c>
      <c r="F9" s="1">
        <v>0.625</v>
      </c>
      <c r="G9" s="1">
        <v>0.45833333333333331</v>
      </c>
      <c r="H9" t="s">
        <v>307</v>
      </c>
      <c r="J9" t="s">
        <v>308</v>
      </c>
    </row>
    <row r="10" spans="1:15">
      <c r="A10" t="s">
        <v>20</v>
      </c>
    </row>
  </sheetData>
  <mergeCells count="1">
    <mergeCell ref="A1:O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DA44-7470-4096-A21C-87FBFF0B4B49}">
  <dimension ref="A1:B8"/>
  <sheetViews>
    <sheetView workbookViewId="0">
      <selection activeCell="C6" sqref="C6"/>
    </sheetView>
  </sheetViews>
  <sheetFormatPr defaultRowHeight="15"/>
  <cols>
    <col min="1" max="1" width="12.42578125" customWidth="1"/>
    <col min="2" max="2" width="27.7109375" style="11" customWidth="1"/>
  </cols>
  <sheetData>
    <row r="1" spans="1:2">
      <c r="A1" s="2" t="s">
        <v>309</v>
      </c>
      <c r="B1" s="4" t="s">
        <v>7</v>
      </c>
    </row>
    <row r="2" spans="1:2">
      <c r="A2" t="s">
        <v>310</v>
      </c>
      <c r="B2" s="11">
        <v>1080</v>
      </c>
    </row>
    <row r="3" spans="1:2">
      <c r="A3" t="s">
        <v>311</v>
      </c>
      <c r="B3" s="11">
        <v>700</v>
      </c>
    </row>
    <row r="4" spans="1:2">
      <c r="A4" t="s">
        <v>96</v>
      </c>
      <c r="B4" s="11">
        <v>200</v>
      </c>
    </row>
    <row r="5" spans="1:2">
      <c r="A5" t="s">
        <v>312</v>
      </c>
      <c r="B5" s="11">
        <f>SUM('Trip Overview'!J3:J71)</f>
        <v>446.69337597963698</v>
      </c>
    </row>
    <row r="6" spans="1:2">
      <c r="A6" t="s">
        <v>263</v>
      </c>
      <c r="B6" s="11">
        <v>400</v>
      </c>
    </row>
    <row r="7" spans="1:2">
      <c r="A7" t="s">
        <v>273</v>
      </c>
      <c r="B7" s="11">
        <v>70</v>
      </c>
    </row>
    <row r="8" spans="1:2">
      <c r="A8" s="15" t="s">
        <v>313</v>
      </c>
      <c r="B8" s="11">
        <f>SUM(B2:B7)</f>
        <v>2896.693375979637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C730-F8D3-4BFE-AB55-673B889904C1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Mendez</cp:lastModifiedBy>
  <cp:revision/>
  <dcterms:created xsi:type="dcterms:W3CDTF">2024-02-03T05:25:22Z</dcterms:created>
  <dcterms:modified xsi:type="dcterms:W3CDTF">2024-02-11T21:47:35Z</dcterms:modified>
  <cp:category/>
  <cp:contentStatus/>
</cp:coreProperties>
</file>