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hidePivotFieldList="1"/>
  <xr:revisionPtr revIDLastSave="3164" documentId="11_0B1D56BE9CDCCE836B02CE7A5FB0D4A9BBFD1C62" xr6:coauthVersionLast="47" xr6:coauthVersionMax="47" xr10:uidLastSave="{573FFF8B-9985-4682-ACBE-5969BDFF2671}"/>
  <bookViews>
    <workbookView xWindow="240" yWindow="105" windowWidth="14805" windowHeight="8010" xr2:uid="{00000000-000D-0000-FFFF-FFFF00000000}"/>
  </bookViews>
  <sheets>
    <sheet name="Trip Overview" sheetId="1" r:id="rId1"/>
    <sheet name="Location sheet" sheetId="4" r:id="rId2"/>
    <sheet name="Trip Itinerary" sheetId="3" r:id="rId3"/>
    <sheet name="Habitation" sheetId="5" r:id="rId4"/>
    <sheet name="Prices" sheetId="6" r:id="rId5"/>
    <sheet name="Other" sheetId="2" r:id="rId6"/>
  </sheets>
  <definedNames>
    <definedName name="Slicer_Time_opened">#N/A</definedName>
  </definedNames>
  <calcPr calcId="191028"/>
  <pivotCaches>
    <pivotCache cacheId="8943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9" i="1" l="1"/>
  <c r="J129" i="1"/>
  <c r="B5" i="6"/>
  <c r="J128" i="1"/>
  <c r="K128" i="1"/>
  <c r="J127" i="1"/>
  <c r="K127" i="1"/>
  <c r="E5" i="2"/>
  <c r="D5" i="2"/>
  <c r="E4" i="2"/>
  <c r="E3" i="2"/>
  <c r="D3" i="2"/>
  <c r="D4" i="2"/>
  <c r="E2" i="2"/>
  <c r="D2" i="2"/>
  <c r="J126" i="1"/>
  <c r="K126" i="1"/>
  <c r="J119" i="1"/>
  <c r="J120" i="1"/>
  <c r="J121" i="1"/>
  <c r="J122" i="1"/>
  <c r="J123" i="1"/>
  <c r="J124" i="1"/>
  <c r="J125" i="1"/>
  <c r="K119" i="1"/>
  <c r="K120" i="1"/>
  <c r="K121" i="1"/>
  <c r="K122" i="1"/>
  <c r="K123" i="1"/>
  <c r="K124" i="1"/>
  <c r="K125" i="1"/>
  <c r="J118" i="1"/>
  <c r="K118" i="1"/>
  <c r="J117" i="1"/>
  <c r="K117" i="1"/>
  <c r="J115" i="1"/>
  <c r="J116" i="1"/>
  <c r="K115" i="1"/>
  <c r="K116" i="1"/>
  <c r="J110" i="1"/>
  <c r="J111" i="1"/>
  <c r="J112" i="1"/>
  <c r="J113" i="1"/>
  <c r="J114" i="1"/>
  <c r="K110" i="1"/>
  <c r="K111" i="1"/>
  <c r="K112" i="1"/>
  <c r="K113" i="1"/>
  <c r="K114" i="1"/>
  <c r="J105" i="1"/>
  <c r="J106" i="1"/>
  <c r="J107" i="1"/>
  <c r="J108" i="1"/>
  <c r="J109" i="1"/>
  <c r="K105" i="1"/>
  <c r="K106" i="1"/>
  <c r="K107" i="1"/>
  <c r="K108" i="1"/>
  <c r="K109" i="1"/>
  <c r="J103" i="1"/>
  <c r="J104" i="1"/>
  <c r="K103" i="1"/>
  <c r="K104" i="1"/>
  <c r="J100" i="1"/>
  <c r="J101" i="1"/>
  <c r="J102" i="1"/>
  <c r="K100" i="1"/>
  <c r="K101" i="1"/>
  <c r="K102" i="1"/>
  <c r="J97" i="1"/>
  <c r="J98" i="1"/>
  <c r="J99" i="1"/>
  <c r="K97" i="1"/>
  <c r="K98" i="1"/>
  <c r="K99" i="1"/>
  <c r="J89" i="1"/>
  <c r="J90" i="1"/>
  <c r="J91" i="1"/>
  <c r="J92" i="1"/>
  <c r="J93" i="1"/>
  <c r="J94" i="1"/>
  <c r="J95" i="1"/>
  <c r="J96" i="1"/>
  <c r="K89" i="1"/>
  <c r="K90" i="1"/>
  <c r="K91" i="1"/>
  <c r="K92" i="1"/>
  <c r="K93" i="1"/>
  <c r="K94" i="1"/>
  <c r="K95" i="1"/>
  <c r="K96" i="1"/>
  <c r="J88" i="1"/>
  <c r="K88" i="1"/>
  <c r="J87" i="1"/>
  <c r="K87" i="1"/>
  <c r="J79" i="1"/>
  <c r="K79" i="1"/>
  <c r="J86" i="1"/>
  <c r="K86" i="1"/>
  <c r="J75" i="1"/>
  <c r="K75" i="1"/>
  <c r="J74" i="1"/>
  <c r="J76" i="1"/>
  <c r="J77" i="1"/>
  <c r="J78" i="1"/>
  <c r="J80" i="1"/>
  <c r="J81" i="1"/>
  <c r="J82" i="1"/>
  <c r="J83" i="1"/>
  <c r="J84" i="1"/>
  <c r="J85" i="1"/>
  <c r="K74" i="1"/>
  <c r="K76" i="1"/>
  <c r="K77" i="1"/>
  <c r="K78" i="1"/>
  <c r="K80" i="1"/>
  <c r="K81" i="1"/>
  <c r="K82" i="1"/>
  <c r="K83" i="1"/>
  <c r="K84" i="1"/>
  <c r="K85" i="1"/>
  <c r="J72" i="1"/>
  <c r="J73" i="1"/>
  <c r="K72" i="1"/>
  <c r="K73" i="1"/>
  <c r="J71" i="1"/>
  <c r="K7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3" i="1"/>
  <c r="K4" i="1"/>
  <c r="K5" i="1"/>
  <c r="K6" i="1"/>
  <c r="K7" i="1"/>
  <c r="K8" i="1"/>
  <c r="K9" i="1"/>
  <c r="K10" i="1"/>
  <c r="K11" i="1"/>
  <c r="K12" i="1"/>
  <c r="K13" i="1"/>
  <c r="K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17" i="1"/>
  <c r="J14" i="1"/>
  <c r="J15" i="1"/>
  <c r="J16" i="1"/>
  <c r="J13" i="1"/>
  <c r="J3" i="1"/>
  <c r="J4" i="1"/>
  <c r="J5" i="1"/>
  <c r="J6" i="1"/>
  <c r="J7" i="1"/>
  <c r="J8" i="1"/>
  <c r="J9" i="1"/>
  <c r="J10" i="1"/>
  <c r="J11" i="1"/>
  <c r="J12" i="1"/>
  <c r="J2" i="1"/>
  <c r="O54" i="1"/>
  <c r="O53" i="1"/>
  <c r="O55" i="1"/>
  <c r="O57" i="1"/>
  <c r="O68" i="1"/>
  <c r="O47" i="1"/>
  <c r="O48" i="1"/>
  <c r="O49" i="1"/>
  <c r="O50" i="1"/>
  <c r="O51" i="1"/>
  <c r="O52" i="1"/>
  <c r="O56" i="1"/>
  <c r="O41" i="1"/>
  <c r="O42" i="1"/>
  <c r="O43" i="1"/>
  <c r="O44" i="1"/>
  <c r="O45" i="1"/>
  <c r="O46" i="1"/>
  <c r="O31" i="1"/>
  <c r="O26" i="1"/>
  <c r="O3" i="1"/>
  <c r="O4" i="1"/>
  <c r="O5" i="1"/>
  <c r="O6" i="1"/>
  <c r="O7" i="1"/>
  <c r="O8" i="1"/>
  <c r="O9" i="1"/>
  <c r="O10" i="1"/>
  <c r="O11" i="1"/>
  <c r="O12" i="1"/>
  <c r="O13" i="1"/>
  <c r="O18" i="1"/>
  <c r="O19" i="1"/>
  <c r="O20" i="1"/>
  <c r="O21" i="1"/>
  <c r="O22" i="1"/>
  <c r="O23" i="1"/>
  <c r="O24" i="1"/>
  <c r="O25" i="1"/>
  <c r="O27" i="1"/>
  <c r="O28" i="1"/>
  <c r="O29" i="1"/>
  <c r="O30" i="1"/>
  <c r="O32" i="1"/>
  <c r="O33" i="1"/>
  <c r="O34" i="1"/>
  <c r="O2" i="1"/>
  <c r="O35" i="1"/>
  <c r="O36" i="1"/>
  <c r="O37" i="1"/>
  <c r="O38" i="1"/>
  <c r="O39" i="1"/>
  <c r="O40" i="1"/>
  <c r="B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Emily Mendez</author>
  </authors>
  <commentList>
    <comment ref="E3" authorId="0" shapeId="0" xr:uid="{6E29F8FD-55AA-41D8-88D6-CC24EC69D654}">
      <text>
        <r>
          <rPr>
            <sz val="11"/>
            <color theme="1"/>
            <rFont val="Aptos Narrow"/>
            <family val="2"/>
            <scheme val="minor"/>
          </rPr>
          <t xml:space="preserve">Emily Mendez:
With Taxes and fees
Per night costs
</t>
        </r>
      </text>
    </comment>
  </commentList>
</comments>
</file>

<file path=xl/sharedStrings.xml><?xml version="1.0" encoding="utf-8"?>
<sst xmlns="http://schemas.openxmlformats.org/spreadsheetml/2006/main" count="1404" uniqueCount="504">
  <si>
    <t>Region</t>
  </si>
  <si>
    <t>Prefectures</t>
  </si>
  <si>
    <t>Name of Place</t>
  </si>
  <si>
    <t xml:space="preserve">GPS Location </t>
  </si>
  <si>
    <t>Time opened</t>
  </si>
  <si>
    <t>Time closed</t>
  </si>
  <si>
    <t xml:space="preserve">Closed On </t>
  </si>
  <si>
    <t>Price</t>
  </si>
  <si>
    <t>Currency</t>
  </si>
  <si>
    <t>Price in USD</t>
  </si>
  <si>
    <t>Price in Yen (maximum)</t>
  </si>
  <si>
    <t>Included in Amazing Pass</t>
  </si>
  <si>
    <t>Type of Place</t>
  </si>
  <si>
    <t>Located in</t>
  </si>
  <si>
    <t>Wards</t>
  </si>
  <si>
    <t>Time Spent</t>
  </si>
  <si>
    <t>Total Cost</t>
  </si>
  <si>
    <t>Hours of Operation Notes</t>
  </si>
  <si>
    <t>Notes</t>
  </si>
  <si>
    <t>Kansai</t>
  </si>
  <si>
    <t>Osaka</t>
  </si>
  <si>
    <t>Ebisubashi Bridge</t>
  </si>
  <si>
    <t>1 Chome Dotonbori, Chuo Ward, Osaka, 542-0071, Japan</t>
  </si>
  <si>
    <t>None</t>
  </si>
  <si>
    <t>USD</t>
  </si>
  <si>
    <t>No</t>
  </si>
  <si>
    <t>Attraction</t>
  </si>
  <si>
    <t>Dotonbori</t>
  </si>
  <si>
    <t>Donguri Kyowakoku (Ghibli Store)</t>
  </si>
  <si>
    <t>Japan, 〒542-0085 Osaka, Chuo Ward, Shinsaibashisuji, 1 Chome−8−3</t>
  </si>
  <si>
    <t>Store</t>
  </si>
  <si>
    <t>Namba</t>
  </si>
  <si>
    <t>On the 7th Floor</t>
  </si>
  <si>
    <t>Hozenji Yokocho</t>
  </si>
  <si>
    <t>1 Chome-1-6 Namba, Chuo Ward, Osaka, 542-0076, Japan</t>
  </si>
  <si>
    <t>Business Park</t>
  </si>
  <si>
    <t>Hozenji Temple Osaka</t>
  </si>
  <si>
    <t>1 Chome-2-16 Namba, Chuo Ward, Osaka, 542-0076, Japan</t>
  </si>
  <si>
    <t>Namba Yasaka Shrine</t>
  </si>
  <si>
    <t>2 Chome-9-19 Motomachi, Naniwa Ward, Osaka, 556-0016, Japan</t>
  </si>
  <si>
    <t>Nanba</t>
  </si>
  <si>
    <t>Railway forgotten market</t>
  </si>
  <si>
    <t>Japan, 〒541-0055 Osaka, Chuo Ward, Senbachuo, 3 Chome−3−9 船場センタービル 9号館1F</t>
  </si>
  <si>
    <t>Senbachuo</t>
  </si>
  <si>
    <t>On the 1st Floor, in Semba center Building</t>
  </si>
  <si>
    <t>Round1 Stadium Sennichimae</t>
  </si>
  <si>
    <t>1 Chome-3-1 Namba, Chuo Ward, Osaka, 542-0076, Japan</t>
  </si>
  <si>
    <t xml:space="preserve"> Universal Osaka </t>
  </si>
  <si>
    <t>2 Chome-1-33 Sakurajima, Konohana Ward, Osaka, 554-0031, Japan</t>
  </si>
  <si>
    <t>Park</t>
  </si>
  <si>
    <t>Sakurajima</t>
  </si>
  <si>
    <t>Differs per day</t>
  </si>
  <si>
    <t xml:space="preserve">Ticket Booths are open from one hour before the park opens </t>
  </si>
  <si>
    <t>Tsūtenkaku</t>
  </si>
  <si>
    <t xml:space="preserve"> 1 Chome-18-6 Ebisuhigashi, Naniwa Ward, Osaka, 556-0002, Japan</t>
  </si>
  <si>
    <t>Yes</t>
  </si>
  <si>
    <t>Ebisuhigashi</t>
  </si>
  <si>
    <t>Osaka Castle</t>
  </si>
  <si>
    <t xml:space="preserve"> 1-1 Osakajo, Chuo Ward, Osaka, 540-0002, Japan</t>
  </si>
  <si>
    <t>Osakajo</t>
  </si>
  <si>
    <t>Umeda Sky Building</t>
  </si>
  <si>
    <t>1 Chome-1-88 Oyodonaka, Kita Ward, Osaka, 531-6023, Japan</t>
  </si>
  <si>
    <t>Umeda</t>
  </si>
  <si>
    <t>Free until 4pm with pass, after 30% off</t>
  </si>
  <si>
    <t>Shitennoji Honbo (Abbot's Quarters)</t>
  </si>
  <si>
    <t>1 Chome-11-18 Shitennoji, Tennoji Ward, Osaka, 543-0051, Japan</t>
  </si>
  <si>
    <t>Yen</t>
  </si>
  <si>
    <t>Shitennoji</t>
  </si>
  <si>
    <t>Redhorse Osaka Wheel</t>
  </si>
  <si>
    <t>2-1 Senribanpakukoen, Suita, Osaka 565-0826, Japan</t>
  </si>
  <si>
    <t>Suita</t>
  </si>
  <si>
    <t xml:space="preserve">Suita </t>
  </si>
  <si>
    <t>Flower Hill (Hana-no-oka)</t>
  </si>
  <si>
    <t>10 Senribanpakukoen, Suita, Osaka 565-0826, Japan</t>
  </si>
  <si>
    <t xml:space="preserve">Wednesday </t>
  </si>
  <si>
    <t>Tower of the sun</t>
  </si>
  <si>
    <t>1-1 Senribanpakukoen, Suita, Osaka 565-0826, Japan</t>
  </si>
  <si>
    <t>日本庭園; Japanese garden</t>
  </si>
  <si>
    <t>Senribanpakukoen, Suita, Osaka 565-0826, Japan</t>
  </si>
  <si>
    <t>Hep Five Ferris wheel</t>
  </si>
  <si>
    <t>Japan, 〒530-0017 Osaka, Kita Ward, Kakudacho, 5−15 HEP FIVE 7F</t>
  </si>
  <si>
    <t>Kakudacho</t>
  </si>
  <si>
    <t>Tonbori River Cruise</t>
  </si>
  <si>
    <t>Japan, 〒542-0084 Osaka, Chuo Ward, Souemoncho, 7−13 レインボービル 501</t>
  </si>
  <si>
    <t>Boat</t>
  </si>
  <si>
    <t xml:space="preserve">Varies </t>
  </si>
  <si>
    <t>Go at noon to get late pass 7pm+</t>
  </si>
  <si>
    <t>Aqualiner</t>
  </si>
  <si>
    <t xml:space="preserve"> 2 Osakajo, Chuo Ward, Osaka, 540-0002, Japan</t>
  </si>
  <si>
    <t>Go at morning to get pass</t>
  </si>
  <si>
    <t>Osakajo Gozabune Pier</t>
  </si>
  <si>
    <t>2 Osakajo, Chuo Ward, Osaka, 540-0002, Japan</t>
  </si>
  <si>
    <t>※Ticket sells start at 9:30; to exchange pass</t>
  </si>
  <si>
    <t>Robatayaki Isaribi</t>
  </si>
  <si>
    <t>1 Chome-5-12 Shibata, Kita Ward, Osaka, 530-0012, Japan</t>
  </si>
  <si>
    <t>Food</t>
  </si>
  <si>
    <t>Shibata</t>
  </si>
  <si>
    <t>Chibo Okonomiyaki Restaurant</t>
  </si>
  <si>
    <t>Japan, 〒542-0071 Osaka, Chuo Ward, Dotonbori, 1 Chome−5−5 道頓堀ビル 1～6F 千房</t>
  </si>
  <si>
    <t>Yakiniku Kitan</t>
  </si>
  <si>
    <t>1 Chome-7-12 Dotonbori, Chuo Ward, Osaka, 542-0071, Japan</t>
  </si>
  <si>
    <t>re-opens 5–11 PM</t>
  </si>
  <si>
    <t>Unagi Kushiyaki Idumo</t>
  </si>
  <si>
    <t>Japan, 〒530-0001 Osaka, Kita Ward, Umeda, 3 Chome−1−3 ルクアバルチカ地下 2階</t>
  </si>
  <si>
    <t>Tuesday</t>
  </si>
  <si>
    <t>Gyukatsu Tomita</t>
  </si>
  <si>
    <t>Japan, 〒556-0011 Osaka, Naniwa Ward, Nanbanaka, 2 Chome−3−1 ２階</t>
  </si>
  <si>
    <t>Nanbanaka</t>
  </si>
  <si>
    <t xml:space="preserve">Ganzo Butchikiri Sushi Uoshin Minami </t>
  </si>
  <si>
    <t>Japan, 〒542-0074 Osaka, Chuo Ward, Sennichimae, 1 Chome−7−9 あじびる南 1F</t>
  </si>
  <si>
    <t>Sennichimae</t>
  </si>
  <si>
    <t>Hanadako</t>
  </si>
  <si>
    <t>Japan, 〒530-0017 Osaka, Kita Ward, Kakudacho, 9−26 大阪新梅田食道街 １階</t>
  </si>
  <si>
    <t>Noodles &amp; Shaved Ice Dogyan</t>
  </si>
  <si>
    <t>4 Chome-9-11 Tanimachi, Chuo Ward, Osaka, 540-0012, Japan</t>
  </si>
  <si>
    <t>Tanimachi</t>
  </si>
  <si>
    <t>Ghibli served after 1pm</t>
  </si>
  <si>
    <t>Masahiko Ozumi Paris</t>
  </si>
  <si>
    <t xml:space="preserve"> Japan, 〒540-0021 Osaka, Chuo Ward, Otedori, 2 Chome−4−8 assess 大手通ビル1階</t>
  </si>
  <si>
    <t>Otedori</t>
  </si>
  <si>
    <t>Kyoto</t>
  </si>
  <si>
    <t xml:space="preserve">Jonangu shrine </t>
  </si>
  <si>
    <t>Japan, 〒612-8459 Kyoto, Fushimi Ward, Nakajimatobarikyucho, ７</t>
  </si>
  <si>
    <t>Nakajimatobarikyucho</t>
  </si>
  <si>
    <t>Fushimi-Momoyama Castle</t>
  </si>
  <si>
    <t>45 Momoyamacho Okura, Fushimi Ward, Kyoto, 612-0853, Japan</t>
  </si>
  <si>
    <t>Momoyamacho Okura</t>
  </si>
  <si>
    <t xml:space="preserve"> Fushimi Inari Taisha</t>
  </si>
  <si>
    <t>68番地 Fukakusa Yabunouchicho, Fushimi Ward, Kyoto, 612-0882, Japan</t>
  </si>
  <si>
    <t>Hike</t>
  </si>
  <si>
    <t>Fukakusa Yabunouchicho</t>
  </si>
  <si>
    <t>Kuya Falls</t>
  </si>
  <si>
    <t>Sagakiyotaki Tsukinowacho, Ukyo Ward, Kyoto, 616-8456, Japan</t>
  </si>
  <si>
    <t>Sagakiyotaki Tsukinowacho</t>
  </si>
  <si>
    <t xml:space="preserve">Arashiyama Tsusen South Boarding Area </t>
  </si>
  <si>
    <t xml:space="preserve"> 61 Arashiyama Nakaoshitacho, Nishikyo Ward, Kyoto, 616-0004, Japan</t>
  </si>
  <si>
    <t xml:space="preserve"> Arashiyama </t>
  </si>
  <si>
    <t xml:space="preserve">Arashiyama Bamboo Forest </t>
  </si>
  <si>
    <t>Sagaogurayama Tabuchiyamacho, Ukyo Ward, Kyoto, 616-8394, Japan</t>
  </si>
  <si>
    <t>Arashiyama</t>
  </si>
  <si>
    <t>Togetsukyo Bridge</t>
  </si>
  <si>
    <t>1-5 Sagatenryuji Susukinobabacho, Ukyo Ward, Kyoto, 616-8384, Japan</t>
  </si>
  <si>
    <t xml:space="preserve">Kimono Forest </t>
  </si>
  <si>
    <t>20-2 Sagatenryuji Tsukurimichicho, Ukyo Ward, Kyoto, 616-8384, Japan</t>
  </si>
  <si>
    <t>Kotoimo Honpo</t>
  </si>
  <si>
    <t>2-1 Sagatenryuji Tateishicho, Ukyo Ward, Kyoto, 616-8375, Japan</t>
  </si>
  <si>
    <t>Daikaku-ji Temple</t>
  </si>
  <si>
    <t>4 Sagaosawacho, Ukyo Ward, Kyoto, 616-8411, Japan</t>
  </si>
  <si>
    <t>Sagaosawacho</t>
  </si>
  <si>
    <t>Kinkaku-ji</t>
  </si>
  <si>
    <t>1 Kinkakujicho, Kita Ward, Kyoto, 603-8361, Japan</t>
  </si>
  <si>
    <t>Kinkakujicho</t>
  </si>
  <si>
    <t>Ryōan-ji</t>
  </si>
  <si>
    <t>13 Ryoanji Goryonoshitacho, Ukyo Ward, Kyoto, 616-8001, Japan</t>
  </si>
  <si>
    <t>Ryoanji Goryonoshitacho</t>
  </si>
  <si>
    <t>Hirano Jinja</t>
  </si>
  <si>
    <t>Japan, 〒603-8322 Kyoto, Kita Ward, Hirano Miyamotocho, １</t>
  </si>
  <si>
    <t>Hirano Miyamotocho</t>
  </si>
  <si>
    <t>Kyoto Botanical Gardens</t>
  </si>
  <si>
    <t>Shimogamo Hangicho, Sakyo Ward, Kyoto, 606-0823, Japan</t>
  </si>
  <si>
    <t>Shimogamo Hangicho</t>
  </si>
  <si>
    <t>Shugakuin Imperial Villa</t>
  </si>
  <si>
    <t>Shugakuin Yabusoe, Sakyo Ward, Kyoto, 606-8052, Japan</t>
  </si>
  <si>
    <t>Monday</t>
  </si>
  <si>
    <t>Shugakuin Yabusoe</t>
  </si>
  <si>
    <t>Must reserve in advance to enter</t>
  </si>
  <si>
    <t>Mount Hiei</t>
  </si>
  <si>
    <t xml:space="preserve"> Ichijoji Idegadanichosenguchi, Sakyo Ward, Kyoto, 606-0000, Japan</t>
  </si>
  <si>
    <t>Ichijoji Idegadanichosenguch</t>
  </si>
  <si>
    <t>Heian Shrine</t>
  </si>
  <si>
    <t>97 Okazaki Nishitennocho, Sakyo Ward, Kyoto, 606-8341, Japan</t>
  </si>
  <si>
    <t xml:space="preserve"> Okazaki Nishitennocho</t>
  </si>
  <si>
    <t>Kyoto Imperial Palace</t>
  </si>
  <si>
    <t>3 Kyotogyoen, Kamigyo Ward, Kyoto, 602-0881, Japan</t>
  </si>
  <si>
    <t>Kyotogyoen</t>
  </si>
  <si>
    <t>kiyomizu dera</t>
  </si>
  <si>
    <t>1 Chome-294 Kiyomizu, Higashiyama Ward, Kyoto, 605-0862, Japan</t>
  </si>
  <si>
    <t>Kiyomizu</t>
  </si>
  <si>
    <t>Kyoto Tower</t>
  </si>
  <si>
    <t>721-1 Higashishiokojicho, Shimogyo Ward, Kyoto, 600-8216, Japan</t>
  </si>
  <si>
    <t>Higashishiokojicho</t>
  </si>
  <si>
    <t xml:space="preserve"> Tōji Temple</t>
  </si>
  <si>
    <t>1 Kujocho, Minami Ward, Kyoto, 601-8473, Japan</t>
  </si>
  <si>
    <t>Kujocho</t>
  </si>
  <si>
    <t>Sawano Restaurant (Fruit Cafe)</t>
  </si>
  <si>
    <t>14-12 Chudojimae Dacho, Shimogyo Ward, Kyoto, 600-8804, Japan</t>
  </si>
  <si>
    <t>Chudojimae Dacho</t>
  </si>
  <si>
    <t xml:space="preserve">(THISIS)SHIZEN </t>
  </si>
  <si>
    <t>Japan, 〒604-8172 Kyoto, Nakagyo Ward, Banocho, 586-2 新風館 1階 THISIS)SHIZEN</t>
  </si>
  <si>
    <t>Banocho</t>
  </si>
  <si>
    <t>MACCHA HOUSE Kyoto Kawaramach</t>
  </si>
  <si>
    <t>Japan, 〒604-8026 Kyoto, Nakagyo Ward, Komeyacho, 382‐2</t>
  </si>
  <si>
    <t>Komeyacho</t>
  </si>
  <si>
    <t>Daigo-ji Temple</t>
  </si>
  <si>
    <t>22 Daigohigashiojicho, Fushimi Ward, Kyoto, 601-1325, Japan</t>
  </si>
  <si>
    <t>Daigohigashiojicho</t>
  </si>
  <si>
    <t>Hakuryū-en Garden</t>
  </si>
  <si>
    <t>106 Kuramaninosecho, Sakyo Ward, Kyoto, 601-1113, Japan</t>
  </si>
  <si>
    <t>Kuramaninosecho</t>
  </si>
  <si>
    <t>Online booking</t>
  </si>
  <si>
    <t>Kifune Shrine</t>
  </si>
  <si>
    <t>180 Kuramakibunecho, Sakyo Ward, Kyoto, 601-1112, Japan</t>
  </si>
  <si>
    <t>Kuramakibunecho</t>
  </si>
  <si>
    <t xml:space="preserve"> Amanohashidate Viewland</t>
  </si>
  <si>
    <t>437 Monju, Miyazu, Kyoto 626-0001, Japan</t>
  </si>
  <si>
    <t>Amanohashidate</t>
  </si>
  <si>
    <t>Miyazu</t>
  </si>
  <si>
    <t xml:space="preserve"> Amanohashidate Shrine</t>
  </si>
  <si>
    <t>643-1 Monju, Miyazu, Kyoto 626-0001, Japan</t>
  </si>
  <si>
    <t>Amanohashidate Kasamatsu Park</t>
  </si>
  <si>
    <t>Japan, 〒629-2242 Kyoto, Miyazu, 字 大垣 ７５</t>
  </si>
  <si>
    <t>Nara</t>
  </si>
  <si>
    <t>Manyo Botanical Gardens</t>
  </si>
  <si>
    <t>160 Kasuganocho, Nara, 630-8212, Japan</t>
  </si>
  <si>
    <t>Kasuganocho</t>
  </si>
  <si>
    <t>Nara Park</t>
  </si>
  <si>
    <t>Nara, Japan</t>
  </si>
  <si>
    <t>Wakakusayama Hill</t>
  </si>
  <si>
    <t>Kasuganocho, Nara, 630-8211, Japan</t>
  </si>
  <si>
    <t>1 hour hike from nara park</t>
  </si>
  <si>
    <t>Uguisu Waterfall</t>
  </si>
  <si>
    <t>306 Kawakamicho, Nara, 630-8202, Japan</t>
  </si>
  <si>
    <t>Kawakamicho</t>
  </si>
  <si>
    <t>2 hour hike from nara park</t>
  </si>
  <si>
    <t>Tōdai-ji</t>
  </si>
  <si>
    <t>406-1 Zoshicho, Nara, 630-8587, Japan</t>
  </si>
  <si>
    <t>Zoshicho</t>
  </si>
  <si>
    <t>Kawaji Cherry Trees</t>
  </si>
  <si>
    <t>Horencho, Nara, 630-8113, Japan</t>
  </si>
  <si>
    <t>Saturday</t>
  </si>
  <si>
    <t>Horencho</t>
  </si>
  <si>
    <t>Hasedera</t>
  </si>
  <si>
    <t>731-1 Hase, Sakurai, Nara 633-0112, Japan</t>
  </si>
  <si>
    <t>Sakurai</t>
  </si>
  <si>
    <t xml:space="preserve">1hr buss ride </t>
  </si>
  <si>
    <t>Kanto</t>
  </si>
  <si>
    <t>Kanagawa</t>
  </si>
  <si>
    <t>Gundam Factory Yokohama</t>
  </si>
  <si>
    <t xml:space="preserve"> 279-25 Yamashitacho, Naka Ward, Yokohama, Kanagawa 231-0023, Japan</t>
  </si>
  <si>
    <t>Yokohama</t>
  </si>
  <si>
    <t>Tokyo</t>
  </si>
  <si>
    <t>HANA·BIYORI</t>
  </si>
  <si>
    <t>4015-1 Yanokuchi, Inagi, Tokyo 206-8566, Japan</t>
  </si>
  <si>
    <t>Thursday</t>
  </si>
  <si>
    <t>Yanokuchi</t>
  </si>
  <si>
    <t xml:space="preserve">Inagi </t>
  </si>
  <si>
    <t>Saturday and Sunday closes at 8pm</t>
  </si>
  <si>
    <t>Starbucks Reserve Roastery Tokyo</t>
  </si>
  <si>
    <t>2 Chome-19-23 Aobadai, Meguro City, Tokyo 153-0042, Japan</t>
  </si>
  <si>
    <t xml:space="preserve">Aobadai </t>
  </si>
  <si>
    <t>Meguro</t>
  </si>
  <si>
    <t>Sensō-ji</t>
  </si>
  <si>
    <t>2 Chome-3-1 Asakusa, Taito City, Tokyo 111-0032, Japan</t>
  </si>
  <si>
    <t>Asakusa</t>
  </si>
  <si>
    <t>Taito</t>
  </si>
  <si>
    <t>Nakamise-dori Street</t>
  </si>
  <si>
    <t>1 Chome-36-3 Asakusa, Taito City, Tokyo 111-0032, Japan</t>
  </si>
  <si>
    <t>Meiji Jingu</t>
  </si>
  <si>
    <t>1-1 Yoyogikamizonocho, Shibuya City, Tokyo 151-8557, Japan</t>
  </si>
  <si>
    <t>Yoyogikamizonocho</t>
  </si>
  <si>
    <t>Shibuya</t>
  </si>
  <si>
    <t>Shibuya Scramble</t>
  </si>
  <si>
    <t>Shibuya City, Tokyo, Japan</t>
  </si>
  <si>
    <t>Hachikō Memorial Statue</t>
  </si>
  <si>
    <t>2 Chome-1 Dogenzaka, Shibuya City, Tokyo 150-0043, Japan</t>
  </si>
  <si>
    <t>Takeshita Street</t>
  </si>
  <si>
    <t>1 Chome-19-11 Jingumae, Shibuya City, Tokyo 150-0001, Japan</t>
  </si>
  <si>
    <t>Harajuku</t>
  </si>
  <si>
    <t>Akihabara Electric Town</t>
  </si>
  <si>
    <t>1 Chome-12 Sotokanda, Chiyoda City, Tokyo 101-0021, Japan</t>
  </si>
  <si>
    <t>Akihabara</t>
  </si>
  <si>
    <t>Chiyoda</t>
  </si>
  <si>
    <t>Ueno Park</t>
  </si>
  <si>
    <t>Uenokoen, Taito City, Tokyo 110-0007, Japan</t>
  </si>
  <si>
    <t>Uenokoen</t>
  </si>
  <si>
    <t>Museum closed on monday</t>
  </si>
  <si>
    <t>Tokyo National Museum</t>
  </si>
  <si>
    <t>13-9 Uenokoen, Taito City, Tokyo 110-8712, Japan</t>
  </si>
  <si>
    <t>Yushima Shrine</t>
  </si>
  <si>
    <t>3 Chome-30-1 Yushima, Bunkyo City, Tokyo 113-0034, Japan</t>
  </si>
  <si>
    <t>Yushima</t>
  </si>
  <si>
    <t>Bunkyo</t>
  </si>
  <si>
    <t>University of Tokyo</t>
  </si>
  <si>
    <t>7 Chome-3-1 Hongo, Bunkyo City, Tokyo 113-8654, Japan</t>
  </si>
  <si>
    <t>School</t>
  </si>
  <si>
    <t>Hongo</t>
  </si>
  <si>
    <t>Tokyo Skytree</t>
  </si>
  <si>
    <t>1 Chome-1-2 Oshiage, Sumida City, Tokyo 131-0045, Japan</t>
  </si>
  <si>
    <t xml:space="preserve">Oshiage </t>
  </si>
  <si>
    <t>Sumida</t>
  </si>
  <si>
    <t>Tsukiji Outer Market</t>
  </si>
  <si>
    <t>Japan, 〒104-0045 Tokyo, Chuo City, Tsukiji, 4 Chome, 及び６丁目一部</t>
  </si>
  <si>
    <t>Wednesday</t>
  </si>
  <si>
    <t>Tsukiji</t>
  </si>
  <si>
    <t>Chou</t>
  </si>
  <si>
    <t>Closed on sunday</t>
  </si>
  <si>
    <t>Italia Street</t>
  </si>
  <si>
    <t>2 Chome-9-5 Higashishinbashi, Minato City, Tokyo 105-0021, Japan</t>
  </si>
  <si>
    <t>Shinbashi</t>
  </si>
  <si>
    <t>Minato</t>
  </si>
  <si>
    <t>Tokyo Tower</t>
  </si>
  <si>
    <t>4 Chome-2-8 Shibakoen, Minato City, Tokyo 105-0011, Japan</t>
  </si>
  <si>
    <t>Shibakoen</t>
  </si>
  <si>
    <t>Koishikawa Botanical Garden</t>
  </si>
  <si>
    <t>3 Chome-7-1 Hakusan, Bunkyo City, Tokyo 112-0001, Japan</t>
  </si>
  <si>
    <t>Hakusan</t>
  </si>
  <si>
    <t>Pokémon Center Mega Tokyo</t>
  </si>
  <si>
    <t>3 Chome-1 Higashiikebukuro, Toshima City, Tokyo 170-8630, Japan</t>
  </si>
  <si>
    <t>Higashiikebukuro</t>
  </si>
  <si>
    <t>Toshima</t>
  </si>
  <si>
    <t>2nd floor</t>
  </si>
  <si>
    <t>Shibuya Parco</t>
  </si>
  <si>
    <t>15-1 Udagawacho, Shibuya City, Tokyo 150-8377, Japan</t>
  </si>
  <si>
    <t>Udagawacho</t>
  </si>
  <si>
    <t>pokemon center 8th floor</t>
  </si>
  <si>
    <t>MEGA Don Quijote</t>
  </si>
  <si>
    <t>28-6 Udagawacho, Shibuya City, Tokyo 154-0042, Japan</t>
  </si>
  <si>
    <t xml:space="preserve">Sibuya Sky </t>
  </si>
  <si>
    <t>2 Chome-24-12 Shibuya, Shibuya City, Tokyo 150-0002, Japan</t>
  </si>
  <si>
    <t>Loft</t>
  </si>
  <si>
    <t>21-1 Udagawacho, Shibuya City, Tokyo 150-0042, Japan</t>
  </si>
  <si>
    <t>Age.3</t>
  </si>
  <si>
    <t>Japan, 〒104-0061 Tokyo, Chuo City, Ginza, 1 Chome−24−11 杉浦ビル 1Ｆ</t>
  </si>
  <si>
    <t>Ginza</t>
  </si>
  <si>
    <t>Building next to it 1st floor</t>
  </si>
  <si>
    <t>Toyosu Senkyaku Banrai</t>
  </si>
  <si>
    <t>6 Chome-5-1 Toyosu, Koto City, Tokyo 135-0061, Japan</t>
  </si>
  <si>
    <t>Toyosu</t>
  </si>
  <si>
    <t>Koto</t>
  </si>
  <si>
    <t>food not that great and expensive; long wait; Toyosu Senkyaku Banrai</t>
  </si>
  <si>
    <t>Imperial Palace</t>
  </si>
  <si>
    <t>1-1 Chiyoda, Chiyoda City, Tokyo 100-8111, Japan</t>
  </si>
  <si>
    <t>Sunday</t>
  </si>
  <si>
    <t>1:30 pm to 2:45pm</t>
  </si>
  <si>
    <t>closed on monday</t>
  </si>
  <si>
    <t>Tokyo Metropolitan Government Building</t>
  </si>
  <si>
    <t>2 Chome-8-1 Nishishinjuku, Shinjuku City, Tokyo 163-8001, Japan</t>
  </si>
  <si>
    <t>Nishishinjuku</t>
  </si>
  <si>
    <t>Shinjuku</t>
  </si>
  <si>
    <t>at night it lights up; closed sunday</t>
  </si>
  <si>
    <t>Shinjuku Gyoen National Garden</t>
  </si>
  <si>
    <t>11 Naitomachi, Shinjuku City, Tokyo 160-0014, Japan</t>
  </si>
  <si>
    <t>Naitomachi</t>
  </si>
  <si>
    <t>Cross Shinjuku Vision</t>
  </si>
  <si>
    <t>Japan, 〒160-0022 Tokyo, Shinjuku City, Shinjuku, 3 Chome−23−18 RF 東新宿ビル クロス</t>
  </si>
  <si>
    <t>Godzilla Head</t>
  </si>
  <si>
    <t>1 Chome-19 Kabukicho, Shinjuku City, Tokyo 160-0021, Japan</t>
  </si>
  <si>
    <t>Hanazono Shrine</t>
  </si>
  <si>
    <t>5 Chome-17-3 Shinjuku, Shinjuku City, Tokyo 160-0022, Japan</t>
  </si>
  <si>
    <t>Isetan Shinjuku</t>
  </si>
  <si>
    <t>3 Chome-14-1 Shinjuku, Shinjuku City, Tokyo 160-0022, Japan</t>
  </si>
  <si>
    <t>Omotesando Hills</t>
  </si>
  <si>
    <t>4 Chome-12-10 Jingumae, Shibuya City, Tokyo 150-0001, Japan</t>
  </si>
  <si>
    <t>Jingumae</t>
  </si>
  <si>
    <t>Kaminarimon</t>
  </si>
  <si>
    <t>Ameyoko Shopping District</t>
  </si>
  <si>
    <t>6 Chome-10 Ueno, Taito City, Tokyo 110-0005, Japan</t>
  </si>
  <si>
    <t>MUJI Ginza Flagship Store</t>
  </si>
  <si>
    <t>3 Chome-3-5 Ginza, Chuo City, Tokyo 104-0061, Japan</t>
  </si>
  <si>
    <t>Ginza Itoya</t>
  </si>
  <si>
    <t>2 Chome-7 Ginza, Chuo City, Tokyo 104-0061, Japan</t>
  </si>
  <si>
    <t>12th floor; location of memorial nearby</t>
  </si>
  <si>
    <t>Namiki Dōri Street</t>
  </si>
  <si>
    <t>3 Chome Ginza, Chuo City, Tokyo 104-0061, Japan</t>
  </si>
  <si>
    <t>Azabudai Hills</t>
  </si>
  <si>
    <t>1-chōme-3 Azabudai, Minato City, Tokyo 106-0041, Japan</t>
  </si>
  <si>
    <t>Azabudai</t>
  </si>
  <si>
    <t>Zōjō-ji</t>
  </si>
  <si>
    <t>4 Chome-7-35 Shibakoen, Minato City, Tokyo 105-0011, Japan</t>
  </si>
  <si>
    <t>Roppongi Hills</t>
  </si>
  <si>
    <t>6 Chome-10-1 Roppongi, Minato City, Tokyo 106-6108, Japan</t>
  </si>
  <si>
    <t>Roppongi</t>
  </si>
  <si>
    <t>Unicorn Gundam Statue</t>
  </si>
  <si>
    <t>1 Chome Aomi, Koto City, Tokyo 135-0064, Japan</t>
  </si>
  <si>
    <t>Aomi</t>
  </si>
  <si>
    <t>Yumenoshima Tropical Greenhouse Dome</t>
  </si>
  <si>
    <t>2 Chome-1-2 Yumenoshima, Koto City, Tokyo 136-0081, Japan</t>
  </si>
  <si>
    <t>Yumenoshima</t>
  </si>
  <si>
    <t>Hakone Kowakien Yunessun</t>
  </si>
  <si>
    <t>1297 Ninotaira, Hakone, Ashigarashimo District, Kanagawa 250-0407, Japan</t>
  </si>
  <si>
    <t>Amusement Park</t>
  </si>
  <si>
    <t>Hakone</t>
  </si>
  <si>
    <t>Ashigarashimo</t>
  </si>
  <si>
    <t>Water park</t>
  </si>
  <si>
    <t>Tokyo Summerland</t>
  </si>
  <si>
    <t>600 Kamiyotsugi, Akiruno, Tokyo 197-0832, Japan</t>
  </si>
  <si>
    <t>Kamiyotsugi</t>
  </si>
  <si>
    <t>Akiruno</t>
  </si>
  <si>
    <t xml:space="preserve">Closed on Tuesday through Friday </t>
  </si>
  <si>
    <t>Minoringo</t>
  </si>
  <si>
    <t>Japan, 〒150-0001 Tokyo, Shibuya City, Jingumae, 1 Chome−22−7 Westビル 1F</t>
  </si>
  <si>
    <t xml:space="preserve">cheese masala curry </t>
  </si>
  <si>
    <t>LONG! LONGER!! LONGEST!!!</t>
  </si>
  <si>
    <t>Japan, 〒150-0001 Tokyo, Shibuya City, Jingumae, 1 Chome−7−3 1F Cute Cube Harajuku</t>
  </si>
  <si>
    <t>JTRRD</t>
  </si>
  <si>
    <t>Japan, 〒530-0043 Osaka, Kita Ward, Tenma, 3 Chome−4−5 タツタビル 1F</t>
  </si>
  <si>
    <t>Tenma</t>
  </si>
  <si>
    <t>Kita</t>
  </si>
  <si>
    <t>closed monday</t>
  </si>
  <si>
    <t>Uniqlo Park</t>
  </si>
  <si>
    <t>6-2 Shiraho, Kanazawa Ward, Yokohama, Kanagawa 236-0007, Japan</t>
  </si>
  <si>
    <t>Kanazawa</t>
  </si>
  <si>
    <t>Uniqlo Japan</t>
  </si>
  <si>
    <t>Japan, 〒104-0061 Tokyo, Chuo City, Ginza, 3 Chome−2−1 2 1F～4F マロニエゲート</t>
  </si>
  <si>
    <t>IMMERSIVE FORT TOKYO</t>
  </si>
  <si>
    <t>1 Chome-3-15 Aomi, Koto City, Tokyo 135-0064, Japan</t>
  </si>
  <si>
    <t>Alpen Tokyo</t>
  </si>
  <si>
    <t>3 Chome-23-7 Shinjuku, Shinjuku City, Tokyo 160-0022, Japan</t>
  </si>
  <si>
    <t>KFC Nishi-Shinjuku</t>
  </si>
  <si>
    <t>1 Chome-2-10 Nishishinjuku, Shinjuku City, Tokyo 160-0023, Japan</t>
  </si>
  <si>
    <t>Jindaiji Temple</t>
  </si>
  <si>
    <t>Japan, 〒182-0017 Tokyo, Chofu, Jindaiji Motomachi, 5 Chome−１５−1</t>
  </si>
  <si>
    <t xml:space="preserve">Jindaiji </t>
  </si>
  <si>
    <t>Chofo</t>
  </si>
  <si>
    <t>ann fragrance</t>
  </si>
  <si>
    <t>Japan, 〒150-0001 Tokyo, Shibuya City, Jingumae, 3 Chome−31−17 VILLA ROSA 101号室</t>
  </si>
  <si>
    <t>Tonki Tonkatsu</t>
  </si>
  <si>
    <t>1 Chome-1-2 Shimomeguro, Meguro City, Tokyo 153-0064, Japan</t>
  </si>
  <si>
    <t>Shimomeguro</t>
  </si>
  <si>
    <t>Cat cafe MoCHA Akihabara Store</t>
  </si>
  <si>
    <t>Japan, 〒101-0021 Tokyo, Chiyoda City, Sotokanda, 4 Chome−4−3 秋葉原Silビル 2階</t>
  </si>
  <si>
    <t>Animal Cafe</t>
  </si>
  <si>
    <t>Ikebukuro Life Safety Learning Center</t>
  </si>
  <si>
    <t>2 Chome-37-8 Nishiikebukuro, Toshima City, Tokyo 171-0021, Japan</t>
  </si>
  <si>
    <t>Nishiikebukuro</t>
  </si>
  <si>
    <t>Make reservation online</t>
  </si>
  <si>
    <t>Ibaraki</t>
  </si>
  <si>
    <t>Hitachi Seaside Park</t>
  </si>
  <si>
    <t>Japan, 〒312-0012 Ibaraki, Hitachinaka, Mawatari, 字大沼605-4</t>
  </si>
  <si>
    <t>Mawatari</t>
  </si>
  <si>
    <t>Hitachinaka</t>
  </si>
  <si>
    <t>April to May</t>
  </si>
  <si>
    <t>Showa Kinen Park</t>
  </si>
  <si>
    <t>3173 Midoricho, Tachikawa, Tokyo 190-0014, Japan</t>
  </si>
  <si>
    <t>Midoricho</t>
  </si>
  <si>
    <t>Tachikawa</t>
  </si>
  <si>
    <t>Chūbu</t>
  </si>
  <si>
    <t>Yamanashi</t>
  </si>
  <si>
    <t>Chureito Pagoda</t>
  </si>
  <si>
    <t>2-chome-4-1 Asama, Fujiyoshida, Yamanashi 403-0011, Japan</t>
  </si>
  <si>
    <t>Asama</t>
  </si>
  <si>
    <t>Fujiyoshida</t>
  </si>
  <si>
    <t>Trip Itinerary</t>
  </si>
  <si>
    <t>Date In Destination</t>
  </si>
  <si>
    <t>Trip</t>
  </si>
  <si>
    <t xml:space="preserve">Destination </t>
  </si>
  <si>
    <t># Days</t>
  </si>
  <si>
    <t># Nights</t>
  </si>
  <si>
    <t>Lodging</t>
  </si>
  <si>
    <t xml:space="preserve">Reservation </t>
  </si>
  <si>
    <t>Metro</t>
  </si>
  <si>
    <t xml:space="preserve">Notes </t>
  </si>
  <si>
    <t>Haneda Airport to Tokyo</t>
  </si>
  <si>
    <t>Habitation</t>
  </si>
  <si>
    <t>Prefecture</t>
  </si>
  <si>
    <t>Name</t>
  </si>
  <si>
    <t>Location</t>
  </si>
  <si>
    <t>Nights</t>
  </si>
  <si>
    <t>Cost</t>
  </si>
  <si>
    <t>Check-in Time</t>
  </si>
  <si>
    <t>Check-out Time</t>
  </si>
  <si>
    <t>Type</t>
  </si>
  <si>
    <t>Phone</t>
  </si>
  <si>
    <t>Note</t>
  </si>
  <si>
    <t>website</t>
  </si>
  <si>
    <t>Refukankuizumisano by Besseruhoteruzu</t>
  </si>
  <si>
    <t>3 Chome-11-21 Uemachi, Izumisano, Osaka 598-0007, Japan</t>
  </si>
  <si>
    <t>Hotel</t>
  </si>
  <si>
    <t>Next to the airport and Izumisano Station</t>
  </si>
  <si>
    <t>HATAGO INN Kansai Airport</t>
  </si>
  <si>
    <t>2番85 Rinkuoraikita, Izumisano, Osaka 598-0048, Japan</t>
  </si>
  <si>
    <t>Next to the airport and Rinko-town Station</t>
  </si>
  <si>
    <t>Hotel Wan Osaka ebisu</t>
  </si>
  <si>
    <t>1 Chome-4-4 Ebisunishi, Naniwa Ward, Osaka, 556-0003, Japan</t>
  </si>
  <si>
    <t>Next to Namba</t>
  </si>
  <si>
    <t>The OneFive Kyoto Shijo</t>
  </si>
  <si>
    <t>535番 Karatsuyacho, Shimogyo Ward, Kyoto, 600-8499, Japan</t>
  </si>
  <si>
    <t>Next to Ōmiya Station</t>
  </si>
  <si>
    <t>HOTEL MELDIA KYOTO SHIJO OMIYA</t>
  </si>
  <si>
    <t>Japan, 〒600-8383 Kyoto, Shimogyo Ward, Ayaomiyacho, 66</t>
  </si>
  <si>
    <t>Next to Shijō-Ōmiya Station</t>
  </si>
  <si>
    <t>Hostel Mitsuwaya Osaka</t>
  </si>
  <si>
    <t xml:space="preserve">542-0066 Osaka Prefecture, Osaka, Chuo-Ku, Kawarayamachi 2-5-15, Japan </t>
  </si>
  <si>
    <t>Hostel</t>
  </si>
  <si>
    <t>Next to Dotonburi</t>
  </si>
  <si>
    <t xml:space="preserve">Category </t>
  </si>
  <si>
    <t xml:space="preserve">Plane </t>
  </si>
  <si>
    <t>Hotels</t>
  </si>
  <si>
    <t xml:space="preserve">Attractions </t>
  </si>
  <si>
    <t>Airplane</t>
  </si>
  <si>
    <t>Total</t>
  </si>
  <si>
    <t>Item</t>
  </si>
  <si>
    <t xml:space="preserve">Currency </t>
  </si>
  <si>
    <t>Info</t>
  </si>
  <si>
    <t>Ninja Wifi</t>
  </si>
  <si>
    <t>3GB/Day</t>
  </si>
  <si>
    <t xml:space="preserve"> Instead of esim for locked phone</t>
  </si>
  <si>
    <t>5GB/Day</t>
  </si>
  <si>
    <t>10GB/Day</t>
  </si>
  <si>
    <t>Welcome suica</t>
  </si>
  <si>
    <t>Refunded</t>
  </si>
  <si>
    <t xml:space="preserve"> Pick up at JR area of aiport; Return in same place and get suica down to 0 or close to zero to not pay fee.</t>
  </si>
  <si>
    <t>frozen wafer sandwich ice cream matcha flavor</t>
  </si>
  <si>
    <t>choco Monaka Jumbo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</si>
</sst>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&quot;$&quot;#,##0.00"/>
    <numFmt numFmtId="166" formatCode="_ [$¥-804]* #,##0.00_ ;_ [$¥-804]* \-#,##0.00_ ;_ [$¥-804]* &quot;-&quot;??_ ;_ @_ "/>
  </numFmts>
  <fonts count="6">
    <font>
      <sz val="11"/>
      <color theme="1"/>
      <name val="Aptos Narrow"/>
      <family val="2"/>
      <scheme val="minor"/>
    </font>
    <font>
      <sz val="20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25"/>
      <color rgb="FF000000"/>
      <name val="Aptos Narrow"/>
      <scheme val="minor"/>
    </font>
    <font>
      <b/>
      <sz val="15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3" borderId="0" xfId="0" applyFill="1"/>
    <xf numFmtId="0" fontId="4" fillId="2" borderId="0" xfId="0" applyFont="1" applyFill="1"/>
    <xf numFmtId="0" fontId="5" fillId="0" borderId="0" xfId="0" applyFont="1"/>
    <xf numFmtId="166" fontId="2" fillId="0" borderId="0" xfId="0" applyNumberFormat="1" applyFont="1"/>
    <xf numFmtId="166" fontId="0" fillId="0" borderId="0" xfId="0" applyNumberFormat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2" fontId="0" fillId="5" borderId="0" xfId="0" applyNumberFormat="1" applyFill="1"/>
    <xf numFmtId="165" fontId="0" fillId="5" borderId="0" xfId="0" applyNumberFormat="1" applyFill="1"/>
    <xf numFmtId="166" fontId="0" fillId="5" borderId="0" xfId="0" applyNumberFormat="1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9">
    <dxf>
      <font>
        <b/>
      </font>
    </dxf>
    <dxf>
      <numFmt numFmtId="30" formatCode="@"/>
    </dxf>
    <dxf>
      <numFmt numFmtId="30" formatCode="@"/>
    </dxf>
    <dxf>
      <numFmt numFmtId="165" formatCode="&quot;$&quot;#,##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166" formatCode="_ [$¥-804]* #,##0.00_ ;_ [$¥-804]* \-#,##0.00_ ;_ [$¥-804]* &quot;-&quot;??_ ;_ @_ "/>
    </dxf>
    <dxf>
      <numFmt numFmtId="165" formatCode="&quot;$&quot;#,##0.00"/>
    </dxf>
    <dxf>
      <numFmt numFmtId="30" formatCode="@"/>
    </dxf>
    <dxf>
      <numFmt numFmtId="2" formatCode="0.00"/>
    </dxf>
    <dxf>
      <numFmt numFmtId="30" formatCode="@"/>
    </dxf>
    <dxf>
      <numFmt numFmtId="164" formatCode="[$-F400]h:mm:ss\ AM/PM"/>
    </dxf>
    <dxf>
      <numFmt numFmtId="164" formatCode="[$-F400]h:mm:ss\ AM/PM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0</xdr:rowOff>
    </xdr:from>
    <xdr:to>
      <xdr:col>6</xdr:col>
      <xdr:colOff>38100</xdr:colOff>
      <xdr:row>16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me opened">
              <a:extLst>
                <a:ext uri="{FF2B5EF4-FFF2-40B4-BE49-F238E27FC236}">
                  <a16:creationId xmlns:a16="http://schemas.microsoft.com/office/drawing/2014/main" id="{7E888321-3AB3-C30C-1FBB-7F67EEDF0C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me open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5" y="571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399.003557407406" createdVersion="8" refreshedVersion="8" minRefreshableVersion="3" recordCount="128" xr:uid="{A7932139-8D17-46A3-BB34-67AC306BFBB9}">
  <cacheSource type="worksheet">
    <worksheetSource ref="A1:S129" sheet="Trip Overview"/>
  </cacheSource>
  <cacheFields count="19">
    <cacheField name="Region" numFmtId="0">
      <sharedItems containsNonDate="0"/>
    </cacheField>
    <cacheField name="Prefectures" numFmtId="49">
      <sharedItems containsNonDate="0" count="8">
        <s v="Osaka"/>
        <s v="Kyoto"/>
        <s v="Nara"/>
        <s v="Kanagawa"/>
        <s v="Tokyo"/>
        <s v="Ibaraki"/>
        <s v="Yamanashi"/>
        <s v="Osaka " u="1"/>
      </sharedItems>
    </cacheField>
    <cacheField name="Name of Place" numFmtId="49">
      <sharedItems containsNonDate="0" count="133">
        <s v="Ebisubashi Bridge"/>
        <s v="Donguri Kyowakoku (Ghibli Store)"/>
        <s v="Hozenji Yokocho"/>
        <s v="Hozenji Temple Osaka"/>
        <s v="Namba Yasaka Shrine"/>
        <s v="Railway forgotten market"/>
        <s v="Round1 Stadium Sennichimae"/>
        <s v=" Universal Osaka "/>
        <s v="Tsūtenkaku"/>
        <s v="Osaka Castle"/>
        <s v="Umeda Sky Building"/>
        <s v="Shitennoji Honbo (Abbot's Quarters)"/>
        <s v="Redhorse Osaka Wheel"/>
        <s v="Flower Hill (Hana-no-oka)"/>
        <s v="Tower of the sun"/>
        <s v="日本庭園; Japanese garden"/>
        <s v="Hep Five Ferris wheel"/>
        <s v="Tonbori River Cruise"/>
        <s v="Aqualiner"/>
        <s v="Osakajo Gozabune Pier"/>
        <s v="Robatayaki Isaribi"/>
        <s v="Chibo Okonomiyaki Restaurant"/>
        <s v="Yakiniku Kitan"/>
        <s v="Unagi Kushiyaki Idumo"/>
        <s v="Gyukatsu Tomita"/>
        <s v="Ganzo Butchikiri Sushi Uoshin Minami "/>
        <s v="Hanadako"/>
        <s v="Noodles &amp; Shaved Ice Dogyan"/>
        <s v="Masahiko Ozumi Paris"/>
        <s v="Jonangu shrine "/>
        <s v="Fushimi-Momoyama Castle"/>
        <s v=" Fushimi Inari Taisha"/>
        <s v="Kuya Falls"/>
        <s v="Arashiyama Tsusen South Boarding Area "/>
        <s v="Arashiyama Bamboo Forest "/>
        <s v="Togetsukyo Bridge"/>
        <s v="Kimono Forest "/>
        <s v="Kotoimo Honpo"/>
        <s v="Daikaku-ji Temple"/>
        <s v="Kinkaku-ji"/>
        <s v="Ryōan-ji"/>
        <s v="Hirano Jinja"/>
        <s v="Kyoto Botanical Gardens"/>
        <s v="Shugakuin Imperial Villa"/>
        <s v="Mount Hiei"/>
        <s v="Heian Shrine"/>
        <s v="Kyoto Imperial Palace"/>
        <s v="kiyomizu dera"/>
        <s v="Kyoto Tower"/>
        <s v=" Tōji Temple"/>
        <s v="Sawano Restaurant (Fruit Cafe)"/>
        <s v="(THISIS)SHIZEN "/>
        <s v="MACCHA HOUSE Kyoto Kawaramach"/>
        <s v="Daigo-ji Temple"/>
        <s v="Hakuryū-en Garden"/>
        <s v="Kifune Shrine"/>
        <s v=" Amanohashidate Viewland"/>
        <s v=" Amanohashidate Shrine"/>
        <s v="Amanohashidate Kasamatsu Park"/>
        <s v="Manyo Botanical Gardens"/>
        <s v="Nara Park"/>
        <s v="Wakakusayama Hill"/>
        <s v="Uguisu Waterfall"/>
        <s v="Tōdai-ji"/>
        <s v="Kawaji Cherry Trees"/>
        <s v="Hasedera"/>
        <s v="Gundam Factory Yokohama"/>
        <s v="HANA·BIYORI"/>
        <s v="Starbucks Reserve Roastery Tokyo"/>
        <s v="Sensō-ji"/>
        <s v="Nakamise-dori Street"/>
        <s v="Meiji Jingu"/>
        <s v="Shibuya Scramble"/>
        <s v="Hachikō Memorial Statue"/>
        <s v="Takeshita Street"/>
        <s v="Akihabara Electric Town"/>
        <s v="Ueno Park"/>
        <s v="Tokyo National Museum"/>
        <s v="Yushima Shrine"/>
        <s v="University of Tokyo"/>
        <s v="Tokyo Skytree"/>
        <s v="Tsukiji Outer Market"/>
        <s v="Italia Street"/>
        <s v="Tokyo Tower"/>
        <s v="Koishikawa Botanical Garden"/>
        <s v="Pokémon Center Mega Tokyo"/>
        <s v="Shibuya Parco"/>
        <s v="MEGA Don Quijote"/>
        <s v="Sibuya Sky "/>
        <s v="Loft"/>
        <s v="Age.3"/>
        <s v="Toyosu Senkyaku Banrai"/>
        <s v="Imperial Palace"/>
        <s v="Tokyo Metropolitan Government Building"/>
        <s v="Shinjuku Gyoen National Garden"/>
        <s v="Cross Shinjuku Vision"/>
        <s v="Godzilla Head"/>
        <s v="Hanazono Shrine"/>
        <s v="Isetan Shinjuku"/>
        <s v="Omotesando Hills"/>
        <s v="Kaminarimon"/>
        <s v="Ameyoko Shopping District"/>
        <s v="MUJI Ginza Flagship Store"/>
        <s v="Ginza Itoya"/>
        <s v="Namiki Dōri Street"/>
        <s v="Azabudai Hills"/>
        <s v="Zōjō-ji Temple"/>
        <s v="Roppongi Hills"/>
        <s v="Unicorn Gundam Statue"/>
        <s v="Yumenoshima Tropical Greenhouse Dome"/>
        <s v="Hakone Kowakien Yunessun"/>
        <s v="Tokyo Summerland"/>
        <s v="Minoringo"/>
        <s v="LONG! LONGER!! LONGEST!!!"/>
        <s v="JTRRD"/>
        <s v="Uniqlo Park"/>
        <s v="Uniqlo Japan"/>
        <s v="IMMERSIVE FORT TOKYO"/>
        <s v="Alpen Tokyo"/>
        <s v="KFC Nishi-Shinjuku"/>
        <s v="Jindaiji Temple"/>
        <s v="ann fragrance"/>
        <s v="Tonki Tonkatsu"/>
        <s v="Cat cafe MoCHA Akihabara Store"/>
        <s v="Ikebukuro Life Safety Learning Center"/>
        <s v="Hitachi Seaside Park"/>
        <s v="Showa Kinen Park"/>
        <s v="Chureito Pagoda"/>
        <s v="FamilyMart Harajuku-Takeshita Exit" u="1"/>
        <s v="Shibuya Scramble Crossing" u="1"/>
        <s v="JTRRD (ジェイティード )" u="1"/>
        <s v="Uniqlo" u="1"/>
        <s v="Sawano" u="1"/>
      </sharedItems>
    </cacheField>
    <cacheField name="GPS Location " numFmtId="49">
      <sharedItems containsNonDate="0"/>
    </cacheField>
    <cacheField name="Time opened" numFmtId="164">
      <sharedItems containsSemiMixedTypes="0" containsNonDate="0" containsDate="1" containsString="0" minDate="1899-12-30T00:00:00" maxDate="1900-01-10T00:00:00" count="15">
        <d v="1899-12-30T00:00:00"/>
        <d v="1899-12-30T10:00:00"/>
        <d v="1899-12-30T09:00:00"/>
        <d v="1899-12-30T08:30:00"/>
        <d v="1899-12-30T09:30:00"/>
        <d v="1899-12-30T11:00:00"/>
        <d v="1899-12-30T16:00:00"/>
        <d v="1899-12-30T11:30:00"/>
        <d v="1899-12-30T06:00:00"/>
        <d v="1899-12-30T08:00:00"/>
        <d v="1899-12-30T07:30:00"/>
        <d v="1899-12-30T07:00:00"/>
        <d v="1899-12-30T05:00:00"/>
        <d v="1899-12-30T12:00:00"/>
        <d v="1900-01-09T00:00:00"/>
      </sharedItems>
    </cacheField>
    <cacheField name="Time closed" numFmtId="164">
      <sharedItems containsSemiMixedTypes="0" containsNonDate="0" containsDate="1" containsString="0" minDate="1899-12-30T01:00:00" maxDate="1899-12-30T23:59:00"/>
    </cacheField>
    <cacheField name="Closed On " numFmtId="49">
      <sharedItems containsNonDate="0"/>
    </cacheField>
    <cacheField name="Price" numFmtId="2">
      <sharedItems containsString="0" containsBlank="1" containsNumber="1" minValue="0" maxValue="20000"/>
    </cacheField>
    <cacheField name="Currency" numFmtId="49">
      <sharedItems containsNonDate="0"/>
    </cacheField>
    <cacheField name="Price in USD" numFmtId="165">
      <sharedItems containsSemiMixedTypes="0" containsString="0" containsNumber="1" minValue="0" maxValue="133.96744591064373"/>
    </cacheField>
    <cacheField name="Price in Yen (maximum)" numFmtId="166">
      <sharedItems containsSemiMixedTypes="0" containsString="0" containsNumber="1" minValue="0" maxValue="20000"/>
    </cacheField>
    <cacheField name="Included in Amazing Pass" numFmtId="49">
      <sharedItems containsNonDate="0"/>
    </cacheField>
    <cacheField name="Type of Place" numFmtId="49">
      <sharedItems containsNonDate="0"/>
    </cacheField>
    <cacheField name="Located in" numFmtId="49">
      <sharedItems containsNonDate="0" count="85">
        <s v="Dotonbori"/>
        <s v="Namba"/>
        <s v="Nanba"/>
        <s v="Senbachuo"/>
        <s v="Sakurajima"/>
        <s v="Ebisuhigashi"/>
        <s v="Osakajo"/>
        <s v="Umeda"/>
        <s v="Shitennoji"/>
        <s v="Suita"/>
        <s v="Kakudacho"/>
        <s v="Shibata"/>
        <s v="Nanbanaka"/>
        <s v="Sennichimae"/>
        <s v="Tanimachi"/>
        <s v="Otedori"/>
        <s v="Nakajimatobarikyucho"/>
        <s v="Momoyamacho Okura"/>
        <s v="Fukakusa Yabunouchicho"/>
        <s v="Sagakiyotaki Tsukinowacho"/>
        <s v=" Arashiyama "/>
        <s v="Arashiyama"/>
        <s v="Sagaosawacho"/>
        <s v="Kinkakujicho"/>
        <s v="Ryoanji Goryonoshitacho"/>
        <s v="Hirano Miyamotocho"/>
        <s v="Shimogamo Hangicho"/>
        <s v="Shugakuin Yabusoe"/>
        <s v="Ichijoji Idegadanichosenguch"/>
        <s v=" Okazaki Nishitennocho"/>
        <s v="Kyotogyoen"/>
        <s v="Kiyomizu"/>
        <s v="Higashishiokojicho"/>
        <s v="Kujocho"/>
        <s v="Chudojimae Dacho"/>
        <s v="Banocho"/>
        <s v="Komeyacho"/>
        <s v="Daigohigashiojicho"/>
        <s v="Kuramaninosecho"/>
        <s v="Kuramakibunecho"/>
        <s v="Amanohashidate"/>
        <s v="Kasuganocho"/>
        <s v="Kawakamicho"/>
        <s v="Zoshicho"/>
        <s v="Horencho"/>
        <s v="Sakurai"/>
        <s v="Yokohama"/>
        <s v="Yanokuchi"/>
        <s v="Aobadai "/>
        <s v="Asakusa"/>
        <s v="Yoyogikamizonocho"/>
        <s v="Shibuya"/>
        <s v="Harajuku"/>
        <s v="Akihabara"/>
        <s v="Uenokoen"/>
        <s v="Yushima"/>
        <s v="Hongo"/>
        <s v="Oshiage "/>
        <s v="Tsukiji"/>
        <s v="Shinbashi"/>
        <s v="Shibakoen"/>
        <s v="Hakusan"/>
        <s v="Higashiikebukuro"/>
        <s v="Udagawacho"/>
        <s v="Ginza"/>
        <s v="Toyosu"/>
        <s v="Chiyoda"/>
        <s v="Nishishinjuku"/>
        <s v="Naitomachi"/>
        <s v="Jingumae"/>
        <s v="Azabudai"/>
        <s v="Roppongi"/>
        <s v="Aomi"/>
        <s v="Yumenoshima"/>
        <s v="Hakone"/>
        <s v="Kamiyotsugi"/>
        <s v="Tenma"/>
        <s v="Jindaiji "/>
        <s v="Shimomeguro"/>
        <s v="Nishiikebukuro"/>
        <s v="Mawatari"/>
        <s v="Midoricho"/>
        <s v="Asama"/>
        <s v="Inagi" u="1"/>
        <s v="Meguro city" u="1"/>
      </sharedItems>
    </cacheField>
    <cacheField name="Wards" numFmtId="0">
      <sharedItems containsNonDate="0" count="38">
        <s v="Chuo"/>
        <s v="Naniwa"/>
        <s v="Konohana"/>
        <s v="Kita"/>
        <s v="Tennoji"/>
        <s v="Suita "/>
        <s v="Fushimi"/>
        <s v="Ukyo"/>
        <s v="Nishikyo"/>
        <s v="Sakyo"/>
        <s v="Kamigyo"/>
        <s v="Higashiyama"/>
        <s v="Shimogyo"/>
        <s v="Minami"/>
        <s v="Nakagyo"/>
        <s v="Miyazu"/>
        <s v="Nara"/>
        <s v="Naka"/>
        <s v="Inagi "/>
        <s v="Meguro"/>
        <s v="Taito"/>
        <s v="Shibuya"/>
        <s v="Chiyoda"/>
        <s v="Bunkyo"/>
        <s v="Sumida"/>
        <s v="Chou"/>
        <s v="Minato"/>
        <s v="Toshima"/>
        <s v="Koto"/>
        <s v="Shinjuku"/>
        <s v="Ashigarashimo"/>
        <s v="Akiruno"/>
        <s v="Kanazawa"/>
        <s v="Chofo"/>
        <s v="Hitachinaka"/>
        <s v="Tachikawa"/>
        <s v="Fujiyoshida"/>
        <s v="Tokyo" u="1"/>
      </sharedItems>
    </cacheField>
    <cacheField name="Time Spent" numFmtId="2">
      <sharedItems containsNonDate="0" containsString="0" containsBlank="1"/>
    </cacheField>
    <cacheField name="Total Cost" numFmtId="165">
      <sharedItems containsNonDate="0" containsString="0" containsBlank="1"/>
    </cacheField>
    <cacheField name="Hours of Operation Notes" numFmtId="49">
      <sharedItems containsNonDate="0" containsBlank="1"/>
    </cacheField>
    <cacheField name="Notes" numFmtId="49">
      <sharedItems containsNonDate="0" containsBlank="1"/>
    </cacheField>
  </cacheFields>
  <extLst>
    <ext xmlns:x14="http://schemas.microsoft.com/office/spreadsheetml/2009/9/main" uri="{725AE2AE-9491-48be-B2B4-4EB974FC3084}">
      <x14:pivotCacheDefinition pivotCacheId="2210453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Kansai"/>
    <x v="0"/>
    <x v="0"/>
    <s v="1 Chome Dotonbori, Chuo Ward, Osaka, 542-0071, Japan"/>
    <x v="0"/>
    <d v="1899-12-30T23:59:00"/>
    <s v="None"/>
    <n v="0"/>
    <s v="USD"/>
    <n v="0"/>
    <n v="0"/>
    <s v="No"/>
    <s v="Attraction"/>
    <x v="0"/>
    <x v="0"/>
    <m/>
    <m/>
    <m/>
    <m/>
  </r>
  <r>
    <s v="Kansai"/>
    <x v="0"/>
    <x v="1"/>
    <s v="Japan, 〒542-0085 Osaka, Chuo Ward, Shinsaibashisuji, 1 Chome−8−3"/>
    <x v="1"/>
    <d v="1899-12-30T18:00:00"/>
    <s v="None"/>
    <n v="0"/>
    <s v="USD"/>
    <n v="0"/>
    <n v="0"/>
    <s v="No"/>
    <s v="Store"/>
    <x v="1"/>
    <x v="0"/>
    <m/>
    <m/>
    <m/>
    <s v="On the 7th Floor"/>
  </r>
  <r>
    <s v="Kansai"/>
    <x v="0"/>
    <x v="2"/>
    <s v="1 Chome-1-6 Namba, Chuo Ward, Osaka, 542-0076, Japan"/>
    <x v="0"/>
    <d v="1899-12-30T23:59:00"/>
    <s v="None"/>
    <n v="0"/>
    <s v="USD"/>
    <n v="0"/>
    <n v="0"/>
    <s v="No"/>
    <s v="Business Park"/>
    <x v="1"/>
    <x v="0"/>
    <m/>
    <m/>
    <m/>
    <m/>
  </r>
  <r>
    <s v="Kansai"/>
    <x v="0"/>
    <x v="3"/>
    <s v="1 Chome-2-16 Namba, Chuo Ward, Osaka, 542-0076, Japan"/>
    <x v="0"/>
    <d v="1899-12-30T23:59:00"/>
    <s v="None"/>
    <n v="0"/>
    <s v="USD"/>
    <n v="0"/>
    <n v="0"/>
    <s v="No"/>
    <s v="Attraction"/>
    <x v="1"/>
    <x v="0"/>
    <m/>
    <m/>
    <m/>
    <m/>
  </r>
  <r>
    <s v="Kansai"/>
    <x v="0"/>
    <x v="4"/>
    <s v="2 Chome-9-19 Motomachi, Naniwa Ward, Osaka, 556-0016, Japan"/>
    <x v="2"/>
    <d v="1899-12-30T17:00:00"/>
    <s v="None"/>
    <n v="0"/>
    <s v="USD"/>
    <n v="0"/>
    <n v="0"/>
    <s v="No"/>
    <s v="Attraction"/>
    <x v="2"/>
    <x v="1"/>
    <m/>
    <m/>
    <m/>
    <m/>
  </r>
  <r>
    <s v="Kansai"/>
    <x v="0"/>
    <x v="5"/>
    <s v="Japan, 〒541-0055 Osaka, Chuo Ward, Senbachuo, 3 Chome−3−9 船場センタービル 9号館1F"/>
    <x v="1"/>
    <d v="1899-12-30T17:00:00"/>
    <s v="None"/>
    <n v="0"/>
    <s v="USD"/>
    <n v="0"/>
    <n v="0"/>
    <s v="No"/>
    <s v="Store"/>
    <x v="3"/>
    <x v="0"/>
    <m/>
    <m/>
    <m/>
    <s v="On the 1st Floor, in Semba center Building"/>
  </r>
  <r>
    <s v="Kansai"/>
    <x v="0"/>
    <x v="6"/>
    <s v="1 Chome-3-1 Namba, Chuo Ward, Osaka, 542-0076, Japan"/>
    <x v="0"/>
    <d v="1899-12-30T23:59:00"/>
    <s v="None"/>
    <n v="2.31"/>
    <s v="USD"/>
    <n v="2.31"/>
    <n v="344.85989999999998"/>
    <s v="No"/>
    <s v="Attraction"/>
    <x v="1"/>
    <x v="0"/>
    <m/>
    <m/>
    <m/>
    <m/>
  </r>
  <r>
    <s v="Kansai"/>
    <x v="0"/>
    <x v="7"/>
    <s v="2 Chome-1-33 Sakurajima, Konohana Ward, Osaka, 554-0031, Japan"/>
    <x v="3"/>
    <d v="1899-12-30T19:00:00"/>
    <s v="None"/>
    <n v="58.65"/>
    <s v="USD"/>
    <n v="58.65"/>
    <n v="8755.8584999999985"/>
    <s v="No"/>
    <s v="Park"/>
    <x v="4"/>
    <x v="2"/>
    <m/>
    <m/>
    <s v="Differs per day"/>
    <s v="Ticket Booths are open from one hour before the park opens "/>
  </r>
  <r>
    <s v="Kansai"/>
    <x v="0"/>
    <x v="8"/>
    <s v=" 1 Chome-18-6 Ebisuhigashi, Naniwa Ward, Osaka, 556-0002, Japan"/>
    <x v="1"/>
    <d v="1899-12-30T20:00:00"/>
    <s v="None"/>
    <n v="6.13"/>
    <s v="USD"/>
    <n v="6.13"/>
    <n v="915.14769999999999"/>
    <s v="Yes"/>
    <s v="Attraction"/>
    <x v="5"/>
    <x v="1"/>
    <m/>
    <m/>
    <m/>
    <m/>
  </r>
  <r>
    <s v="Kansai"/>
    <x v="0"/>
    <x v="9"/>
    <s v=" 1-1 Osakajo, Chuo Ward, Osaka, 540-0002, Japan"/>
    <x v="2"/>
    <d v="1899-12-30T17:00:00"/>
    <s v="None"/>
    <n v="4.0599999999999996"/>
    <s v="USD"/>
    <n v="4.0599999999999996"/>
    <n v="606.11739999999986"/>
    <s v="Yes"/>
    <s v="Attraction"/>
    <x v="6"/>
    <x v="0"/>
    <m/>
    <m/>
    <m/>
    <m/>
  </r>
  <r>
    <s v="Kansai"/>
    <x v="0"/>
    <x v="10"/>
    <s v="1 Chome-1-88 Oyodonaka, Kita Ward, Osaka, 531-6023, Japan"/>
    <x v="4"/>
    <d v="1899-12-30T22:30:00"/>
    <s v="None"/>
    <n v="10.23"/>
    <s v="USD"/>
    <n v="10.23"/>
    <n v="1527.2366999999999"/>
    <s v="Yes"/>
    <s v="Attraction"/>
    <x v="7"/>
    <x v="3"/>
    <m/>
    <m/>
    <m/>
    <s v="Free until 4pm with pass, after 30% off"/>
  </r>
  <r>
    <s v="Kansai"/>
    <x v="0"/>
    <x v="11"/>
    <s v="1 Chome-11-18 Shitennoji, Tennoji Ward, Osaka, 543-0051, Japan"/>
    <x v="0"/>
    <d v="1899-12-30T23:59:00"/>
    <s v="None"/>
    <n v="300"/>
    <s v="Yen"/>
    <n v="2.0095116886596558"/>
    <n v="300"/>
    <s v="Yes"/>
    <s v="Attraction"/>
    <x v="8"/>
    <x v="4"/>
    <m/>
    <m/>
    <m/>
    <m/>
  </r>
  <r>
    <s v="Kansai"/>
    <x v="0"/>
    <x v="12"/>
    <s v="2-1 Senribanpakukoen, Suita, Osaka 565-0826, Japan"/>
    <x v="5"/>
    <d v="1899-12-30T21:00:00"/>
    <s v="None"/>
    <n v="6.74"/>
    <s v="USD"/>
    <n v="6.74"/>
    <n v="1006.2146"/>
    <s v="Yes"/>
    <s v="Attraction"/>
    <x v="9"/>
    <x v="5"/>
    <m/>
    <m/>
    <m/>
    <m/>
  </r>
  <r>
    <s v="Kansai"/>
    <x v="0"/>
    <x v="13"/>
    <s v="10 Senribanpakukoen, Suita, Osaka 565-0826, Japan"/>
    <x v="1"/>
    <d v="1899-12-30T17:00:00"/>
    <s v="Wednesday "/>
    <n v="6.27"/>
    <s v="USD"/>
    <n v="6.27"/>
    <n v="936.04829999999993"/>
    <s v="No"/>
    <s v="Park"/>
    <x v="9"/>
    <x v="5"/>
    <m/>
    <m/>
    <m/>
    <m/>
  </r>
  <r>
    <s v="Kansai"/>
    <x v="0"/>
    <x v="14"/>
    <s v="1-1 Senribanpakukoen, Suita, Osaka 565-0826, Japan"/>
    <x v="1"/>
    <d v="1899-12-30T17:00:00"/>
    <s v="Wednesday "/>
    <n v="6.27"/>
    <s v="USD"/>
    <n v="6.27"/>
    <n v="936.04829999999993"/>
    <s v="No"/>
    <s v="Park"/>
    <x v="9"/>
    <x v="5"/>
    <m/>
    <m/>
    <m/>
    <m/>
  </r>
  <r>
    <s v="Kansai"/>
    <x v="0"/>
    <x v="15"/>
    <s v="Senribanpakukoen, Suita, Osaka 565-0826, Japan"/>
    <x v="4"/>
    <d v="1899-12-30T17:00:00"/>
    <s v="Wednesday "/>
    <n v="260"/>
    <s v="Yen"/>
    <n v="1.7415767968383684"/>
    <n v="260"/>
    <s v="No"/>
    <s v="Park"/>
    <x v="9"/>
    <x v="5"/>
    <m/>
    <m/>
    <m/>
    <m/>
  </r>
  <r>
    <s v="Kansai"/>
    <x v="0"/>
    <x v="16"/>
    <s v="Japan, 〒530-0017 Osaka, Kita Ward, Kakudacho, 5−15 HEP FIVE 7F"/>
    <x v="5"/>
    <d v="1899-12-30T22:45:00"/>
    <s v="None"/>
    <n v="4.05"/>
    <s v="USD"/>
    <n v="4.05"/>
    <n v="604.6244999999999"/>
    <s v="Yes"/>
    <s v="Attraction"/>
    <x v="10"/>
    <x v="3"/>
    <m/>
    <m/>
    <m/>
    <m/>
  </r>
  <r>
    <s v="Kansai"/>
    <x v="0"/>
    <x v="17"/>
    <s v="Japan, 〒542-0084 Osaka, Chuo Ward, Souemoncho, 7−13 レインボービル 501"/>
    <x v="5"/>
    <d v="1899-12-30T21:00:00"/>
    <s v="None"/>
    <n v="1200"/>
    <s v="Yen"/>
    <n v="8.0380467546386232"/>
    <n v="1200"/>
    <s v="Yes"/>
    <s v="Boat"/>
    <x v="0"/>
    <x v="0"/>
    <m/>
    <m/>
    <s v="Varies "/>
    <s v="Go at noon to get late pass 7pm+"/>
  </r>
  <r>
    <s v="Kansai"/>
    <x v="0"/>
    <x v="18"/>
    <s v=" 2 Osakajo, Chuo Ward, Osaka, 540-0002, Japan"/>
    <x v="1"/>
    <d v="1899-12-30T16:00:00"/>
    <s v="None"/>
    <n v="1600"/>
    <s v="Yen"/>
    <n v="10.717395672851497"/>
    <n v="1600"/>
    <s v="Yes"/>
    <s v="Boat"/>
    <x v="6"/>
    <x v="0"/>
    <m/>
    <m/>
    <s v="Varies "/>
    <s v="Go at morning to get pass"/>
  </r>
  <r>
    <s v="Kansai"/>
    <x v="0"/>
    <x v="19"/>
    <s v="2 Osakajo, Chuo Ward, Osaka, 540-0002, Japan"/>
    <x v="4"/>
    <d v="1899-12-30T16:30:00"/>
    <s v="None"/>
    <n v="1500"/>
    <s v="Yen"/>
    <n v="10.047558443298279"/>
    <n v="1500"/>
    <s v="Yes"/>
    <s v="Boat"/>
    <x v="6"/>
    <x v="0"/>
    <m/>
    <m/>
    <s v="Varies "/>
    <s v="※Ticket sells start at 9:30; to exchange pass"/>
  </r>
  <r>
    <s v="Kansai"/>
    <x v="0"/>
    <x v="20"/>
    <s v="1 Chome-5-12 Shibata, Kita Ward, Osaka, 530-0012, Japan"/>
    <x v="6"/>
    <d v="1899-12-30T23:15:00"/>
    <s v="None"/>
    <n v="4000"/>
    <s v="Yen"/>
    <n v="26.793489182128745"/>
    <n v="4000"/>
    <s v="No"/>
    <s v="Food"/>
    <x v="11"/>
    <x v="3"/>
    <m/>
    <m/>
    <m/>
    <m/>
  </r>
  <r>
    <s v="Kansai"/>
    <x v="0"/>
    <x v="21"/>
    <s v="Japan, 〒542-0071 Osaka, Chuo Ward, Dotonbori, 1 Chome−5−5 道頓堀ビル 1～6F 千房"/>
    <x v="5"/>
    <d v="1899-12-30T23:00:00"/>
    <s v="None"/>
    <n v="2000"/>
    <s v="Yen"/>
    <n v="13.396744591064373"/>
    <n v="2000"/>
    <s v="No"/>
    <s v="Food"/>
    <x v="0"/>
    <x v="0"/>
    <m/>
    <m/>
    <m/>
    <m/>
  </r>
  <r>
    <s v="Kansai"/>
    <x v="0"/>
    <x v="22"/>
    <s v="1 Chome-7-12 Dotonbori, Chuo Ward, Osaka, 542-0071, Japan"/>
    <x v="5"/>
    <d v="1899-12-30T15:00:00"/>
    <s v="None"/>
    <n v="3000"/>
    <s v="Yen"/>
    <n v="20.095116886596557"/>
    <n v="3000"/>
    <s v="No"/>
    <s v="Food"/>
    <x v="0"/>
    <x v="0"/>
    <m/>
    <m/>
    <s v="re-opens 5–11 PM"/>
    <m/>
  </r>
  <r>
    <s v="Kansai"/>
    <x v="0"/>
    <x v="23"/>
    <s v="Japan, 〒530-0001 Osaka, Kita Ward, Umeda, 3 Chome−1−3 ルクアバルチカ地下 2階"/>
    <x v="5"/>
    <d v="1899-12-30T22:00:00"/>
    <s v="Tuesday"/>
    <n v="4000"/>
    <s v="Yen"/>
    <n v="26.793489182128745"/>
    <n v="4000"/>
    <s v="No"/>
    <s v="Food"/>
    <x v="7"/>
    <x v="3"/>
    <m/>
    <m/>
    <m/>
    <m/>
  </r>
  <r>
    <s v="Kansai"/>
    <x v="0"/>
    <x v="24"/>
    <s v="Japan, 〒556-0011 Osaka, Naniwa Ward, Nanbanaka, 2 Chome−3−1 ２階"/>
    <x v="5"/>
    <d v="1899-12-30T20:45:00"/>
    <s v="None"/>
    <n v="3000"/>
    <s v="Yen"/>
    <n v="20.095116886596557"/>
    <n v="3000"/>
    <s v="No"/>
    <s v="Food"/>
    <x v="12"/>
    <x v="1"/>
    <m/>
    <m/>
    <m/>
    <m/>
  </r>
  <r>
    <s v="Kansai"/>
    <x v="0"/>
    <x v="25"/>
    <s v="Japan, 〒542-0074 Osaka, Chuo Ward, Sennichimae, 1 Chome−7−9 あじびる南 1F"/>
    <x v="7"/>
    <d v="1899-12-30T23:30:00"/>
    <s v="None"/>
    <n v="2000"/>
    <s v="Yen"/>
    <n v="13.396744591064373"/>
    <n v="2000"/>
    <s v="No"/>
    <s v="Food"/>
    <x v="13"/>
    <x v="0"/>
    <m/>
    <m/>
    <m/>
    <m/>
  </r>
  <r>
    <s v="Kansai"/>
    <x v="0"/>
    <x v="26"/>
    <s v="Japan, 〒530-0017 Osaka, Kita Ward, Kakudacho, 9−26 大阪新梅田食道街 １階"/>
    <x v="1"/>
    <d v="1899-12-30T22:00:00"/>
    <s v="None"/>
    <n v="1000"/>
    <s v="Yen"/>
    <n v="6.6983722955321863"/>
    <n v="1000"/>
    <s v="No"/>
    <s v="Food"/>
    <x v="10"/>
    <x v="3"/>
    <m/>
    <m/>
    <m/>
    <m/>
  </r>
  <r>
    <s v="Kansai"/>
    <x v="0"/>
    <x v="27"/>
    <s v="4 Chome-9-11 Tanimachi, Chuo Ward, Osaka, 540-0012, Japan"/>
    <x v="7"/>
    <d v="1899-12-30T18:00:00"/>
    <s v="Tuesday"/>
    <n v="10"/>
    <s v="USD"/>
    <n v="10"/>
    <n v="1492.8999999999999"/>
    <s v="No"/>
    <s v="Food"/>
    <x v="14"/>
    <x v="0"/>
    <m/>
    <m/>
    <m/>
    <s v="Ghibli served after 1pm"/>
  </r>
  <r>
    <s v="Kansai"/>
    <x v="0"/>
    <x v="28"/>
    <s v=" Japan, 〒540-0021 Osaka, Chuo Ward, Otedori, 2 Chome−4−8 assess 大手通ビル1階"/>
    <x v="1"/>
    <d v="1899-12-30T19:00:00"/>
    <s v="Wednesday "/>
    <n v="3000"/>
    <s v="Yen"/>
    <n v="20.095116886596557"/>
    <n v="3000"/>
    <s v="No"/>
    <s v="Food"/>
    <x v="15"/>
    <x v="0"/>
    <m/>
    <m/>
    <m/>
    <m/>
  </r>
  <r>
    <s v="Kansai"/>
    <x v="1"/>
    <x v="29"/>
    <s v="Japan, 〒612-8459 Kyoto, Fushimi Ward, Nakajimatobarikyucho, ７"/>
    <x v="2"/>
    <d v="1899-12-30T16:30:00"/>
    <s v="None"/>
    <n v="800"/>
    <s v="Yen"/>
    <n v="5.3586978364257485"/>
    <n v="800"/>
    <s v="No"/>
    <s v="Attraction"/>
    <x v="16"/>
    <x v="6"/>
    <m/>
    <m/>
    <m/>
    <m/>
  </r>
  <r>
    <s v="Kansai"/>
    <x v="1"/>
    <x v="30"/>
    <s v="45 Momoyamacho Okura, Fushimi Ward, Kyoto, 612-0853, Japan"/>
    <x v="8"/>
    <d v="1899-12-30T21:00:00"/>
    <s v="None"/>
    <n v="0"/>
    <s v="USD"/>
    <n v="0"/>
    <n v="0"/>
    <s v="No"/>
    <s v="Attraction"/>
    <x v="17"/>
    <x v="6"/>
    <m/>
    <m/>
    <m/>
    <m/>
  </r>
  <r>
    <s v="Kansai"/>
    <x v="1"/>
    <x v="31"/>
    <s v="68番地 Fukakusa Yabunouchicho, Fushimi Ward, Kyoto, 612-0882, Japan"/>
    <x v="0"/>
    <d v="1899-12-30T23:59:00"/>
    <s v="None"/>
    <n v="0"/>
    <s v="USD"/>
    <n v="0"/>
    <n v="0"/>
    <s v="No"/>
    <s v="Hike"/>
    <x v="18"/>
    <x v="6"/>
    <m/>
    <m/>
    <m/>
    <m/>
  </r>
  <r>
    <s v="Kansai"/>
    <x v="1"/>
    <x v="32"/>
    <s v="Sagakiyotaki Tsukinowacho, Ukyo Ward, Kyoto, 616-8456, Japan"/>
    <x v="0"/>
    <d v="1899-12-30T23:59:00"/>
    <s v="None"/>
    <n v="0"/>
    <s v="USD"/>
    <n v="0"/>
    <n v="0"/>
    <s v="No"/>
    <s v="Hike"/>
    <x v="19"/>
    <x v="7"/>
    <m/>
    <m/>
    <m/>
    <m/>
  </r>
  <r>
    <s v="Kansai"/>
    <x v="1"/>
    <x v="33"/>
    <s v=" 61 Arashiyama Nakaoshitacho, Nishikyo Ward, Kyoto, 616-0004, Japan"/>
    <x v="1"/>
    <d v="1899-12-30T15:00:00"/>
    <s v="None"/>
    <n v="1800"/>
    <s v="Yen"/>
    <n v="12.057070131957936"/>
    <n v="1800"/>
    <s v="No"/>
    <s v="Boat"/>
    <x v="20"/>
    <x v="8"/>
    <m/>
    <m/>
    <m/>
    <m/>
  </r>
  <r>
    <s v="Kansai"/>
    <x v="1"/>
    <x v="34"/>
    <s v="Sagaogurayama Tabuchiyamacho, Ukyo Ward, Kyoto, 616-8394, Japan"/>
    <x v="0"/>
    <d v="1899-12-30T23:59:00"/>
    <s v="None"/>
    <n v="0"/>
    <s v="USD"/>
    <n v="0"/>
    <n v="0"/>
    <s v="No"/>
    <s v="Hike"/>
    <x v="21"/>
    <x v="7"/>
    <m/>
    <m/>
    <m/>
    <m/>
  </r>
  <r>
    <s v="Kansai"/>
    <x v="1"/>
    <x v="35"/>
    <s v="1-5 Sagatenryuji Susukinobabacho, Ukyo Ward, Kyoto, 616-8384, Japan"/>
    <x v="0"/>
    <d v="1899-12-30T23:59:00"/>
    <s v="None"/>
    <n v="0"/>
    <s v="USD"/>
    <n v="0"/>
    <n v="0"/>
    <s v="No"/>
    <s v="Hike"/>
    <x v="21"/>
    <x v="7"/>
    <m/>
    <m/>
    <m/>
    <m/>
  </r>
  <r>
    <s v="Kansai"/>
    <x v="1"/>
    <x v="36"/>
    <s v="20-2 Sagatenryuji Tsukurimichicho, Ukyo Ward, Kyoto, 616-8384, Japan"/>
    <x v="0"/>
    <d v="1899-12-30T23:59:00"/>
    <s v="None"/>
    <n v="0"/>
    <s v="USD"/>
    <n v="0"/>
    <n v="0"/>
    <s v="No"/>
    <s v="Attraction"/>
    <x v="21"/>
    <x v="7"/>
    <m/>
    <m/>
    <m/>
    <m/>
  </r>
  <r>
    <s v="Kansai"/>
    <x v="1"/>
    <x v="37"/>
    <s v="2-1 Sagatenryuji Tateishicho, Ukyo Ward, Kyoto, 616-8375, Japan"/>
    <x v="4"/>
    <d v="1899-12-30T18:00:00"/>
    <s v="None"/>
    <n v="1000"/>
    <s v="Yen"/>
    <n v="6.6983722955321863"/>
    <n v="1000"/>
    <s v="No"/>
    <s v="Food"/>
    <x v="21"/>
    <x v="7"/>
    <m/>
    <m/>
    <m/>
    <m/>
  </r>
  <r>
    <s v="Kansai"/>
    <x v="1"/>
    <x v="38"/>
    <s v="4 Sagaosawacho, Ukyo Ward, Kyoto, 616-8411, Japan"/>
    <x v="2"/>
    <d v="1899-12-30T16:30:00"/>
    <s v="None"/>
    <n v="3.41"/>
    <s v="USD"/>
    <n v="3.41"/>
    <n v="509.07889999999998"/>
    <s v="No"/>
    <s v="Attraction"/>
    <x v="22"/>
    <x v="7"/>
    <m/>
    <m/>
    <m/>
    <m/>
  </r>
  <r>
    <s v="Kansai"/>
    <x v="1"/>
    <x v="39"/>
    <s v="1 Kinkakujicho, Kita Ward, Kyoto, 603-8361, Japan"/>
    <x v="2"/>
    <d v="1899-12-30T17:00:00"/>
    <s v="None"/>
    <n v="3.41"/>
    <s v="USD"/>
    <n v="3.41"/>
    <n v="509.07889999999998"/>
    <s v="No"/>
    <s v="Attraction"/>
    <x v="23"/>
    <x v="3"/>
    <m/>
    <m/>
    <m/>
    <m/>
  </r>
  <r>
    <s v="Kansai"/>
    <x v="1"/>
    <x v="40"/>
    <s v="13 Ryoanji Goryonoshitacho, Ukyo Ward, Kyoto, 616-8001, Japan"/>
    <x v="9"/>
    <d v="1899-12-30T17:00:00"/>
    <s v="None"/>
    <n v="4.09"/>
    <s v="USD"/>
    <n v="4.09"/>
    <n v="610.59609999999998"/>
    <s v="No"/>
    <s v="Attraction"/>
    <x v="24"/>
    <x v="7"/>
    <m/>
    <m/>
    <m/>
    <m/>
  </r>
  <r>
    <s v="Kansai"/>
    <x v="1"/>
    <x v="41"/>
    <s v="Japan, 〒603-8322 Kyoto, Kita Ward, Hirano Miyamotocho, １"/>
    <x v="8"/>
    <d v="1899-12-30T17:00:00"/>
    <s v="None"/>
    <n v="0"/>
    <s v="USD"/>
    <n v="0"/>
    <n v="0"/>
    <s v="No"/>
    <s v="Attraction"/>
    <x v="25"/>
    <x v="3"/>
    <m/>
    <m/>
    <m/>
    <m/>
  </r>
  <r>
    <s v="Kansai"/>
    <x v="1"/>
    <x v="42"/>
    <s v="Shimogamo Hangicho, Sakyo Ward, Kyoto, 606-0823, Japan"/>
    <x v="2"/>
    <d v="1899-12-30T17:00:00"/>
    <s v="None"/>
    <n v="1.36"/>
    <s v="USD"/>
    <n v="1.36"/>
    <n v="203.03440000000001"/>
    <s v="No"/>
    <s v="Park"/>
    <x v="26"/>
    <x v="9"/>
    <m/>
    <m/>
    <m/>
    <m/>
  </r>
  <r>
    <s v="Kansai"/>
    <x v="1"/>
    <x v="43"/>
    <s v="Shugakuin Yabusoe, Sakyo Ward, Kyoto, 606-8052, Japan"/>
    <x v="2"/>
    <d v="1899-12-30T15:00:00"/>
    <s v="Monday"/>
    <n v="0"/>
    <s v="USD"/>
    <n v="0"/>
    <n v="0"/>
    <s v="No"/>
    <s v="Attraction"/>
    <x v="27"/>
    <x v="9"/>
    <m/>
    <m/>
    <m/>
    <s v="Must reserve in advance to enter"/>
  </r>
  <r>
    <s v="Kansai"/>
    <x v="1"/>
    <x v="44"/>
    <s v=" Ichijoji Idegadanichosenguchi, Sakyo Ward, Kyoto, 606-0000, Japan"/>
    <x v="0"/>
    <d v="1899-12-30T23:59:00"/>
    <s v="None"/>
    <n v="0"/>
    <s v="USD"/>
    <n v="0"/>
    <n v="0"/>
    <s v="No"/>
    <s v="Hike"/>
    <x v="28"/>
    <x v="9"/>
    <m/>
    <m/>
    <m/>
    <m/>
  </r>
  <r>
    <s v="Kansai"/>
    <x v="1"/>
    <x v="45"/>
    <s v="97 Okazaki Nishitennocho, Sakyo Ward, Kyoto, 606-8341, Japan"/>
    <x v="8"/>
    <d v="1899-12-30T17:00:00"/>
    <s v="None"/>
    <n v="0"/>
    <s v="USD"/>
    <n v="0"/>
    <n v="0"/>
    <s v="No"/>
    <s v="Attraction"/>
    <x v="29"/>
    <x v="9"/>
    <m/>
    <m/>
    <m/>
    <m/>
  </r>
  <r>
    <s v="Kansai"/>
    <x v="1"/>
    <x v="46"/>
    <s v="3 Kyotogyoen, Kamigyo Ward, Kyoto, 602-0881, Japan"/>
    <x v="2"/>
    <d v="1899-12-30T15:20:00"/>
    <s v="Monday"/>
    <n v="0"/>
    <s v="USD"/>
    <n v="0"/>
    <n v="0"/>
    <s v="No"/>
    <s v="Attraction"/>
    <x v="30"/>
    <x v="10"/>
    <m/>
    <m/>
    <m/>
    <m/>
  </r>
  <r>
    <s v="Kansai"/>
    <x v="1"/>
    <x v="47"/>
    <s v="1 Chome-294 Kiyomizu, Higashiyama Ward, Kyoto, 605-0862, Japan"/>
    <x v="8"/>
    <d v="1899-12-30T18:00:00"/>
    <s v="None"/>
    <n v="2.71"/>
    <s v="USD"/>
    <n v="2.71"/>
    <n v="404.57589999999999"/>
    <s v="No"/>
    <s v="Attraction"/>
    <x v="31"/>
    <x v="11"/>
    <m/>
    <m/>
    <m/>
    <m/>
  </r>
  <r>
    <s v="Kansai"/>
    <x v="1"/>
    <x v="48"/>
    <s v="721-1 Higashishiokojicho, Shimogyo Ward, Kyoto, 600-8216, Japan"/>
    <x v="1"/>
    <d v="1899-12-30T21:00:00"/>
    <s v="None"/>
    <n v="5.8"/>
    <s v="USD"/>
    <n v="5.8"/>
    <n v="865.88199999999995"/>
    <s v="No"/>
    <s v="Attraction"/>
    <x v="32"/>
    <x v="12"/>
    <m/>
    <m/>
    <m/>
    <m/>
  </r>
  <r>
    <s v="Kansai"/>
    <x v="1"/>
    <x v="49"/>
    <s v="1 Kujocho, Minami Ward, Kyoto, 601-8473, Japan"/>
    <x v="9"/>
    <d v="1899-12-30T17:00:00"/>
    <s v="None"/>
    <n v="3.41"/>
    <s v="USD"/>
    <n v="3.41"/>
    <n v="509.07889999999998"/>
    <s v="No"/>
    <s v="Attraction"/>
    <x v="33"/>
    <x v="13"/>
    <m/>
    <m/>
    <m/>
    <m/>
  </r>
  <r>
    <s v="Kansai"/>
    <x v="1"/>
    <x v="50"/>
    <s v="14-12 Chudojimae Dacho, Shimogyo Ward, Kyoto, 600-8804, Japan"/>
    <x v="3"/>
    <d v="1899-12-30T18:00:00"/>
    <s v="Tuesday"/>
    <n v="1000"/>
    <s v="Yen"/>
    <n v="6.6983722955321863"/>
    <n v="1000"/>
    <s v="No"/>
    <s v="Food"/>
    <x v="34"/>
    <x v="12"/>
    <m/>
    <m/>
    <m/>
    <m/>
  </r>
  <r>
    <s v="Kansai"/>
    <x v="1"/>
    <x v="51"/>
    <s v="Japan, 〒604-8172 Kyoto, Nakagyo Ward, Banocho, 586-2 新風館 1階 THISIS)SHIZEN"/>
    <x v="1"/>
    <d v="1899-12-30T19:00:00"/>
    <s v="None"/>
    <n v="1650"/>
    <s v="Yen"/>
    <n v="11.052314287628107"/>
    <n v="1650"/>
    <s v="No"/>
    <s v="Food"/>
    <x v="35"/>
    <x v="14"/>
    <m/>
    <m/>
    <m/>
    <m/>
  </r>
  <r>
    <s v="Kansai"/>
    <x v="1"/>
    <x v="52"/>
    <s v="Japan, 〒604-8026 Kyoto, Nakagyo Ward, Komeyacho, 382‐2"/>
    <x v="5"/>
    <d v="1899-12-30T20:00:00"/>
    <s v="None"/>
    <n v="2000"/>
    <s v="Yen"/>
    <n v="13.396744591064373"/>
    <n v="2000"/>
    <s v="No"/>
    <s v="Food"/>
    <x v="36"/>
    <x v="14"/>
    <m/>
    <m/>
    <m/>
    <m/>
  </r>
  <r>
    <s v="Kansai"/>
    <x v="1"/>
    <x v="53"/>
    <s v="22 Daigohigashiojicho, Fushimi Ward, Kyoto, 601-1325, Japan"/>
    <x v="2"/>
    <d v="1899-12-30T16:03:00"/>
    <s v="None"/>
    <n v="3.41"/>
    <s v="USD"/>
    <n v="3.41"/>
    <n v="509.07889999999998"/>
    <s v="No"/>
    <s v="Attraction"/>
    <x v="37"/>
    <x v="6"/>
    <m/>
    <m/>
    <m/>
    <m/>
  </r>
  <r>
    <s v="Kansai"/>
    <x v="1"/>
    <x v="54"/>
    <s v="106 Kuramaninosecho, Sakyo Ward, Kyoto, 601-1113, Japan"/>
    <x v="0"/>
    <d v="1899-12-30T23:59:00"/>
    <s v="None"/>
    <n v="2000"/>
    <s v="Yen"/>
    <n v="13.396744591064373"/>
    <n v="2000"/>
    <s v="No"/>
    <s v="Park"/>
    <x v="38"/>
    <x v="9"/>
    <m/>
    <m/>
    <m/>
    <s v="Online booking"/>
  </r>
  <r>
    <s v="Kansai"/>
    <x v="1"/>
    <x v="55"/>
    <s v="180 Kuramakibunecho, Sakyo Ward, Kyoto, 601-1112, Japan"/>
    <x v="8"/>
    <d v="1899-12-30T18:00:00"/>
    <s v="None"/>
    <m/>
    <s v="USD"/>
    <n v="0"/>
    <n v="0"/>
    <s v="No"/>
    <s v="Attraction"/>
    <x v="39"/>
    <x v="9"/>
    <m/>
    <m/>
    <m/>
    <m/>
  </r>
  <r>
    <s v="Kansai"/>
    <x v="1"/>
    <x v="56"/>
    <s v="437 Monju, Miyazu, Kyoto 626-0001, Japan"/>
    <x v="2"/>
    <d v="1899-12-30T17:00:00"/>
    <s v="None"/>
    <n v="850"/>
    <s v="Yen"/>
    <n v="5.6936164512023577"/>
    <n v="850"/>
    <s v="No"/>
    <s v="Hike"/>
    <x v="40"/>
    <x v="15"/>
    <m/>
    <m/>
    <m/>
    <m/>
  </r>
  <r>
    <s v="Kansai"/>
    <x v="1"/>
    <x v="57"/>
    <s v="643-1 Monju, Miyazu, Kyoto 626-0001, Japan"/>
    <x v="2"/>
    <d v="1899-12-30T17:00:00"/>
    <s v="None"/>
    <n v="0"/>
    <s v="USD"/>
    <n v="0"/>
    <n v="0"/>
    <s v="No"/>
    <s v="Hike"/>
    <x v="40"/>
    <x v="15"/>
    <m/>
    <m/>
    <m/>
    <m/>
  </r>
  <r>
    <s v="Kansai"/>
    <x v="1"/>
    <x v="58"/>
    <s v="Japan, 〒629-2242 Kyoto, Miyazu, 字 大垣 ７５"/>
    <x v="2"/>
    <d v="1899-12-30T17:00:00"/>
    <s v="None"/>
    <n v="2.2999999999999998"/>
    <s v="USD"/>
    <n v="2.2999999999999998"/>
    <n v="343.36699999999996"/>
    <s v="No"/>
    <s v="Park"/>
    <x v="40"/>
    <x v="15"/>
    <m/>
    <m/>
    <m/>
    <m/>
  </r>
  <r>
    <s v="Kansai"/>
    <x v="2"/>
    <x v="59"/>
    <s v="160 Kasuganocho, Nara, 630-8212, Japan"/>
    <x v="2"/>
    <d v="1899-12-30T16:30:00"/>
    <s v="None"/>
    <n v="0"/>
    <s v="USD"/>
    <n v="0"/>
    <n v="0"/>
    <s v="No"/>
    <s v="Park"/>
    <x v="41"/>
    <x v="16"/>
    <m/>
    <m/>
    <m/>
    <m/>
  </r>
  <r>
    <s v="Kansai"/>
    <x v="2"/>
    <x v="60"/>
    <s v="Nara, Japan"/>
    <x v="0"/>
    <d v="1899-12-30T23:59:00"/>
    <s v="None"/>
    <n v="0"/>
    <s v="USD"/>
    <n v="0"/>
    <n v="0"/>
    <s v="No"/>
    <s v="Park"/>
    <x v="41"/>
    <x v="16"/>
    <m/>
    <m/>
    <m/>
    <m/>
  </r>
  <r>
    <s v="Kansai"/>
    <x v="2"/>
    <x v="61"/>
    <s v="Kasuganocho, Nara, 630-8211, Japan"/>
    <x v="2"/>
    <d v="1899-12-30T17:00:00"/>
    <s v="None"/>
    <n v="1.02"/>
    <s v="USD"/>
    <n v="1.02"/>
    <n v="152.2758"/>
    <s v="No"/>
    <s v="Hike"/>
    <x v="41"/>
    <x v="16"/>
    <m/>
    <m/>
    <m/>
    <s v="1 hour hike from nara park"/>
  </r>
  <r>
    <s v="Kansai"/>
    <x v="2"/>
    <x v="62"/>
    <s v="306 Kawakamicho, Nara, 630-8202, Japan"/>
    <x v="0"/>
    <d v="1899-12-30T23:59:00"/>
    <s v="None"/>
    <n v="0"/>
    <s v="USD"/>
    <n v="0"/>
    <n v="0"/>
    <s v="No"/>
    <s v="Hike"/>
    <x v="42"/>
    <x v="16"/>
    <m/>
    <m/>
    <m/>
    <s v="2 hour hike from nara park"/>
  </r>
  <r>
    <s v="Kansai"/>
    <x v="2"/>
    <x v="63"/>
    <s v="406-1 Zoshicho, Nara, 630-8587, Japan"/>
    <x v="10"/>
    <d v="1899-12-30T17:30:00"/>
    <s v="None"/>
    <n v="4.09"/>
    <s v="USD"/>
    <n v="4.09"/>
    <n v="610.59609999999998"/>
    <s v="No"/>
    <s v="Attraction"/>
    <x v="43"/>
    <x v="16"/>
    <m/>
    <m/>
    <m/>
    <m/>
  </r>
  <r>
    <s v="Kansai"/>
    <x v="2"/>
    <x v="64"/>
    <s v="Horencho, Nara, 630-8113, Japan"/>
    <x v="0"/>
    <d v="1899-12-30T23:59:00"/>
    <s v="Saturday"/>
    <n v="0"/>
    <s v="USD"/>
    <n v="0"/>
    <n v="0"/>
    <s v="No"/>
    <s v="Park"/>
    <x v="44"/>
    <x v="16"/>
    <m/>
    <m/>
    <m/>
    <m/>
  </r>
  <r>
    <s v="Kansai"/>
    <x v="2"/>
    <x v="65"/>
    <s v="731-1 Hase, Sakurai, Nara 633-0112, Japan"/>
    <x v="2"/>
    <d v="1899-12-30T17:00:00"/>
    <s v="None"/>
    <n v="3.41"/>
    <s v="USD"/>
    <n v="3.41"/>
    <n v="509.07889999999998"/>
    <s v="No"/>
    <s v="Attraction"/>
    <x v="45"/>
    <x v="16"/>
    <m/>
    <m/>
    <m/>
    <s v="1hr buss ride "/>
  </r>
  <r>
    <s v="Kanto"/>
    <x v="3"/>
    <x v="66"/>
    <s v=" 279-25 Yamashitacho, Naka Ward, Yokohama, Kanagawa 231-0023, Japan"/>
    <x v="1"/>
    <d v="1899-12-30T20:00:00"/>
    <s v="None"/>
    <n v="11.16"/>
    <s v="USD"/>
    <n v="11.16"/>
    <n v="1666.0763999999999"/>
    <s v="No"/>
    <s v="Park"/>
    <x v="46"/>
    <x v="17"/>
    <m/>
    <m/>
    <m/>
    <m/>
  </r>
  <r>
    <s v="Kanto"/>
    <x v="4"/>
    <x v="67"/>
    <s v="4015-1 Yanokuchi, Inagi, Tokyo 206-8566, Japan"/>
    <x v="1"/>
    <d v="1899-12-30T17:00:00"/>
    <s v="Thursday"/>
    <n v="1200"/>
    <s v="Yen"/>
    <n v="8.0380467546386232"/>
    <n v="1200"/>
    <s v="No"/>
    <s v="Park"/>
    <x v="47"/>
    <x v="18"/>
    <m/>
    <m/>
    <s v="Saturday and Sunday closes at 8pm"/>
    <m/>
  </r>
  <r>
    <s v="Kanto"/>
    <x v="4"/>
    <x v="68"/>
    <s v="2 Chome-19-23 Aobadai, Meguro City, Tokyo 153-0042, Japan"/>
    <x v="11"/>
    <d v="1899-12-30T22:00:00"/>
    <s v="None"/>
    <n v="3000"/>
    <s v="Yen"/>
    <n v="20.095116886596557"/>
    <n v="3000"/>
    <s v="No"/>
    <s v="Food"/>
    <x v="48"/>
    <x v="19"/>
    <m/>
    <m/>
    <m/>
    <m/>
  </r>
  <r>
    <s v="Kanto"/>
    <x v="4"/>
    <x v="69"/>
    <s v="2 Chome-3-1 Asakusa, Taito City, Tokyo 111-0032, Japan"/>
    <x v="9"/>
    <d v="1899-12-30T23:59:00"/>
    <s v="None"/>
    <n v="0"/>
    <s v="Yen"/>
    <n v="0"/>
    <n v="0"/>
    <s v="No"/>
    <s v="Attraction"/>
    <x v="49"/>
    <x v="20"/>
    <m/>
    <m/>
    <m/>
    <m/>
  </r>
  <r>
    <s v="Kanto"/>
    <x v="4"/>
    <x v="70"/>
    <s v="1 Chome-36-3 Asakusa, Taito City, Tokyo 111-0032, Japan"/>
    <x v="0"/>
    <d v="1899-12-30T23:59:00"/>
    <s v="None"/>
    <n v="0"/>
    <s v="Yen"/>
    <n v="0"/>
    <n v="0"/>
    <s v="No"/>
    <s v="Attraction"/>
    <x v="49"/>
    <x v="20"/>
    <m/>
    <m/>
    <m/>
    <m/>
  </r>
  <r>
    <s v="Kanto"/>
    <x v="4"/>
    <x v="71"/>
    <s v="1-1 Yoyogikamizonocho, Shibuya City, Tokyo 151-8557, Japan"/>
    <x v="2"/>
    <d v="1899-12-30T16:30:00"/>
    <s v="None"/>
    <n v="0"/>
    <s v="Yen"/>
    <n v="0"/>
    <n v="0"/>
    <s v="No"/>
    <s v="Park"/>
    <x v="50"/>
    <x v="21"/>
    <m/>
    <m/>
    <m/>
    <m/>
  </r>
  <r>
    <s v="Kanto"/>
    <x v="4"/>
    <x v="72"/>
    <s v="Shibuya City, Tokyo, Japan"/>
    <x v="0"/>
    <d v="1899-12-30T23:59:00"/>
    <s v="None"/>
    <n v="0"/>
    <s v="Yen"/>
    <n v="0"/>
    <n v="0"/>
    <s v="No"/>
    <s v="Attraction"/>
    <x v="51"/>
    <x v="21"/>
    <m/>
    <m/>
    <m/>
    <m/>
  </r>
  <r>
    <s v="Kanto"/>
    <x v="4"/>
    <x v="73"/>
    <s v="2 Chome-1 Dogenzaka, Shibuya City, Tokyo 150-0043, Japan"/>
    <x v="0"/>
    <d v="1899-12-30T11:59:00"/>
    <s v="None"/>
    <n v="0"/>
    <s v="Yen"/>
    <n v="0"/>
    <n v="0"/>
    <s v="No"/>
    <s v="Attraction"/>
    <x v="51"/>
    <x v="21"/>
    <m/>
    <m/>
    <m/>
    <m/>
  </r>
  <r>
    <s v="Kanto"/>
    <x v="4"/>
    <x v="74"/>
    <s v="1 Chome-19-11 Jingumae, Shibuya City, Tokyo 150-0001, Japan"/>
    <x v="0"/>
    <d v="1899-12-30T23:59:00"/>
    <s v="None"/>
    <n v="0"/>
    <s v="Yen"/>
    <n v="0"/>
    <n v="0"/>
    <s v="No"/>
    <s v="Attraction"/>
    <x v="52"/>
    <x v="21"/>
    <m/>
    <m/>
    <m/>
    <s v="Takeshita Street"/>
  </r>
  <r>
    <s v="Kanto"/>
    <x v="4"/>
    <x v="75"/>
    <s v="1 Chome-12 Sotokanda, Chiyoda City, Tokyo 101-0021, Japan"/>
    <x v="0"/>
    <d v="1899-12-30T23:59:00"/>
    <s v="None"/>
    <n v="0"/>
    <s v="Yen"/>
    <n v="0"/>
    <n v="0"/>
    <s v="No"/>
    <s v="Attraction"/>
    <x v="53"/>
    <x v="22"/>
    <m/>
    <m/>
    <m/>
    <m/>
  </r>
  <r>
    <s v="Kanto"/>
    <x v="4"/>
    <x v="76"/>
    <s v="Uenokoen, Taito City, Tokyo 110-0007, Japan"/>
    <x v="2"/>
    <d v="1899-12-30T17:00:00"/>
    <s v="None"/>
    <n v="0"/>
    <s v="Yen"/>
    <n v="0"/>
    <n v="0"/>
    <s v="No"/>
    <s v="Park"/>
    <x v="54"/>
    <x v="20"/>
    <m/>
    <m/>
    <m/>
    <s v="Museum closed on monday"/>
  </r>
  <r>
    <s v="Kanto"/>
    <x v="4"/>
    <x v="77"/>
    <s v="13-9 Uenokoen, Taito City, Tokyo 110-8712, Japan"/>
    <x v="4"/>
    <d v="1899-12-30T17:00:00"/>
    <s v="Monday"/>
    <n v="6.5"/>
    <s v="USD"/>
    <n v="6.5"/>
    <n v="970.38499999999999"/>
    <s v="No"/>
    <s v="Attraction"/>
    <x v="54"/>
    <x v="20"/>
    <m/>
    <m/>
    <m/>
    <m/>
  </r>
  <r>
    <s v="Kanto"/>
    <x v="4"/>
    <x v="78"/>
    <s v="3 Chome-30-1 Yushima, Bunkyo City, Tokyo 113-0034, Japan"/>
    <x v="8"/>
    <d v="1899-12-30T20:00:00"/>
    <s v="None"/>
    <n v="0"/>
    <s v="Yen"/>
    <n v="0"/>
    <n v="0"/>
    <s v="No"/>
    <s v="Attraction"/>
    <x v="55"/>
    <x v="23"/>
    <m/>
    <m/>
    <m/>
    <m/>
  </r>
  <r>
    <s v="Kanto"/>
    <x v="4"/>
    <x v="79"/>
    <s v="7 Chome-3-1 Hongo, Bunkyo City, Tokyo 113-8654, Japan"/>
    <x v="0"/>
    <d v="1899-12-30T23:59:00"/>
    <s v="None"/>
    <n v="0"/>
    <s v="Yen"/>
    <n v="0"/>
    <n v="0"/>
    <s v="No"/>
    <s v="School"/>
    <x v="56"/>
    <x v="23"/>
    <m/>
    <m/>
    <m/>
    <m/>
  </r>
  <r>
    <s v="Kanto"/>
    <x v="4"/>
    <x v="80"/>
    <s v="1 Chome-1-2 Oshiage, Sumida City, Tokyo 131-0045, Japan"/>
    <x v="1"/>
    <d v="1899-12-30T20:00:00"/>
    <s v="None"/>
    <n v="11.67"/>
    <s v="USD"/>
    <n v="11.67"/>
    <n v="1742.2142999999999"/>
    <s v="No"/>
    <s v="Attraction"/>
    <x v="57"/>
    <x v="24"/>
    <m/>
    <m/>
    <m/>
    <m/>
  </r>
  <r>
    <s v="Kanto"/>
    <x v="4"/>
    <x v="81"/>
    <s v="Japan, 〒104-0045 Tokyo, Chuo City, Tsukiji, 4 Chome, 及び６丁目一部"/>
    <x v="12"/>
    <d v="1899-12-30T14:00:00"/>
    <s v="Wednesday"/>
    <n v="0"/>
    <s v="Yen"/>
    <n v="0"/>
    <n v="0"/>
    <s v="No"/>
    <s v="Food"/>
    <x v="58"/>
    <x v="25"/>
    <m/>
    <m/>
    <m/>
    <s v="Closed on sunday"/>
  </r>
  <r>
    <s v="Kanto"/>
    <x v="4"/>
    <x v="82"/>
    <s v="2 Chome-9-5 Higashishinbashi, Minato City, Tokyo 105-0021, Japan"/>
    <x v="0"/>
    <d v="1899-12-30T23:59:00"/>
    <s v="None"/>
    <n v="0"/>
    <s v="Yen"/>
    <n v="0"/>
    <n v="0"/>
    <s v="No"/>
    <s v="Attraction"/>
    <x v="59"/>
    <x v="26"/>
    <m/>
    <m/>
    <m/>
    <m/>
  </r>
  <r>
    <s v="Kanto"/>
    <x v="4"/>
    <x v="83"/>
    <s v="4 Chome-2-8 Shibakoen, Minato City, Tokyo 105-0011, Japan"/>
    <x v="2"/>
    <d v="1899-12-30T22:30:00"/>
    <s v="None"/>
    <n v="7.8"/>
    <s v="USD"/>
    <n v="7.8"/>
    <n v="1164.462"/>
    <s v="No"/>
    <s v="Attraction"/>
    <x v="60"/>
    <x v="26"/>
    <m/>
    <m/>
    <m/>
    <m/>
  </r>
  <r>
    <s v="Kanto"/>
    <x v="4"/>
    <x v="84"/>
    <s v="3 Chome-7-1 Hakusan, Bunkyo City, Tokyo 112-0001, Japan"/>
    <x v="2"/>
    <d v="1899-12-30T16:30:00"/>
    <s v="Monday"/>
    <n v="3.25"/>
    <s v="USD"/>
    <n v="3.25"/>
    <n v="485.1925"/>
    <s v="No"/>
    <s v="Park"/>
    <x v="61"/>
    <x v="23"/>
    <m/>
    <m/>
    <m/>
    <m/>
  </r>
  <r>
    <s v="Kanto"/>
    <x v="4"/>
    <x v="85"/>
    <s v="3 Chome-1 Higashiikebukuro, Toshima City, Tokyo 170-8630, Japan"/>
    <x v="1"/>
    <d v="1899-12-30T20:00:00"/>
    <s v="None"/>
    <n v="0"/>
    <s v="Yen"/>
    <n v="0"/>
    <n v="0"/>
    <s v="No"/>
    <s v="Store"/>
    <x v="62"/>
    <x v="27"/>
    <m/>
    <m/>
    <m/>
    <s v="2nd floor"/>
  </r>
  <r>
    <s v="Kanto"/>
    <x v="4"/>
    <x v="86"/>
    <s v="15-1 Udagawacho, Shibuya City, Tokyo 150-8377, Japan"/>
    <x v="5"/>
    <d v="1899-12-30T21:00:00"/>
    <s v="None"/>
    <n v="0"/>
    <s v="Yen"/>
    <n v="0"/>
    <n v="0"/>
    <s v="No"/>
    <s v="Store"/>
    <x v="63"/>
    <x v="21"/>
    <m/>
    <m/>
    <m/>
    <s v="pokemon center 8th floor"/>
  </r>
  <r>
    <s v="Kanto"/>
    <x v="4"/>
    <x v="87"/>
    <s v="28-6 Udagawacho, Shibuya City, Tokyo 154-0042, Japan"/>
    <x v="0"/>
    <d v="1899-12-30T23:59:00"/>
    <s v="None"/>
    <n v="0"/>
    <s v="Yen"/>
    <n v="0"/>
    <n v="0"/>
    <s v="No"/>
    <s v="Store"/>
    <x v="63"/>
    <x v="21"/>
    <m/>
    <m/>
    <m/>
    <m/>
  </r>
  <r>
    <s v="Kanto"/>
    <x v="4"/>
    <x v="88"/>
    <s v="2 Chome-24-12 Shibuya, Shibuya City, Tokyo 150-0002, Japan"/>
    <x v="1"/>
    <d v="1899-12-30T22:30:00"/>
    <s v="None"/>
    <n v="14.29"/>
    <s v="USD"/>
    <n v="14.29"/>
    <n v="2133.3540999999996"/>
    <s v="No"/>
    <s v="Attraction"/>
    <x v="51"/>
    <x v="21"/>
    <m/>
    <m/>
    <m/>
    <m/>
  </r>
  <r>
    <s v="Kanto"/>
    <x v="4"/>
    <x v="89"/>
    <s v="21-1 Udagawacho, Shibuya City, Tokyo 150-0042, Japan"/>
    <x v="5"/>
    <d v="1899-12-30T21:00:00"/>
    <s v="None"/>
    <n v="0"/>
    <s v="Yen"/>
    <n v="0"/>
    <n v="0"/>
    <s v="No"/>
    <s v="Store"/>
    <x v="63"/>
    <x v="21"/>
    <m/>
    <m/>
    <m/>
    <m/>
  </r>
  <r>
    <s v="Kanto"/>
    <x v="4"/>
    <x v="90"/>
    <s v="Japan, 〒104-0061 Tokyo, Chuo City, Ginza, 1 Chome−24−11 杉浦ビル 1Ｆ"/>
    <x v="5"/>
    <d v="1899-12-30T19:00:00"/>
    <s v="Monday"/>
    <n v="1000"/>
    <s v="Yen"/>
    <n v="6.6983722955321863"/>
    <n v="1000"/>
    <s v="No"/>
    <s v="Food"/>
    <x v="64"/>
    <x v="25"/>
    <m/>
    <m/>
    <m/>
    <s v="Building next to it 1st floor"/>
  </r>
  <r>
    <s v="Kanto"/>
    <x v="4"/>
    <x v="91"/>
    <s v="6 Chome-5-1 Toyosu, Koto City, Tokyo 135-0061, Japan"/>
    <x v="1"/>
    <d v="1899-12-30T22:00:00"/>
    <s v="None"/>
    <n v="0"/>
    <s v="Yen"/>
    <n v="0"/>
    <n v="0"/>
    <s v="No"/>
    <s v="Park"/>
    <x v="65"/>
    <x v="28"/>
    <m/>
    <m/>
    <m/>
    <s v="food not that great and expensive; long wait"/>
  </r>
  <r>
    <s v="Kanto"/>
    <x v="4"/>
    <x v="92"/>
    <s v="1-1 Chiyoda, Chiyoda City, Tokyo 100-8111, Japan"/>
    <x v="2"/>
    <d v="1899-12-30T11:15:00"/>
    <s v="Sunday"/>
    <n v="0"/>
    <s v="Yen"/>
    <n v="0"/>
    <n v="0"/>
    <s v="No"/>
    <s v="Attraction"/>
    <x v="66"/>
    <x v="22"/>
    <m/>
    <m/>
    <s v="1:30 pm to 2:45pm"/>
    <s v="closed on monday"/>
  </r>
  <r>
    <s v="Kanto"/>
    <x v="4"/>
    <x v="93"/>
    <s v="2 Chome-8-1 Nishishinjuku, Shinjuku City, Tokyo 163-8001, Japan"/>
    <x v="3"/>
    <d v="1899-12-30T17:00:00"/>
    <s v="Saturday"/>
    <n v="0"/>
    <s v="Yen"/>
    <n v="0"/>
    <n v="0"/>
    <s v="No"/>
    <s v="Attraction"/>
    <x v="67"/>
    <x v="29"/>
    <m/>
    <m/>
    <m/>
    <s v="at night it lights up; closed sunday"/>
  </r>
  <r>
    <s v="Kanto"/>
    <x v="4"/>
    <x v="94"/>
    <s v="11 Naitomachi, Shinjuku City, Tokyo 160-0014, Japan"/>
    <x v="2"/>
    <d v="1899-12-30T17:30:00"/>
    <s v="None"/>
    <n v="3.24"/>
    <s v="USD"/>
    <n v="3.24"/>
    <n v="483.69960000000003"/>
    <s v="No"/>
    <s v="Park"/>
    <x v="68"/>
    <x v="29"/>
    <m/>
    <m/>
    <m/>
    <m/>
  </r>
  <r>
    <s v="Kanto"/>
    <x v="4"/>
    <x v="95"/>
    <s v="Japan, 〒160-0022 Tokyo, Shinjuku City, Shinjuku, 3 Chome−23−18 RF 東新宿ビル クロス"/>
    <x v="11"/>
    <d v="1899-12-30T01:00:00"/>
    <s v="None"/>
    <n v="0"/>
    <s v="Yen"/>
    <n v="0"/>
    <n v="0"/>
    <s v="No"/>
    <s v="Attraction"/>
    <x v="67"/>
    <x v="29"/>
    <m/>
    <m/>
    <m/>
    <m/>
  </r>
  <r>
    <s v="Kanto"/>
    <x v="4"/>
    <x v="96"/>
    <s v="1 Chome-19 Kabukicho, Shinjuku City, Tokyo 160-0021, Japan"/>
    <x v="0"/>
    <d v="1899-12-30T23:59:00"/>
    <s v="None"/>
    <n v="0"/>
    <s v="Yen"/>
    <n v="0"/>
    <n v="0"/>
    <s v="No"/>
    <s v="Attraction"/>
    <x v="67"/>
    <x v="29"/>
    <m/>
    <m/>
    <m/>
    <m/>
  </r>
  <r>
    <s v="Kanto"/>
    <x v="4"/>
    <x v="97"/>
    <s v="5 Chome-17-3 Shinjuku, Shinjuku City, Tokyo 160-0022, Japan"/>
    <x v="0"/>
    <d v="1899-12-30T11:59:00"/>
    <s v="None"/>
    <n v="0"/>
    <s v="Yen"/>
    <n v="0"/>
    <n v="0"/>
    <s v="No"/>
    <s v="Attraction"/>
    <x v="67"/>
    <x v="29"/>
    <m/>
    <m/>
    <m/>
    <m/>
  </r>
  <r>
    <s v="Kanto"/>
    <x v="4"/>
    <x v="98"/>
    <s v="3 Chome-14-1 Shinjuku, Shinjuku City, Tokyo 160-0022, Japan"/>
    <x v="1"/>
    <d v="1899-12-30T20:00:00"/>
    <s v="None"/>
    <n v="0"/>
    <s v="Yen"/>
    <n v="0"/>
    <n v="0"/>
    <s v="No"/>
    <s v="Store"/>
    <x v="67"/>
    <x v="29"/>
    <m/>
    <m/>
    <m/>
    <m/>
  </r>
  <r>
    <s v="Kanto"/>
    <x v="4"/>
    <x v="99"/>
    <s v="4 Chome-12-10 Jingumae, Shibuya City, Tokyo 150-0001, Japan"/>
    <x v="5"/>
    <d v="1899-12-30T23:00:00"/>
    <s v="None"/>
    <n v="0"/>
    <s v="Yen"/>
    <n v="0"/>
    <n v="0"/>
    <s v="No"/>
    <s v="Store"/>
    <x v="69"/>
    <x v="21"/>
    <m/>
    <m/>
    <m/>
    <m/>
  </r>
  <r>
    <s v="Kanto"/>
    <x v="4"/>
    <x v="100"/>
    <s v="2 Chome-3-1 Asakusa, Taito City, Tokyo 111-0032, Japan"/>
    <x v="0"/>
    <d v="1899-12-30T23:59:00"/>
    <s v="None"/>
    <n v="0"/>
    <s v="Yen"/>
    <n v="0"/>
    <n v="0"/>
    <s v="No"/>
    <s v="Attraction"/>
    <x v="49"/>
    <x v="20"/>
    <m/>
    <m/>
    <m/>
    <m/>
  </r>
  <r>
    <s v="Kanto"/>
    <x v="4"/>
    <x v="101"/>
    <s v="6 Chome-10 Ueno, Taito City, Tokyo 110-0005, Japan"/>
    <x v="1"/>
    <d v="1899-12-30T20:00:00"/>
    <s v="None"/>
    <n v="0"/>
    <s v="Yen"/>
    <n v="0"/>
    <n v="0"/>
    <s v="No"/>
    <s v="Store"/>
    <x v="54"/>
    <x v="20"/>
    <m/>
    <m/>
    <m/>
    <m/>
  </r>
  <r>
    <s v="Kanto"/>
    <x v="4"/>
    <x v="102"/>
    <s v="3 Chome-3-5 Ginza, Chuo City, Tokyo 104-0061, Japan"/>
    <x v="5"/>
    <d v="1899-12-30T21:00:00"/>
    <s v="None"/>
    <n v="0"/>
    <s v="Yen"/>
    <n v="0"/>
    <n v="0"/>
    <s v="No"/>
    <s v="Store"/>
    <x v="64"/>
    <x v="25"/>
    <m/>
    <m/>
    <m/>
    <m/>
  </r>
  <r>
    <s v="Kanto"/>
    <x v="4"/>
    <x v="103"/>
    <s v="2 Chome-7 Ginza, Chuo City, Tokyo 104-0061, Japan"/>
    <x v="1"/>
    <d v="1899-12-30T20:00:00"/>
    <s v="None"/>
    <n v="0"/>
    <s v="Yen"/>
    <n v="0"/>
    <n v="0"/>
    <s v="No"/>
    <s v="Store"/>
    <x v="64"/>
    <x v="25"/>
    <m/>
    <m/>
    <m/>
    <s v="12th floor; location of memorial nearby"/>
  </r>
  <r>
    <s v="Kanto"/>
    <x v="4"/>
    <x v="104"/>
    <s v="3 Chome Ginza, Chuo City, Tokyo 104-0061, Japan"/>
    <x v="0"/>
    <d v="1899-12-30T23:59:00"/>
    <s v="None"/>
    <n v="0"/>
    <s v="Yen"/>
    <n v="0"/>
    <n v="0"/>
    <s v="No"/>
    <s v="Attraction"/>
    <x v="64"/>
    <x v="25"/>
    <m/>
    <m/>
    <m/>
    <m/>
  </r>
  <r>
    <s v="Kanto"/>
    <x v="4"/>
    <x v="105"/>
    <s v="1-chōme-3 Azabudai, Minato City, Tokyo 106-0041, Japan"/>
    <x v="0"/>
    <d v="1899-12-30T23:59:00"/>
    <s v="None"/>
    <n v="0"/>
    <s v="Yen"/>
    <n v="0"/>
    <n v="0"/>
    <s v="No"/>
    <s v="Attraction"/>
    <x v="70"/>
    <x v="26"/>
    <m/>
    <m/>
    <m/>
    <m/>
  </r>
  <r>
    <s v="Kanto"/>
    <x v="4"/>
    <x v="106"/>
    <s v="4 Chome-7-35 Shibakoen, Minato City, Tokyo 105-0011, Japan"/>
    <x v="2"/>
    <d v="1899-12-30T17:00:00"/>
    <s v="None"/>
    <n v="0"/>
    <s v="Yen"/>
    <n v="0"/>
    <n v="0"/>
    <s v="No"/>
    <s v="Park"/>
    <x v="60"/>
    <x v="26"/>
    <m/>
    <m/>
    <m/>
    <m/>
  </r>
  <r>
    <s v="Kanto"/>
    <x v="4"/>
    <x v="107"/>
    <s v="6 Chome-10-1 Roppongi, Minato City, Tokyo 106-6108, Japan"/>
    <x v="1"/>
    <d v="1899-12-30T22:00:00"/>
    <s v="None"/>
    <n v="12.99"/>
    <s v="USD"/>
    <n v="12.99"/>
    <n v="1939.2771"/>
    <s v="No"/>
    <s v="Attraction"/>
    <x v="71"/>
    <x v="26"/>
    <m/>
    <m/>
    <m/>
    <m/>
  </r>
  <r>
    <s v="Kanto"/>
    <x v="4"/>
    <x v="108"/>
    <s v="1 Chome Aomi, Koto City, Tokyo 135-0064, Japan"/>
    <x v="1"/>
    <d v="1899-12-30T21:00:00"/>
    <s v="None"/>
    <n v="0"/>
    <s v="Yen"/>
    <n v="0"/>
    <n v="0"/>
    <s v="No"/>
    <s v="Attraction"/>
    <x v="72"/>
    <x v="28"/>
    <m/>
    <m/>
    <m/>
    <m/>
  </r>
  <r>
    <s v="Kanto"/>
    <x v="4"/>
    <x v="109"/>
    <s v="2 Chome-1-2 Yumenoshima, Koto City, Tokyo 136-0081, Japan"/>
    <x v="4"/>
    <d v="1899-12-30T17:00:00"/>
    <s v="Monday"/>
    <n v="1.62"/>
    <s v="USD"/>
    <n v="1.62"/>
    <n v="241.84980000000002"/>
    <s v="No"/>
    <s v="Park"/>
    <x v="73"/>
    <x v="28"/>
    <m/>
    <m/>
    <m/>
    <m/>
  </r>
  <r>
    <s v="Kanto"/>
    <x v="3"/>
    <x v="110"/>
    <s v="1297 Ninotaira, Hakone, Ashigarashimo District, Kanagawa 250-0407, Japan"/>
    <x v="1"/>
    <d v="1899-12-30T18:00:00"/>
    <s v="None"/>
    <n v="12.96"/>
    <s v="USD"/>
    <n v="12.96"/>
    <n v="1934.7984000000001"/>
    <s v="No"/>
    <s v="Amusement Park"/>
    <x v="74"/>
    <x v="30"/>
    <m/>
    <m/>
    <m/>
    <s v="Water park"/>
  </r>
  <r>
    <s v="Kanto"/>
    <x v="4"/>
    <x v="111"/>
    <s v="600 Kamiyotsugi, Akiruno, Tokyo 197-0832, Japan"/>
    <x v="2"/>
    <d v="1899-12-30T17:00:00"/>
    <s v="Tuesday"/>
    <n v="16.89"/>
    <s v="USD"/>
    <n v="16.89"/>
    <n v="2521.5081"/>
    <s v="No"/>
    <s v="Amusement Park"/>
    <x v="75"/>
    <x v="31"/>
    <m/>
    <m/>
    <m/>
    <s v="Closed on Tuesday through Friday "/>
  </r>
  <r>
    <s v="Kanto"/>
    <x v="4"/>
    <x v="112"/>
    <s v="Japan, 〒150-0001 Tokyo, Shibuya City, Jingumae, 1 Chome−22−7 Westビル 1F"/>
    <x v="7"/>
    <d v="1899-12-30T15:00:00"/>
    <s v="None"/>
    <n v="2000"/>
    <s v="Yen"/>
    <n v="13.396744591064373"/>
    <n v="2000"/>
    <s v="No"/>
    <s v="Food"/>
    <x v="69"/>
    <x v="21"/>
    <m/>
    <m/>
    <m/>
    <s v="cheese masala curry "/>
  </r>
  <r>
    <s v="Kanto"/>
    <x v="4"/>
    <x v="113"/>
    <s v="Japan, 〒150-0001 Tokyo, Shibuya City, Jingumae, 1 Chome−7−3 1F Cute Cube Harajuku"/>
    <x v="1"/>
    <d v="1899-12-30T19:00:00"/>
    <s v="None"/>
    <n v="1000"/>
    <s v="Yen"/>
    <n v="6.6983722955321863"/>
    <n v="1000"/>
    <s v="No"/>
    <s v="Food"/>
    <x v="69"/>
    <x v="21"/>
    <m/>
    <m/>
    <m/>
    <m/>
  </r>
  <r>
    <s v="Kansai"/>
    <x v="0"/>
    <x v="114"/>
    <s v="Japan, 〒530-0043 Osaka, Kita Ward, Tenma, 3 Chome−4−5 タツタビル 1F"/>
    <x v="13"/>
    <d v="1899-12-30T17:00:00"/>
    <s v="Tuesday"/>
    <n v="1000"/>
    <s v="Yen"/>
    <n v="6.6983722955321863"/>
    <n v="1000"/>
    <s v="No"/>
    <s v="Food"/>
    <x v="76"/>
    <x v="3"/>
    <m/>
    <m/>
    <s v="closed monday"/>
    <m/>
  </r>
  <r>
    <s v="Kanto"/>
    <x v="3"/>
    <x v="115"/>
    <s v="6-2 Shiraho, Kanazawa Ward, Yokohama, Kanagawa 236-0007, Japan"/>
    <x v="1"/>
    <d v="1899-12-30T20:00:00"/>
    <s v="None"/>
    <n v="0"/>
    <s v="Yen"/>
    <n v="0"/>
    <n v="0"/>
    <s v="No"/>
    <s v="Store"/>
    <x v="46"/>
    <x v="32"/>
    <m/>
    <m/>
    <m/>
    <m/>
  </r>
  <r>
    <s v="Kanto"/>
    <x v="4"/>
    <x v="116"/>
    <s v="Japan, 〒104-0061 Tokyo, Chuo City, Ginza, 3 Chome−2−1 2 1F～4F マロニエゲート"/>
    <x v="5"/>
    <d v="1899-12-30T21:00:00"/>
    <s v="None"/>
    <n v="0"/>
    <s v="Yen"/>
    <n v="0"/>
    <n v="0"/>
    <s v="No"/>
    <s v="Store"/>
    <x v="64"/>
    <x v="25"/>
    <m/>
    <m/>
    <m/>
    <m/>
  </r>
  <r>
    <s v="Kanto"/>
    <x v="4"/>
    <x v="117"/>
    <s v="1 Chome-3-15 Aomi, Koto City, Tokyo 135-0064, Japan"/>
    <x v="5"/>
    <d v="1899-12-30T19:00:00"/>
    <s v="None"/>
    <n v="20000"/>
    <s v="Yen"/>
    <n v="133.96744591064373"/>
    <n v="20000"/>
    <s v="No"/>
    <s v="Amusement Park"/>
    <x v="72"/>
    <x v="28"/>
    <m/>
    <m/>
    <m/>
    <m/>
  </r>
  <r>
    <s v="Kanto"/>
    <x v="4"/>
    <x v="118"/>
    <s v="3 Chome-23-7 Shinjuku, Shinjuku City, Tokyo 160-0022, Japan"/>
    <x v="5"/>
    <d v="1899-12-30T22:00:00"/>
    <s v="None"/>
    <n v="0"/>
    <s v="Yen"/>
    <n v="0"/>
    <n v="0"/>
    <s v="No"/>
    <s v="Store"/>
    <x v="67"/>
    <x v="29"/>
    <m/>
    <m/>
    <m/>
    <m/>
  </r>
  <r>
    <s v="Kanto"/>
    <x v="4"/>
    <x v="119"/>
    <s v="1 Chome-2-10 Nishishinjuku, Shinjuku City, Tokyo 160-0023, Japan"/>
    <x v="14"/>
    <d v="1899-12-30T22:00:00"/>
    <s v="None"/>
    <n v="1000"/>
    <s v="Yen"/>
    <n v="6.6983722955321863"/>
    <n v="1000"/>
    <s v="No"/>
    <s v="Food"/>
    <x v="67"/>
    <x v="29"/>
    <m/>
    <m/>
    <m/>
    <m/>
  </r>
  <r>
    <s v="Kanto"/>
    <x v="4"/>
    <x v="120"/>
    <s v="Japan, 〒182-0017 Tokyo, Chofu, Jindaiji Motomachi, 5 Chome−１５−1"/>
    <x v="2"/>
    <d v="1899-12-30T17:00:00"/>
    <s v="None"/>
    <n v="0"/>
    <s v="Yen"/>
    <n v="0"/>
    <n v="0"/>
    <s v="No"/>
    <s v="Attraction"/>
    <x v="77"/>
    <x v="33"/>
    <m/>
    <m/>
    <m/>
    <m/>
  </r>
  <r>
    <s v="Kanto"/>
    <x v="4"/>
    <x v="121"/>
    <s v="Japan, 〒150-0001 Tokyo, Shibuya City, Jingumae, 3 Chome−31−17 VILLA ROSA 101号室"/>
    <x v="5"/>
    <d v="1899-12-30T19:00:00"/>
    <s v="None"/>
    <n v="5000"/>
    <s v="Yen"/>
    <n v="33.491861477660933"/>
    <n v="5000"/>
    <s v="No"/>
    <s v="Store"/>
    <x v="69"/>
    <x v="21"/>
    <m/>
    <m/>
    <m/>
    <m/>
  </r>
  <r>
    <s v="Kanto"/>
    <x v="4"/>
    <x v="122"/>
    <s v="1 Chome-1-2 Shimomeguro, Meguro City, Tokyo 153-0064, Japan"/>
    <x v="6"/>
    <d v="1899-12-30T21:00:00"/>
    <s v="Tuesday"/>
    <n v="3000"/>
    <s v="Yen"/>
    <n v="20.095116886596557"/>
    <n v="3000"/>
    <s v="No"/>
    <s v="Food"/>
    <x v="78"/>
    <x v="19"/>
    <m/>
    <m/>
    <m/>
    <m/>
  </r>
  <r>
    <s v="Kanto"/>
    <x v="4"/>
    <x v="123"/>
    <s v="Japan, 〒101-0021 Tokyo, Chiyoda City, Sotokanda, 4 Chome−4−3 秋葉原Silビル 2階"/>
    <x v="1"/>
    <d v="1899-12-30T20:00:00"/>
    <s v="None"/>
    <n v="3000"/>
    <s v="Yen"/>
    <n v="20.095116886596557"/>
    <n v="3000"/>
    <s v="No"/>
    <s v="Animal Cafe"/>
    <x v="53"/>
    <x v="22"/>
    <m/>
    <m/>
    <m/>
    <m/>
  </r>
  <r>
    <s v="Kanto"/>
    <x v="4"/>
    <x v="124"/>
    <s v="2 Chome-37-8 Nishiikebukuro, Toshima City, Tokyo 171-0021, Japan"/>
    <x v="2"/>
    <d v="1899-12-30T17:00:00"/>
    <s v="Tuesday"/>
    <n v="0"/>
    <s v="Yen"/>
    <n v="0"/>
    <n v="0"/>
    <s v="No"/>
    <s v="Attraction"/>
    <x v="79"/>
    <x v="27"/>
    <m/>
    <m/>
    <m/>
    <s v="Make reservation online"/>
  </r>
  <r>
    <s v="Kanto"/>
    <x v="5"/>
    <x v="125"/>
    <s v="Japan, 〒312-0012 Ibaraki, Hitachinaka, Mawatari, 字大沼605-4"/>
    <x v="4"/>
    <d v="1899-12-30T17:00:00"/>
    <s v="None"/>
    <n v="2.91"/>
    <s v="USD"/>
    <n v="2.91"/>
    <n v="434.43389999999999"/>
    <s v="No"/>
    <s v="Park"/>
    <x v="80"/>
    <x v="34"/>
    <m/>
    <m/>
    <m/>
    <s v="April to May"/>
  </r>
  <r>
    <s v="Kanto"/>
    <x v="4"/>
    <x v="126"/>
    <s v="3173 Midoricho, Tachikawa, Tokyo 190-0014, Japan"/>
    <x v="4"/>
    <d v="1899-12-30T17:00:00"/>
    <s v="None"/>
    <n v="2.91"/>
    <s v="USD"/>
    <n v="2.91"/>
    <n v="434.43389999999999"/>
    <s v="No"/>
    <s v="Park"/>
    <x v="81"/>
    <x v="35"/>
    <m/>
    <m/>
    <m/>
    <m/>
  </r>
  <r>
    <s v="Chūbu"/>
    <x v="6"/>
    <x v="127"/>
    <s v="2-chome-4-1 Asama, Fujiyoshida, Yamanashi 403-0011, Japan"/>
    <x v="0"/>
    <d v="1899-12-30T23:59:00"/>
    <s v="None"/>
    <n v="0"/>
    <s v="Yen"/>
    <n v="0"/>
    <n v="0"/>
    <s v="No"/>
    <s v="Hike"/>
    <x v="82"/>
    <x v="3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5CE6D-EDB9-419C-9304-3A087E7594D6}" name="PivotTable1" cacheId="8943" applyNumberFormats="0" applyBorderFormats="0" applyFontFormats="0" applyPatternFormats="0" applyAlignmentFormats="0" applyWidthHeightFormats="1" dataCaption="Values" showMissing="0" updatedVersion="8" minRefreshableVersion="3" showDrill="0" useAutoFormatting="1" rowGrandTotals="0" colGrandTotals="0" itemPrintTitles="1" createdVersion="8" indent="127" compact="0" outline="1" outlineData="1" compactData="0" multipleFieldFilters="0">
  <location ref="B4:D44" firstHeaderRow="1" firstDataRow="1" firstDataCol="3" rowPageCount="1" colPageCount="1"/>
  <pivotFields count="19">
    <pivotField compact="0" showAll="0" insertBlankRow="1"/>
    <pivotField axis="axisPage" compact="0" multipleItemSelectionAllowed="1" showAll="0" insertBlankRow="1">
      <items count="9">
        <item h="1" x="3"/>
        <item h="1" x="1"/>
        <item h="1" x="2"/>
        <item m="1" x="7"/>
        <item x="4"/>
        <item h="1" x="0"/>
        <item h="1" x="5"/>
        <item h="1" x="6"/>
        <item t="default"/>
      </items>
    </pivotField>
    <pivotField axis="axisRow" compact="0" showAll="0" insertBlankRow="1" defaultSubtotal="0">
      <items count="133">
        <item x="57"/>
        <item x="56"/>
        <item x="31"/>
        <item x="49"/>
        <item x="7"/>
        <item x="51"/>
        <item x="58"/>
        <item x="18"/>
        <item x="34"/>
        <item x="21"/>
        <item x="53"/>
        <item x="38"/>
        <item x="1"/>
        <item x="0"/>
        <item x="13"/>
        <item x="66"/>
        <item x="24"/>
        <item x="54"/>
        <item x="26"/>
        <item x="65"/>
        <item x="45"/>
        <item x="16"/>
        <item x="41"/>
        <item x="29"/>
        <item x="64"/>
        <item x="55"/>
        <item x="36"/>
        <item x="39"/>
        <item x="47"/>
        <item x="37"/>
        <item x="32"/>
        <item x="42"/>
        <item x="46"/>
        <item x="48"/>
        <item x="52"/>
        <item x="59"/>
        <item x="28"/>
        <item x="44"/>
        <item x="4"/>
        <item x="60"/>
        <item x="27"/>
        <item x="9"/>
        <item x="19"/>
        <item x="5"/>
        <item x="12"/>
        <item x="20"/>
        <item x="6"/>
        <item x="40"/>
        <item m="1" x="132"/>
        <item x="11"/>
        <item x="43"/>
        <item x="63"/>
        <item x="35"/>
        <item x="17"/>
        <item x="14"/>
        <item x="8"/>
        <item x="62"/>
        <item x="10"/>
        <item x="23"/>
        <item x="61"/>
        <item x="15"/>
        <item x="25"/>
        <item x="33"/>
        <item x="2"/>
        <item x="67"/>
        <item x="68"/>
        <item x="3"/>
        <item x="22"/>
        <item x="30"/>
        <item x="50"/>
        <item x="69"/>
        <item x="70"/>
        <item x="71"/>
        <item m="1" x="129"/>
        <item x="73"/>
        <item m="1" x="128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m="1" x="130"/>
        <item x="115"/>
        <item m="1" x="131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72"/>
        <item x="114"/>
        <item x="116"/>
        <item x="74"/>
      </items>
    </pivotField>
    <pivotField compact="0" showAll="0" insertBlankRow="1" defaultSubtotal="0"/>
    <pivotField compact="0" numFmtId="164" showAll="0" insertBlankRow="1" sortType="ascending" defaultSubtotal="0">
      <items count="15">
        <item x="0"/>
        <item h="1" x="12"/>
        <item h="1" x="8"/>
        <item h="1" x="11"/>
        <item h="1" x="10"/>
        <item h="1" x="9"/>
        <item h="1" x="3"/>
        <item h="1" x="2"/>
        <item h="1" x="4"/>
        <item h="1" x="1"/>
        <item h="1" x="5"/>
        <item h="1" x="7"/>
        <item h="1" x="13"/>
        <item h="1" x="6"/>
        <item h="1" x="14"/>
      </items>
    </pivotField>
    <pivotField compact="0" numFmtId="164" showAll="0" insertBlankRow="1" defaultSubtotal="0"/>
    <pivotField compact="0" showAll="0" insertBlankRow="1" defaultSubtotal="0"/>
    <pivotField compact="0" showAll="0" insertBlankRow="1"/>
    <pivotField compact="0" showAll="0" insertBlankRow="1"/>
    <pivotField compact="0" numFmtId="165" showAll="0" insertBlankRow="1"/>
    <pivotField compact="0" numFmtId="166" showAll="0" insertBlankRow="1"/>
    <pivotField compact="0" showAll="0" insertBlankRow="1" defaultSubtotal="0"/>
    <pivotField compact="0" showAll="0" insertBlankRow="1" defaultSubtotal="0"/>
    <pivotField axis="axisRow" compact="0" showAll="0" insertBlankRow="1" sortType="ascending" defaultSubtotal="0">
      <items count="85">
        <item x="20"/>
        <item x="29"/>
        <item x="53"/>
        <item x="40"/>
        <item x="48"/>
        <item x="72"/>
        <item x="21"/>
        <item x="49"/>
        <item x="82"/>
        <item x="70"/>
        <item x="35"/>
        <item x="66"/>
        <item x="34"/>
        <item x="37"/>
        <item x="0"/>
        <item x="5"/>
        <item x="18"/>
        <item x="64"/>
        <item x="74"/>
        <item x="61"/>
        <item x="52"/>
        <item x="62"/>
        <item x="32"/>
        <item x="25"/>
        <item x="56"/>
        <item x="44"/>
        <item x="28"/>
        <item m="1" x="83"/>
        <item x="77"/>
        <item x="69"/>
        <item x="10"/>
        <item x="75"/>
        <item x="41"/>
        <item x="42"/>
        <item x="23"/>
        <item x="31"/>
        <item x="36"/>
        <item x="33"/>
        <item x="39"/>
        <item x="38"/>
        <item x="30"/>
        <item x="80"/>
        <item m="1" x="84"/>
        <item x="81"/>
        <item x="17"/>
        <item x="68"/>
        <item x="16"/>
        <item x="1"/>
        <item x="2"/>
        <item x="12"/>
        <item x="79"/>
        <item x="67"/>
        <item x="6"/>
        <item x="57"/>
        <item x="15"/>
        <item x="71"/>
        <item x="24"/>
        <item x="19"/>
        <item x="22"/>
        <item x="45"/>
        <item x="4"/>
        <item x="3"/>
        <item x="13"/>
        <item x="60"/>
        <item x="11"/>
        <item x="51"/>
        <item x="26"/>
        <item x="78"/>
        <item x="59"/>
        <item x="8"/>
        <item x="27"/>
        <item x="9"/>
        <item x="14"/>
        <item x="76"/>
        <item x="65"/>
        <item x="58"/>
        <item x="63"/>
        <item x="54"/>
        <item x="7"/>
        <item x="47"/>
        <item x="46"/>
        <item x="50"/>
        <item x="73"/>
        <item x="55"/>
        <item x="43"/>
      </items>
    </pivotField>
    <pivotField axis="axisRow" compact="0" showAll="0" insertBlankRow="1" defaultSubtotal="0">
      <items count="38">
        <item x="0"/>
        <item x="6"/>
        <item x="11"/>
        <item x="10"/>
        <item x="3"/>
        <item x="2"/>
        <item x="13"/>
        <item x="15"/>
        <item x="17"/>
        <item x="14"/>
        <item x="1"/>
        <item x="16"/>
        <item x="8"/>
        <item x="9"/>
        <item x="12"/>
        <item x="5"/>
        <item x="4"/>
        <item x="7"/>
        <item m="1" x="3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compact="0" showAll="0" insertBlankRow="1" defaultSubtotal="0"/>
    <pivotField compact="0" showAll="0" insertBlankRow="1" defaultSubtotal="0"/>
    <pivotField compact="0" showAll="0" insertBlankRow="1" defaultSubtotal="0"/>
    <pivotField compact="0" showAll="0" insertBlankRow="1" defaultSubtotal="0"/>
  </pivotFields>
  <rowFields count="3">
    <field x="14"/>
    <field x="13"/>
    <field x="2"/>
  </rowFields>
  <rowItems count="40">
    <i>
      <x v="21"/>
    </i>
    <i r="1">
      <x v="7"/>
    </i>
    <i r="2">
      <x v="71"/>
    </i>
    <i r="2">
      <x v="101"/>
    </i>
    <i t="blank" r="1">
      <x v="7"/>
    </i>
    <i>
      <x v="22"/>
    </i>
    <i r="1">
      <x v="20"/>
    </i>
    <i r="2">
      <x v="132"/>
    </i>
    <i t="blank" r="1">
      <x v="20"/>
    </i>
    <i r="1">
      <x v="65"/>
    </i>
    <i r="2">
      <x v="74"/>
    </i>
    <i r="2">
      <x v="129"/>
    </i>
    <i t="blank" r="1">
      <x v="65"/>
    </i>
    <i r="1">
      <x v="76"/>
    </i>
    <i r="2">
      <x v="88"/>
    </i>
    <i t="blank" r="1">
      <x v="76"/>
    </i>
    <i>
      <x v="23"/>
    </i>
    <i r="1">
      <x v="2"/>
    </i>
    <i r="2">
      <x v="76"/>
    </i>
    <i t="blank" r="1">
      <x v="2"/>
    </i>
    <i>
      <x v="24"/>
    </i>
    <i r="1">
      <x v="24"/>
    </i>
    <i r="2">
      <x v="80"/>
    </i>
    <i t="blank" r="1">
      <x v="24"/>
    </i>
    <i>
      <x v="26"/>
    </i>
    <i r="1">
      <x v="17"/>
    </i>
    <i r="2">
      <x v="105"/>
    </i>
    <i t="blank" r="1">
      <x v="17"/>
    </i>
    <i>
      <x v="27"/>
    </i>
    <i r="1">
      <x v="9"/>
    </i>
    <i r="2">
      <x v="106"/>
    </i>
    <i t="blank" r="1">
      <x v="9"/>
    </i>
    <i r="1">
      <x v="68"/>
    </i>
    <i r="2">
      <x v="83"/>
    </i>
    <i t="blank" r="1">
      <x v="68"/>
    </i>
    <i>
      <x v="30"/>
    </i>
    <i r="1">
      <x v="51"/>
    </i>
    <i r="2">
      <x v="97"/>
    </i>
    <i r="2">
      <x v="98"/>
    </i>
    <i t="blank" r="1">
      <x v="51"/>
    </i>
  </rowItems>
  <colItems count="1">
    <i/>
  </colItems>
  <pageFields count="1">
    <pageField fld="1" hier="-1"/>
  </pageFields>
  <formats count="1">
    <format dxfId="1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ime_opened" xr10:uid="{5576CE6D-DDD9-4463-BE3E-B4BF7EDE5FFA}" sourceName="Time opened">
  <pivotTables>
    <pivotTable tabId="4" name="PivotTable1"/>
  </pivotTables>
  <data>
    <tabular pivotCacheId="221045329">
      <items count="15">
        <i x="0" s="1"/>
        <i x="12"/>
        <i x="8"/>
        <i x="11"/>
        <i x="9"/>
        <i x="3"/>
        <i x="2"/>
        <i x="4"/>
        <i x="1"/>
        <i x="5"/>
        <i x="7"/>
        <i x="6"/>
        <i x="14"/>
        <i x="1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me opened" xr10:uid="{78E6BDFE-E2E8-49A8-95AF-417E6C58B4D6}" cache="Slicer_Time_opened" caption="Time opened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96266-C24A-4ACD-84C3-45EE664DF1EB}" name="Locations" displayName="Locations" ref="A1:S129" totalsRowShown="0">
  <autoFilter ref="A1:S129" xr:uid="{6AA96266-C24A-4ACD-84C3-45EE664DF1EB}"/>
  <tableColumns count="19">
    <tableColumn id="1" xr3:uid="{3A4EA9FC-9DD8-4725-B691-F1AA8DAEED1A}" name="Region"/>
    <tableColumn id="2" xr3:uid="{D6FAC71D-F635-45B8-9DEA-1BCE3C8131F8}" name="Prefectures" dataDxfId="17"/>
    <tableColumn id="3" xr3:uid="{211DE6FB-ED86-4614-86B5-C70FD26596D0}" name="Name of Place" dataDxfId="16"/>
    <tableColumn id="4" xr3:uid="{0912B972-8D11-4237-B371-AEC5AE7F5731}" name="GPS Location " dataDxfId="15"/>
    <tableColumn id="5" xr3:uid="{8F81635D-F40B-4BF2-B5F2-51B614828379}" name="Time opened" dataDxfId="14"/>
    <tableColumn id="6" xr3:uid="{B0930267-76E3-4985-88D4-3CBD06DF4620}" name="Time closed" dataDxfId="13"/>
    <tableColumn id="7" xr3:uid="{06378F47-4305-4B8F-A1A4-001F926E81EB}" name="Closed On " dataDxfId="12"/>
    <tableColumn id="8" xr3:uid="{9B378A84-CD87-471F-B0FD-D71C1B4EB1F4}" name="Price" dataDxfId="11"/>
    <tableColumn id="9" xr3:uid="{DC486398-1304-442E-9625-810DF08D9C9A}" name="Currency" dataDxfId="10"/>
    <tableColumn id="10" xr3:uid="{1FC94023-D4B6-4EE8-9BFA-C0FE76E76210}" name="Price in USD" dataDxfId="9">
      <calculatedColumnFormula>IF(I2="Yen",H2/149.29,H2)</calculatedColumnFormula>
    </tableColumn>
    <tableColumn id="11" xr3:uid="{20572228-48BE-4F5D-9863-AF5167FE1ADB}" name="Price in Yen (maximum)" dataDxfId="8">
      <calculatedColumnFormula>IF(I2="USD",H2*149.29,H2)</calculatedColumnFormula>
    </tableColumn>
    <tableColumn id="12" xr3:uid="{20B5F8D4-061C-48EC-AD4B-D2D91A8C4585}" name="Included in Amazing Pass" dataDxfId="7"/>
    <tableColumn id="13" xr3:uid="{5CEBE7DA-2EC7-4E58-9B4C-CC9A5D9C13FC}" name="Type of Place" dataDxfId="6"/>
    <tableColumn id="14" xr3:uid="{DE8F8F8E-DED5-4824-A421-F55211AD5E57}" name="Located in" dataDxfId="5"/>
    <tableColumn id="15" xr3:uid="{19F08C9E-D428-4417-9DC9-3BEB5BF6A34C}" name="Wards"/>
    <tableColumn id="16" xr3:uid="{DD25E634-81E4-4EC9-A7CA-28CEE219B8A6}" name="Time Spent" dataDxfId="4"/>
    <tableColumn id="17" xr3:uid="{008763A1-9E2B-4FA3-80A0-DF028B569CE0}" name="Total Cost" dataDxfId="3"/>
    <tableColumn id="18" xr3:uid="{8A37191C-56D5-4E48-9A49-39152E0BCD95}" name="Hours of Operation Notes" dataDxfId="2"/>
    <tableColumn id="19" xr3:uid="{481A9413-9D7D-45E5-B436-BE717D8A6DE3}" name="Notes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F0EBC7-0F26-4620-834F-529B2E0728C5}" name="Table2" displayName="Table2" ref="A1:G7" totalsRowShown="0" headerRowDxfId="0">
  <autoFilter ref="A1:G7" xr:uid="{17F0EBC7-0F26-4620-834F-529B2E0728C5}"/>
  <tableColumns count="7">
    <tableColumn id="1" xr3:uid="{D1A9213E-E7DD-42ED-A831-B3F20A8F8DEE}" name="Item"/>
    <tableColumn id="2" xr3:uid="{F298A23D-526F-47E3-8173-213A06F9B73A}" name="Cost"/>
    <tableColumn id="3" xr3:uid="{1121C35C-57EB-4454-9149-495529B153E6}" name="Currency "/>
    <tableColumn id="4" xr3:uid="{BA2BEA33-C92D-473D-BC06-72E49729AC98}" name="USD"/>
    <tableColumn id="5" xr3:uid="{983C2DCF-A74F-4C8B-9831-8E11505472CC}" name="Yen"/>
    <tableColumn id="6" xr3:uid="{687375DA-EA0A-4EAE-AFC6-2A8D0B8F3889}" name="Info"/>
    <tableColumn id="7" xr3:uid="{0BECF99E-6072-4E97-9CE1-489145B7DCD4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"/>
  <sheetViews>
    <sheetView tabSelected="1" topLeftCell="A99" workbookViewId="0">
      <selection activeCell="C107" sqref="C107"/>
    </sheetView>
  </sheetViews>
  <sheetFormatPr defaultRowHeight="15"/>
  <cols>
    <col min="1" max="1" width="16.7109375" customWidth="1"/>
    <col min="2" max="2" width="13.85546875" style="8" customWidth="1"/>
    <col min="3" max="3" width="36" style="8" customWidth="1"/>
    <col min="4" max="4" width="82.140625" style="8" customWidth="1"/>
    <col min="5" max="5" width="14.85546875" style="1" customWidth="1"/>
    <col min="6" max="6" width="17.5703125" style="1" customWidth="1"/>
    <col min="7" max="7" width="17.5703125" style="8" customWidth="1"/>
    <col min="8" max="8" width="17.5703125" style="10" customWidth="1"/>
    <col min="9" max="9" width="11.5703125" style="8" customWidth="1"/>
    <col min="10" max="10" width="25.42578125" style="11" customWidth="1"/>
    <col min="11" max="11" width="25.5703125" style="17" customWidth="1"/>
    <col min="12" max="12" width="26.28515625" style="8" customWidth="1"/>
    <col min="13" max="13" width="15" style="8" customWidth="1"/>
    <col min="14" max="14" width="26.5703125" style="8" customWidth="1"/>
    <col min="15" max="15" width="30.85546875" customWidth="1"/>
    <col min="16" max="16" width="13.28515625" style="10" customWidth="1"/>
    <col min="17" max="17" width="12.42578125" style="11" customWidth="1"/>
    <col min="18" max="18" width="31" style="8" customWidth="1"/>
    <col min="19" max="19" width="66.42578125" style="8" customWidth="1"/>
    <col min="20" max="20" width="11.5703125" customWidth="1"/>
  </cols>
  <sheetData>
    <row r="1" spans="1:19" s="2" customFormat="1" ht="15.75" customHeight="1">
      <c r="A1" s="2" t="s">
        <v>0</v>
      </c>
      <c r="B1" s="7" t="s">
        <v>1</v>
      </c>
      <c r="C1" s="7" t="s">
        <v>2</v>
      </c>
      <c r="D1" s="7" t="s">
        <v>3</v>
      </c>
      <c r="E1" s="3" t="s">
        <v>4</v>
      </c>
      <c r="F1" s="3" t="s">
        <v>5</v>
      </c>
      <c r="G1" s="7" t="s">
        <v>6</v>
      </c>
      <c r="H1" s="9" t="s">
        <v>7</v>
      </c>
      <c r="I1" s="7" t="s">
        <v>8</v>
      </c>
      <c r="J1" s="4" t="s">
        <v>9</v>
      </c>
      <c r="K1" s="16" t="s">
        <v>10</v>
      </c>
      <c r="L1" s="7" t="s">
        <v>11</v>
      </c>
      <c r="M1" s="7" t="s">
        <v>12</v>
      </c>
      <c r="N1" s="7" t="s">
        <v>13</v>
      </c>
      <c r="O1" s="2" t="s">
        <v>14</v>
      </c>
      <c r="P1" s="9" t="s">
        <v>15</v>
      </c>
      <c r="Q1" s="4" t="s">
        <v>16</v>
      </c>
      <c r="R1" s="7" t="s">
        <v>17</v>
      </c>
      <c r="S1" s="7" t="s">
        <v>18</v>
      </c>
    </row>
    <row r="2" spans="1:19">
      <c r="A2" t="s">
        <v>19</v>
      </c>
      <c r="B2" s="8" t="s">
        <v>20</v>
      </c>
      <c r="C2" s="8" t="s">
        <v>21</v>
      </c>
      <c r="D2" s="8" t="s">
        <v>22</v>
      </c>
      <c r="E2" s="1">
        <v>0</v>
      </c>
      <c r="F2" s="1">
        <v>0.99930555555555556</v>
      </c>
      <c r="G2" s="8" t="s">
        <v>23</v>
      </c>
      <c r="H2" s="10">
        <v>0</v>
      </c>
      <c r="I2" s="8" t="s">
        <v>24</v>
      </c>
      <c r="J2" s="11">
        <f>IF(I2="Yen",H2/149.29,H2)</f>
        <v>0</v>
      </c>
      <c r="K2" s="17">
        <f>IF(I2="USD",H2*149.29,H2)</f>
        <v>0</v>
      </c>
      <c r="L2" s="8" t="s">
        <v>25</v>
      </c>
      <c r="M2" s="8" t="s">
        <v>26</v>
      </c>
      <c r="N2" s="8" t="s">
        <v>27</v>
      </c>
      <c r="O2" t="str">
        <f>TRIM(IF(COUNTIF(D2,"*〒*")=1,RIGHT(LEFT(D2,FIND("Ward",D2)-1),6),RIGHT(LEFT(D2,FIND("Ward",D2)-1),LEN(LEFT(D2,FIND("Ward",D2)-1))-SEARCH(",",LEFT(D2,FIND("Ward",D2)-1)))))</f>
        <v>Chuo</v>
      </c>
    </row>
    <row r="3" spans="1:19">
      <c r="A3" t="s">
        <v>19</v>
      </c>
      <c r="B3" s="8" t="s">
        <v>20</v>
      </c>
      <c r="C3" s="8" t="s">
        <v>28</v>
      </c>
      <c r="D3" s="8" t="s">
        <v>29</v>
      </c>
      <c r="E3" s="1">
        <v>0.41666666666666669</v>
      </c>
      <c r="F3" s="1">
        <v>0.75</v>
      </c>
      <c r="G3" s="8" t="s">
        <v>23</v>
      </c>
      <c r="H3" s="10">
        <v>0</v>
      </c>
      <c r="I3" s="8" t="s">
        <v>24</v>
      </c>
      <c r="J3" s="11">
        <f t="shared" ref="J3:J12" si="0">IF(I3="Yen",H3/149.29,H3)</f>
        <v>0</v>
      </c>
      <c r="K3" s="17">
        <f t="shared" ref="K3:K66" si="1">IF(I3="USD",H3*149.29,H3)</f>
        <v>0</v>
      </c>
      <c r="L3" s="8" t="s">
        <v>25</v>
      </c>
      <c r="M3" s="8" t="s">
        <v>30</v>
      </c>
      <c r="N3" s="8" t="s">
        <v>31</v>
      </c>
      <c r="O3" t="str">
        <f t="shared" ref="O3:O34" si="2">TRIM(IF(COUNTIF(D3,"*〒*")=1,RIGHT(LEFT(D3,FIND("Ward",D3)-1),6),RIGHT(LEFT(D3,FIND("Ward",D3)-1),LEN(LEFT(D3,FIND("Ward",D3)-1))-SEARCH(",",LEFT(D3,FIND("Ward",D3)-1)))))</f>
        <v>Chuo</v>
      </c>
      <c r="S3" s="8" t="s">
        <v>32</v>
      </c>
    </row>
    <row r="4" spans="1:19">
      <c r="A4" t="s">
        <v>19</v>
      </c>
      <c r="B4" s="8" t="s">
        <v>20</v>
      </c>
      <c r="C4" s="8" t="s">
        <v>33</v>
      </c>
      <c r="D4" s="8" t="s">
        <v>34</v>
      </c>
      <c r="E4" s="1">
        <v>0</v>
      </c>
      <c r="F4" s="1">
        <v>0.99930555555555556</v>
      </c>
      <c r="G4" s="8" t="s">
        <v>23</v>
      </c>
      <c r="H4" s="10">
        <v>0</v>
      </c>
      <c r="I4" s="8" t="s">
        <v>24</v>
      </c>
      <c r="J4" s="11">
        <f t="shared" si="0"/>
        <v>0</v>
      </c>
      <c r="K4" s="17">
        <f t="shared" si="1"/>
        <v>0</v>
      </c>
      <c r="L4" s="8" t="s">
        <v>25</v>
      </c>
      <c r="M4" s="8" t="s">
        <v>35</v>
      </c>
      <c r="N4" s="8" t="s">
        <v>31</v>
      </c>
      <c r="O4" t="str">
        <f t="shared" si="2"/>
        <v>Chuo</v>
      </c>
    </row>
    <row r="5" spans="1:19">
      <c r="A5" t="s">
        <v>19</v>
      </c>
      <c r="B5" s="8" t="s">
        <v>20</v>
      </c>
      <c r="C5" s="8" t="s">
        <v>36</v>
      </c>
      <c r="D5" s="8" t="s">
        <v>37</v>
      </c>
      <c r="E5" s="1">
        <v>0</v>
      </c>
      <c r="F5" s="1">
        <v>0.99930555555555556</v>
      </c>
      <c r="G5" s="8" t="s">
        <v>23</v>
      </c>
      <c r="H5" s="10">
        <v>0</v>
      </c>
      <c r="I5" s="8" t="s">
        <v>24</v>
      </c>
      <c r="J5" s="11">
        <f t="shared" si="0"/>
        <v>0</v>
      </c>
      <c r="K5" s="17">
        <f t="shared" si="1"/>
        <v>0</v>
      </c>
      <c r="L5" s="8" t="s">
        <v>25</v>
      </c>
      <c r="M5" s="8" t="s">
        <v>26</v>
      </c>
      <c r="N5" s="8" t="s">
        <v>31</v>
      </c>
      <c r="O5" t="str">
        <f t="shared" si="2"/>
        <v>Chuo</v>
      </c>
    </row>
    <row r="6" spans="1:19">
      <c r="A6" t="s">
        <v>19</v>
      </c>
      <c r="B6" s="8" t="s">
        <v>20</v>
      </c>
      <c r="C6" s="8" t="s">
        <v>38</v>
      </c>
      <c r="D6" s="8" t="s">
        <v>39</v>
      </c>
      <c r="E6" s="1">
        <v>0.375</v>
      </c>
      <c r="F6" s="1">
        <v>0.70833333333333337</v>
      </c>
      <c r="G6" s="8" t="s">
        <v>23</v>
      </c>
      <c r="H6" s="10">
        <v>0</v>
      </c>
      <c r="I6" s="8" t="s">
        <v>24</v>
      </c>
      <c r="J6" s="11">
        <f t="shared" si="0"/>
        <v>0</v>
      </c>
      <c r="K6" s="17">
        <f t="shared" si="1"/>
        <v>0</v>
      </c>
      <c r="L6" s="8" t="s">
        <v>25</v>
      </c>
      <c r="M6" s="8" t="s">
        <v>26</v>
      </c>
      <c r="N6" s="8" t="s">
        <v>40</v>
      </c>
      <c r="O6" t="str">
        <f t="shared" si="2"/>
        <v>Naniwa</v>
      </c>
    </row>
    <row r="7" spans="1:19">
      <c r="A7" t="s">
        <v>19</v>
      </c>
      <c r="B7" s="8" t="s">
        <v>20</v>
      </c>
      <c r="C7" s="8" t="s">
        <v>41</v>
      </c>
      <c r="D7" s="8" t="s">
        <v>42</v>
      </c>
      <c r="E7" s="1">
        <v>0.41666666666666669</v>
      </c>
      <c r="F7" s="1">
        <v>0.70833333333333337</v>
      </c>
      <c r="G7" s="8" t="s">
        <v>23</v>
      </c>
      <c r="H7" s="10">
        <v>0</v>
      </c>
      <c r="I7" s="8" t="s">
        <v>24</v>
      </c>
      <c r="J7" s="11">
        <f t="shared" si="0"/>
        <v>0</v>
      </c>
      <c r="K7" s="17">
        <f t="shared" si="1"/>
        <v>0</v>
      </c>
      <c r="L7" s="8" t="s">
        <v>25</v>
      </c>
      <c r="M7" s="8" t="s">
        <v>30</v>
      </c>
      <c r="N7" s="8" t="s">
        <v>43</v>
      </c>
      <c r="O7" t="str">
        <f t="shared" si="2"/>
        <v>Chuo</v>
      </c>
      <c r="S7" s="8" t="s">
        <v>44</v>
      </c>
    </row>
    <row r="8" spans="1:19">
      <c r="A8" t="s">
        <v>19</v>
      </c>
      <c r="B8" s="8" t="s">
        <v>20</v>
      </c>
      <c r="C8" s="8" t="s">
        <v>45</v>
      </c>
      <c r="D8" s="8" t="s">
        <v>46</v>
      </c>
      <c r="E8" s="1">
        <v>0</v>
      </c>
      <c r="F8" s="1">
        <v>0.99930555555555556</v>
      </c>
      <c r="G8" s="8" t="s">
        <v>23</v>
      </c>
      <c r="H8" s="10">
        <v>2.31</v>
      </c>
      <c r="I8" s="8" t="s">
        <v>24</v>
      </c>
      <c r="J8" s="11">
        <f t="shared" si="0"/>
        <v>2.31</v>
      </c>
      <c r="K8" s="17">
        <f t="shared" si="1"/>
        <v>344.85989999999998</v>
      </c>
      <c r="L8" s="8" t="s">
        <v>25</v>
      </c>
      <c r="M8" s="8" t="s">
        <v>26</v>
      </c>
      <c r="N8" s="8" t="s">
        <v>31</v>
      </c>
      <c r="O8" t="str">
        <f t="shared" si="2"/>
        <v>Chuo</v>
      </c>
    </row>
    <row r="9" spans="1:19">
      <c r="A9" t="s">
        <v>19</v>
      </c>
      <c r="B9" s="8" t="s">
        <v>20</v>
      </c>
      <c r="C9" s="8" t="s">
        <v>47</v>
      </c>
      <c r="D9" s="8" t="s">
        <v>48</v>
      </c>
      <c r="E9" s="1">
        <v>0.35416666666666669</v>
      </c>
      <c r="F9" s="1">
        <v>0.79166666666666663</v>
      </c>
      <c r="G9" s="8" t="s">
        <v>23</v>
      </c>
      <c r="H9" s="10">
        <v>58.65</v>
      </c>
      <c r="I9" s="8" t="s">
        <v>24</v>
      </c>
      <c r="J9" s="11">
        <f t="shared" si="0"/>
        <v>58.65</v>
      </c>
      <c r="K9" s="17">
        <f t="shared" si="1"/>
        <v>8755.8584999999985</v>
      </c>
      <c r="L9" s="8" t="s">
        <v>25</v>
      </c>
      <c r="M9" s="8" t="s">
        <v>49</v>
      </c>
      <c r="N9" s="8" t="s">
        <v>50</v>
      </c>
      <c r="O9" t="str">
        <f t="shared" si="2"/>
        <v>Konohana</v>
      </c>
      <c r="R9" s="8" t="s">
        <v>51</v>
      </c>
      <c r="S9" s="8" t="s">
        <v>52</v>
      </c>
    </row>
    <row r="10" spans="1:19">
      <c r="A10" t="s">
        <v>19</v>
      </c>
      <c r="B10" s="8" t="s">
        <v>20</v>
      </c>
      <c r="C10" s="8" t="s">
        <v>53</v>
      </c>
      <c r="D10" s="8" t="s">
        <v>54</v>
      </c>
      <c r="E10" s="1">
        <v>0.41666666666666669</v>
      </c>
      <c r="F10" s="1">
        <v>0.83333333333333337</v>
      </c>
      <c r="G10" s="8" t="s">
        <v>23</v>
      </c>
      <c r="H10" s="10">
        <v>6.13</v>
      </c>
      <c r="I10" s="8" t="s">
        <v>24</v>
      </c>
      <c r="J10" s="11">
        <f t="shared" si="0"/>
        <v>6.13</v>
      </c>
      <c r="K10" s="17">
        <f t="shared" si="1"/>
        <v>915.14769999999999</v>
      </c>
      <c r="L10" s="8" t="s">
        <v>55</v>
      </c>
      <c r="M10" s="8" t="s">
        <v>26</v>
      </c>
      <c r="N10" s="8" t="s">
        <v>56</v>
      </c>
      <c r="O10" t="str">
        <f t="shared" si="2"/>
        <v>Naniwa</v>
      </c>
    </row>
    <row r="11" spans="1:19">
      <c r="A11" t="s">
        <v>19</v>
      </c>
      <c r="B11" s="8" t="s">
        <v>20</v>
      </c>
      <c r="C11" s="8" t="s">
        <v>57</v>
      </c>
      <c r="D11" s="8" t="s">
        <v>58</v>
      </c>
      <c r="E11" s="1">
        <v>0.375</v>
      </c>
      <c r="F11" s="1">
        <v>0.70833333333333337</v>
      </c>
      <c r="G11" s="8" t="s">
        <v>23</v>
      </c>
      <c r="H11" s="10">
        <v>4.0599999999999996</v>
      </c>
      <c r="I11" s="8" t="s">
        <v>24</v>
      </c>
      <c r="J11" s="11">
        <f t="shared" si="0"/>
        <v>4.0599999999999996</v>
      </c>
      <c r="K11" s="17">
        <f t="shared" si="1"/>
        <v>606.11739999999986</v>
      </c>
      <c r="L11" s="8" t="s">
        <v>55</v>
      </c>
      <c r="M11" s="8" t="s">
        <v>26</v>
      </c>
      <c r="N11" s="8" t="s">
        <v>59</v>
      </c>
      <c r="O11" t="str">
        <f t="shared" si="2"/>
        <v>Chuo</v>
      </c>
    </row>
    <row r="12" spans="1:19">
      <c r="A12" t="s">
        <v>19</v>
      </c>
      <c r="B12" s="8" t="s">
        <v>20</v>
      </c>
      <c r="C12" s="8" t="s">
        <v>60</v>
      </c>
      <c r="D12" s="8" t="s">
        <v>61</v>
      </c>
      <c r="E12" s="1">
        <v>0.39583333333333331</v>
      </c>
      <c r="F12" s="1">
        <v>0.9375</v>
      </c>
      <c r="G12" s="8" t="s">
        <v>23</v>
      </c>
      <c r="H12" s="10">
        <v>10.23</v>
      </c>
      <c r="I12" s="8" t="s">
        <v>24</v>
      </c>
      <c r="J12" s="11">
        <f t="shared" si="0"/>
        <v>10.23</v>
      </c>
      <c r="K12" s="17">
        <f t="shared" si="1"/>
        <v>1527.2366999999999</v>
      </c>
      <c r="L12" s="8" t="s">
        <v>55</v>
      </c>
      <c r="M12" s="8" t="s">
        <v>26</v>
      </c>
      <c r="N12" s="8" t="s">
        <v>62</v>
      </c>
      <c r="O12" t="str">
        <f t="shared" si="2"/>
        <v>Kita</v>
      </c>
      <c r="S12" s="8" t="s">
        <v>63</v>
      </c>
    </row>
    <row r="13" spans="1:19">
      <c r="A13" t="s">
        <v>19</v>
      </c>
      <c r="B13" s="8" t="s">
        <v>20</v>
      </c>
      <c r="C13" s="8" t="s">
        <v>64</v>
      </c>
      <c r="D13" s="8" t="s">
        <v>65</v>
      </c>
      <c r="E13" s="1">
        <v>0</v>
      </c>
      <c r="F13" s="1">
        <v>0.99930555555555556</v>
      </c>
      <c r="G13" s="8" t="s">
        <v>23</v>
      </c>
      <c r="H13" s="10">
        <v>300</v>
      </c>
      <c r="I13" s="8" t="s">
        <v>66</v>
      </c>
      <c r="J13" s="11">
        <f>IF(I13="Yen",H13/149.29,H13)</f>
        <v>2.0095116886596558</v>
      </c>
      <c r="K13" s="17">
        <f t="shared" si="1"/>
        <v>300</v>
      </c>
      <c r="L13" s="8" t="s">
        <v>55</v>
      </c>
      <c r="M13" s="8" t="s">
        <v>26</v>
      </c>
      <c r="N13" s="8" t="s">
        <v>67</v>
      </c>
      <c r="O13" t="str">
        <f t="shared" si="2"/>
        <v>Tennoji</v>
      </c>
    </row>
    <row r="14" spans="1:19">
      <c r="A14" t="s">
        <v>19</v>
      </c>
      <c r="B14" s="8" t="s">
        <v>20</v>
      </c>
      <c r="C14" s="8" t="s">
        <v>68</v>
      </c>
      <c r="D14" s="8" t="s">
        <v>69</v>
      </c>
      <c r="E14" s="1">
        <v>0.45833333333333331</v>
      </c>
      <c r="F14" s="1">
        <v>0.875</v>
      </c>
      <c r="G14" s="8" t="s">
        <v>23</v>
      </c>
      <c r="H14" s="10">
        <v>6.74</v>
      </c>
      <c r="I14" s="8" t="s">
        <v>24</v>
      </c>
      <c r="J14" s="11">
        <f t="shared" ref="J14:J70" si="3">IF(I14="Yen",H14/149.29,H14)</f>
        <v>6.74</v>
      </c>
      <c r="K14" s="17">
        <f t="shared" si="1"/>
        <v>1006.2146</v>
      </c>
      <c r="L14" s="8" t="s">
        <v>55</v>
      </c>
      <c r="M14" s="8" t="s">
        <v>26</v>
      </c>
      <c r="N14" s="8" t="s">
        <v>70</v>
      </c>
      <c r="O14" t="s">
        <v>71</v>
      </c>
    </row>
    <row r="15" spans="1:19">
      <c r="A15" t="s">
        <v>19</v>
      </c>
      <c r="B15" s="8" t="s">
        <v>20</v>
      </c>
      <c r="C15" s="8" t="s">
        <v>72</v>
      </c>
      <c r="D15" s="8" t="s">
        <v>73</v>
      </c>
      <c r="E15" s="1">
        <v>0.41666666666666669</v>
      </c>
      <c r="F15" s="1">
        <v>0.70833333333333337</v>
      </c>
      <c r="G15" s="8" t="s">
        <v>74</v>
      </c>
      <c r="H15" s="10">
        <v>6.27</v>
      </c>
      <c r="I15" s="8" t="s">
        <v>24</v>
      </c>
      <c r="J15" s="11">
        <f t="shared" si="3"/>
        <v>6.27</v>
      </c>
      <c r="K15" s="17">
        <f t="shared" si="1"/>
        <v>936.04829999999993</v>
      </c>
      <c r="L15" s="8" t="s">
        <v>25</v>
      </c>
      <c r="M15" s="8" t="s">
        <v>49</v>
      </c>
      <c r="N15" s="8" t="s">
        <v>70</v>
      </c>
      <c r="O15" t="s">
        <v>71</v>
      </c>
    </row>
    <row r="16" spans="1:19">
      <c r="A16" t="s">
        <v>19</v>
      </c>
      <c r="B16" s="8" t="s">
        <v>20</v>
      </c>
      <c r="C16" s="8" t="s">
        <v>75</v>
      </c>
      <c r="D16" s="8" t="s">
        <v>76</v>
      </c>
      <c r="E16" s="1">
        <v>0.41666666666666669</v>
      </c>
      <c r="F16" s="1">
        <v>0.70833333333333337</v>
      </c>
      <c r="G16" s="8" t="s">
        <v>74</v>
      </c>
      <c r="H16" s="10">
        <v>6.27</v>
      </c>
      <c r="I16" s="8" t="s">
        <v>24</v>
      </c>
      <c r="J16" s="11">
        <f t="shared" si="3"/>
        <v>6.27</v>
      </c>
      <c r="K16" s="17">
        <f t="shared" si="1"/>
        <v>936.04829999999993</v>
      </c>
      <c r="L16" s="8" t="s">
        <v>25</v>
      </c>
      <c r="M16" s="8" t="s">
        <v>49</v>
      </c>
      <c r="N16" s="8" t="s">
        <v>70</v>
      </c>
      <c r="O16" t="s">
        <v>71</v>
      </c>
    </row>
    <row r="17" spans="1:19">
      <c r="A17" t="s">
        <v>19</v>
      </c>
      <c r="B17" s="8" t="s">
        <v>20</v>
      </c>
      <c r="C17" s="8" t="s">
        <v>77</v>
      </c>
      <c r="D17" s="8" t="s">
        <v>78</v>
      </c>
      <c r="E17" s="1">
        <v>0.39583333333333331</v>
      </c>
      <c r="F17" s="1">
        <v>0.70833333333333337</v>
      </c>
      <c r="G17" s="8" t="s">
        <v>74</v>
      </c>
      <c r="H17" s="10">
        <v>260</v>
      </c>
      <c r="I17" s="8" t="s">
        <v>66</v>
      </c>
      <c r="J17" s="11">
        <f t="shared" si="3"/>
        <v>1.7415767968383684</v>
      </c>
      <c r="K17" s="17">
        <f t="shared" si="1"/>
        <v>260</v>
      </c>
      <c r="L17" s="8" t="s">
        <v>25</v>
      </c>
      <c r="M17" s="8" t="s">
        <v>49</v>
      </c>
      <c r="N17" s="8" t="s">
        <v>70</v>
      </c>
      <c r="O17" t="s">
        <v>71</v>
      </c>
    </row>
    <row r="18" spans="1:19">
      <c r="A18" t="s">
        <v>19</v>
      </c>
      <c r="B18" s="8" t="s">
        <v>20</v>
      </c>
      <c r="C18" s="8" t="s">
        <v>79</v>
      </c>
      <c r="D18" s="8" t="s">
        <v>80</v>
      </c>
      <c r="E18" s="1">
        <v>0.45833333333333331</v>
      </c>
      <c r="F18" s="1">
        <v>0.94791666666666663</v>
      </c>
      <c r="G18" s="8" t="s">
        <v>23</v>
      </c>
      <c r="H18" s="10">
        <v>4.05</v>
      </c>
      <c r="I18" s="8" t="s">
        <v>24</v>
      </c>
      <c r="J18" s="11">
        <f t="shared" si="3"/>
        <v>4.05</v>
      </c>
      <c r="K18" s="17">
        <f t="shared" si="1"/>
        <v>604.6244999999999</v>
      </c>
      <c r="L18" s="8" t="s">
        <v>55</v>
      </c>
      <c r="M18" s="8" t="s">
        <v>26</v>
      </c>
      <c r="N18" s="8" t="s">
        <v>81</v>
      </c>
      <c r="O18" t="str">
        <f t="shared" si="2"/>
        <v>Kita</v>
      </c>
    </row>
    <row r="19" spans="1:19">
      <c r="A19" t="s">
        <v>19</v>
      </c>
      <c r="B19" s="8" t="s">
        <v>20</v>
      </c>
      <c r="C19" s="8" t="s">
        <v>82</v>
      </c>
      <c r="D19" s="8" t="s">
        <v>83</v>
      </c>
      <c r="E19" s="1">
        <v>0.45833333333333331</v>
      </c>
      <c r="F19" s="1">
        <v>0.875</v>
      </c>
      <c r="G19" s="8" t="s">
        <v>23</v>
      </c>
      <c r="H19" s="10">
        <v>1200</v>
      </c>
      <c r="I19" s="8" t="s">
        <v>66</v>
      </c>
      <c r="J19" s="11">
        <f t="shared" si="3"/>
        <v>8.0380467546386232</v>
      </c>
      <c r="K19" s="17">
        <f t="shared" si="1"/>
        <v>1200</v>
      </c>
      <c r="L19" s="8" t="s">
        <v>55</v>
      </c>
      <c r="M19" s="8" t="s">
        <v>84</v>
      </c>
      <c r="N19" s="8" t="s">
        <v>27</v>
      </c>
      <c r="O19" t="str">
        <f t="shared" si="2"/>
        <v>Chuo</v>
      </c>
      <c r="R19" s="8" t="s">
        <v>85</v>
      </c>
      <c r="S19" s="8" t="s">
        <v>86</v>
      </c>
    </row>
    <row r="20" spans="1:19">
      <c r="A20" t="s">
        <v>19</v>
      </c>
      <c r="B20" s="8" t="s">
        <v>20</v>
      </c>
      <c r="C20" s="8" t="s">
        <v>87</v>
      </c>
      <c r="D20" s="8" t="s">
        <v>88</v>
      </c>
      <c r="E20" s="1">
        <v>0.41666666666666669</v>
      </c>
      <c r="F20" s="1">
        <v>0.66666666666666663</v>
      </c>
      <c r="G20" s="8" t="s">
        <v>23</v>
      </c>
      <c r="H20" s="10">
        <v>1600</v>
      </c>
      <c r="I20" s="8" t="s">
        <v>66</v>
      </c>
      <c r="J20" s="11">
        <f t="shared" si="3"/>
        <v>10.717395672851497</v>
      </c>
      <c r="K20" s="17">
        <f t="shared" si="1"/>
        <v>1600</v>
      </c>
      <c r="L20" s="8" t="s">
        <v>55</v>
      </c>
      <c r="M20" s="8" t="s">
        <v>84</v>
      </c>
      <c r="N20" s="8" t="s">
        <v>59</v>
      </c>
      <c r="O20" t="str">
        <f t="shared" si="2"/>
        <v>Chuo</v>
      </c>
      <c r="R20" s="8" t="s">
        <v>85</v>
      </c>
      <c r="S20" s="8" t="s">
        <v>89</v>
      </c>
    </row>
    <row r="21" spans="1:19">
      <c r="A21" t="s">
        <v>19</v>
      </c>
      <c r="B21" s="8" t="s">
        <v>20</v>
      </c>
      <c r="C21" s="8" t="s">
        <v>90</v>
      </c>
      <c r="D21" s="8" t="s">
        <v>91</v>
      </c>
      <c r="E21" s="1">
        <v>0.39583333333333331</v>
      </c>
      <c r="F21" s="1">
        <v>0.6875</v>
      </c>
      <c r="G21" s="8" t="s">
        <v>23</v>
      </c>
      <c r="H21" s="10">
        <v>1500</v>
      </c>
      <c r="I21" s="8" t="s">
        <v>66</v>
      </c>
      <c r="J21" s="11">
        <f t="shared" si="3"/>
        <v>10.047558443298279</v>
      </c>
      <c r="K21" s="17">
        <f t="shared" si="1"/>
        <v>1500</v>
      </c>
      <c r="L21" s="8" t="s">
        <v>55</v>
      </c>
      <c r="M21" s="8" t="s">
        <v>84</v>
      </c>
      <c r="N21" s="8" t="s">
        <v>59</v>
      </c>
      <c r="O21" t="str">
        <f t="shared" si="2"/>
        <v>Chuo</v>
      </c>
      <c r="R21" s="8" t="s">
        <v>85</v>
      </c>
      <c r="S21" s="8" t="s">
        <v>92</v>
      </c>
    </row>
    <row r="22" spans="1:19">
      <c r="A22" t="s">
        <v>19</v>
      </c>
      <c r="B22" s="8" t="s">
        <v>20</v>
      </c>
      <c r="C22" s="8" t="s">
        <v>93</v>
      </c>
      <c r="D22" s="8" t="s">
        <v>94</v>
      </c>
      <c r="E22" s="1">
        <v>0.66666666666666663</v>
      </c>
      <c r="F22" s="1">
        <v>0.96875</v>
      </c>
      <c r="G22" s="8" t="s">
        <v>23</v>
      </c>
      <c r="H22" s="10">
        <v>4000</v>
      </c>
      <c r="I22" s="8" t="s">
        <v>66</v>
      </c>
      <c r="J22" s="11">
        <f t="shared" si="3"/>
        <v>26.793489182128745</v>
      </c>
      <c r="K22" s="17">
        <f t="shared" si="1"/>
        <v>4000</v>
      </c>
      <c r="L22" s="8" t="s">
        <v>25</v>
      </c>
      <c r="M22" s="8" t="s">
        <v>95</v>
      </c>
      <c r="N22" s="8" t="s">
        <v>96</v>
      </c>
      <c r="O22" t="str">
        <f t="shared" si="2"/>
        <v>Kita</v>
      </c>
    </row>
    <row r="23" spans="1:19">
      <c r="A23" t="s">
        <v>19</v>
      </c>
      <c r="B23" s="8" t="s">
        <v>20</v>
      </c>
      <c r="C23" s="8" t="s">
        <v>97</v>
      </c>
      <c r="D23" s="8" t="s">
        <v>98</v>
      </c>
      <c r="E23" s="1">
        <v>0.45833333333333331</v>
      </c>
      <c r="F23" s="1">
        <v>0.95833333333333337</v>
      </c>
      <c r="G23" s="8" t="s">
        <v>23</v>
      </c>
      <c r="H23" s="10">
        <v>2000</v>
      </c>
      <c r="I23" s="8" t="s">
        <v>66</v>
      </c>
      <c r="J23" s="11">
        <f t="shared" si="3"/>
        <v>13.396744591064373</v>
      </c>
      <c r="K23" s="17">
        <f t="shared" si="1"/>
        <v>2000</v>
      </c>
      <c r="L23" s="8" t="s">
        <v>25</v>
      </c>
      <c r="M23" s="8" t="s">
        <v>95</v>
      </c>
      <c r="N23" s="8" t="s">
        <v>27</v>
      </c>
      <c r="O23" t="str">
        <f t="shared" si="2"/>
        <v>Chuo</v>
      </c>
    </row>
    <row r="24" spans="1:19">
      <c r="A24" t="s">
        <v>19</v>
      </c>
      <c r="B24" s="8" t="s">
        <v>20</v>
      </c>
      <c r="C24" s="8" t="s">
        <v>99</v>
      </c>
      <c r="D24" s="8" t="s">
        <v>100</v>
      </c>
      <c r="E24" s="1">
        <v>0.45833333333333331</v>
      </c>
      <c r="F24" s="1">
        <v>0.625</v>
      </c>
      <c r="G24" s="8" t="s">
        <v>23</v>
      </c>
      <c r="H24" s="10">
        <v>3000</v>
      </c>
      <c r="I24" s="8" t="s">
        <v>66</v>
      </c>
      <c r="J24" s="11">
        <f t="shared" si="3"/>
        <v>20.095116886596557</v>
      </c>
      <c r="K24" s="17">
        <f t="shared" si="1"/>
        <v>3000</v>
      </c>
      <c r="L24" s="8" t="s">
        <v>25</v>
      </c>
      <c r="M24" s="8" t="s">
        <v>95</v>
      </c>
      <c r="N24" s="8" t="s">
        <v>27</v>
      </c>
      <c r="O24" t="str">
        <f t="shared" si="2"/>
        <v>Chuo</v>
      </c>
      <c r="R24" s="8" t="s">
        <v>101</v>
      </c>
    </row>
    <row r="25" spans="1:19">
      <c r="A25" t="s">
        <v>19</v>
      </c>
      <c r="B25" s="8" t="s">
        <v>20</v>
      </c>
      <c r="C25" s="8" t="s">
        <v>102</v>
      </c>
      <c r="D25" s="8" t="s">
        <v>103</v>
      </c>
      <c r="E25" s="1">
        <v>0.45833333333333331</v>
      </c>
      <c r="F25" s="1">
        <v>0.91666666666666663</v>
      </c>
      <c r="G25" s="8" t="s">
        <v>104</v>
      </c>
      <c r="H25" s="10">
        <v>4000</v>
      </c>
      <c r="I25" s="8" t="s">
        <v>66</v>
      </c>
      <c r="J25" s="11">
        <f t="shared" si="3"/>
        <v>26.793489182128745</v>
      </c>
      <c r="K25" s="17">
        <f t="shared" si="1"/>
        <v>4000</v>
      </c>
      <c r="L25" s="8" t="s">
        <v>25</v>
      </c>
      <c r="M25" s="8" t="s">
        <v>95</v>
      </c>
      <c r="N25" s="8" t="s">
        <v>62</v>
      </c>
      <c r="O25" t="str">
        <f t="shared" si="2"/>
        <v>Kita</v>
      </c>
    </row>
    <row r="26" spans="1:19">
      <c r="A26" t="s">
        <v>19</v>
      </c>
      <c r="B26" s="8" t="s">
        <v>20</v>
      </c>
      <c r="C26" s="8" t="s">
        <v>105</v>
      </c>
      <c r="D26" s="8" t="s">
        <v>106</v>
      </c>
      <c r="E26" s="1">
        <v>0.45833333333333331</v>
      </c>
      <c r="F26" s="1">
        <v>0.86458333333333337</v>
      </c>
      <c r="G26" s="8" t="s">
        <v>23</v>
      </c>
      <c r="H26" s="10">
        <v>3000</v>
      </c>
      <c r="I26" s="8" t="s">
        <v>66</v>
      </c>
      <c r="J26" s="11">
        <f t="shared" si="3"/>
        <v>20.095116886596557</v>
      </c>
      <c r="K26" s="17">
        <f t="shared" si="1"/>
        <v>3000</v>
      </c>
      <c r="L26" s="8" t="s">
        <v>25</v>
      </c>
      <c r="M26" s="8" t="s">
        <v>95</v>
      </c>
      <c r="N26" s="8" t="s">
        <v>107</v>
      </c>
      <c r="O26" t="str">
        <f>TRIM(IF(COUNTIF(D26,"*〒*")=1,RIGHT(LEFT(D26,FIND("Ward",D26)-1),7),RIGHT(LEFT(D26,FIND("Ward",D26)-1),LEN(LEFT(D26,FIND("Ward",D26)-1))-SEARCH(",",LEFT(D26,FIND("Ward",D26)-1)))))</f>
        <v>Naniwa</v>
      </c>
    </row>
    <row r="27" spans="1:19">
      <c r="A27" t="s">
        <v>19</v>
      </c>
      <c r="B27" s="8" t="s">
        <v>20</v>
      </c>
      <c r="C27" s="8" t="s">
        <v>108</v>
      </c>
      <c r="D27" s="8" t="s">
        <v>109</v>
      </c>
      <c r="E27" s="1">
        <v>0.47916666666666669</v>
      </c>
      <c r="F27" s="1">
        <v>0.97916666666666663</v>
      </c>
      <c r="G27" s="8" t="s">
        <v>23</v>
      </c>
      <c r="H27" s="10">
        <v>2000</v>
      </c>
      <c r="I27" s="8" t="s">
        <v>66</v>
      </c>
      <c r="J27" s="11">
        <f t="shared" si="3"/>
        <v>13.396744591064373</v>
      </c>
      <c r="K27" s="17">
        <f t="shared" si="1"/>
        <v>2000</v>
      </c>
      <c r="L27" s="8" t="s">
        <v>25</v>
      </c>
      <c r="M27" s="8" t="s">
        <v>95</v>
      </c>
      <c r="N27" s="8" t="s">
        <v>110</v>
      </c>
      <c r="O27" t="str">
        <f t="shared" si="2"/>
        <v>Chuo</v>
      </c>
    </row>
    <row r="28" spans="1:19">
      <c r="A28" t="s">
        <v>19</v>
      </c>
      <c r="B28" s="8" t="s">
        <v>20</v>
      </c>
      <c r="C28" s="8" t="s">
        <v>111</v>
      </c>
      <c r="D28" s="8" t="s">
        <v>112</v>
      </c>
      <c r="E28" s="1">
        <v>0.41666666666666669</v>
      </c>
      <c r="F28" s="1">
        <v>0.91666666666666663</v>
      </c>
      <c r="G28" s="8" t="s">
        <v>23</v>
      </c>
      <c r="H28" s="10">
        <v>1000</v>
      </c>
      <c r="I28" s="8" t="s">
        <v>66</v>
      </c>
      <c r="J28" s="11">
        <f t="shared" si="3"/>
        <v>6.6983722955321863</v>
      </c>
      <c r="K28" s="17">
        <f t="shared" si="1"/>
        <v>1000</v>
      </c>
      <c r="L28" s="8" t="s">
        <v>25</v>
      </c>
      <c r="M28" s="8" t="s">
        <v>95</v>
      </c>
      <c r="N28" s="8" t="s">
        <v>81</v>
      </c>
      <c r="O28" t="str">
        <f t="shared" si="2"/>
        <v>Kita</v>
      </c>
    </row>
    <row r="29" spans="1:19">
      <c r="A29" t="s">
        <v>19</v>
      </c>
      <c r="B29" s="8" t="s">
        <v>20</v>
      </c>
      <c r="C29" s="8" t="s">
        <v>113</v>
      </c>
      <c r="D29" s="8" t="s">
        <v>114</v>
      </c>
      <c r="E29" s="1">
        <v>0.47916666666666669</v>
      </c>
      <c r="F29" s="1">
        <v>0.75</v>
      </c>
      <c r="G29" s="8" t="s">
        <v>104</v>
      </c>
      <c r="H29" s="10">
        <v>10</v>
      </c>
      <c r="I29" s="8" t="s">
        <v>24</v>
      </c>
      <c r="J29" s="11">
        <f t="shared" si="3"/>
        <v>10</v>
      </c>
      <c r="K29" s="17">
        <f t="shared" si="1"/>
        <v>1492.8999999999999</v>
      </c>
      <c r="L29" s="8" t="s">
        <v>25</v>
      </c>
      <c r="M29" s="8" t="s">
        <v>95</v>
      </c>
      <c r="N29" s="8" t="s">
        <v>115</v>
      </c>
      <c r="O29" t="str">
        <f t="shared" si="2"/>
        <v>Chuo</v>
      </c>
      <c r="S29" s="8" t="s">
        <v>116</v>
      </c>
    </row>
    <row r="30" spans="1:19">
      <c r="A30" t="s">
        <v>19</v>
      </c>
      <c r="B30" s="8" t="s">
        <v>20</v>
      </c>
      <c r="C30" s="8" t="s">
        <v>117</v>
      </c>
      <c r="D30" s="8" t="s">
        <v>118</v>
      </c>
      <c r="E30" s="1">
        <v>0.41666666666666669</v>
      </c>
      <c r="F30" s="1">
        <v>0.79166666666666663</v>
      </c>
      <c r="G30" s="8" t="s">
        <v>74</v>
      </c>
      <c r="H30" s="10">
        <v>3000</v>
      </c>
      <c r="I30" s="8" t="s">
        <v>66</v>
      </c>
      <c r="J30" s="11">
        <f t="shared" si="3"/>
        <v>20.095116886596557</v>
      </c>
      <c r="K30" s="17">
        <f t="shared" si="1"/>
        <v>3000</v>
      </c>
      <c r="L30" s="8" t="s">
        <v>25</v>
      </c>
      <c r="M30" s="8" t="s">
        <v>95</v>
      </c>
      <c r="N30" s="8" t="s">
        <v>119</v>
      </c>
      <c r="O30" t="str">
        <f t="shared" si="2"/>
        <v>Chuo</v>
      </c>
    </row>
    <row r="31" spans="1:19">
      <c r="A31" t="s">
        <v>19</v>
      </c>
      <c r="B31" s="8" t="s">
        <v>120</v>
      </c>
      <c r="C31" s="8" t="s">
        <v>121</v>
      </c>
      <c r="D31" s="8" t="s">
        <v>122</v>
      </c>
      <c r="E31" s="1">
        <v>0.375</v>
      </c>
      <c r="F31" s="1">
        <v>0.6875</v>
      </c>
      <c r="G31" s="8" t="s">
        <v>23</v>
      </c>
      <c r="H31" s="10">
        <v>800</v>
      </c>
      <c r="I31" s="8" t="s">
        <v>66</v>
      </c>
      <c r="J31" s="11">
        <f t="shared" si="3"/>
        <v>5.3586978364257485</v>
      </c>
      <c r="K31" s="17">
        <f t="shared" si="1"/>
        <v>800</v>
      </c>
      <c r="L31" s="8" t="s">
        <v>25</v>
      </c>
      <c r="M31" s="8" t="s">
        <v>26</v>
      </c>
      <c r="N31" s="8" t="s">
        <v>123</v>
      </c>
      <c r="O31" t="str">
        <f>TRIM(IF(COUNTIF(D31,"*〒*")=1,RIGHT(LEFT(D31,FIND("Ward",D31)-1),8),RIGHT(LEFT(D31,FIND("Ward",D31)-1),LEN(LEFT(D31,FIND("Ward",D31)-1))-SEARCH(",",LEFT(D31,FIND("Ward",D31)-1)))))</f>
        <v>Fushimi</v>
      </c>
    </row>
    <row r="32" spans="1:19">
      <c r="A32" t="s">
        <v>19</v>
      </c>
      <c r="B32" s="8" t="s">
        <v>120</v>
      </c>
      <c r="C32" s="8" t="s">
        <v>124</v>
      </c>
      <c r="D32" s="8" t="s">
        <v>125</v>
      </c>
      <c r="E32" s="1">
        <v>0.25</v>
      </c>
      <c r="F32" s="1">
        <v>0.875</v>
      </c>
      <c r="G32" s="8" t="s">
        <v>23</v>
      </c>
      <c r="H32" s="10">
        <v>0</v>
      </c>
      <c r="I32" s="8" t="s">
        <v>24</v>
      </c>
      <c r="J32" s="11">
        <f t="shared" si="3"/>
        <v>0</v>
      </c>
      <c r="K32" s="17">
        <f t="shared" si="1"/>
        <v>0</v>
      </c>
      <c r="L32" s="8" t="s">
        <v>25</v>
      </c>
      <c r="M32" s="8" t="s">
        <v>26</v>
      </c>
      <c r="N32" s="8" t="s">
        <v>126</v>
      </c>
      <c r="O32" t="str">
        <f t="shared" si="2"/>
        <v>Fushimi</v>
      </c>
    </row>
    <row r="33" spans="1:19">
      <c r="A33" t="s">
        <v>19</v>
      </c>
      <c r="B33" s="8" t="s">
        <v>120</v>
      </c>
      <c r="C33" s="8" t="s">
        <v>127</v>
      </c>
      <c r="D33" s="8" t="s">
        <v>128</v>
      </c>
      <c r="E33" s="1">
        <v>0</v>
      </c>
      <c r="F33" s="1">
        <v>0.99930555555555556</v>
      </c>
      <c r="G33" s="8" t="s">
        <v>23</v>
      </c>
      <c r="H33" s="10">
        <v>0</v>
      </c>
      <c r="I33" s="8" t="s">
        <v>24</v>
      </c>
      <c r="J33" s="11">
        <f t="shared" si="3"/>
        <v>0</v>
      </c>
      <c r="K33" s="17">
        <f t="shared" si="1"/>
        <v>0</v>
      </c>
      <c r="L33" s="8" t="s">
        <v>25</v>
      </c>
      <c r="M33" s="8" t="s">
        <v>129</v>
      </c>
      <c r="N33" s="8" t="s">
        <v>130</v>
      </c>
      <c r="O33" t="str">
        <f t="shared" si="2"/>
        <v>Fushimi</v>
      </c>
    </row>
    <row r="34" spans="1:19">
      <c r="A34" t="s">
        <v>19</v>
      </c>
      <c r="B34" s="8" t="s">
        <v>120</v>
      </c>
      <c r="C34" s="8" t="s">
        <v>131</v>
      </c>
      <c r="D34" s="8" t="s">
        <v>132</v>
      </c>
      <c r="E34" s="1">
        <v>0</v>
      </c>
      <c r="F34" s="1">
        <v>0.99930555555555556</v>
      </c>
      <c r="G34" s="8" t="s">
        <v>23</v>
      </c>
      <c r="H34" s="10">
        <v>0</v>
      </c>
      <c r="I34" s="8" t="s">
        <v>24</v>
      </c>
      <c r="J34" s="11">
        <f t="shared" si="3"/>
        <v>0</v>
      </c>
      <c r="K34" s="17">
        <f t="shared" si="1"/>
        <v>0</v>
      </c>
      <c r="L34" s="8" t="s">
        <v>25</v>
      </c>
      <c r="M34" s="8" t="s">
        <v>129</v>
      </c>
      <c r="N34" s="8" t="s">
        <v>133</v>
      </c>
      <c r="O34" t="str">
        <f t="shared" si="2"/>
        <v>Ukyo</v>
      </c>
    </row>
    <row r="35" spans="1:19">
      <c r="A35" t="s">
        <v>19</v>
      </c>
      <c r="B35" s="8" t="s">
        <v>120</v>
      </c>
      <c r="C35" s="8" t="s">
        <v>134</v>
      </c>
      <c r="D35" s="8" t="s">
        <v>135</v>
      </c>
      <c r="E35" s="1">
        <v>0.41666666666666669</v>
      </c>
      <c r="F35" s="1">
        <v>0.625</v>
      </c>
      <c r="G35" s="8" t="s">
        <v>23</v>
      </c>
      <c r="H35" s="10">
        <v>1800</v>
      </c>
      <c r="I35" s="8" t="s">
        <v>66</v>
      </c>
      <c r="J35" s="11">
        <f t="shared" si="3"/>
        <v>12.057070131957936</v>
      </c>
      <c r="K35" s="17">
        <f t="shared" si="1"/>
        <v>1800</v>
      </c>
      <c r="L35" s="8" t="s">
        <v>25</v>
      </c>
      <c r="M35" s="8" t="s">
        <v>84</v>
      </c>
      <c r="N35" s="8" t="s">
        <v>136</v>
      </c>
      <c r="O35" t="str">
        <f t="shared" ref="O3:O66" si="4">TRIM(IF(COUNTIF(D35,"*〒*")=1,RIGHT(LEFT(D35,FIND("Ward",D35)-1),5),RIGHT(LEFT(D35,FIND("Ward",D35)-1),LEN(LEFT(D35,FIND("Ward",D35)-1))-SEARCH(",",LEFT(D35,FIND("Ward",D35)-1)))))</f>
        <v>Nishikyo</v>
      </c>
    </row>
    <row r="36" spans="1:19">
      <c r="A36" t="s">
        <v>19</v>
      </c>
      <c r="B36" s="8" t="s">
        <v>120</v>
      </c>
      <c r="C36" s="8" t="s">
        <v>137</v>
      </c>
      <c r="D36" s="8" t="s">
        <v>138</v>
      </c>
      <c r="E36" s="1">
        <v>0</v>
      </c>
      <c r="F36" s="1">
        <v>0.99930555555555556</v>
      </c>
      <c r="G36" s="8" t="s">
        <v>23</v>
      </c>
      <c r="H36" s="10">
        <v>0</v>
      </c>
      <c r="I36" s="8" t="s">
        <v>24</v>
      </c>
      <c r="J36" s="11">
        <f t="shared" si="3"/>
        <v>0</v>
      </c>
      <c r="K36" s="17">
        <f t="shared" si="1"/>
        <v>0</v>
      </c>
      <c r="L36" s="8" t="s">
        <v>25</v>
      </c>
      <c r="M36" s="8" t="s">
        <v>129</v>
      </c>
      <c r="N36" s="8" t="s">
        <v>139</v>
      </c>
      <c r="O36" t="str">
        <f t="shared" si="4"/>
        <v>Ukyo</v>
      </c>
    </row>
    <row r="37" spans="1:19">
      <c r="A37" t="s">
        <v>19</v>
      </c>
      <c r="B37" s="8" t="s">
        <v>120</v>
      </c>
      <c r="C37" s="8" t="s">
        <v>140</v>
      </c>
      <c r="D37" s="8" t="s">
        <v>141</v>
      </c>
      <c r="E37" s="1">
        <v>0</v>
      </c>
      <c r="F37" s="1">
        <v>0.99930555555555556</v>
      </c>
      <c r="G37" s="8" t="s">
        <v>23</v>
      </c>
      <c r="H37" s="10">
        <v>0</v>
      </c>
      <c r="I37" s="8" t="s">
        <v>24</v>
      </c>
      <c r="J37" s="11">
        <f t="shared" si="3"/>
        <v>0</v>
      </c>
      <c r="K37" s="17">
        <f t="shared" si="1"/>
        <v>0</v>
      </c>
      <c r="L37" s="8" t="s">
        <v>25</v>
      </c>
      <c r="M37" s="8" t="s">
        <v>129</v>
      </c>
      <c r="N37" s="8" t="s">
        <v>139</v>
      </c>
      <c r="O37" t="str">
        <f t="shared" si="4"/>
        <v>Ukyo</v>
      </c>
    </row>
    <row r="38" spans="1:19">
      <c r="A38" t="s">
        <v>19</v>
      </c>
      <c r="B38" s="8" t="s">
        <v>120</v>
      </c>
      <c r="C38" s="8" t="s">
        <v>142</v>
      </c>
      <c r="D38" s="8" t="s">
        <v>143</v>
      </c>
      <c r="E38" s="1">
        <v>0</v>
      </c>
      <c r="F38" s="1">
        <v>0.99930555555555556</v>
      </c>
      <c r="G38" s="8" t="s">
        <v>23</v>
      </c>
      <c r="H38" s="10">
        <v>0</v>
      </c>
      <c r="I38" s="8" t="s">
        <v>24</v>
      </c>
      <c r="J38" s="11">
        <f t="shared" si="3"/>
        <v>0</v>
      </c>
      <c r="K38" s="17">
        <f t="shared" si="1"/>
        <v>0</v>
      </c>
      <c r="L38" s="8" t="s">
        <v>25</v>
      </c>
      <c r="M38" s="8" t="s">
        <v>26</v>
      </c>
      <c r="N38" s="8" t="s">
        <v>139</v>
      </c>
      <c r="O38" t="str">
        <f t="shared" si="4"/>
        <v>Ukyo</v>
      </c>
    </row>
    <row r="39" spans="1:19">
      <c r="A39" t="s">
        <v>19</v>
      </c>
      <c r="B39" s="8" t="s">
        <v>120</v>
      </c>
      <c r="C39" s="8" t="s">
        <v>144</v>
      </c>
      <c r="D39" s="8" t="s">
        <v>145</v>
      </c>
      <c r="E39" s="1">
        <v>0.39583333333333331</v>
      </c>
      <c r="F39" s="1">
        <v>0.75</v>
      </c>
      <c r="G39" s="8" t="s">
        <v>23</v>
      </c>
      <c r="H39" s="10">
        <v>1000</v>
      </c>
      <c r="I39" s="8" t="s">
        <v>66</v>
      </c>
      <c r="J39" s="11">
        <f t="shared" si="3"/>
        <v>6.6983722955321863</v>
      </c>
      <c r="K39" s="17">
        <f t="shared" si="1"/>
        <v>1000</v>
      </c>
      <c r="L39" s="8" t="s">
        <v>25</v>
      </c>
      <c r="M39" s="8" t="s">
        <v>95</v>
      </c>
      <c r="N39" s="8" t="s">
        <v>139</v>
      </c>
      <c r="O39" t="str">
        <f t="shared" si="4"/>
        <v>Ukyo</v>
      </c>
    </row>
    <row r="40" spans="1:19">
      <c r="A40" t="s">
        <v>19</v>
      </c>
      <c r="B40" s="8" t="s">
        <v>120</v>
      </c>
      <c r="C40" s="8" t="s">
        <v>146</v>
      </c>
      <c r="D40" s="8" t="s">
        <v>147</v>
      </c>
      <c r="E40" s="1">
        <v>0.375</v>
      </c>
      <c r="F40" s="1">
        <v>0.6875</v>
      </c>
      <c r="G40" s="8" t="s">
        <v>23</v>
      </c>
      <c r="H40" s="10">
        <v>3.41</v>
      </c>
      <c r="I40" s="8" t="s">
        <v>24</v>
      </c>
      <c r="J40" s="11">
        <f t="shared" si="3"/>
        <v>3.41</v>
      </c>
      <c r="K40" s="17">
        <f t="shared" si="1"/>
        <v>509.07889999999998</v>
      </c>
      <c r="L40" s="8" t="s">
        <v>25</v>
      </c>
      <c r="M40" s="8" t="s">
        <v>26</v>
      </c>
      <c r="N40" s="8" t="s">
        <v>148</v>
      </c>
      <c r="O40" t="str">
        <f t="shared" si="4"/>
        <v>Ukyo</v>
      </c>
    </row>
    <row r="41" spans="1:19">
      <c r="A41" t="s">
        <v>19</v>
      </c>
      <c r="B41" s="8" t="s">
        <v>120</v>
      </c>
      <c r="C41" s="8" t="s">
        <v>149</v>
      </c>
      <c r="D41" s="8" t="s">
        <v>150</v>
      </c>
      <c r="E41" s="1">
        <v>0.375</v>
      </c>
      <c r="F41" s="1">
        <v>0.70833333333333337</v>
      </c>
      <c r="G41" s="8" t="s">
        <v>23</v>
      </c>
      <c r="H41" s="10">
        <v>3.41</v>
      </c>
      <c r="I41" s="8" t="s">
        <v>24</v>
      </c>
      <c r="J41" s="11">
        <f t="shared" si="3"/>
        <v>3.41</v>
      </c>
      <c r="K41" s="17">
        <f t="shared" si="1"/>
        <v>509.07889999999998</v>
      </c>
      <c r="L41" s="8" t="s">
        <v>25</v>
      </c>
      <c r="M41" s="8" t="s">
        <v>26</v>
      </c>
      <c r="N41" s="8" t="s">
        <v>151</v>
      </c>
      <c r="O41" t="str">
        <f t="shared" si="4"/>
        <v>Kita</v>
      </c>
    </row>
    <row r="42" spans="1:19">
      <c r="A42" t="s">
        <v>19</v>
      </c>
      <c r="B42" s="8" t="s">
        <v>120</v>
      </c>
      <c r="C42" s="8" t="s">
        <v>152</v>
      </c>
      <c r="D42" s="8" t="s">
        <v>153</v>
      </c>
      <c r="E42" s="1">
        <v>0.33333333333333331</v>
      </c>
      <c r="F42" s="1">
        <v>0.70833333333333337</v>
      </c>
      <c r="G42" s="8" t="s">
        <v>23</v>
      </c>
      <c r="H42" s="10">
        <v>4.09</v>
      </c>
      <c r="I42" s="8" t="s">
        <v>24</v>
      </c>
      <c r="J42" s="11">
        <f t="shared" si="3"/>
        <v>4.09</v>
      </c>
      <c r="K42" s="17">
        <f t="shared" si="1"/>
        <v>610.59609999999998</v>
      </c>
      <c r="L42" s="8" t="s">
        <v>25</v>
      </c>
      <c r="M42" s="8" t="s">
        <v>26</v>
      </c>
      <c r="N42" s="8" t="s">
        <v>154</v>
      </c>
      <c r="O42" t="str">
        <f t="shared" si="4"/>
        <v>Ukyo</v>
      </c>
    </row>
    <row r="43" spans="1:19">
      <c r="A43" t="s">
        <v>19</v>
      </c>
      <c r="B43" s="8" t="s">
        <v>120</v>
      </c>
      <c r="C43" s="8" t="s">
        <v>155</v>
      </c>
      <c r="D43" s="8" t="s">
        <v>156</v>
      </c>
      <c r="E43" s="1">
        <v>0.25</v>
      </c>
      <c r="F43" s="1">
        <v>0.70833333333333337</v>
      </c>
      <c r="G43" s="8" t="s">
        <v>23</v>
      </c>
      <c r="H43" s="10">
        <v>0</v>
      </c>
      <c r="I43" s="8" t="s">
        <v>24</v>
      </c>
      <c r="J43" s="11">
        <f t="shared" si="3"/>
        <v>0</v>
      </c>
      <c r="K43" s="17">
        <f t="shared" si="1"/>
        <v>0</v>
      </c>
      <c r="L43" s="8" t="s">
        <v>25</v>
      </c>
      <c r="M43" s="8" t="s">
        <v>26</v>
      </c>
      <c r="N43" s="8" t="s">
        <v>157</v>
      </c>
      <c r="O43" t="str">
        <f t="shared" si="4"/>
        <v>Kita</v>
      </c>
    </row>
    <row r="44" spans="1:19">
      <c r="A44" t="s">
        <v>19</v>
      </c>
      <c r="B44" s="8" t="s">
        <v>120</v>
      </c>
      <c r="C44" s="8" t="s">
        <v>158</v>
      </c>
      <c r="D44" s="8" t="s">
        <v>159</v>
      </c>
      <c r="E44" s="1">
        <v>0.375</v>
      </c>
      <c r="F44" s="1">
        <v>0.70833333333333337</v>
      </c>
      <c r="G44" s="8" t="s">
        <v>23</v>
      </c>
      <c r="H44" s="10">
        <v>1.36</v>
      </c>
      <c r="I44" s="8" t="s">
        <v>24</v>
      </c>
      <c r="J44" s="11">
        <f t="shared" si="3"/>
        <v>1.36</v>
      </c>
      <c r="K44" s="17">
        <f t="shared" si="1"/>
        <v>203.03440000000001</v>
      </c>
      <c r="L44" s="8" t="s">
        <v>25</v>
      </c>
      <c r="M44" s="8" t="s">
        <v>49</v>
      </c>
      <c r="N44" s="8" t="s">
        <v>160</v>
      </c>
      <c r="O44" t="str">
        <f t="shared" si="4"/>
        <v>Sakyo</v>
      </c>
    </row>
    <row r="45" spans="1:19">
      <c r="A45" t="s">
        <v>19</v>
      </c>
      <c r="B45" s="8" t="s">
        <v>120</v>
      </c>
      <c r="C45" s="8" t="s">
        <v>161</v>
      </c>
      <c r="D45" s="8" t="s">
        <v>162</v>
      </c>
      <c r="E45" s="1">
        <v>0.375</v>
      </c>
      <c r="F45" s="1">
        <v>0.625</v>
      </c>
      <c r="G45" s="8" t="s">
        <v>163</v>
      </c>
      <c r="H45" s="10">
        <v>0</v>
      </c>
      <c r="I45" s="8" t="s">
        <v>24</v>
      </c>
      <c r="J45" s="11">
        <f t="shared" si="3"/>
        <v>0</v>
      </c>
      <c r="K45" s="17">
        <f t="shared" si="1"/>
        <v>0</v>
      </c>
      <c r="L45" s="8" t="s">
        <v>25</v>
      </c>
      <c r="M45" s="8" t="s">
        <v>26</v>
      </c>
      <c r="N45" s="8" t="s">
        <v>164</v>
      </c>
      <c r="O45" t="str">
        <f t="shared" si="4"/>
        <v>Sakyo</v>
      </c>
      <c r="S45" s="8" t="s">
        <v>165</v>
      </c>
    </row>
    <row r="46" spans="1:19">
      <c r="A46" t="s">
        <v>19</v>
      </c>
      <c r="B46" s="8" t="s">
        <v>120</v>
      </c>
      <c r="C46" s="8" t="s">
        <v>166</v>
      </c>
      <c r="D46" s="8" t="s">
        <v>167</v>
      </c>
      <c r="E46" s="1">
        <v>0</v>
      </c>
      <c r="F46" s="1">
        <v>0.99930555555555556</v>
      </c>
      <c r="G46" s="8" t="s">
        <v>23</v>
      </c>
      <c r="H46" s="10">
        <v>0</v>
      </c>
      <c r="I46" s="8" t="s">
        <v>24</v>
      </c>
      <c r="J46" s="11">
        <f t="shared" si="3"/>
        <v>0</v>
      </c>
      <c r="K46" s="17">
        <f t="shared" si="1"/>
        <v>0</v>
      </c>
      <c r="L46" s="8" t="s">
        <v>25</v>
      </c>
      <c r="M46" s="8" t="s">
        <v>129</v>
      </c>
      <c r="N46" s="8" t="s">
        <v>168</v>
      </c>
      <c r="O46" t="str">
        <f t="shared" si="4"/>
        <v>Sakyo</v>
      </c>
    </row>
    <row r="47" spans="1:19">
      <c r="A47" t="s">
        <v>19</v>
      </c>
      <c r="B47" s="8" t="s">
        <v>120</v>
      </c>
      <c r="C47" s="8" t="s">
        <v>169</v>
      </c>
      <c r="D47" s="8" t="s">
        <v>170</v>
      </c>
      <c r="E47" s="1">
        <v>0.25</v>
      </c>
      <c r="F47" s="1">
        <v>0.70833333333333337</v>
      </c>
      <c r="G47" s="8" t="s">
        <v>23</v>
      </c>
      <c r="H47" s="10">
        <v>0</v>
      </c>
      <c r="I47" s="8" t="s">
        <v>24</v>
      </c>
      <c r="J47" s="11">
        <f t="shared" si="3"/>
        <v>0</v>
      </c>
      <c r="K47" s="17">
        <f t="shared" si="1"/>
        <v>0</v>
      </c>
      <c r="L47" s="8" t="s">
        <v>25</v>
      </c>
      <c r="M47" s="8" t="s">
        <v>26</v>
      </c>
      <c r="N47" s="8" t="s">
        <v>171</v>
      </c>
      <c r="O47" t="str">
        <f t="shared" si="4"/>
        <v>Sakyo</v>
      </c>
    </row>
    <row r="48" spans="1:19">
      <c r="A48" t="s">
        <v>19</v>
      </c>
      <c r="B48" s="8" t="s">
        <v>120</v>
      </c>
      <c r="C48" s="8" t="s">
        <v>172</v>
      </c>
      <c r="D48" s="8" t="s">
        <v>173</v>
      </c>
      <c r="E48" s="1">
        <v>0.375</v>
      </c>
      <c r="F48" s="1">
        <v>0.63888888888888895</v>
      </c>
      <c r="G48" s="8" t="s">
        <v>163</v>
      </c>
      <c r="H48" s="10">
        <v>0</v>
      </c>
      <c r="I48" s="8" t="s">
        <v>24</v>
      </c>
      <c r="J48" s="11">
        <f t="shared" si="3"/>
        <v>0</v>
      </c>
      <c r="K48" s="17">
        <f t="shared" si="1"/>
        <v>0</v>
      </c>
      <c r="L48" s="8" t="s">
        <v>25</v>
      </c>
      <c r="M48" s="8" t="s">
        <v>26</v>
      </c>
      <c r="N48" s="8" t="s">
        <v>174</v>
      </c>
      <c r="O48" t="str">
        <f t="shared" si="4"/>
        <v>Kamigyo</v>
      </c>
    </row>
    <row r="49" spans="1:19">
      <c r="A49" t="s">
        <v>19</v>
      </c>
      <c r="B49" s="8" t="s">
        <v>120</v>
      </c>
      <c r="C49" s="8" t="s">
        <v>175</v>
      </c>
      <c r="D49" s="8" t="s">
        <v>176</v>
      </c>
      <c r="E49" s="1">
        <v>0.25</v>
      </c>
      <c r="F49" s="1">
        <v>0.75</v>
      </c>
      <c r="G49" s="8" t="s">
        <v>23</v>
      </c>
      <c r="H49" s="10">
        <v>2.71</v>
      </c>
      <c r="I49" s="8" t="s">
        <v>24</v>
      </c>
      <c r="J49" s="11">
        <f t="shared" si="3"/>
        <v>2.71</v>
      </c>
      <c r="K49" s="17">
        <f t="shared" si="1"/>
        <v>404.57589999999999</v>
      </c>
      <c r="L49" s="8" t="s">
        <v>25</v>
      </c>
      <c r="M49" s="8" t="s">
        <v>26</v>
      </c>
      <c r="N49" s="8" t="s">
        <v>177</v>
      </c>
      <c r="O49" t="str">
        <f t="shared" si="4"/>
        <v>Higashiyama</v>
      </c>
    </row>
    <row r="50" spans="1:19">
      <c r="A50" t="s">
        <v>19</v>
      </c>
      <c r="B50" s="8" t="s">
        <v>120</v>
      </c>
      <c r="C50" s="8" t="s">
        <v>178</v>
      </c>
      <c r="D50" s="8" t="s">
        <v>179</v>
      </c>
      <c r="E50" s="1">
        <v>0.41666666666666669</v>
      </c>
      <c r="F50" s="1">
        <v>0.875</v>
      </c>
      <c r="G50" s="8" t="s">
        <v>23</v>
      </c>
      <c r="H50" s="10">
        <v>5.8</v>
      </c>
      <c r="I50" s="8" t="s">
        <v>24</v>
      </c>
      <c r="J50" s="11">
        <f t="shared" si="3"/>
        <v>5.8</v>
      </c>
      <c r="K50" s="17">
        <f t="shared" si="1"/>
        <v>865.88199999999995</v>
      </c>
      <c r="L50" s="8" t="s">
        <v>25</v>
      </c>
      <c r="M50" s="8" t="s">
        <v>26</v>
      </c>
      <c r="N50" s="8" t="s">
        <v>180</v>
      </c>
      <c r="O50" t="str">
        <f t="shared" si="4"/>
        <v>Shimogyo</v>
      </c>
    </row>
    <row r="51" spans="1:19">
      <c r="A51" t="s">
        <v>19</v>
      </c>
      <c r="B51" s="8" t="s">
        <v>120</v>
      </c>
      <c r="C51" s="8" t="s">
        <v>181</v>
      </c>
      <c r="D51" s="8" t="s">
        <v>182</v>
      </c>
      <c r="E51" s="1">
        <v>0.33333333333333331</v>
      </c>
      <c r="F51" s="1">
        <v>0.70833333333333337</v>
      </c>
      <c r="G51" s="8" t="s">
        <v>23</v>
      </c>
      <c r="H51" s="10">
        <v>3.41</v>
      </c>
      <c r="I51" s="8" t="s">
        <v>24</v>
      </c>
      <c r="J51" s="11">
        <f t="shared" si="3"/>
        <v>3.41</v>
      </c>
      <c r="K51" s="17">
        <f t="shared" si="1"/>
        <v>509.07889999999998</v>
      </c>
      <c r="L51" s="8" t="s">
        <v>25</v>
      </c>
      <c r="M51" s="8" t="s">
        <v>26</v>
      </c>
      <c r="N51" s="8" t="s">
        <v>183</v>
      </c>
      <c r="O51" t="str">
        <f t="shared" si="4"/>
        <v>Minami</v>
      </c>
    </row>
    <row r="52" spans="1:19">
      <c r="A52" t="s">
        <v>19</v>
      </c>
      <c r="B52" s="8" t="s">
        <v>120</v>
      </c>
      <c r="C52" s="8" t="s">
        <v>184</v>
      </c>
      <c r="D52" s="8" t="s">
        <v>185</v>
      </c>
      <c r="E52" s="1">
        <v>0.35416666666666669</v>
      </c>
      <c r="F52" s="1">
        <v>0.75</v>
      </c>
      <c r="G52" s="8" t="s">
        <v>104</v>
      </c>
      <c r="H52" s="10">
        <v>1000</v>
      </c>
      <c r="I52" s="8" t="s">
        <v>66</v>
      </c>
      <c r="J52" s="11">
        <f t="shared" si="3"/>
        <v>6.6983722955321863</v>
      </c>
      <c r="K52" s="17">
        <f t="shared" si="1"/>
        <v>1000</v>
      </c>
      <c r="L52" s="8" t="s">
        <v>25</v>
      </c>
      <c r="M52" s="8" t="s">
        <v>95</v>
      </c>
      <c r="N52" s="8" t="s">
        <v>186</v>
      </c>
      <c r="O52" t="str">
        <f t="shared" si="4"/>
        <v>Shimogyo</v>
      </c>
    </row>
    <row r="53" spans="1:19">
      <c r="A53" t="s">
        <v>19</v>
      </c>
      <c r="B53" s="8" t="s">
        <v>120</v>
      </c>
      <c r="C53" s="8" t="s">
        <v>187</v>
      </c>
      <c r="D53" s="8" t="s">
        <v>188</v>
      </c>
      <c r="E53" s="1">
        <v>0.41666666666666669</v>
      </c>
      <c r="F53" s="1">
        <v>0.79166666666666663</v>
      </c>
      <c r="G53" s="8" t="s">
        <v>23</v>
      </c>
      <c r="H53" s="10">
        <v>1650</v>
      </c>
      <c r="I53" s="8" t="s">
        <v>66</v>
      </c>
      <c r="J53" s="11">
        <f t="shared" si="3"/>
        <v>11.052314287628107</v>
      </c>
      <c r="K53" s="17">
        <f t="shared" si="1"/>
        <v>1650</v>
      </c>
      <c r="L53" s="8" t="s">
        <v>25</v>
      </c>
      <c r="M53" s="8" t="s">
        <v>95</v>
      </c>
      <c r="N53" s="8" t="s">
        <v>189</v>
      </c>
      <c r="O53" t="str">
        <f>TRIM(IF(COUNTIF(D53,"*〒*")=1,RIGHT(LEFT(D53,FIND("Ward",D53)-1),8),RIGHT(LEFT(D53,FIND("Ward",D53)-1),LEN(LEFT(D53,FIND("Ward",D53)-1))-SEARCH(",",LEFT(D53,FIND("Ward",D53)-1)))))</f>
        <v>Nakagyo</v>
      </c>
    </row>
    <row r="54" spans="1:19">
      <c r="A54" t="s">
        <v>19</v>
      </c>
      <c r="B54" s="8" t="s">
        <v>120</v>
      </c>
      <c r="C54" s="8" t="s">
        <v>190</v>
      </c>
      <c r="D54" s="8" t="s">
        <v>191</v>
      </c>
      <c r="E54" s="1">
        <v>0.45833333333333331</v>
      </c>
      <c r="F54" s="1">
        <v>0.83333333333333337</v>
      </c>
      <c r="G54" s="8" t="s">
        <v>23</v>
      </c>
      <c r="H54" s="10">
        <v>2000</v>
      </c>
      <c r="I54" s="8" t="s">
        <v>66</v>
      </c>
      <c r="J54" s="11">
        <f t="shared" si="3"/>
        <v>13.396744591064373</v>
      </c>
      <c r="K54" s="17">
        <f t="shared" si="1"/>
        <v>2000</v>
      </c>
      <c r="L54" s="8" t="s">
        <v>25</v>
      </c>
      <c r="M54" s="8" t="s">
        <v>95</v>
      </c>
      <c r="N54" s="8" t="s">
        <v>192</v>
      </c>
      <c r="O54" t="str">
        <f>TRIM(IF(COUNTIF(D54,"*〒*")=1,RIGHT(LEFT(D54,FIND("Ward",D54)-1),8),RIGHT(LEFT(D54,FIND("Ward",D54)-1),LEN(LEFT(D54,FIND("Ward",D54)-1))-SEARCH(",",LEFT(D54,FIND("Ward",D54)-1)))))</f>
        <v>Nakagyo</v>
      </c>
    </row>
    <row r="55" spans="1:19">
      <c r="A55" t="s">
        <v>19</v>
      </c>
      <c r="B55" s="8" t="s">
        <v>120</v>
      </c>
      <c r="C55" s="8" t="s">
        <v>193</v>
      </c>
      <c r="D55" s="8" t="s">
        <v>194</v>
      </c>
      <c r="E55" s="1">
        <v>0.375</v>
      </c>
      <c r="F55" s="1">
        <v>0.66875000000000007</v>
      </c>
      <c r="G55" s="8" t="s">
        <v>23</v>
      </c>
      <c r="H55" s="10">
        <v>3.41</v>
      </c>
      <c r="I55" s="8" t="s">
        <v>24</v>
      </c>
      <c r="J55" s="11">
        <f t="shared" si="3"/>
        <v>3.41</v>
      </c>
      <c r="K55" s="17">
        <f t="shared" si="1"/>
        <v>509.07889999999998</v>
      </c>
      <c r="L55" s="8" t="s">
        <v>25</v>
      </c>
      <c r="M55" s="8" t="s">
        <v>26</v>
      </c>
      <c r="N55" s="8" t="s">
        <v>195</v>
      </c>
      <c r="O55" t="str">
        <f t="shared" si="4"/>
        <v>Fushimi</v>
      </c>
    </row>
    <row r="56" spans="1:19">
      <c r="A56" t="s">
        <v>19</v>
      </c>
      <c r="B56" s="8" t="s">
        <v>120</v>
      </c>
      <c r="C56" s="8" t="s">
        <v>196</v>
      </c>
      <c r="D56" s="8" t="s">
        <v>197</v>
      </c>
      <c r="E56" s="1">
        <v>0</v>
      </c>
      <c r="F56" s="1">
        <v>0.99930555555555556</v>
      </c>
      <c r="G56" s="8" t="s">
        <v>23</v>
      </c>
      <c r="H56" s="10">
        <v>2000</v>
      </c>
      <c r="I56" s="8" t="s">
        <v>66</v>
      </c>
      <c r="J56" s="11">
        <f t="shared" si="3"/>
        <v>13.396744591064373</v>
      </c>
      <c r="K56" s="17">
        <f t="shared" si="1"/>
        <v>2000</v>
      </c>
      <c r="L56" s="8" t="s">
        <v>25</v>
      </c>
      <c r="M56" s="8" t="s">
        <v>49</v>
      </c>
      <c r="N56" s="8" t="s">
        <v>198</v>
      </c>
      <c r="O56" t="str">
        <f t="shared" si="4"/>
        <v>Sakyo</v>
      </c>
      <c r="S56" s="8" t="s">
        <v>199</v>
      </c>
    </row>
    <row r="57" spans="1:19">
      <c r="A57" t="s">
        <v>19</v>
      </c>
      <c r="B57" s="8" t="s">
        <v>120</v>
      </c>
      <c r="C57" s="8" t="s">
        <v>200</v>
      </c>
      <c r="D57" s="8" t="s">
        <v>201</v>
      </c>
      <c r="E57" s="1">
        <v>0.25</v>
      </c>
      <c r="F57" s="1">
        <v>0.75</v>
      </c>
      <c r="G57" s="8" t="s">
        <v>23</v>
      </c>
      <c r="I57" s="8" t="s">
        <v>24</v>
      </c>
      <c r="J57" s="11">
        <f t="shared" si="3"/>
        <v>0</v>
      </c>
      <c r="K57" s="17">
        <f t="shared" si="1"/>
        <v>0</v>
      </c>
      <c r="L57" s="8" t="s">
        <v>25</v>
      </c>
      <c r="M57" s="8" t="s">
        <v>26</v>
      </c>
      <c r="N57" s="8" t="s">
        <v>202</v>
      </c>
      <c r="O57" t="str">
        <f t="shared" si="4"/>
        <v>Sakyo</v>
      </c>
    </row>
    <row r="58" spans="1:19">
      <c r="A58" t="s">
        <v>19</v>
      </c>
      <c r="B58" s="8" t="s">
        <v>120</v>
      </c>
      <c r="C58" s="8" t="s">
        <v>203</v>
      </c>
      <c r="D58" s="8" t="s">
        <v>204</v>
      </c>
      <c r="E58" s="1">
        <v>0.375</v>
      </c>
      <c r="F58" s="1">
        <v>0.70833333333333337</v>
      </c>
      <c r="G58" s="8" t="s">
        <v>23</v>
      </c>
      <c r="H58" s="10">
        <v>850</v>
      </c>
      <c r="I58" s="8" t="s">
        <v>66</v>
      </c>
      <c r="J58" s="11">
        <f t="shared" si="3"/>
        <v>5.6936164512023577</v>
      </c>
      <c r="K58" s="17">
        <f t="shared" si="1"/>
        <v>850</v>
      </c>
      <c r="L58" s="8" t="s">
        <v>25</v>
      </c>
      <c r="M58" s="8" t="s">
        <v>129</v>
      </c>
      <c r="N58" s="8" t="s">
        <v>205</v>
      </c>
      <c r="O58" t="s">
        <v>206</v>
      </c>
    </row>
    <row r="59" spans="1:19">
      <c r="A59" t="s">
        <v>19</v>
      </c>
      <c r="B59" s="8" t="s">
        <v>120</v>
      </c>
      <c r="C59" s="8" t="s">
        <v>207</v>
      </c>
      <c r="D59" s="8" t="s">
        <v>208</v>
      </c>
      <c r="E59" s="1">
        <v>0.375</v>
      </c>
      <c r="F59" s="1">
        <v>0.70833333333333337</v>
      </c>
      <c r="G59" s="8" t="s">
        <v>23</v>
      </c>
      <c r="H59" s="10">
        <v>0</v>
      </c>
      <c r="I59" s="8" t="s">
        <v>24</v>
      </c>
      <c r="J59" s="11">
        <f t="shared" si="3"/>
        <v>0</v>
      </c>
      <c r="K59" s="17">
        <f t="shared" si="1"/>
        <v>0</v>
      </c>
      <c r="L59" s="8" t="s">
        <v>25</v>
      </c>
      <c r="M59" s="8" t="s">
        <v>129</v>
      </c>
      <c r="N59" s="8" t="s">
        <v>205</v>
      </c>
      <c r="O59" t="s">
        <v>206</v>
      </c>
    </row>
    <row r="60" spans="1:19">
      <c r="A60" t="s">
        <v>19</v>
      </c>
      <c r="B60" s="8" t="s">
        <v>120</v>
      </c>
      <c r="C60" s="8" t="s">
        <v>209</v>
      </c>
      <c r="D60" s="8" t="s">
        <v>210</v>
      </c>
      <c r="E60" s="1">
        <v>0.375</v>
      </c>
      <c r="F60" s="1">
        <v>0.70833333333333337</v>
      </c>
      <c r="G60" s="8" t="s">
        <v>23</v>
      </c>
      <c r="H60" s="10">
        <v>2.2999999999999998</v>
      </c>
      <c r="I60" s="8" t="s">
        <v>24</v>
      </c>
      <c r="J60" s="11">
        <f t="shared" si="3"/>
        <v>2.2999999999999998</v>
      </c>
      <c r="K60" s="17">
        <f t="shared" si="1"/>
        <v>343.36699999999996</v>
      </c>
      <c r="L60" s="8" t="s">
        <v>25</v>
      </c>
      <c r="M60" s="8" t="s">
        <v>49</v>
      </c>
      <c r="N60" s="8" t="s">
        <v>205</v>
      </c>
      <c r="O60" t="s">
        <v>206</v>
      </c>
    </row>
    <row r="61" spans="1:19">
      <c r="A61" t="s">
        <v>19</v>
      </c>
      <c r="B61" s="8" t="s">
        <v>211</v>
      </c>
      <c r="C61" s="8" t="s">
        <v>212</v>
      </c>
      <c r="D61" s="8" t="s">
        <v>213</v>
      </c>
      <c r="E61" s="1">
        <v>0.375</v>
      </c>
      <c r="F61" s="1">
        <v>0.6875</v>
      </c>
      <c r="G61" s="8" t="s">
        <v>23</v>
      </c>
      <c r="H61" s="10">
        <v>0</v>
      </c>
      <c r="I61" s="8" t="s">
        <v>24</v>
      </c>
      <c r="J61" s="11">
        <f t="shared" si="3"/>
        <v>0</v>
      </c>
      <c r="K61" s="17">
        <f t="shared" si="1"/>
        <v>0</v>
      </c>
      <c r="L61" s="8" t="s">
        <v>25</v>
      </c>
      <c r="M61" s="8" t="s">
        <v>49</v>
      </c>
      <c r="N61" s="8" t="s">
        <v>214</v>
      </c>
      <c r="O61" t="s">
        <v>211</v>
      </c>
    </row>
    <row r="62" spans="1:19">
      <c r="A62" t="s">
        <v>19</v>
      </c>
      <c r="B62" s="8" t="s">
        <v>211</v>
      </c>
      <c r="C62" s="8" t="s">
        <v>215</v>
      </c>
      <c r="D62" s="8" t="s">
        <v>216</v>
      </c>
      <c r="E62" s="1">
        <v>0</v>
      </c>
      <c r="F62" s="1">
        <v>0.99930555555555556</v>
      </c>
      <c r="G62" s="8" t="s">
        <v>23</v>
      </c>
      <c r="H62" s="10">
        <v>0</v>
      </c>
      <c r="I62" s="8" t="s">
        <v>24</v>
      </c>
      <c r="J62" s="11">
        <f t="shared" si="3"/>
        <v>0</v>
      </c>
      <c r="K62" s="17">
        <f t="shared" si="1"/>
        <v>0</v>
      </c>
      <c r="L62" s="8" t="s">
        <v>25</v>
      </c>
      <c r="M62" s="8" t="s">
        <v>49</v>
      </c>
      <c r="N62" s="8" t="s">
        <v>214</v>
      </c>
      <c r="O62" t="s">
        <v>211</v>
      </c>
    </row>
    <row r="63" spans="1:19">
      <c r="A63" t="s">
        <v>19</v>
      </c>
      <c r="B63" s="8" t="s">
        <v>211</v>
      </c>
      <c r="C63" s="8" t="s">
        <v>217</v>
      </c>
      <c r="D63" s="8" t="s">
        <v>218</v>
      </c>
      <c r="E63" s="1">
        <v>0.375</v>
      </c>
      <c r="F63" s="1">
        <v>0.70833333333333337</v>
      </c>
      <c r="G63" s="8" t="s">
        <v>23</v>
      </c>
      <c r="H63" s="10">
        <v>1.02</v>
      </c>
      <c r="I63" s="8" t="s">
        <v>24</v>
      </c>
      <c r="J63" s="11">
        <f t="shared" si="3"/>
        <v>1.02</v>
      </c>
      <c r="K63" s="17">
        <f t="shared" si="1"/>
        <v>152.2758</v>
      </c>
      <c r="L63" s="8" t="s">
        <v>25</v>
      </c>
      <c r="M63" s="8" t="s">
        <v>129</v>
      </c>
      <c r="N63" s="8" t="s">
        <v>214</v>
      </c>
      <c r="O63" t="s">
        <v>211</v>
      </c>
      <c r="S63" s="8" t="s">
        <v>219</v>
      </c>
    </row>
    <row r="64" spans="1:19">
      <c r="A64" t="s">
        <v>19</v>
      </c>
      <c r="B64" s="8" t="s">
        <v>211</v>
      </c>
      <c r="C64" s="8" t="s">
        <v>220</v>
      </c>
      <c r="D64" s="8" t="s">
        <v>221</v>
      </c>
      <c r="E64" s="1">
        <v>0</v>
      </c>
      <c r="F64" s="1">
        <v>0.99930555555555556</v>
      </c>
      <c r="G64" s="8" t="s">
        <v>23</v>
      </c>
      <c r="H64" s="10">
        <v>0</v>
      </c>
      <c r="I64" s="8" t="s">
        <v>24</v>
      </c>
      <c r="J64" s="11">
        <f t="shared" si="3"/>
        <v>0</v>
      </c>
      <c r="K64" s="17">
        <f t="shared" si="1"/>
        <v>0</v>
      </c>
      <c r="L64" s="8" t="s">
        <v>25</v>
      </c>
      <c r="M64" s="8" t="s">
        <v>129</v>
      </c>
      <c r="N64" s="8" t="s">
        <v>222</v>
      </c>
      <c r="O64" t="s">
        <v>211</v>
      </c>
      <c r="S64" s="8" t="s">
        <v>223</v>
      </c>
    </row>
    <row r="65" spans="1:19">
      <c r="A65" t="s">
        <v>19</v>
      </c>
      <c r="B65" s="8" t="s">
        <v>211</v>
      </c>
      <c r="C65" s="8" t="s">
        <v>224</v>
      </c>
      <c r="D65" s="8" t="s">
        <v>225</v>
      </c>
      <c r="E65" s="1">
        <v>0.3125</v>
      </c>
      <c r="F65" s="1">
        <v>0.72916666666666663</v>
      </c>
      <c r="G65" s="8" t="s">
        <v>23</v>
      </c>
      <c r="H65" s="10">
        <v>4.09</v>
      </c>
      <c r="I65" s="8" t="s">
        <v>24</v>
      </c>
      <c r="J65" s="11">
        <f t="shared" si="3"/>
        <v>4.09</v>
      </c>
      <c r="K65" s="17">
        <f t="shared" si="1"/>
        <v>610.59609999999998</v>
      </c>
      <c r="L65" s="8" t="s">
        <v>25</v>
      </c>
      <c r="M65" s="8" t="s">
        <v>26</v>
      </c>
      <c r="N65" s="8" t="s">
        <v>226</v>
      </c>
      <c r="O65" t="s">
        <v>211</v>
      </c>
    </row>
    <row r="66" spans="1:19">
      <c r="A66" t="s">
        <v>19</v>
      </c>
      <c r="B66" s="8" t="s">
        <v>211</v>
      </c>
      <c r="C66" s="8" t="s">
        <v>227</v>
      </c>
      <c r="D66" s="8" t="s">
        <v>228</v>
      </c>
      <c r="E66" s="1">
        <v>0</v>
      </c>
      <c r="F66" s="1">
        <v>0.99930555555555556</v>
      </c>
      <c r="G66" s="8" t="s">
        <v>229</v>
      </c>
      <c r="H66" s="10">
        <v>0</v>
      </c>
      <c r="I66" s="8" t="s">
        <v>24</v>
      </c>
      <c r="J66" s="11">
        <f t="shared" si="3"/>
        <v>0</v>
      </c>
      <c r="K66" s="17">
        <f t="shared" si="1"/>
        <v>0</v>
      </c>
      <c r="L66" s="8" t="s">
        <v>25</v>
      </c>
      <c r="M66" s="8" t="s">
        <v>49</v>
      </c>
      <c r="N66" s="8" t="s">
        <v>230</v>
      </c>
      <c r="O66" t="s">
        <v>211</v>
      </c>
    </row>
    <row r="67" spans="1:19">
      <c r="A67" t="s">
        <v>19</v>
      </c>
      <c r="B67" s="8" t="s">
        <v>211</v>
      </c>
      <c r="C67" s="8" t="s">
        <v>231</v>
      </c>
      <c r="D67" s="8" t="s">
        <v>232</v>
      </c>
      <c r="E67" s="1">
        <v>0.375</v>
      </c>
      <c r="F67" s="1">
        <v>0.70833333333333337</v>
      </c>
      <c r="G67" s="8" t="s">
        <v>23</v>
      </c>
      <c r="H67" s="10">
        <v>3.41</v>
      </c>
      <c r="I67" s="8" t="s">
        <v>24</v>
      </c>
      <c r="J67" s="11">
        <f t="shared" si="3"/>
        <v>3.41</v>
      </c>
      <c r="K67" s="17">
        <f t="shared" ref="K67:K70" si="5">IF(I67="USD",H67*149.29,H67)</f>
        <v>509.07889999999998</v>
      </c>
      <c r="L67" s="8" t="s">
        <v>25</v>
      </c>
      <c r="M67" s="8" t="s">
        <v>26</v>
      </c>
      <c r="N67" s="8" t="s">
        <v>233</v>
      </c>
      <c r="O67" t="s">
        <v>211</v>
      </c>
      <c r="S67" s="8" t="s">
        <v>234</v>
      </c>
    </row>
    <row r="68" spans="1:19" s="18" customFormat="1">
      <c r="A68" s="18" t="s">
        <v>235</v>
      </c>
      <c r="B68" s="19" t="s">
        <v>236</v>
      </c>
      <c r="C68" s="19" t="s">
        <v>237</v>
      </c>
      <c r="D68" s="19" t="s">
        <v>238</v>
      </c>
      <c r="E68" s="20">
        <v>0.41666666666666669</v>
      </c>
      <c r="F68" s="20">
        <v>0.83333333333333337</v>
      </c>
      <c r="G68" s="19" t="s">
        <v>23</v>
      </c>
      <c r="H68" s="21">
        <v>11.16</v>
      </c>
      <c r="I68" s="19" t="s">
        <v>24</v>
      </c>
      <c r="J68" s="22">
        <f t="shared" si="3"/>
        <v>11.16</v>
      </c>
      <c r="K68" s="23">
        <f t="shared" si="5"/>
        <v>1666.0763999999999</v>
      </c>
      <c r="L68" s="19" t="s">
        <v>25</v>
      </c>
      <c r="M68" s="19" t="s">
        <v>49</v>
      </c>
      <c r="N68" s="19" t="s">
        <v>239</v>
      </c>
      <c r="O68" s="18" t="str">
        <f t="shared" ref="O67:O68" si="6">TRIM(IF(COUNTIF(D68,"*〒*")=1,RIGHT(LEFT(D68,FIND("Ward",D68)-1),5),RIGHT(LEFT(D68,FIND("Ward",D68)-1),LEN(LEFT(D68,FIND("Ward",D68)-1))-SEARCH(",",LEFT(D68,FIND("Ward",D68)-1)))))</f>
        <v>Naka</v>
      </c>
      <c r="P68" s="21"/>
      <c r="Q68" s="22"/>
      <c r="R68" s="19"/>
      <c r="S68" s="19"/>
    </row>
    <row r="69" spans="1:19">
      <c r="A69" t="s">
        <v>235</v>
      </c>
      <c r="B69" s="8" t="s">
        <v>240</v>
      </c>
      <c r="C69" s="8" t="s">
        <v>241</v>
      </c>
      <c r="D69" s="8" t="s">
        <v>242</v>
      </c>
      <c r="E69" s="1">
        <v>0.41666666666666669</v>
      </c>
      <c r="F69" s="1">
        <v>0.70833333333333337</v>
      </c>
      <c r="G69" s="8" t="s">
        <v>243</v>
      </c>
      <c r="H69" s="10">
        <v>1200</v>
      </c>
      <c r="I69" s="8" t="s">
        <v>66</v>
      </c>
      <c r="J69" s="11">
        <f t="shared" si="3"/>
        <v>8.0380467546386232</v>
      </c>
      <c r="K69" s="17">
        <f t="shared" si="5"/>
        <v>1200</v>
      </c>
      <c r="L69" s="8" t="s">
        <v>25</v>
      </c>
      <c r="M69" s="8" t="s">
        <v>49</v>
      </c>
      <c r="N69" s="8" t="s">
        <v>244</v>
      </c>
      <c r="O69" t="s">
        <v>245</v>
      </c>
      <c r="R69" s="8" t="s">
        <v>246</v>
      </c>
    </row>
    <row r="70" spans="1:19">
      <c r="A70" t="s">
        <v>235</v>
      </c>
      <c r="B70" s="8" t="s">
        <v>240</v>
      </c>
      <c r="C70" s="8" t="s">
        <v>247</v>
      </c>
      <c r="D70" s="8" t="s">
        <v>248</v>
      </c>
      <c r="E70" s="1">
        <v>0.29166666666666669</v>
      </c>
      <c r="F70" s="1">
        <v>0.91666666666666663</v>
      </c>
      <c r="G70" s="8" t="s">
        <v>23</v>
      </c>
      <c r="H70" s="10">
        <v>3000</v>
      </c>
      <c r="I70" s="8" t="s">
        <v>66</v>
      </c>
      <c r="J70" s="11">
        <f t="shared" si="3"/>
        <v>20.095116886596557</v>
      </c>
      <c r="K70" s="17">
        <f t="shared" si="5"/>
        <v>3000</v>
      </c>
      <c r="L70" s="8" t="s">
        <v>25</v>
      </c>
      <c r="M70" s="8" t="s">
        <v>95</v>
      </c>
      <c r="N70" s="8" t="s">
        <v>249</v>
      </c>
      <c r="O70" t="s">
        <v>250</v>
      </c>
    </row>
    <row r="71" spans="1:19">
      <c r="A71" t="s">
        <v>235</v>
      </c>
      <c r="B71" s="8" t="s">
        <v>240</v>
      </c>
      <c r="C71" s="8" t="s">
        <v>251</v>
      </c>
      <c r="D71" s="8" t="s">
        <v>252</v>
      </c>
      <c r="E71" s="1">
        <v>0.33333333333333331</v>
      </c>
      <c r="F71" s="1">
        <v>0.99930555555555556</v>
      </c>
      <c r="G71" s="8" t="s">
        <v>23</v>
      </c>
      <c r="H71" s="10">
        <v>0</v>
      </c>
      <c r="I71" s="8" t="s">
        <v>66</v>
      </c>
      <c r="J71" s="11">
        <f>IF(I71="Yen",H71/149.29,H71)</f>
        <v>0</v>
      </c>
      <c r="K71" s="17">
        <f>IF(I71="USD",H71*149.29,H71)</f>
        <v>0</v>
      </c>
      <c r="L71" s="8" t="s">
        <v>25</v>
      </c>
      <c r="M71" s="8" t="s">
        <v>26</v>
      </c>
      <c r="N71" s="8" t="s">
        <v>253</v>
      </c>
      <c r="O71" t="s">
        <v>254</v>
      </c>
    </row>
    <row r="72" spans="1:19">
      <c r="A72" t="s">
        <v>235</v>
      </c>
      <c r="B72" s="8" t="s">
        <v>240</v>
      </c>
      <c r="C72" s="8" t="s">
        <v>255</v>
      </c>
      <c r="D72" s="8" t="s">
        <v>256</v>
      </c>
      <c r="E72" s="1">
        <v>0</v>
      </c>
      <c r="F72" s="1">
        <v>0.99930555555555556</v>
      </c>
      <c r="G72" s="8" t="s">
        <v>23</v>
      </c>
      <c r="H72" s="10">
        <v>0</v>
      </c>
      <c r="I72" s="8" t="s">
        <v>66</v>
      </c>
      <c r="J72" s="11">
        <f t="shared" ref="J72:J73" si="7">IF(I72="Yen",H72/149.29,H72)</f>
        <v>0</v>
      </c>
      <c r="K72" s="17">
        <f t="shared" ref="K72:K73" si="8">IF(I72="USD",H72*149.29,H72)</f>
        <v>0</v>
      </c>
      <c r="L72" s="8" t="s">
        <v>25</v>
      </c>
      <c r="M72" s="8" t="s">
        <v>26</v>
      </c>
      <c r="N72" s="8" t="s">
        <v>253</v>
      </c>
      <c r="O72" t="s">
        <v>254</v>
      </c>
    </row>
    <row r="73" spans="1:19">
      <c r="A73" t="s">
        <v>235</v>
      </c>
      <c r="B73" s="8" t="s">
        <v>240</v>
      </c>
      <c r="C73" s="8" t="s">
        <v>257</v>
      </c>
      <c r="D73" s="8" t="s">
        <v>258</v>
      </c>
      <c r="E73" s="1">
        <v>0.375</v>
      </c>
      <c r="F73" s="1">
        <v>0.6875</v>
      </c>
      <c r="G73" s="8" t="s">
        <v>23</v>
      </c>
      <c r="H73" s="10">
        <v>0</v>
      </c>
      <c r="I73" s="8" t="s">
        <v>66</v>
      </c>
      <c r="J73" s="11">
        <f t="shared" si="7"/>
        <v>0</v>
      </c>
      <c r="K73" s="17">
        <f t="shared" si="8"/>
        <v>0</v>
      </c>
      <c r="L73" s="8" t="s">
        <v>25</v>
      </c>
      <c r="M73" s="8" t="s">
        <v>49</v>
      </c>
      <c r="N73" s="8" t="s">
        <v>259</v>
      </c>
      <c r="O73" s="8" t="s">
        <v>260</v>
      </c>
    </row>
    <row r="74" spans="1:19">
      <c r="A74" t="s">
        <v>235</v>
      </c>
      <c r="B74" s="8" t="s">
        <v>240</v>
      </c>
      <c r="C74" s="8" t="s">
        <v>261</v>
      </c>
      <c r="D74" s="8" t="s">
        <v>262</v>
      </c>
      <c r="E74" s="1">
        <v>0</v>
      </c>
      <c r="F74" s="1">
        <v>0.99930555555555556</v>
      </c>
      <c r="G74" s="8" t="s">
        <v>23</v>
      </c>
      <c r="H74" s="10">
        <v>0</v>
      </c>
      <c r="I74" s="8" t="s">
        <v>66</v>
      </c>
      <c r="J74" s="11">
        <f t="shared" ref="J74:J85" si="9">IF(I74="Yen",H74/149.29,H74)</f>
        <v>0</v>
      </c>
      <c r="K74" s="17">
        <f t="shared" ref="K74:K85" si="10">IF(I74="USD",H74*149.29,H74)</f>
        <v>0</v>
      </c>
      <c r="L74" s="8" t="s">
        <v>25</v>
      </c>
      <c r="M74" s="8" t="s">
        <v>26</v>
      </c>
      <c r="N74" s="8" t="s">
        <v>260</v>
      </c>
      <c r="O74" t="s">
        <v>260</v>
      </c>
    </row>
    <row r="75" spans="1:19">
      <c r="A75" t="s">
        <v>235</v>
      </c>
      <c r="B75" s="8" t="s">
        <v>240</v>
      </c>
      <c r="C75" s="8" t="s">
        <v>263</v>
      </c>
      <c r="D75" s="8" t="s">
        <v>264</v>
      </c>
      <c r="E75" s="1">
        <v>0</v>
      </c>
      <c r="F75" s="1">
        <v>0.49930555555555556</v>
      </c>
      <c r="G75" s="8" t="s">
        <v>23</v>
      </c>
      <c r="H75" s="10">
        <v>0</v>
      </c>
      <c r="I75" s="8" t="s">
        <v>66</v>
      </c>
      <c r="J75" s="11">
        <f>IF(I75="Yen",H75/149.29,H75)</f>
        <v>0</v>
      </c>
      <c r="K75" s="17">
        <f>IF(I75="USD",H75*149.29,H75)</f>
        <v>0</v>
      </c>
      <c r="L75" s="8" t="s">
        <v>25</v>
      </c>
      <c r="M75" s="8" t="s">
        <v>26</v>
      </c>
      <c r="N75" s="8" t="s">
        <v>260</v>
      </c>
      <c r="O75" t="s">
        <v>260</v>
      </c>
    </row>
    <row r="76" spans="1:19">
      <c r="A76" t="s">
        <v>235</v>
      </c>
      <c r="B76" s="8" t="s">
        <v>240</v>
      </c>
      <c r="C76" s="8" t="s">
        <v>265</v>
      </c>
      <c r="D76" s="8" t="s">
        <v>266</v>
      </c>
      <c r="E76" s="1">
        <v>0</v>
      </c>
      <c r="F76" s="1">
        <v>0.99930555555555556</v>
      </c>
      <c r="G76" s="8" t="s">
        <v>23</v>
      </c>
      <c r="H76" s="10">
        <v>0</v>
      </c>
      <c r="I76" s="8" t="s">
        <v>66</v>
      </c>
      <c r="J76" s="11">
        <f t="shared" si="9"/>
        <v>0</v>
      </c>
      <c r="K76" s="17">
        <f t="shared" si="10"/>
        <v>0</v>
      </c>
      <c r="L76" s="8" t="s">
        <v>25</v>
      </c>
      <c r="M76" s="8" t="s">
        <v>26</v>
      </c>
      <c r="N76" s="8" t="s">
        <v>267</v>
      </c>
      <c r="O76" t="s">
        <v>260</v>
      </c>
      <c r="S76" s="8" t="s">
        <v>265</v>
      </c>
    </row>
    <row r="77" spans="1:19">
      <c r="A77" t="s">
        <v>235</v>
      </c>
      <c r="B77" s="8" t="s">
        <v>240</v>
      </c>
      <c r="C77" s="8" t="s">
        <v>268</v>
      </c>
      <c r="D77" s="8" t="s">
        <v>269</v>
      </c>
      <c r="E77" s="1">
        <v>0</v>
      </c>
      <c r="F77" s="1">
        <v>0.99930555555555556</v>
      </c>
      <c r="G77" s="8" t="s">
        <v>23</v>
      </c>
      <c r="H77" s="10">
        <v>0</v>
      </c>
      <c r="I77" s="8" t="s">
        <v>66</v>
      </c>
      <c r="J77" s="11">
        <f t="shared" si="9"/>
        <v>0</v>
      </c>
      <c r="K77" s="17">
        <f t="shared" si="10"/>
        <v>0</v>
      </c>
      <c r="L77" s="8" t="s">
        <v>25</v>
      </c>
      <c r="M77" s="8" t="s">
        <v>26</v>
      </c>
      <c r="N77" s="8" t="s">
        <v>270</v>
      </c>
      <c r="O77" t="s">
        <v>271</v>
      </c>
    </row>
    <row r="78" spans="1:19">
      <c r="A78" t="s">
        <v>235</v>
      </c>
      <c r="B78" s="8" t="s">
        <v>240</v>
      </c>
      <c r="C78" s="8" t="s">
        <v>272</v>
      </c>
      <c r="D78" s="8" t="s">
        <v>273</v>
      </c>
      <c r="E78" s="1">
        <v>0.375</v>
      </c>
      <c r="F78" s="1">
        <v>0.70833333333333337</v>
      </c>
      <c r="G78" s="8" t="s">
        <v>23</v>
      </c>
      <c r="H78" s="10">
        <v>0</v>
      </c>
      <c r="I78" s="8" t="s">
        <v>66</v>
      </c>
      <c r="J78" s="11">
        <f t="shared" si="9"/>
        <v>0</v>
      </c>
      <c r="K78" s="17">
        <f t="shared" si="10"/>
        <v>0</v>
      </c>
      <c r="L78" s="8" t="s">
        <v>25</v>
      </c>
      <c r="M78" s="8" t="s">
        <v>49</v>
      </c>
      <c r="N78" s="8" t="s">
        <v>274</v>
      </c>
      <c r="O78" t="s">
        <v>254</v>
      </c>
      <c r="S78" s="8" t="s">
        <v>275</v>
      </c>
    </row>
    <row r="79" spans="1:19">
      <c r="A79" t="s">
        <v>235</v>
      </c>
      <c r="B79" s="8" t="s">
        <v>240</v>
      </c>
      <c r="C79" s="8" t="s">
        <v>276</v>
      </c>
      <c r="D79" s="8" t="s">
        <v>277</v>
      </c>
      <c r="E79" s="1">
        <v>0.39583333333333331</v>
      </c>
      <c r="F79" s="1">
        <v>0.70833333333333337</v>
      </c>
      <c r="G79" s="8" t="s">
        <v>163</v>
      </c>
      <c r="H79" s="10">
        <v>6.5</v>
      </c>
      <c r="I79" s="8" t="s">
        <v>24</v>
      </c>
      <c r="J79" s="11">
        <f>IF(I79="Yen",H79/149.29,H79)</f>
        <v>6.5</v>
      </c>
      <c r="K79" s="17">
        <f>IF(I79="USD",H79*149.29,H79)</f>
        <v>970.38499999999999</v>
      </c>
      <c r="L79" s="8" t="s">
        <v>25</v>
      </c>
      <c r="M79" s="8" t="s">
        <v>26</v>
      </c>
      <c r="N79" s="8" t="s">
        <v>274</v>
      </c>
      <c r="O79" t="s">
        <v>254</v>
      </c>
    </row>
    <row r="80" spans="1:19">
      <c r="A80" t="s">
        <v>235</v>
      </c>
      <c r="B80" s="8" t="s">
        <v>240</v>
      </c>
      <c r="C80" s="8" t="s">
        <v>278</v>
      </c>
      <c r="D80" s="8" t="s">
        <v>279</v>
      </c>
      <c r="E80" s="1">
        <v>0.25</v>
      </c>
      <c r="F80" s="1">
        <v>0.83333333333333337</v>
      </c>
      <c r="G80" s="8" t="s">
        <v>23</v>
      </c>
      <c r="H80" s="10">
        <v>0</v>
      </c>
      <c r="I80" s="8" t="s">
        <v>66</v>
      </c>
      <c r="J80" s="11">
        <f t="shared" si="9"/>
        <v>0</v>
      </c>
      <c r="K80" s="17">
        <f t="shared" si="10"/>
        <v>0</v>
      </c>
      <c r="L80" s="8" t="s">
        <v>25</v>
      </c>
      <c r="M80" s="8" t="s">
        <v>26</v>
      </c>
      <c r="N80" s="8" t="s">
        <v>280</v>
      </c>
      <c r="O80" t="s">
        <v>281</v>
      </c>
    </row>
    <row r="81" spans="1:19">
      <c r="A81" t="s">
        <v>235</v>
      </c>
      <c r="B81" s="8" t="s">
        <v>240</v>
      </c>
      <c r="C81" s="8" t="s">
        <v>282</v>
      </c>
      <c r="D81" s="8" t="s">
        <v>283</v>
      </c>
      <c r="E81" s="1">
        <v>0</v>
      </c>
      <c r="F81" s="1">
        <v>0.99930555555555556</v>
      </c>
      <c r="G81" s="8" t="s">
        <v>23</v>
      </c>
      <c r="H81" s="10">
        <v>0</v>
      </c>
      <c r="I81" s="8" t="s">
        <v>66</v>
      </c>
      <c r="J81" s="11">
        <f t="shared" si="9"/>
        <v>0</v>
      </c>
      <c r="K81" s="17">
        <f t="shared" si="10"/>
        <v>0</v>
      </c>
      <c r="L81" s="8" t="s">
        <v>25</v>
      </c>
      <c r="M81" s="8" t="s">
        <v>284</v>
      </c>
      <c r="N81" s="8" t="s">
        <v>285</v>
      </c>
      <c r="O81" t="s">
        <v>281</v>
      </c>
    </row>
    <row r="82" spans="1:19">
      <c r="A82" t="s">
        <v>235</v>
      </c>
      <c r="B82" s="8" t="s">
        <v>240</v>
      </c>
      <c r="C82" s="8" t="s">
        <v>286</v>
      </c>
      <c r="D82" s="8" t="s">
        <v>287</v>
      </c>
      <c r="E82" s="1">
        <v>0.41666666666666669</v>
      </c>
      <c r="F82" s="1">
        <v>0.83333333333333337</v>
      </c>
      <c r="G82" s="8" t="s">
        <v>23</v>
      </c>
      <c r="H82" s="10">
        <v>11.67</v>
      </c>
      <c r="I82" s="8" t="s">
        <v>24</v>
      </c>
      <c r="J82" s="11">
        <f t="shared" si="9"/>
        <v>11.67</v>
      </c>
      <c r="K82" s="17">
        <f t="shared" si="10"/>
        <v>1742.2142999999999</v>
      </c>
      <c r="L82" s="8" t="s">
        <v>25</v>
      </c>
      <c r="M82" s="8" t="s">
        <v>26</v>
      </c>
      <c r="N82" s="8" t="s">
        <v>288</v>
      </c>
      <c r="O82" t="s">
        <v>289</v>
      </c>
    </row>
    <row r="83" spans="1:19">
      <c r="A83" t="s">
        <v>235</v>
      </c>
      <c r="B83" s="8" t="s">
        <v>240</v>
      </c>
      <c r="C83" s="8" t="s">
        <v>290</v>
      </c>
      <c r="D83" s="8" t="s">
        <v>291</v>
      </c>
      <c r="E83" s="1">
        <v>0.20833333333333334</v>
      </c>
      <c r="F83" s="1">
        <v>0.58333333333333337</v>
      </c>
      <c r="G83" s="8" t="s">
        <v>292</v>
      </c>
      <c r="H83" s="10">
        <v>0</v>
      </c>
      <c r="I83" s="8" t="s">
        <v>66</v>
      </c>
      <c r="J83" s="11">
        <f t="shared" si="9"/>
        <v>0</v>
      </c>
      <c r="K83" s="17">
        <f t="shared" si="10"/>
        <v>0</v>
      </c>
      <c r="L83" s="8" t="s">
        <v>25</v>
      </c>
      <c r="M83" s="8" t="s">
        <v>95</v>
      </c>
      <c r="N83" s="8" t="s">
        <v>293</v>
      </c>
      <c r="O83" t="s">
        <v>294</v>
      </c>
      <c r="S83" s="8" t="s">
        <v>295</v>
      </c>
    </row>
    <row r="84" spans="1:19">
      <c r="A84" t="s">
        <v>235</v>
      </c>
      <c r="B84" s="8" t="s">
        <v>240</v>
      </c>
      <c r="C84" s="8" t="s">
        <v>296</v>
      </c>
      <c r="D84" s="8" t="s">
        <v>297</v>
      </c>
      <c r="E84" s="1">
        <v>0</v>
      </c>
      <c r="F84" s="1">
        <v>0.99930555555555556</v>
      </c>
      <c r="G84" s="8" t="s">
        <v>23</v>
      </c>
      <c r="H84" s="10">
        <v>0</v>
      </c>
      <c r="I84" s="8" t="s">
        <v>66</v>
      </c>
      <c r="J84" s="11">
        <f t="shared" si="9"/>
        <v>0</v>
      </c>
      <c r="K84" s="17">
        <f t="shared" si="10"/>
        <v>0</v>
      </c>
      <c r="L84" s="8" t="s">
        <v>25</v>
      </c>
      <c r="M84" s="8" t="s">
        <v>26</v>
      </c>
      <c r="N84" s="8" t="s">
        <v>298</v>
      </c>
      <c r="O84" t="s">
        <v>299</v>
      </c>
    </row>
    <row r="85" spans="1:19">
      <c r="A85" t="s">
        <v>235</v>
      </c>
      <c r="B85" s="8" t="s">
        <v>240</v>
      </c>
      <c r="C85" s="8" t="s">
        <v>300</v>
      </c>
      <c r="D85" s="8" t="s">
        <v>301</v>
      </c>
      <c r="E85" s="1">
        <v>0.375</v>
      </c>
      <c r="F85" s="1">
        <v>0.9375</v>
      </c>
      <c r="G85" s="8" t="s">
        <v>23</v>
      </c>
      <c r="H85" s="10">
        <v>7.8</v>
      </c>
      <c r="I85" s="8" t="s">
        <v>24</v>
      </c>
      <c r="J85" s="11">
        <f t="shared" si="9"/>
        <v>7.8</v>
      </c>
      <c r="K85" s="17">
        <f t="shared" si="10"/>
        <v>1164.462</v>
      </c>
      <c r="L85" s="8" t="s">
        <v>25</v>
      </c>
      <c r="M85" s="8" t="s">
        <v>26</v>
      </c>
      <c r="N85" s="8" t="s">
        <v>302</v>
      </c>
      <c r="O85" t="s">
        <v>299</v>
      </c>
    </row>
    <row r="86" spans="1:19">
      <c r="A86" t="s">
        <v>235</v>
      </c>
      <c r="B86" s="8" t="s">
        <v>240</v>
      </c>
      <c r="C86" s="8" t="s">
        <v>303</v>
      </c>
      <c r="D86" s="8" t="s">
        <v>304</v>
      </c>
      <c r="E86" s="1">
        <v>0.375</v>
      </c>
      <c r="F86" s="1">
        <v>0.6875</v>
      </c>
      <c r="G86" s="8" t="s">
        <v>163</v>
      </c>
      <c r="H86" s="10">
        <v>3.25</v>
      </c>
      <c r="I86" s="8" t="s">
        <v>24</v>
      </c>
      <c r="J86" s="11">
        <f>IF(I86="Yen",H86/149.29,H86)</f>
        <v>3.25</v>
      </c>
      <c r="K86" s="17">
        <f>IF(I86="USD",H86*149.29,H86)</f>
        <v>485.1925</v>
      </c>
      <c r="L86" s="8" t="s">
        <v>25</v>
      </c>
      <c r="M86" s="8" t="s">
        <v>49</v>
      </c>
      <c r="N86" s="8" t="s">
        <v>305</v>
      </c>
      <c r="O86" t="s">
        <v>281</v>
      </c>
    </row>
    <row r="87" spans="1:19">
      <c r="A87" t="s">
        <v>235</v>
      </c>
      <c r="B87" s="8" t="s">
        <v>240</v>
      </c>
      <c r="C87" s="8" t="s">
        <v>306</v>
      </c>
      <c r="D87" s="8" t="s">
        <v>307</v>
      </c>
      <c r="E87" s="1">
        <v>0.41666666666666669</v>
      </c>
      <c r="F87" s="1">
        <v>0.83333333333333337</v>
      </c>
      <c r="G87" s="8" t="s">
        <v>23</v>
      </c>
      <c r="H87" s="10">
        <v>0</v>
      </c>
      <c r="I87" s="8" t="s">
        <v>66</v>
      </c>
      <c r="J87" s="11">
        <f>IF(I87="Yen",H87/149.29,H87)</f>
        <v>0</v>
      </c>
      <c r="K87" s="17">
        <f>IF(I87="USD",H87*149.29,H87)</f>
        <v>0</v>
      </c>
      <c r="L87" s="8" t="s">
        <v>25</v>
      </c>
      <c r="M87" s="8" t="s">
        <v>30</v>
      </c>
      <c r="N87" s="8" t="s">
        <v>308</v>
      </c>
      <c r="O87" t="s">
        <v>309</v>
      </c>
      <c r="S87" s="8" t="s">
        <v>310</v>
      </c>
    </row>
    <row r="88" spans="1:19">
      <c r="A88" t="s">
        <v>235</v>
      </c>
      <c r="B88" s="8" t="s">
        <v>240</v>
      </c>
      <c r="C88" s="8" t="s">
        <v>311</v>
      </c>
      <c r="D88" s="8" t="s">
        <v>312</v>
      </c>
      <c r="E88" s="1">
        <v>0.45833333333333331</v>
      </c>
      <c r="F88" s="1">
        <v>0.875</v>
      </c>
      <c r="G88" s="8" t="s">
        <v>23</v>
      </c>
      <c r="H88" s="10">
        <v>0</v>
      </c>
      <c r="I88" s="8" t="s">
        <v>66</v>
      </c>
      <c r="J88" s="11">
        <f>IF(I88="Yen",H88/149.29,H88)</f>
        <v>0</v>
      </c>
      <c r="K88" s="17">
        <f>IF(I88="USD",H88*149.29,H88)</f>
        <v>0</v>
      </c>
      <c r="L88" s="8" t="s">
        <v>25</v>
      </c>
      <c r="M88" s="8" t="s">
        <v>30</v>
      </c>
      <c r="N88" s="8" t="s">
        <v>313</v>
      </c>
      <c r="O88" t="s">
        <v>260</v>
      </c>
      <c r="S88" s="8" t="s">
        <v>314</v>
      </c>
    </row>
    <row r="89" spans="1:19">
      <c r="A89" t="s">
        <v>235</v>
      </c>
      <c r="B89" s="8" t="s">
        <v>240</v>
      </c>
      <c r="C89" s="8" t="s">
        <v>315</v>
      </c>
      <c r="D89" s="8" t="s">
        <v>316</v>
      </c>
      <c r="E89" s="1">
        <v>0</v>
      </c>
      <c r="F89" s="1">
        <v>0.99930555555555556</v>
      </c>
      <c r="G89" s="8" t="s">
        <v>23</v>
      </c>
      <c r="H89" s="10">
        <v>0</v>
      </c>
      <c r="I89" s="8" t="s">
        <v>66</v>
      </c>
      <c r="J89" s="11">
        <f t="shared" ref="J89:J96" si="11">IF(I89="Yen",H89/149.29,H89)</f>
        <v>0</v>
      </c>
      <c r="K89" s="17">
        <f t="shared" ref="K89:K96" si="12">IF(I89="USD",H89*149.29,H89)</f>
        <v>0</v>
      </c>
      <c r="L89" s="8" t="s">
        <v>25</v>
      </c>
      <c r="M89" s="8" t="s">
        <v>30</v>
      </c>
      <c r="N89" s="8" t="s">
        <v>313</v>
      </c>
      <c r="O89" t="s">
        <v>260</v>
      </c>
    </row>
    <row r="90" spans="1:19">
      <c r="A90" t="s">
        <v>235</v>
      </c>
      <c r="B90" s="8" t="s">
        <v>240</v>
      </c>
      <c r="C90" s="8" t="s">
        <v>317</v>
      </c>
      <c r="D90" s="8" t="s">
        <v>318</v>
      </c>
      <c r="E90" s="1">
        <v>0.41666666666666669</v>
      </c>
      <c r="F90" s="1">
        <v>0.9375</v>
      </c>
      <c r="G90" s="8" t="s">
        <v>23</v>
      </c>
      <c r="H90" s="10">
        <v>14.29</v>
      </c>
      <c r="I90" s="8" t="s">
        <v>24</v>
      </c>
      <c r="J90" s="11">
        <f t="shared" si="11"/>
        <v>14.29</v>
      </c>
      <c r="K90" s="17">
        <f t="shared" si="12"/>
        <v>2133.3540999999996</v>
      </c>
      <c r="L90" s="8" t="s">
        <v>25</v>
      </c>
      <c r="M90" s="8" t="s">
        <v>26</v>
      </c>
      <c r="N90" s="8" t="s">
        <v>260</v>
      </c>
      <c r="O90" t="s">
        <v>260</v>
      </c>
    </row>
    <row r="91" spans="1:19">
      <c r="A91" t="s">
        <v>235</v>
      </c>
      <c r="B91" s="8" t="s">
        <v>240</v>
      </c>
      <c r="C91" s="8" t="s">
        <v>319</v>
      </c>
      <c r="D91" s="8" t="s">
        <v>320</v>
      </c>
      <c r="E91" s="1">
        <v>0.45833333333333331</v>
      </c>
      <c r="F91" s="1">
        <v>0.875</v>
      </c>
      <c r="G91" s="8" t="s">
        <v>23</v>
      </c>
      <c r="H91" s="10">
        <v>0</v>
      </c>
      <c r="I91" s="8" t="s">
        <v>66</v>
      </c>
      <c r="J91" s="11">
        <f t="shared" si="11"/>
        <v>0</v>
      </c>
      <c r="K91" s="17">
        <f t="shared" si="12"/>
        <v>0</v>
      </c>
      <c r="L91" s="8" t="s">
        <v>25</v>
      </c>
      <c r="M91" s="8" t="s">
        <v>30</v>
      </c>
      <c r="N91" s="8" t="s">
        <v>313</v>
      </c>
      <c r="O91" t="s">
        <v>260</v>
      </c>
    </row>
    <row r="92" spans="1:19">
      <c r="A92" t="s">
        <v>235</v>
      </c>
      <c r="B92" s="8" t="s">
        <v>240</v>
      </c>
      <c r="C92" s="8" t="s">
        <v>321</v>
      </c>
      <c r="D92" s="8" t="s">
        <v>322</v>
      </c>
      <c r="E92" s="1">
        <v>0.45833333333333331</v>
      </c>
      <c r="F92" s="1">
        <v>0.79166666666666663</v>
      </c>
      <c r="G92" s="8" t="s">
        <v>163</v>
      </c>
      <c r="H92" s="10">
        <v>1000</v>
      </c>
      <c r="I92" s="8" t="s">
        <v>66</v>
      </c>
      <c r="J92" s="11">
        <f t="shared" si="11"/>
        <v>6.6983722955321863</v>
      </c>
      <c r="K92" s="17">
        <f t="shared" si="12"/>
        <v>1000</v>
      </c>
      <c r="L92" s="8" t="s">
        <v>25</v>
      </c>
      <c r="M92" s="8" t="s">
        <v>95</v>
      </c>
      <c r="N92" s="8" t="s">
        <v>323</v>
      </c>
      <c r="O92" t="s">
        <v>294</v>
      </c>
      <c r="S92" s="8" t="s">
        <v>324</v>
      </c>
    </row>
    <row r="93" spans="1:19">
      <c r="A93" t="s">
        <v>235</v>
      </c>
      <c r="B93" s="8" t="s">
        <v>240</v>
      </c>
      <c r="C93" s="8" t="s">
        <v>325</v>
      </c>
      <c r="D93" s="8" t="s">
        <v>326</v>
      </c>
      <c r="E93" s="1">
        <v>0.41666666666666669</v>
      </c>
      <c r="F93" s="1">
        <v>0.91666666666666663</v>
      </c>
      <c r="G93" s="8" t="s">
        <v>23</v>
      </c>
      <c r="H93" s="10">
        <v>0</v>
      </c>
      <c r="I93" s="8" t="s">
        <v>66</v>
      </c>
      <c r="J93" s="11">
        <f t="shared" si="11"/>
        <v>0</v>
      </c>
      <c r="K93" s="17">
        <f t="shared" si="12"/>
        <v>0</v>
      </c>
      <c r="L93" s="8" t="s">
        <v>25</v>
      </c>
      <c r="M93" s="8" t="s">
        <v>49</v>
      </c>
      <c r="N93" s="8" t="s">
        <v>327</v>
      </c>
      <c r="O93" t="s">
        <v>328</v>
      </c>
      <c r="S93" s="8" t="s">
        <v>329</v>
      </c>
    </row>
    <row r="94" spans="1:19">
      <c r="A94" t="s">
        <v>235</v>
      </c>
      <c r="B94" s="8" t="s">
        <v>240</v>
      </c>
      <c r="C94" s="8" t="s">
        <v>330</v>
      </c>
      <c r="D94" s="8" t="s">
        <v>331</v>
      </c>
      <c r="E94" s="1">
        <v>0.375</v>
      </c>
      <c r="F94" s="1">
        <v>0.46875</v>
      </c>
      <c r="G94" s="8" t="s">
        <v>332</v>
      </c>
      <c r="H94" s="10">
        <v>0</v>
      </c>
      <c r="I94" s="8" t="s">
        <v>66</v>
      </c>
      <c r="J94" s="11">
        <f t="shared" si="11"/>
        <v>0</v>
      </c>
      <c r="K94" s="17">
        <f t="shared" si="12"/>
        <v>0</v>
      </c>
      <c r="L94" s="8" t="s">
        <v>25</v>
      </c>
      <c r="M94" s="8" t="s">
        <v>26</v>
      </c>
      <c r="N94" s="8" t="s">
        <v>271</v>
      </c>
      <c r="O94" t="s">
        <v>271</v>
      </c>
      <c r="R94" s="8" t="s">
        <v>333</v>
      </c>
      <c r="S94" s="8" t="s">
        <v>334</v>
      </c>
    </row>
    <row r="95" spans="1:19">
      <c r="A95" t="s">
        <v>235</v>
      </c>
      <c r="B95" s="8" t="s">
        <v>240</v>
      </c>
      <c r="C95" s="8" t="s">
        <v>335</v>
      </c>
      <c r="D95" s="8" t="s">
        <v>336</v>
      </c>
      <c r="E95" s="1">
        <v>0.35416666666666669</v>
      </c>
      <c r="F95" s="1">
        <v>0.70833333333333337</v>
      </c>
      <c r="G95" s="8" t="s">
        <v>229</v>
      </c>
      <c r="H95" s="10">
        <v>0</v>
      </c>
      <c r="I95" s="8" t="s">
        <v>66</v>
      </c>
      <c r="J95" s="11">
        <f t="shared" si="11"/>
        <v>0</v>
      </c>
      <c r="K95" s="17">
        <f t="shared" si="12"/>
        <v>0</v>
      </c>
      <c r="L95" s="8" t="s">
        <v>25</v>
      </c>
      <c r="M95" s="8" t="s">
        <v>26</v>
      </c>
      <c r="N95" s="8" t="s">
        <v>337</v>
      </c>
      <c r="O95" t="s">
        <v>338</v>
      </c>
      <c r="S95" s="8" t="s">
        <v>339</v>
      </c>
    </row>
    <row r="96" spans="1:19">
      <c r="A96" t="s">
        <v>235</v>
      </c>
      <c r="B96" s="8" t="s">
        <v>240</v>
      </c>
      <c r="C96" s="8" t="s">
        <v>340</v>
      </c>
      <c r="D96" s="8" t="s">
        <v>341</v>
      </c>
      <c r="E96" s="1">
        <v>0.375</v>
      </c>
      <c r="F96" s="1">
        <v>0.72916666666666663</v>
      </c>
      <c r="G96" s="8" t="s">
        <v>23</v>
      </c>
      <c r="H96" s="10">
        <v>3.24</v>
      </c>
      <c r="I96" s="8" t="s">
        <v>24</v>
      </c>
      <c r="J96" s="11">
        <f t="shared" si="11"/>
        <v>3.24</v>
      </c>
      <c r="K96" s="17">
        <f t="shared" si="12"/>
        <v>483.69960000000003</v>
      </c>
      <c r="L96" s="8" t="s">
        <v>25</v>
      </c>
      <c r="M96" s="8" t="s">
        <v>49</v>
      </c>
      <c r="N96" s="8" t="s">
        <v>342</v>
      </c>
      <c r="O96" t="s">
        <v>338</v>
      </c>
    </row>
    <row r="97" spans="1:19">
      <c r="A97" t="s">
        <v>235</v>
      </c>
      <c r="B97" s="8" t="s">
        <v>240</v>
      </c>
      <c r="C97" s="8" t="s">
        <v>343</v>
      </c>
      <c r="D97" s="8" t="s">
        <v>344</v>
      </c>
      <c r="E97" s="1">
        <v>0.29166666666666669</v>
      </c>
      <c r="F97" s="1">
        <v>4.1666666666666664E-2</v>
      </c>
      <c r="G97" s="8" t="s">
        <v>23</v>
      </c>
      <c r="H97" s="10">
        <v>0</v>
      </c>
      <c r="I97" s="8" t="s">
        <v>66</v>
      </c>
      <c r="J97" s="11">
        <f t="shared" ref="J97:J99" si="13">IF(I97="Yen",H97/149.29,H97)</f>
        <v>0</v>
      </c>
      <c r="K97" s="17">
        <f t="shared" ref="K97:K99" si="14">IF(I97="USD",H97*149.29,H97)</f>
        <v>0</v>
      </c>
      <c r="L97" s="8" t="s">
        <v>25</v>
      </c>
      <c r="M97" s="8" t="s">
        <v>26</v>
      </c>
      <c r="N97" s="8" t="s">
        <v>337</v>
      </c>
      <c r="O97" t="s">
        <v>338</v>
      </c>
    </row>
    <row r="98" spans="1:19">
      <c r="A98" t="s">
        <v>235</v>
      </c>
      <c r="B98" s="8" t="s">
        <v>240</v>
      </c>
      <c r="C98" s="8" t="s">
        <v>345</v>
      </c>
      <c r="D98" s="8" t="s">
        <v>346</v>
      </c>
      <c r="E98" s="1">
        <v>0</v>
      </c>
      <c r="F98" s="1">
        <v>0.99930555555555556</v>
      </c>
      <c r="G98" s="8" t="s">
        <v>23</v>
      </c>
      <c r="H98" s="10">
        <v>0</v>
      </c>
      <c r="I98" s="8" t="s">
        <v>66</v>
      </c>
      <c r="J98" s="11">
        <f t="shared" si="13"/>
        <v>0</v>
      </c>
      <c r="K98" s="17">
        <f t="shared" si="14"/>
        <v>0</v>
      </c>
      <c r="L98" s="8" t="s">
        <v>25</v>
      </c>
      <c r="M98" s="8" t="s">
        <v>26</v>
      </c>
      <c r="N98" s="8" t="s">
        <v>337</v>
      </c>
      <c r="O98" t="s">
        <v>338</v>
      </c>
    </row>
    <row r="99" spans="1:19">
      <c r="A99" t="s">
        <v>235</v>
      </c>
      <c r="B99" s="8" t="s">
        <v>240</v>
      </c>
      <c r="C99" s="8" t="s">
        <v>347</v>
      </c>
      <c r="D99" s="8" t="s">
        <v>348</v>
      </c>
      <c r="E99" s="1">
        <v>0</v>
      </c>
      <c r="F99" s="1">
        <v>0.49930555555555556</v>
      </c>
      <c r="G99" s="8" t="s">
        <v>23</v>
      </c>
      <c r="H99" s="10">
        <v>0</v>
      </c>
      <c r="I99" s="8" t="s">
        <v>66</v>
      </c>
      <c r="J99" s="11">
        <f t="shared" si="13"/>
        <v>0</v>
      </c>
      <c r="K99" s="17">
        <f t="shared" si="14"/>
        <v>0</v>
      </c>
      <c r="L99" s="8" t="s">
        <v>25</v>
      </c>
      <c r="M99" s="8" t="s">
        <v>26</v>
      </c>
      <c r="N99" s="8" t="s">
        <v>337</v>
      </c>
      <c r="O99" t="s">
        <v>338</v>
      </c>
    </row>
    <row r="100" spans="1:19">
      <c r="A100" t="s">
        <v>235</v>
      </c>
      <c r="B100" s="8" t="s">
        <v>240</v>
      </c>
      <c r="C100" s="8" t="s">
        <v>349</v>
      </c>
      <c r="D100" s="8" t="s">
        <v>350</v>
      </c>
      <c r="E100" s="1">
        <v>0.41666666666666669</v>
      </c>
      <c r="F100" s="1">
        <v>0.83333333333333337</v>
      </c>
      <c r="G100" s="8" t="s">
        <v>23</v>
      </c>
      <c r="H100" s="10">
        <v>0</v>
      </c>
      <c r="I100" s="8" t="s">
        <v>66</v>
      </c>
      <c r="J100" s="11">
        <f t="shared" ref="J100:J102" si="15">IF(I100="Yen",H100/149.29,H100)</f>
        <v>0</v>
      </c>
      <c r="K100" s="17">
        <f t="shared" ref="K100:K102" si="16">IF(I100="USD",H100*149.29,H100)</f>
        <v>0</v>
      </c>
      <c r="L100" s="8" t="s">
        <v>25</v>
      </c>
      <c r="M100" s="8" t="s">
        <v>30</v>
      </c>
      <c r="N100" s="8" t="s">
        <v>337</v>
      </c>
      <c r="O100" t="s">
        <v>338</v>
      </c>
    </row>
    <row r="101" spans="1:19">
      <c r="A101" t="s">
        <v>235</v>
      </c>
      <c r="B101" s="8" t="s">
        <v>240</v>
      </c>
      <c r="C101" s="8" t="s">
        <v>351</v>
      </c>
      <c r="D101" s="8" t="s">
        <v>352</v>
      </c>
      <c r="E101" s="1">
        <v>0.45833333333333331</v>
      </c>
      <c r="F101" s="1">
        <v>0.95833333333333337</v>
      </c>
      <c r="G101" s="8" t="s">
        <v>23</v>
      </c>
      <c r="H101" s="10">
        <v>0</v>
      </c>
      <c r="I101" s="8" t="s">
        <v>66</v>
      </c>
      <c r="J101" s="11">
        <f t="shared" si="15"/>
        <v>0</v>
      </c>
      <c r="K101" s="17">
        <f t="shared" si="16"/>
        <v>0</v>
      </c>
      <c r="L101" s="8" t="s">
        <v>25</v>
      </c>
      <c r="M101" s="8" t="s">
        <v>30</v>
      </c>
      <c r="N101" s="8" t="s">
        <v>353</v>
      </c>
      <c r="O101" t="s">
        <v>260</v>
      </c>
    </row>
    <row r="102" spans="1:19">
      <c r="A102" t="s">
        <v>235</v>
      </c>
      <c r="B102" s="8" t="s">
        <v>240</v>
      </c>
      <c r="C102" s="8" t="s">
        <v>354</v>
      </c>
      <c r="D102" s="8" t="s">
        <v>252</v>
      </c>
      <c r="E102" s="1">
        <v>0</v>
      </c>
      <c r="F102" s="1">
        <v>0.99930555555555556</v>
      </c>
      <c r="G102" s="8" t="s">
        <v>23</v>
      </c>
      <c r="H102" s="10">
        <v>0</v>
      </c>
      <c r="I102" s="8" t="s">
        <v>66</v>
      </c>
      <c r="J102" s="11">
        <f t="shared" si="15"/>
        <v>0</v>
      </c>
      <c r="K102" s="17">
        <f t="shared" si="16"/>
        <v>0</v>
      </c>
      <c r="L102" s="8" t="s">
        <v>25</v>
      </c>
      <c r="M102" s="8" t="s">
        <v>26</v>
      </c>
      <c r="N102" s="8" t="s">
        <v>253</v>
      </c>
      <c r="O102" t="s">
        <v>254</v>
      </c>
    </row>
    <row r="103" spans="1:19">
      <c r="A103" t="s">
        <v>235</v>
      </c>
      <c r="B103" s="8" t="s">
        <v>240</v>
      </c>
      <c r="C103" s="8" t="s">
        <v>355</v>
      </c>
      <c r="D103" s="8" t="s">
        <v>356</v>
      </c>
      <c r="E103" s="1">
        <v>0.41666666666666669</v>
      </c>
      <c r="F103" s="1">
        <v>0.83333333333333337</v>
      </c>
      <c r="G103" s="8" t="s">
        <v>23</v>
      </c>
      <c r="H103" s="10">
        <v>0</v>
      </c>
      <c r="I103" s="8" t="s">
        <v>66</v>
      </c>
      <c r="J103" s="11">
        <f t="shared" ref="J103:J104" si="17">IF(I103="Yen",H103/149.29,H103)</f>
        <v>0</v>
      </c>
      <c r="K103" s="17">
        <f t="shared" ref="K103:K104" si="18">IF(I103="USD",H103*149.29,H103)</f>
        <v>0</v>
      </c>
      <c r="L103" s="8" t="s">
        <v>25</v>
      </c>
      <c r="M103" s="8" t="s">
        <v>30</v>
      </c>
      <c r="N103" s="8" t="s">
        <v>274</v>
      </c>
      <c r="O103" t="s">
        <v>254</v>
      </c>
    </row>
    <row r="104" spans="1:19">
      <c r="A104" t="s">
        <v>235</v>
      </c>
      <c r="B104" s="8" t="s">
        <v>240</v>
      </c>
      <c r="C104" s="8" t="s">
        <v>357</v>
      </c>
      <c r="D104" s="8" t="s">
        <v>358</v>
      </c>
      <c r="E104" s="1">
        <v>0.45833333333333331</v>
      </c>
      <c r="F104" s="1">
        <v>0.875</v>
      </c>
      <c r="G104" s="8" t="s">
        <v>23</v>
      </c>
      <c r="H104" s="10">
        <v>0</v>
      </c>
      <c r="I104" s="8" t="s">
        <v>66</v>
      </c>
      <c r="J104" s="11">
        <f t="shared" si="17"/>
        <v>0</v>
      </c>
      <c r="K104" s="17">
        <f t="shared" si="18"/>
        <v>0</v>
      </c>
      <c r="L104" s="8" t="s">
        <v>25</v>
      </c>
      <c r="M104" s="8" t="s">
        <v>30</v>
      </c>
      <c r="N104" s="8" t="s">
        <v>323</v>
      </c>
      <c r="O104" t="s">
        <v>294</v>
      </c>
    </row>
    <row r="105" spans="1:19">
      <c r="A105" t="s">
        <v>235</v>
      </c>
      <c r="B105" s="8" t="s">
        <v>240</v>
      </c>
      <c r="C105" s="8" t="s">
        <v>359</v>
      </c>
      <c r="D105" s="8" t="s">
        <v>360</v>
      </c>
      <c r="E105" s="1">
        <v>0.41666666666666669</v>
      </c>
      <c r="F105" s="1">
        <v>0.83333333333333337</v>
      </c>
      <c r="G105" s="8" t="s">
        <v>23</v>
      </c>
      <c r="H105" s="10">
        <v>0</v>
      </c>
      <c r="I105" s="8" t="s">
        <v>66</v>
      </c>
      <c r="J105" s="11">
        <f t="shared" ref="J105:J109" si="19">IF(I105="Yen",H105/149.29,H105)</f>
        <v>0</v>
      </c>
      <c r="K105" s="17">
        <f t="shared" ref="K105:K109" si="20">IF(I105="USD",H105*149.29,H105)</f>
        <v>0</v>
      </c>
      <c r="L105" s="8" t="s">
        <v>25</v>
      </c>
      <c r="M105" s="8" t="s">
        <v>30</v>
      </c>
      <c r="N105" s="8" t="s">
        <v>323</v>
      </c>
      <c r="O105" t="s">
        <v>294</v>
      </c>
      <c r="S105" s="8" t="s">
        <v>361</v>
      </c>
    </row>
    <row r="106" spans="1:19">
      <c r="A106" t="s">
        <v>235</v>
      </c>
      <c r="B106" s="8" t="s">
        <v>240</v>
      </c>
      <c r="C106" s="8" t="s">
        <v>362</v>
      </c>
      <c r="D106" s="8" t="s">
        <v>363</v>
      </c>
      <c r="E106" s="1">
        <v>0</v>
      </c>
      <c r="F106" s="1">
        <v>0.99930555555555556</v>
      </c>
      <c r="G106" s="8" t="s">
        <v>23</v>
      </c>
      <c r="H106" s="10">
        <v>0</v>
      </c>
      <c r="I106" s="8" t="s">
        <v>66</v>
      </c>
      <c r="J106" s="11">
        <f t="shared" si="19"/>
        <v>0</v>
      </c>
      <c r="K106" s="17">
        <f t="shared" si="20"/>
        <v>0</v>
      </c>
      <c r="L106" s="8" t="s">
        <v>25</v>
      </c>
      <c r="M106" s="8" t="s">
        <v>26</v>
      </c>
      <c r="N106" s="8" t="s">
        <v>323</v>
      </c>
      <c r="O106" t="s">
        <v>294</v>
      </c>
    </row>
    <row r="107" spans="1:19">
      <c r="A107" t="s">
        <v>235</v>
      </c>
      <c r="B107" s="8" t="s">
        <v>240</v>
      </c>
      <c r="C107" s="8" t="s">
        <v>364</v>
      </c>
      <c r="D107" s="8" t="s">
        <v>365</v>
      </c>
      <c r="E107" s="1">
        <v>0</v>
      </c>
      <c r="F107" s="1">
        <v>0.99930555555555556</v>
      </c>
      <c r="G107" s="8" t="s">
        <v>23</v>
      </c>
      <c r="H107" s="10">
        <v>0</v>
      </c>
      <c r="I107" s="8" t="s">
        <v>66</v>
      </c>
      <c r="J107" s="11">
        <f t="shared" si="19"/>
        <v>0</v>
      </c>
      <c r="K107" s="17">
        <f t="shared" si="20"/>
        <v>0</v>
      </c>
      <c r="L107" s="8" t="s">
        <v>25</v>
      </c>
      <c r="M107" s="8" t="s">
        <v>26</v>
      </c>
      <c r="N107" s="8" t="s">
        <v>366</v>
      </c>
      <c r="O107" t="s">
        <v>299</v>
      </c>
    </row>
    <row r="108" spans="1:19">
      <c r="A108" t="s">
        <v>235</v>
      </c>
      <c r="B108" s="8" t="s">
        <v>240</v>
      </c>
      <c r="C108" s="8" t="s">
        <v>367</v>
      </c>
      <c r="D108" s="8" t="s">
        <v>368</v>
      </c>
      <c r="E108" s="1">
        <v>0.375</v>
      </c>
      <c r="F108" s="1">
        <v>0.70833333333333337</v>
      </c>
      <c r="G108" s="8" t="s">
        <v>23</v>
      </c>
      <c r="H108" s="10">
        <v>0</v>
      </c>
      <c r="I108" s="8" t="s">
        <v>66</v>
      </c>
      <c r="J108" s="11">
        <f t="shared" si="19"/>
        <v>0</v>
      </c>
      <c r="K108" s="17">
        <f t="shared" si="20"/>
        <v>0</v>
      </c>
      <c r="L108" s="8" t="s">
        <v>25</v>
      </c>
      <c r="M108" s="8" t="s">
        <v>49</v>
      </c>
      <c r="N108" s="8" t="s">
        <v>302</v>
      </c>
      <c r="O108" t="s">
        <v>299</v>
      </c>
    </row>
    <row r="109" spans="1:19">
      <c r="A109" t="s">
        <v>235</v>
      </c>
      <c r="B109" s="8" t="s">
        <v>240</v>
      </c>
      <c r="C109" s="8" t="s">
        <v>369</v>
      </c>
      <c r="D109" s="8" t="s">
        <v>370</v>
      </c>
      <c r="E109" s="1">
        <v>0.41666666666666669</v>
      </c>
      <c r="F109" s="1">
        <v>0.91666666666666663</v>
      </c>
      <c r="G109" s="8" t="s">
        <v>23</v>
      </c>
      <c r="H109" s="10">
        <v>12.99</v>
      </c>
      <c r="I109" s="8" t="s">
        <v>24</v>
      </c>
      <c r="J109" s="11">
        <f t="shared" si="19"/>
        <v>12.99</v>
      </c>
      <c r="K109" s="17">
        <f t="shared" si="20"/>
        <v>1939.2771</v>
      </c>
      <c r="L109" s="8" t="s">
        <v>25</v>
      </c>
      <c r="M109" s="8" t="s">
        <v>26</v>
      </c>
      <c r="N109" s="8" t="s">
        <v>371</v>
      </c>
      <c r="O109" t="s">
        <v>299</v>
      </c>
    </row>
    <row r="110" spans="1:19">
      <c r="A110" t="s">
        <v>235</v>
      </c>
      <c r="B110" s="8" t="s">
        <v>240</v>
      </c>
      <c r="C110" s="8" t="s">
        <v>372</v>
      </c>
      <c r="D110" s="8" t="s">
        <v>373</v>
      </c>
      <c r="E110" s="1">
        <v>0.41666666666666669</v>
      </c>
      <c r="F110" s="1">
        <v>0.875</v>
      </c>
      <c r="G110" s="8" t="s">
        <v>23</v>
      </c>
      <c r="H110" s="10">
        <v>0</v>
      </c>
      <c r="I110" s="8" t="s">
        <v>66</v>
      </c>
      <c r="J110" s="11">
        <f t="shared" ref="J110:J114" si="21">IF(I110="Yen",H110/149.29,H110)</f>
        <v>0</v>
      </c>
      <c r="K110" s="17">
        <f t="shared" ref="K110:K114" si="22">IF(I110="USD",H110*149.29,H110)</f>
        <v>0</v>
      </c>
      <c r="L110" s="8" t="s">
        <v>25</v>
      </c>
      <c r="M110" s="8" t="s">
        <v>26</v>
      </c>
      <c r="N110" s="8" t="s">
        <v>374</v>
      </c>
      <c r="O110" t="s">
        <v>328</v>
      </c>
    </row>
    <row r="111" spans="1:19">
      <c r="A111" t="s">
        <v>235</v>
      </c>
      <c r="B111" s="8" t="s">
        <v>240</v>
      </c>
      <c r="C111" s="8" t="s">
        <v>375</v>
      </c>
      <c r="D111" s="8" t="s">
        <v>376</v>
      </c>
      <c r="E111" s="1">
        <v>0.39583333333333331</v>
      </c>
      <c r="F111" s="1">
        <v>0.70833333333333337</v>
      </c>
      <c r="G111" s="8" t="s">
        <v>163</v>
      </c>
      <c r="H111" s="10">
        <v>1.62</v>
      </c>
      <c r="I111" s="8" t="s">
        <v>24</v>
      </c>
      <c r="J111" s="11">
        <f t="shared" si="21"/>
        <v>1.62</v>
      </c>
      <c r="K111" s="17">
        <f t="shared" si="22"/>
        <v>241.84980000000002</v>
      </c>
      <c r="L111" s="8" t="s">
        <v>25</v>
      </c>
      <c r="M111" s="8" t="s">
        <v>49</v>
      </c>
      <c r="N111" s="8" t="s">
        <v>377</v>
      </c>
      <c r="O111" t="s">
        <v>328</v>
      </c>
    </row>
    <row r="112" spans="1:19">
      <c r="A112" t="s">
        <v>235</v>
      </c>
      <c r="B112" s="8" t="s">
        <v>236</v>
      </c>
      <c r="C112" s="8" t="s">
        <v>378</v>
      </c>
      <c r="D112" s="8" t="s">
        <v>379</v>
      </c>
      <c r="E112" s="1">
        <v>0.41666666666666669</v>
      </c>
      <c r="F112" s="1">
        <v>0.75</v>
      </c>
      <c r="G112" s="8" t="s">
        <v>23</v>
      </c>
      <c r="H112" s="10">
        <v>12.96</v>
      </c>
      <c r="I112" s="8" t="s">
        <v>24</v>
      </c>
      <c r="J112" s="11">
        <f t="shared" si="21"/>
        <v>12.96</v>
      </c>
      <c r="K112" s="17">
        <f t="shared" si="22"/>
        <v>1934.7984000000001</v>
      </c>
      <c r="L112" s="8" t="s">
        <v>25</v>
      </c>
      <c r="M112" s="8" t="s">
        <v>380</v>
      </c>
      <c r="N112" s="8" t="s">
        <v>381</v>
      </c>
      <c r="O112" t="s">
        <v>382</v>
      </c>
      <c r="S112" s="8" t="s">
        <v>383</v>
      </c>
    </row>
    <row r="113" spans="1:19">
      <c r="A113" t="s">
        <v>235</v>
      </c>
      <c r="B113" s="8" t="s">
        <v>240</v>
      </c>
      <c r="C113" s="8" t="s">
        <v>384</v>
      </c>
      <c r="D113" s="8" t="s">
        <v>385</v>
      </c>
      <c r="E113" s="1">
        <v>0.375</v>
      </c>
      <c r="F113" s="1">
        <v>0.70833333333333337</v>
      </c>
      <c r="G113" s="8" t="s">
        <v>104</v>
      </c>
      <c r="H113" s="10">
        <v>16.89</v>
      </c>
      <c r="I113" s="8" t="s">
        <v>24</v>
      </c>
      <c r="J113" s="11">
        <f t="shared" si="21"/>
        <v>16.89</v>
      </c>
      <c r="K113" s="17">
        <f t="shared" si="22"/>
        <v>2521.5081</v>
      </c>
      <c r="L113" s="8" t="s">
        <v>25</v>
      </c>
      <c r="M113" s="8" t="s">
        <v>380</v>
      </c>
      <c r="N113" s="8" t="s">
        <v>386</v>
      </c>
      <c r="O113" t="s">
        <v>387</v>
      </c>
      <c r="S113" s="8" t="s">
        <v>388</v>
      </c>
    </row>
    <row r="114" spans="1:19">
      <c r="A114" t="s">
        <v>235</v>
      </c>
      <c r="B114" s="8" t="s">
        <v>240</v>
      </c>
      <c r="C114" s="8" t="s">
        <v>389</v>
      </c>
      <c r="D114" s="8" t="s">
        <v>390</v>
      </c>
      <c r="E114" s="1">
        <v>0.47916666666666669</v>
      </c>
      <c r="F114" s="1">
        <v>0.625</v>
      </c>
      <c r="G114" s="8" t="s">
        <v>23</v>
      </c>
      <c r="H114" s="10">
        <v>2000</v>
      </c>
      <c r="I114" s="8" t="s">
        <v>66</v>
      </c>
      <c r="J114" s="11">
        <f t="shared" si="21"/>
        <v>13.396744591064373</v>
      </c>
      <c r="K114" s="17">
        <f t="shared" si="22"/>
        <v>2000</v>
      </c>
      <c r="L114" s="8" t="s">
        <v>25</v>
      </c>
      <c r="M114" s="8" t="s">
        <v>95</v>
      </c>
      <c r="N114" s="8" t="s">
        <v>353</v>
      </c>
      <c r="O114" t="s">
        <v>260</v>
      </c>
      <c r="S114" s="8" t="s">
        <v>391</v>
      </c>
    </row>
    <row r="115" spans="1:19">
      <c r="A115" t="s">
        <v>235</v>
      </c>
      <c r="B115" s="8" t="s">
        <v>240</v>
      </c>
      <c r="C115" s="8" t="s">
        <v>392</v>
      </c>
      <c r="D115" s="8" t="s">
        <v>393</v>
      </c>
      <c r="E115" s="1">
        <v>0.41666666666666669</v>
      </c>
      <c r="F115" s="1">
        <v>0.79166666666666663</v>
      </c>
      <c r="G115" s="8" t="s">
        <v>23</v>
      </c>
      <c r="H115" s="10">
        <v>1000</v>
      </c>
      <c r="I115" s="8" t="s">
        <v>66</v>
      </c>
      <c r="J115" s="11">
        <f t="shared" ref="J115:J116" si="23">IF(I115="Yen",H115/149.29,H115)</f>
        <v>6.6983722955321863</v>
      </c>
      <c r="K115" s="17">
        <f t="shared" ref="K115:K116" si="24">IF(I115="USD",H115*149.29,H115)</f>
        <v>1000</v>
      </c>
      <c r="L115" s="8" t="s">
        <v>25</v>
      </c>
      <c r="M115" s="8" t="s">
        <v>95</v>
      </c>
      <c r="N115" s="8" t="s">
        <v>353</v>
      </c>
      <c r="O115" t="s">
        <v>260</v>
      </c>
    </row>
    <row r="116" spans="1:19">
      <c r="A116" t="s">
        <v>19</v>
      </c>
      <c r="B116" s="8" t="s">
        <v>20</v>
      </c>
      <c r="C116" s="8" t="s">
        <v>394</v>
      </c>
      <c r="D116" s="8" t="s">
        <v>395</v>
      </c>
      <c r="E116" s="1">
        <v>0.5</v>
      </c>
      <c r="F116" s="1">
        <v>0.70833333333333337</v>
      </c>
      <c r="G116" s="8" t="s">
        <v>104</v>
      </c>
      <c r="H116" s="10">
        <v>1000</v>
      </c>
      <c r="I116" s="8" t="s">
        <v>66</v>
      </c>
      <c r="J116" s="11">
        <f t="shared" si="23"/>
        <v>6.6983722955321863</v>
      </c>
      <c r="K116" s="17">
        <f t="shared" si="24"/>
        <v>1000</v>
      </c>
      <c r="L116" s="8" t="s">
        <v>25</v>
      </c>
      <c r="M116" s="8" t="s">
        <v>95</v>
      </c>
      <c r="N116" s="8" t="s">
        <v>396</v>
      </c>
      <c r="O116" t="s">
        <v>397</v>
      </c>
      <c r="R116" s="8" t="s">
        <v>398</v>
      </c>
    </row>
    <row r="117" spans="1:19">
      <c r="A117" t="s">
        <v>235</v>
      </c>
      <c r="B117" s="8" t="s">
        <v>236</v>
      </c>
      <c r="C117" s="8" t="s">
        <v>399</v>
      </c>
      <c r="D117" s="8" t="s">
        <v>400</v>
      </c>
      <c r="E117" s="1">
        <v>0.41666666666666669</v>
      </c>
      <c r="F117" s="1">
        <v>0.83333333333333337</v>
      </c>
      <c r="G117" s="8" t="s">
        <v>23</v>
      </c>
      <c r="H117" s="10">
        <v>0</v>
      </c>
      <c r="I117" s="8" t="s">
        <v>66</v>
      </c>
      <c r="J117" s="11">
        <f>IF(I117="Yen",H117/149.29,H117)</f>
        <v>0</v>
      </c>
      <c r="K117" s="17">
        <f>IF(I117="USD",H117*149.29,H117)</f>
        <v>0</v>
      </c>
      <c r="L117" s="8" t="s">
        <v>25</v>
      </c>
      <c r="M117" s="8" t="s">
        <v>30</v>
      </c>
      <c r="N117" s="8" t="s">
        <v>239</v>
      </c>
      <c r="O117" t="s">
        <v>401</v>
      </c>
    </row>
    <row r="118" spans="1:19">
      <c r="A118" t="s">
        <v>235</v>
      </c>
      <c r="B118" s="8" t="s">
        <v>240</v>
      </c>
      <c r="C118" s="8" t="s">
        <v>402</v>
      </c>
      <c r="D118" s="8" t="s">
        <v>403</v>
      </c>
      <c r="E118" s="1">
        <v>0.45833333333333331</v>
      </c>
      <c r="F118" s="1">
        <v>0.875</v>
      </c>
      <c r="G118" s="8" t="s">
        <v>23</v>
      </c>
      <c r="H118" s="10">
        <v>0</v>
      </c>
      <c r="I118" s="8" t="s">
        <v>66</v>
      </c>
      <c r="J118" s="11">
        <f>IF(I118="Yen",H118/149.29,H118)</f>
        <v>0</v>
      </c>
      <c r="K118" s="17">
        <f>IF(I118="USD",H118*149.29,H118)</f>
        <v>0</v>
      </c>
      <c r="L118" s="8" t="s">
        <v>25</v>
      </c>
      <c r="M118" s="8" t="s">
        <v>30</v>
      </c>
      <c r="N118" s="8" t="s">
        <v>323</v>
      </c>
      <c r="O118" t="s">
        <v>294</v>
      </c>
    </row>
    <row r="119" spans="1:19">
      <c r="A119" t="s">
        <v>235</v>
      </c>
      <c r="B119" s="8" t="s">
        <v>240</v>
      </c>
      <c r="C119" s="8" t="s">
        <v>404</v>
      </c>
      <c r="D119" s="8" t="s">
        <v>405</v>
      </c>
      <c r="E119" s="1">
        <v>0.45833333333333331</v>
      </c>
      <c r="F119" s="1">
        <v>0.79166666666666663</v>
      </c>
      <c r="G119" s="8" t="s">
        <v>23</v>
      </c>
      <c r="H119" s="10">
        <v>20000</v>
      </c>
      <c r="I119" s="8" t="s">
        <v>66</v>
      </c>
      <c r="J119" s="11">
        <f t="shared" ref="J119:J125" si="25">IF(I119="Yen",H119/149.29,H119)</f>
        <v>133.96744591064373</v>
      </c>
      <c r="K119" s="17">
        <f t="shared" ref="K119:K125" si="26">IF(I119="USD",H119*149.29,H119)</f>
        <v>20000</v>
      </c>
      <c r="L119" s="8" t="s">
        <v>25</v>
      </c>
      <c r="M119" s="8" t="s">
        <v>380</v>
      </c>
      <c r="N119" s="8" t="s">
        <v>374</v>
      </c>
      <c r="O119" t="s">
        <v>328</v>
      </c>
    </row>
    <row r="120" spans="1:19">
      <c r="A120" t="s">
        <v>235</v>
      </c>
      <c r="B120" s="8" t="s">
        <v>240</v>
      </c>
      <c r="C120" s="8" t="s">
        <v>406</v>
      </c>
      <c r="D120" s="8" t="s">
        <v>407</v>
      </c>
      <c r="E120" s="1">
        <v>0.45833333333333331</v>
      </c>
      <c r="F120" s="1">
        <v>0.91666666666666663</v>
      </c>
      <c r="G120" s="8" t="s">
        <v>23</v>
      </c>
      <c r="H120" s="10">
        <v>0</v>
      </c>
      <c r="I120" s="8" t="s">
        <v>66</v>
      </c>
      <c r="J120" s="11">
        <f t="shared" si="25"/>
        <v>0</v>
      </c>
      <c r="K120" s="17">
        <f t="shared" si="26"/>
        <v>0</v>
      </c>
      <c r="L120" s="8" t="s">
        <v>25</v>
      </c>
      <c r="M120" s="8" t="s">
        <v>30</v>
      </c>
      <c r="N120" s="8" t="s">
        <v>337</v>
      </c>
      <c r="O120" t="s">
        <v>338</v>
      </c>
    </row>
    <row r="121" spans="1:19">
      <c r="A121" t="s">
        <v>235</v>
      </c>
      <c r="B121" s="8" t="s">
        <v>240</v>
      </c>
      <c r="C121" s="8" t="s">
        <v>408</v>
      </c>
      <c r="D121" s="8" t="s">
        <v>409</v>
      </c>
      <c r="E121" s="1">
        <v>10</v>
      </c>
      <c r="F121" s="1">
        <v>0.91666666666666663</v>
      </c>
      <c r="G121" s="8" t="s">
        <v>23</v>
      </c>
      <c r="H121" s="10">
        <v>1000</v>
      </c>
      <c r="I121" s="8" t="s">
        <v>66</v>
      </c>
      <c r="J121" s="11">
        <f t="shared" si="25"/>
        <v>6.6983722955321863</v>
      </c>
      <c r="K121" s="17">
        <f t="shared" si="26"/>
        <v>1000</v>
      </c>
      <c r="L121" s="8" t="s">
        <v>25</v>
      </c>
      <c r="M121" s="8" t="s">
        <v>95</v>
      </c>
      <c r="N121" s="8" t="s">
        <v>337</v>
      </c>
      <c r="O121" t="s">
        <v>338</v>
      </c>
    </row>
    <row r="122" spans="1:19">
      <c r="A122" t="s">
        <v>235</v>
      </c>
      <c r="B122" s="8" t="s">
        <v>240</v>
      </c>
      <c r="C122" s="8" t="s">
        <v>410</v>
      </c>
      <c r="D122" s="8" t="s">
        <v>411</v>
      </c>
      <c r="E122" s="1">
        <v>0.375</v>
      </c>
      <c r="F122" s="1">
        <v>0.70833333333333337</v>
      </c>
      <c r="G122" s="8" t="s">
        <v>23</v>
      </c>
      <c r="H122" s="10">
        <v>0</v>
      </c>
      <c r="I122" s="8" t="s">
        <v>66</v>
      </c>
      <c r="J122" s="11">
        <f t="shared" si="25"/>
        <v>0</v>
      </c>
      <c r="K122" s="17">
        <f t="shared" si="26"/>
        <v>0</v>
      </c>
      <c r="L122" s="8" t="s">
        <v>25</v>
      </c>
      <c r="M122" s="8" t="s">
        <v>26</v>
      </c>
      <c r="N122" s="8" t="s">
        <v>412</v>
      </c>
      <c r="O122" t="s">
        <v>413</v>
      </c>
    </row>
    <row r="123" spans="1:19">
      <c r="A123" t="s">
        <v>235</v>
      </c>
      <c r="B123" s="8" t="s">
        <v>240</v>
      </c>
      <c r="C123" s="8" t="s">
        <v>414</v>
      </c>
      <c r="D123" s="8" t="s">
        <v>415</v>
      </c>
      <c r="E123" s="1">
        <v>0.45833333333333331</v>
      </c>
      <c r="F123" s="1">
        <v>0.79166666666666663</v>
      </c>
      <c r="G123" s="8" t="s">
        <v>23</v>
      </c>
      <c r="H123" s="10">
        <v>5000</v>
      </c>
      <c r="I123" s="8" t="s">
        <v>66</v>
      </c>
      <c r="J123" s="11">
        <f t="shared" si="25"/>
        <v>33.491861477660933</v>
      </c>
      <c r="K123" s="17">
        <f t="shared" si="26"/>
        <v>5000</v>
      </c>
      <c r="L123" s="8" t="s">
        <v>25</v>
      </c>
      <c r="M123" s="8" t="s">
        <v>30</v>
      </c>
      <c r="N123" s="8" t="s">
        <v>353</v>
      </c>
      <c r="O123" t="s">
        <v>260</v>
      </c>
    </row>
    <row r="124" spans="1:19">
      <c r="A124" t="s">
        <v>235</v>
      </c>
      <c r="B124" s="8" t="s">
        <v>240</v>
      </c>
      <c r="C124" s="8" t="s">
        <v>416</v>
      </c>
      <c r="D124" s="8" t="s">
        <v>417</v>
      </c>
      <c r="E124" s="1">
        <v>0.66666666666666663</v>
      </c>
      <c r="F124" s="1">
        <v>0.875</v>
      </c>
      <c r="G124" s="8" t="s">
        <v>104</v>
      </c>
      <c r="H124" s="10">
        <v>3000</v>
      </c>
      <c r="I124" s="8" t="s">
        <v>66</v>
      </c>
      <c r="J124" s="11">
        <f t="shared" si="25"/>
        <v>20.095116886596557</v>
      </c>
      <c r="K124" s="17">
        <f t="shared" si="26"/>
        <v>3000</v>
      </c>
      <c r="L124" s="8" t="s">
        <v>25</v>
      </c>
      <c r="M124" s="8" t="s">
        <v>95</v>
      </c>
      <c r="N124" s="8" t="s">
        <v>418</v>
      </c>
      <c r="O124" t="s">
        <v>250</v>
      </c>
    </row>
    <row r="125" spans="1:19">
      <c r="A125" t="s">
        <v>235</v>
      </c>
      <c r="B125" s="8" t="s">
        <v>240</v>
      </c>
      <c r="C125" s="8" t="s">
        <v>419</v>
      </c>
      <c r="D125" s="8" t="s">
        <v>420</v>
      </c>
      <c r="E125" s="1">
        <v>0.41666666666666669</v>
      </c>
      <c r="F125" s="1">
        <v>0.83333333333333337</v>
      </c>
      <c r="G125" s="8" t="s">
        <v>23</v>
      </c>
      <c r="H125" s="10">
        <v>3000</v>
      </c>
      <c r="I125" s="8" t="s">
        <v>66</v>
      </c>
      <c r="J125" s="11">
        <f t="shared" si="25"/>
        <v>20.095116886596557</v>
      </c>
      <c r="K125" s="17">
        <f t="shared" si="26"/>
        <v>3000</v>
      </c>
      <c r="L125" s="8" t="s">
        <v>25</v>
      </c>
      <c r="M125" s="8" t="s">
        <v>421</v>
      </c>
      <c r="N125" s="8" t="s">
        <v>270</v>
      </c>
      <c r="O125" t="s">
        <v>271</v>
      </c>
    </row>
    <row r="126" spans="1:19">
      <c r="A126" t="s">
        <v>235</v>
      </c>
      <c r="B126" s="8" t="s">
        <v>240</v>
      </c>
      <c r="C126" s="8" t="s">
        <v>422</v>
      </c>
      <c r="D126" s="8" t="s">
        <v>423</v>
      </c>
      <c r="E126" s="1">
        <v>0.375</v>
      </c>
      <c r="F126" s="1">
        <v>0.70833333333333337</v>
      </c>
      <c r="G126" s="8" t="s">
        <v>104</v>
      </c>
      <c r="H126" s="10">
        <v>0</v>
      </c>
      <c r="I126" s="8" t="s">
        <v>66</v>
      </c>
      <c r="J126" s="11">
        <f>IF(I126="Yen",H126/149.29,H126)</f>
        <v>0</v>
      </c>
      <c r="K126" s="17">
        <f>IF(I126="USD",H126*149.29,H126)</f>
        <v>0</v>
      </c>
      <c r="L126" s="8" t="s">
        <v>25</v>
      </c>
      <c r="M126" s="8" t="s">
        <v>26</v>
      </c>
      <c r="N126" s="8" t="s">
        <v>424</v>
      </c>
      <c r="O126" t="s">
        <v>309</v>
      </c>
      <c r="S126" s="8" t="s">
        <v>425</v>
      </c>
    </row>
    <row r="127" spans="1:19">
      <c r="A127" t="s">
        <v>235</v>
      </c>
      <c r="B127" s="8" t="s">
        <v>426</v>
      </c>
      <c r="C127" s="8" t="s">
        <v>427</v>
      </c>
      <c r="D127" s="8" t="s">
        <v>428</v>
      </c>
      <c r="E127" s="1">
        <v>0.39583333333333331</v>
      </c>
      <c r="F127" s="1">
        <v>0.70833333333333337</v>
      </c>
      <c r="G127" s="8" t="s">
        <v>23</v>
      </c>
      <c r="H127" s="10">
        <v>2.91</v>
      </c>
      <c r="I127" s="8" t="s">
        <v>24</v>
      </c>
      <c r="J127" s="11">
        <f>IF(I127="Yen",H127/149.29,H127)</f>
        <v>2.91</v>
      </c>
      <c r="K127" s="17">
        <f>IF(I127="USD",H127*149.29,H127)</f>
        <v>434.43389999999999</v>
      </c>
      <c r="L127" s="8" t="s">
        <v>25</v>
      </c>
      <c r="M127" s="8" t="s">
        <v>49</v>
      </c>
      <c r="N127" s="8" t="s">
        <v>429</v>
      </c>
      <c r="O127" t="s">
        <v>430</v>
      </c>
      <c r="S127" s="8" t="s">
        <v>431</v>
      </c>
    </row>
    <row r="128" spans="1:19">
      <c r="A128" t="s">
        <v>235</v>
      </c>
      <c r="B128" s="8" t="s">
        <v>240</v>
      </c>
      <c r="C128" s="8" t="s">
        <v>432</v>
      </c>
      <c r="D128" s="8" t="s">
        <v>433</v>
      </c>
      <c r="E128" s="1">
        <v>0.39583333333333331</v>
      </c>
      <c r="F128" s="1">
        <v>0.70833333333333337</v>
      </c>
      <c r="G128" s="8" t="s">
        <v>23</v>
      </c>
      <c r="H128" s="10">
        <v>2.91</v>
      </c>
      <c r="I128" s="8" t="s">
        <v>24</v>
      </c>
      <c r="J128" s="11">
        <f>IF(I128="Yen",H128/149.29,H128)</f>
        <v>2.91</v>
      </c>
      <c r="K128" s="17">
        <f>IF(I128="USD",H128*149.29,H128)</f>
        <v>434.43389999999999</v>
      </c>
      <c r="L128" s="8" t="s">
        <v>25</v>
      </c>
      <c r="M128" s="8" t="s">
        <v>49</v>
      </c>
      <c r="N128" s="8" t="s">
        <v>434</v>
      </c>
      <c r="O128" t="s">
        <v>435</v>
      </c>
    </row>
    <row r="129" spans="1:15">
      <c r="A129" t="s">
        <v>436</v>
      </c>
      <c r="B129" s="8" t="s">
        <v>437</v>
      </c>
      <c r="C129" s="8" t="s">
        <v>438</v>
      </c>
      <c r="D129" s="8" t="s">
        <v>439</v>
      </c>
      <c r="E129" s="1">
        <v>0</v>
      </c>
      <c r="F129" s="1">
        <v>0.99930555555555556</v>
      </c>
      <c r="G129" s="8" t="s">
        <v>23</v>
      </c>
      <c r="H129" s="10">
        <v>0</v>
      </c>
      <c r="I129" s="8" t="s">
        <v>66</v>
      </c>
      <c r="J129" s="11">
        <f>IF(I129="Yen",H129/149.29,H129)</f>
        <v>0</v>
      </c>
      <c r="K129" s="17">
        <f>IF(I129="USD",H129*149.29,H129)</f>
        <v>0</v>
      </c>
      <c r="L129" s="8" t="s">
        <v>25</v>
      </c>
      <c r="M129" s="8" t="s">
        <v>129</v>
      </c>
      <c r="N129" s="8" t="s">
        <v>440</v>
      </c>
      <c r="O129" t="s">
        <v>441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3977-6428-4689-8426-67D1078AB23B}">
  <dimension ref="B2:D43"/>
  <sheetViews>
    <sheetView workbookViewId="0">
      <selection activeCell="D2" sqref="D2"/>
    </sheetView>
  </sheetViews>
  <sheetFormatPr defaultRowHeight="15"/>
  <cols>
    <col min="2" max="2" width="31.85546875" bestFit="1" customWidth="1"/>
    <col min="3" max="3" width="12.85546875" customWidth="1"/>
    <col min="4" max="4" width="23" bestFit="1" customWidth="1"/>
    <col min="5" max="5" width="15.7109375" bestFit="1" customWidth="1"/>
    <col min="6" max="6" width="11.42578125" bestFit="1" customWidth="1"/>
    <col min="7" max="10" width="5.140625" bestFit="1" customWidth="1"/>
    <col min="11" max="11" width="3.28515625" bestFit="1" customWidth="1"/>
    <col min="12" max="12" width="14.7109375" bestFit="1" customWidth="1"/>
    <col min="13" max="13" width="6.140625" bestFit="1" customWidth="1"/>
    <col min="14" max="14" width="5.42578125" bestFit="1" customWidth="1"/>
    <col min="15" max="15" width="10.140625" bestFit="1" customWidth="1"/>
    <col min="16" max="16" width="6.28515625" bestFit="1" customWidth="1"/>
    <col min="17" max="18" width="11.42578125" bestFit="1" customWidth="1"/>
    <col min="19" max="20" width="10.85546875" bestFit="1" customWidth="1"/>
    <col min="21" max="23" width="12" bestFit="1" customWidth="1"/>
    <col min="24" max="24" width="10.85546875" bestFit="1" customWidth="1"/>
    <col min="25" max="25" width="7.42578125" bestFit="1" customWidth="1"/>
    <col min="26" max="26" width="11.42578125" bestFit="1" customWidth="1"/>
    <col min="27" max="33" width="5.42578125" bestFit="1" customWidth="1"/>
    <col min="34" max="34" width="12.140625" bestFit="1" customWidth="1"/>
    <col min="35" max="35" width="11.42578125" bestFit="1" customWidth="1"/>
  </cols>
  <sheetData>
    <row r="2" spans="2:4">
      <c r="B2" s="12" t="s">
        <v>1</v>
      </c>
      <c r="C2" t="s">
        <v>240</v>
      </c>
    </row>
    <row r="4" spans="2:4">
      <c r="B4" s="12" t="s">
        <v>14</v>
      </c>
      <c r="C4" s="12" t="s">
        <v>13</v>
      </c>
      <c r="D4" s="12" t="s">
        <v>2</v>
      </c>
    </row>
    <row r="5" spans="2:4">
      <c r="B5" t="s">
        <v>254</v>
      </c>
    </row>
    <row r="6" spans="2:4">
      <c r="C6" t="s">
        <v>253</v>
      </c>
    </row>
    <row r="7" spans="2:4">
      <c r="D7" t="s">
        <v>255</v>
      </c>
    </row>
    <row r="8" spans="2:4">
      <c r="D8" t="s">
        <v>354</v>
      </c>
    </row>
    <row r="10" spans="2:4">
      <c r="B10" t="s">
        <v>260</v>
      </c>
    </row>
    <row r="11" spans="2:4">
      <c r="C11" t="s">
        <v>267</v>
      </c>
    </row>
    <row r="12" spans="2:4">
      <c r="D12" t="s">
        <v>265</v>
      </c>
    </row>
    <row r="14" spans="2:4">
      <c r="C14" t="s">
        <v>260</v>
      </c>
    </row>
    <row r="15" spans="2:4">
      <c r="D15" t="s">
        <v>263</v>
      </c>
    </row>
    <row r="16" spans="2:4">
      <c r="D16" t="s">
        <v>261</v>
      </c>
    </row>
    <row r="18" spans="2:4">
      <c r="C18" t="s">
        <v>313</v>
      </c>
    </row>
    <row r="19" spans="2:4">
      <c r="D19" t="s">
        <v>315</v>
      </c>
    </row>
    <row r="21" spans="2:4">
      <c r="B21" t="s">
        <v>271</v>
      </c>
    </row>
    <row r="22" spans="2:4">
      <c r="C22" t="s">
        <v>270</v>
      </c>
    </row>
    <row r="23" spans="2:4">
      <c r="D23" t="s">
        <v>268</v>
      </c>
    </row>
    <row r="25" spans="2:4">
      <c r="B25" t="s">
        <v>281</v>
      </c>
    </row>
    <row r="26" spans="2:4">
      <c r="C26" t="s">
        <v>285</v>
      </c>
    </row>
    <row r="27" spans="2:4">
      <c r="D27" t="s">
        <v>282</v>
      </c>
    </row>
    <row r="29" spans="2:4">
      <c r="B29" t="s">
        <v>294</v>
      </c>
    </row>
    <row r="30" spans="2:4">
      <c r="C30" t="s">
        <v>323</v>
      </c>
    </row>
    <row r="31" spans="2:4">
      <c r="D31" t="s">
        <v>362</v>
      </c>
    </row>
    <row r="33" spans="2:4">
      <c r="B33" t="s">
        <v>299</v>
      </c>
    </row>
    <row r="34" spans="2:4">
      <c r="C34" t="s">
        <v>366</v>
      </c>
    </row>
    <row r="35" spans="2:4">
      <c r="D35" t="s">
        <v>364</v>
      </c>
    </row>
    <row r="37" spans="2:4">
      <c r="C37" t="s">
        <v>298</v>
      </c>
    </row>
    <row r="38" spans="2:4">
      <c r="D38" t="s">
        <v>296</v>
      </c>
    </row>
    <row r="40" spans="2:4">
      <c r="B40" t="s">
        <v>338</v>
      </c>
    </row>
    <row r="41" spans="2:4">
      <c r="C41" t="s">
        <v>337</v>
      </c>
    </row>
    <row r="42" spans="2:4">
      <c r="D42" t="s">
        <v>345</v>
      </c>
    </row>
    <row r="43" spans="2:4">
      <c r="D43" t="s">
        <v>347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8E9C-3DEC-4D9B-9CEA-7EEB6EF6EFD3}">
  <dimension ref="A1:J19"/>
  <sheetViews>
    <sheetView topLeftCell="A2" workbookViewId="0">
      <selection activeCell="B8" sqref="B8"/>
    </sheetView>
  </sheetViews>
  <sheetFormatPr defaultRowHeight="15"/>
  <cols>
    <col min="1" max="1" width="25.7109375" customWidth="1"/>
    <col min="2" max="2" width="36" customWidth="1"/>
    <col min="3" max="3" width="17.28515625" customWidth="1"/>
    <col min="4" max="4" width="9.140625" bestFit="1" customWidth="1"/>
    <col min="5" max="5" width="11" bestFit="1" customWidth="1"/>
    <col min="6" max="6" width="15.140625" customWidth="1"/>
    <col min="7" max="7" width="16" bestFit="1" customWidth="1"/>
    <col min="8" max="8" width="16" customWidth="1"/>
    <col min="9" max="9" width="15.85546875" customWidth="1"/>
  </cols>
  <sheetData>
    <row r="1" spans="1:10">
      <c r="A1" s="24" t="s">
        <v>442</v>
      </c>
      <c r="B1" s="24"/>
      <c r="C1" s="25"/>
      <c r="D1" s="25"/>
      <c r="E1" s="25"/>
      <c r="F1" s="25"/>
      <c r="G1" s="25"/>
      <c r="H1" s="25"/>
      <c r="I1" s="25"/>
      <c r="J1" s="25"/>
    </row>
    <row r="2" spans="1:10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0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10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ht="27" customHeight="1">
      <c r="A6" s="14" t="s">
        <v>443</v>
      </c>
      <c r="B6" s="14" t="s">
        <v>444</v>
      </c>
      <c r="C6" s="14" t="s">
        <v>445</v>
      </c>
      <c r="D6" s="14" t="s">
        <v>446</v>
      </c>
      <c r="E6" s="14" t="s">
        <v>447</v>
      </c>
      <c r="F6" s="14" t="s">
        <v>448</v>
      </c>
      <c r="G6" s="14" t="s">
        <v>449</v>
      </c>
      <c r="H6" s="14" t="s">
        <v>450</v>
      </c>
      <c r="I6" s="14" t="s">
        <v>451</v>
      </c>
      <c r="J6" s="5"/>
    </row>
    <row r="7" spans="1:10">
      <c r="A7" s="13"/>
      <c r="B7" s="13" t="s">
        <v>452</v>
      </c>
      <c r="C7" s="13" t="s">
        <v>240</v>
      </c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</sheetData>
  <mergeCells count="1">
    <mergeCell ref="A1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2805-F0E6-4547-AD1C-8E850CDE11DB}">
  <dimension ref="A1:O10"/>
  <sheetViews>
    <sheetView topLeftCell="C1" workbookViewId="0">
      <selection activeCell="E5" sqref="E5"/>
    </sheetView>
  </sheetViews>
  <sheetFormatPr defaultRowHeight="15"/>
  <cols>
    <col min="1" max="1" width="11.85546875" customWidth="1"/>
    <col min="2" max="2" width="35.85546875" customWidth="1"/>
    <col min="3" max="3" width="65.7109375" customWidth="1"/>
    <col min="4" max="4" width="9.140625" style="10"/>
    <col min="5" max="5" width="9.140625" style="11"/>
    <col min="6" max="6" width="13.28515625" style="1" customWidth="1"/>
    <col min="7" max="7" width="14" style="1" customWidth="1"/>
    <col min="9" max="9" width="19.28515625" customWidth="1"/>
    <col min="10" max="10" width="36" customWidth="1"/>
  </cols>
  <sheetData>
    <row r="1" spans="1:15">
      <c r="A1" s="26" t="s">
        <v>453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>
      <c r="A3" t="s">
        <v>454</v>
      </c>
      <c r="B3" t="s">
        <v>455</v>
      </c>
      <c r="C3" t="s">
        <v>456</v>
      </c>
      <c r="D3" s="10" t="s">
        <v>457</v>
      </c>
      <c r="E3" s="11" t="s">
        <v>458</v>
      </c>
      <c r="F3" s="1" t="s">
        <v>459</v>
      </c>
      <c r="G3" s="1" t="s">
        <v>460</v>
      </c>
      <c r="H3" t="s">
        <v>461</v>
      </c>
      <c r="I3" t="s">
        <v>462</v>
      </c>
      <c r="J3" t="s">
        <v>463</v>
      </c>
      <c r="K3" t="s">
        <v>464</v>
      </c>
    </row>
    <row r="4" spans="1:15">
      <c r="A4" t="s">
        <v>20</v>
      </c>
      <c r="B4" t="s">
        <v>465</v>
      </c>
      <c r="C4" t="s">
        <v>466</v>
      </c>
      <c r="D4" s="10">
        <v>1</v>
      </c>
      <c r="E4" s="11">
        <v>51</v>
      </c>
      <c r="F4" s="1">
        <v>0.58333333333333337</v>
      </c>
      <c r="G4" s="1">
        <v>0.45833333333333331</v>
      </c>
      <c r="H4" t="s">
        <v>467</v>
      </c>
      <c r="I4">
        <v>81724647111</v>
      </c>
      <c r="J4" t="s">
        <v>468</v>
      </c>
    </row>
    <row r="5" spans="1:15">
      <c r="A5" t="s">
        <v>20</v>
      </c>
      <c r="B5" t="s">
        <v>469</v>
      </c>
      <c r="C5" t="s">
        <v>470</v>
      </c>
      <c r="D5" s="10">
        <v>1</v>
      </c>
      <c r="E5" s="11">
        <v>51</v>
      </c>
      <c r="F5" s="1">
        <v>0.625</v>
      </c>
      <c r="G5" s="1">
        <v>0.41666666666666669</v>
      </c>
      <c r="H5" t="s">
        <v>467</v>
      </c>
      <c r="I5">
        <v>81724589011</v>
      </c>
      <c r="J5" t="s">
        <v>471</v>
      </c>
    </row>
    <row r="6" spans="1:15">
      <c r="A6" t="s">
        <v>20</v>
      </c>
      <c r="B6" t="s">
        <v>472</v>
      </c>
      <c r="C6" t="s">
        <v>473</v>
      </c>
      <c r="E6" s="11">
        <v>36</v>
      </c>
      <c r="F6" s="1">
        <v>0.625</v>
      </c>
      <c r="G6" s="1">
        <v>0.45833333333333331</v>
      </c>
      <c r="H6" t="s">
        <v>467</v>
      </c>
      <c r="I6">
        <v>81666848862</v>
      </c>
      <c r="J6" t="s">
        <v>474</v>
      </c>
    </row>
    <row r="7" spans="1:15">
      <c r="A7" t="s">
        <v>120</v>
      </c>
      <c r="B7" t="s">
        <v>475</v>
      </c>
      <c r="C7" t="s">
        <v>476</v>
      </c>
      <c r="E7" s="11">
        <v>39</v>
      </c>
      <c r="F7" s="1">
        <v>0.625</v>
      </c>
      <c r="G7" s="1">
        <v>0.91666666666666663</v>
      </c>
      <c r="H7" t="s">
        <v>467</v>
      </c>
      <c r="I7">
        <v>81570666815</v>
      </c>
      <c r="J7" t="s">
        <v>477</v>
      </c>
    </row>
    <row r="8" spans="1:15">
      <c r="A8" t="s">
        <v>120</v>
      </c>
      <c r="B8" t="s">
        <v>478</v>
      </c>
      <c r="C8" t="s">
        <v>479</v>
      </c>
      <c r="E8" s="11">
        <v>30</v>
      </c>
      <c r="F8" s="1">
        <v>0.625</v>
      </c>
      <c r="G8" s="1">
        <v>0.45833333333333331</v>
      </c>
      <c r="H8" t="s">
        <v>467</v>
      </c>
      <c r="I8">
        <v>81753346648</v>
      </c>
      <c r="J8" t="s">
        <v>480</v>
      </c>
    </row>
    <row r="9" spans="1:15">
      <c r="A9" t="s">
        <v>20</v>
      </c>
      <c r="B9" t="s">
        <v>481</v>
      </c>
      <c r="C9" t="s">
        <v>482</v>
      </c>
      <c r="E9" s="11">
        <v>21</v>
      </c>
      <c r="F9" s="1">
        <v>0.625</v>
      </c>
      <c r="G9" s="1">
        <v>0.45833333333333331</v>
      </c>
      <c r="H9" t="s">
        <v>483</v>
      </c>
      <c r="J9" t="s">
        <v>484</v>
      </c>
    </row>
    <row r="10" spans="1:15">
      <c r="A10" t="s">
        <v>20</v>
      </c>
    </row>
  </sheetData>
  <mergeCells count="1">
    <mergeCell ref="A1:O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DA44-7470-4096-A21C-87FBFF0B4B49}">
  <dimension ref="A1:B8"/>
  <sheetViews>
    <sheetView workbookViewId="0">
      <selection activeCell="B7" sqref="B7"/>
    </sheetView>
  </sheetViews>
  <sheetFormatPr defaultRowHeight="15"/>
  <cols>
    <col min="1" max="1" width="12.42578125" customWidth="1"/>
    <col min="2" max="2" width="27.7109375" style="11" customWidth="1"/>
  </cols>
  <sheetData>
    <row r="1" spans="1:2">
      <c r="A1" s="2" t="s">
        <v>485</v>
      </c>
      <c r="B1" s="4" t="s">
        <v>7</v>
      </c>
    </row>
    <row r="2" spans="1:2">
      <c r="A2" t="s">
        <v>486</v>
      </c>
      <c r="B2" s="11">
        <v>1000</v>
      </c>
    </row>
    <row r="3" spans="1:2">
      <c r="A3" t="s">
        <v>487</v>
      </c>
      <c r="B3" s="11">
        <v>840</v>
      </c>
    </row>
    <row r="4" spans="1:2">
      <c r="A4" t="s">
        <v>95</v>
      </c>
      <c r="B4" s="11">
        <v>200</v>
      </c>
    </row>
    <row r="5" spans="1:2">
      <c r="A5" t="s">
        <v>488</v>
      </c>
      <c r="B5" s="11">
        <f>SUM('Trip Overview'!J:J)</f>
        <v>791.56315091432782</v>
      </c>
    </row>
    <row r="6" spans="1:2">
      <c r="A6" t="s">
        <v>450</v>
      </c>
      <c r="B6" s="11">
        <v>400</v>
      </c>
    </row>
    <row r="7" spans="1:2">
      <c r="A7" t="s">
        <v>489</v>
      </c>
      <c r="B7" s="11">
        <v>0</v>
      </c>
    </row>
    <row r="8" spans="1:2">
      <c r="A8" s="15" t="s">
        <v>490</v>
      </c>
      <c r="B8" s="11">
        <f>SUM(B2:B7)</f>
        <v>3231.5631509143277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C730-F8D3-4BFE-AB55-673B889904C1}">
  <dimension ref="A1:G7"/>
  <sheetViews>
    <sheetView workbookViewId="0">
      <selection sqref="A1:G1"/>
    </sheetView>
  </sheetViews>
  <sheetFormatPr defaultRowHeight="15"/>
  <cols>
    <col min="1" max="1" width="55.42578125" customWidth="1"/>
    <col min="3" max="3" width="12" bestFit="1" customWidth="1"/>
    <col min="6" max="6" width="14" customWidth="1"/>
    <col min="7" max="7" width="87.7109375" customWidth="1"/>
  </cols>
  <sheetData>
    <row r="1" spans="1:7">
      <c r="A1" s="2" t="s">
        <v>491</v>
      </c>
      <c r="B1" s="2" t="s">
        <v>458</v>
      </c>
      <c r="C1" s="2" t="s">
        <v>492</v>
      </c>
      <c r="D1" s="2" t="s">
        <v>24</v>
      </c>
      <c r="E1" s="2" t="s">
        <v>66</v>
      </c>
      <c r="F1" s="2" t="s">
        <v>493</v>
      </c>
      <c r="G1" s="2" t="s">
        <v>18</v>
      </c>
    </row>
    <row r="2" spans="1:7">
      <c r="A2" t="s">
        <v>494</v>
      </c>
      <c r="B2">
        <v>770</v>
      </c>
      <c r="C2" t="s">
        <v>66</v>
      </c>
      <c r="D2">
        <f>IF(C2="Yen",0.0065*B2,B2)</f>
        <v>5.0049999999999999</v>
      </c>
      <c r="E2">
        <f>IF(C2="Yen",B2,B2/0.0065)</f>
        <v>770</v>
      </c>
      <c r="F2" t="s">
        <v>495</v>
      </c>
      <c r="G2" t="s">
        <v>496</v>
      </c>
    </row>
    <row r="3" spans="1:7">
      <c r="A3" t="s">
        <v>494</v>
      </c>
      <c r="B3">
        <v>1100</v>
      </c>
      <c r="C3" t="s">
        <v>66</v>
      </c>
      <c r="D3">
        <f t="shared" ref="D3:E5" si="0">IF(C3="Yen",0.0065*B3,B3)</f>
        <v>7.1499999999999995</v>
      </c>
      <c r="E3">
        <f t="shared" ref="E3:E5" si="1">IF(C3="Yen",B3,B3/0.0065)</f>
        <v>1100</v>
      </c>
      <c r="F3" t="s">
        <v>497</v>
      </c>
    </row>
    <row r="4" spans="1:7">
      <c r="A4" t="s">
        <v>494</v>
      </c>
      <c r="B4">
        <v>1320</v>
      </c>
      <c r="C4" t="s">
        <v>66</v>
      </c>
      <c r="D4">
        <f t="shared" si="0"/>
        <v>8.58</v>
      </c>
      <c r="E4">
        <f t="shared" si="1"/>
        <v>1320</v>
      </c>
      <c r="F4" t="s">
        <v>498</v>
      </c>
    </row>
    <row r="5" spans="1:7">
      <c r="A5" t="s">
        <v>499</v>
      </c>
      <c r="B5">
        <v>500</v>
      </c>
      <c r="C5" t="s">
        <v>66</v>
      </c>
      <c r="D5">
        <f t="shared" si="0"/>
        <v>3.25</v>
      </c>
      <c r="E5">
        <f t="shared" si="1"/>
        <v>500</v>
      </c>
      <c r="F5" t="s">
        <v>500</v>
      </c>
      <c r="G5" t="s">
        <v>501</v>
      </c>
    </row>
    <row r="6" spans="1:7">
      <c r="A6" t="s">
        <v>502</v>
      </c>
    </row>
    <row r="7" spans="1:7">
      <c r="A7" t="s">
        <v>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Mendez</cp:lastModifiedBy>
  <cp:revision/>
  <dcterms:created xsi:type="dcterms:W3CDTF">2024-02-03T05:25:22Z</dcterms:created>
  <dcterms:modified xsi:type="dcterms:W3CDTF">2024-04-17T04:37:50Z</dcterms:modified>
  <cp:category/>
  <cp:contentStatus/>
</cp:coreProperties>
</file>