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latform\projects\GitHub\sdp-demo-extension\sdp-demo-webapp\src\main\webapp\WEB-INF\classes\medias\documents\"/>
    </mc:Choice>
  </mc:AlternateContent>
  <bookViews>
    <workbookView xWindow="0" yWindow="0" windowWidth="19200" windowHeight="7260"/>
  </bookViews>
  <sheets>
    <sheet name="Expense Report" sheetId="1" r:id="rId1"/>
  </sheets>
  <definedNames>
    <definedName name="MileageRate">'Expense Report'!$L$5</definedName>
    <definedName name="_xlnm.Print_Titles" localSheetId="0">'Expense Report'!$12:$12</definedName>
    <definedName name="TotalReimbursementDue">Expenses[[#Totals],[Total]]</definedName>
  </definedNames>
  <calcPr calcId="152511"/>
</workbook>
</file>

<file path=xl/calcChain.xml><?xml version="1.0" encoding="utf-8"?>
<calcChain xmlns="http://schemas.openxmlformats.org/spreadsheetml/2006/main">
  <c r="C9" i="1" l="1"/>
  <c r="J16" i="1"/>
  <c r="N16" i="1"/>
  <c r="J13" i="1" l="1"/>
  <c r="J14" i="1"/>
  <c r="J15" i="1"/>
  <c r="N13" i="1" l="1"/>
  <c r="N15" i="1"/>
  <c r="N14" i="1"/>
  <c r="K17" i="1" l="1"/>
  <c r="I17" i="1"/>
  <c r="H17" i="1"/>
  <c r="G17" i="1"/>
  <c r="F17" i="1"/>
  <c r="E17" i="1"/>
  <c r="D17" i="1"/>
  <c r="N17" i="1" l="1"/>
  <c r="L7" i="1" s="1"/>
  <c r="J17" i="1"/>
</calcChain>
</file>

<file path=xl/sharedStrings.xml><?xml version="1.0" encoding="utf-8"?>
<sst xmlns="http://schemas.openxmlformats.org/spreadsheetml/2006/main" count="30" uniqueCount="27">
  <si>
    <t>Name</t>
  </si>
  <si>
    <t>Date Submitted</t>
  </si>
  <si>
    <t>Department</t>
  </si>
  <si>
    <t>Period</t>
  </si>
  <si>
    <t>Authorized by</t>
  </si>
  <si>
    <t>Per Mile Reimbursement</t>
  </si>
  <si>
    <t>Total Reimbursement Due</t>
  </si>
  <si>
    <t>Date</t>
  </si>
  <si>
    <t>Description of Expense</t>
  </si>
  <si>
    <t>Airfare</t>
  </si>
  <si>
    <t>Lodging</t>
  </si>
  <si>
    <t>Meals &amp; Tips</t>
  </si>
  <si>
    <t>Conferences and Seminars</t>
  </si>
  <si>
    <t>Mileage Reimbursement</t>
  </si>
  <si>
    <t>Miscellaneous</t>
  </si>
  <si>
    <t>Currency Exchange  Rate</t>
  </si>
  <si>
    <t>Expense Currency</t>
  </si>
  <si>
    <t>Travel to client office</t>
  </si>
  <si>
    <t>USD</t>
  </si>
  <si>
    <t>Total</t>
  </si>
  <si>
    <t>Miles</t>
  </si>
  <si>
    <t>Lunch with client</t>
  </si>
  <si>
    <t>Travel Expense Report</t>
  </si>
  <si>
    <t>Ground 
Transportation 
(Gas, Rental Car, Taxi)</t>
  </si>
  <si>
    <t>CAD</t>
  </si>
  <si>
    <t>Travel to airport</t>
  </si>
  <si>
    <t>Afternoon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</si>
</sst>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2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2">
    <xf numFmtId="0" fontId="0" fillId="0" borderId="0" applyNumberFormat="0" applyFill="0" applyBorder="0" applyAlignment="0">
      <alignment horizontal="left" vertical="center" indent="1"/>
    </xf>
    <xf numFmtId="0" fontId="3" fillId="3" borderId="0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Protection="0">
      <alignment horizontal="right" vertical="center" indent="1"/>
    </xf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4" fontId="7" fillId="0" borderId="0" applyProtection="0">
      <alignment horizontal="right" vertical="center" indent="1"/>
    </xf>
    <xf numFmtId="0" fontId="8" fillId="6" borderId="2" applyNumberFormat="0" applyBorder="0" applyAlignment="0" applyProtection="0"/>
    <xf numFmtId="0" fontId="9" fillId="0" borderId="0" applyNumberFormat="0" applyFill="0" applyBorder="0" applyProtection="0">
      <alignment horizontal="right" vertical="center"/>
    </xf>
    <xf numFmtId="0" fontId="10" fillId="7" borderId="3" applyNumberFormat="0" applyBorder="0" applyProtection="0">
      <alignment horizontal="center" vertical="top" wrapText="1"/>
    </xf>
    <xf numFmtId="44" fontId="1" fillId="0" borderId="0" applyFont="0" applyFill="0" applyBorder="0" applyAlignment="0" applyProtection="0"/>
    <xf numFmtId="164" fontId="5" fillId="8" borderId="1" applyFill="0" applyBorder="0">
      <alignment horizontal="right" vertical="center" indent="1"/>
    </xf>
  </cellStyleXfs>
  <cellXfs count="49">
    <xf numFmtId="0" fontId="0" fillId="0" borderId="0" xfId="0">
      <alignment horizontal="left" vertical="center" indent="1"/>
    </xf>
    <xf numFmtId="0" fontId="0" fillId="0" borderId="0" xfId="0" applyProtection="1">
      <alignment horizontal="left" vertical="center" indent="1"/>
      <protection locked="0"/>
    </xf>
    <xf numFmtId="0" fontId="0" fillId="3" borderId="0" xfId="0" applyFill="1" applyBorder="1" applyProtection="1">
      <alignment horizontal="left" vertical="center" indent="1"/>
      <protection locked="0"/>
    </xf>
    <xf numFmtId="0" fontId="0" fillId="2" borderId="0" xfId="0" applyFill="1" applyProtection="1">
      <alignment horizontal="left" vertical="center" indent="1"/>
      <protection locked="0"/>
    </xf>
    <xf numFmtId="0" fontId="0" fillId="3" borderId="0" xfId="0" applyFill="1" applyProtection="1">
      <alignment horizontal="left" vertical="center" indent="1"/>
      <protection locked="0"/>
    </xf>
    <xf numFmtId="0" fontId="0" fillId="0" borderId="0" xfId="0" applyBorder="1" applyProtection="1">
      <alignment horizontal="left" vertical="center" indent="1"/>
      <protection locked="0"/>
    </xf>
    <xf numFmtId="0" fontId="9" fillId="0" borderId="0" xfId="8" applyBorder="1" applyProtection="1">
      <alignment horizontal="right" vertical="center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0" fontId="0" fillId="0" borderId="5" xfId="0" applyBorder="1" applyProtection="1">
      <alignment horizontal="left" vertical="center" indent="1"/>
      <protection locked="0"/>
    </xf>
    <xf numFmtId="0" fontId="0" fillId="0" borderId="0" xfId="0" applyBorder="1" applyAlignment="1" applyProtection="1">
      <alignment vertical="center"/>
      <protection locked="0"/>
    </xf>
    <xf numFmtId="164" fontId="7" fillId="0" borderId="4" xfId="6" applyNumberFormat="1" applyFill="1" applyBorder="1" applyAlignment="1" applyProtection="1">
      <alignment horizontal="right" vertical="center" indent="1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14" fontId="7" fillId="0" borderId="8" xfId="6" applyNumberFormat="1" applyFill="1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14" fontId="0" fillId="0" borderId="0" xfId="0" applyNumberFormat="1" applyBorder="1" applyAlignment="1" applyProtection="1">
      <alignment horizontal="left" vertical="center" indent="1"/>
      <protection locked="0"/>
    </xf>
    <xf numFmtId="0" fontId="0" fillId="0" borderId="0" xfId="0" applyBorder="1" applyAlignment="1" applyProtection="1">
      <alignment horizontal="right" wrapText="1"/>
      <protection locked="0"/>
    </xf>
    <xf numFmtId="0" fontId="0" fillId="0" borderId="7" xfId="0" applyBorder="1" applyProtection="1">
      <alignment horizontal="left" vertical="center" inden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7" borderId="0" xfId="9" applyBorder="1" applyProtection="1">
      <alignment horizontal="center" vertical="top" wrapText="1"/>
      <protection locked="0"/>
    </xf>
    <xf numFmtId="14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 wrapText="1" indent="1"/>
      <protection locked="0"/>
    </xf>
    <xf numFmtId="4" fontId="7" fillId="0" borderId="0" xfId="6" applyProtection="1">
      <alignment horizontal="right" vertical="center" indent="1"/>
      <protection locked="0"/>
    </xf>
    <xf numFmtId="4" fontId="6" fillId="0" borderId="0" xfId="3" applyNumberFormat="1" applyProtection="1">
      <alignment horizontal="right" vertical="center" indent="1"/>
      <protection locked="0"/>
    </xf>
    <xf numFmtId="0" fontId="6" fillId="6" borderId="0" xfId="0" applyFont="1" applyFill="1" applyBorder="1" applyAlignment="1" applyProtection="1">
      <alignment horizontal="right" vertical="center" indent="1"/>
      <protection locked="0"/>
    </xf>
    <xf numFmtId="4" fontId="0" fillId="0" borderId="0" xfId="6" applyFont="1" applyProtection="1">
      <alignment horizontal="right" vertical="center" indent="1"/>
    </xf>
    <xf numFmtId="4" fontId="7" fillId="0" borderId="0" xfId="6" applyProtection="1">
      <alignment horizontal="right" vertical="center" indent="1"/>
    </xf>
    <xf numFmtId="164" fontId="5" fillId="0" borderId="0" xfId="11" applyFill="1" applyBorder="1" applyProtection="1">
      <alignment horizontal="right" vertical="center" indent="1"/>
    </xf>
    <xf numFmtId="164" fontId="6" fillId="6" borderId="0" xfId="0" applyNumberFormat="1" applyFont="1" applyFill="1" applyBorder="1" applyAlignment="1" applyProtection="1">
      <alignment horizontal="right" vertical="center" indent="1"/>
    </xf>
    <xf numFmtId="164" fontId="7" fillId="0" borderId="8" xfId="6" applyNumberFormat="1" applyFill="1" applyBorder="1" applyAlignment="1" applyProtection="1">
      <alignment horizontal="right" vertical="center" indent="1"/>
    </xf>
    <xf numFmtId="14" fontId="0" fillId="0" borderId="8" xfId="6" applyNumberFormat="1" applyFont="1" applyFill="1" applyBorder="1" applyAlignment="1" applyProtection="1">
      <alignment horizontal="left" vertical="center" indent="1"/>
    </xf>
    <xf numFmtId="4" fontId="6" fillId="6" borderId="0" xfId="0" applyNumberFormat="1" applyFont="1" applyFill="1" applyBorder="1" applyAlignment="1" applyProtection="1">
      <alignment horizontal="right" vertical="center" indent="1"/>
    </xf>
    <xf numFmtId="0" fontId="6" fillId="6" borderId="0" xfId="0" applyFont="1" applyFill="1" applyBorder="1" applyAlignment="1" applyProtection="1">
      <alignment horizontal="right" vertical="center" indent="1"/>
    </xf>
    <xf numFmtId="14" fontId="0" fillId="0" borderId="0" xfId="0" applyNumberForma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wrapText="1" indent="1"/>
      <protection locked="0"/>
    </xf>
    <xf numFmtId="4" fontId="7" fillId="0" borderId="0" xfId="6" applyFill="1" applyProtection="1">
      <alignment horizontal="right" vertical="center" indent="1"/>
      <protection locked="0"/>
    </xf>
    <xf numFmtId="4" fontId="7" fillId="0" borderId="0" xfId="6" applyNumberFormat="1" applyFill="1" applyProtection="1">
      <alignment horizontal="right" vertical="center" indent="1"/>
    </xf>
    <xf numFmtId="0" fontId="0" fillId="0" borderId="0" xfId="0" applyFill="1" applyBorder="1" applyAlignment="1" applyProtection="1">
      <alignment horizontal="right" vertical="center" indent="1"/>
      <protection locked="0"/>
    </xf>
    <xf numFmtId="0" fontId="0" fillId="0" borderId="0" xfId="0" applyAlignment="1" applyProtection="1">
      <alignment horizontal="right" vertical="center" indent="1"/>
      <protection locked="0"/>
    </xf>
    <xf numFmtId="0" fontId="3" fillId="3" borderId="0" xfId="1" applyAlignment="1" applyProtection="1">
      <alignment vertical="center"/>
      <protection locked="0"/>
    </xf>
    <xf numFmtId="4" fontId="7" fillId="0" borderId="9" xfId="6" applyFill="1" applyBorder="1" applyAlignment="1" applyProtection="1">
      <alignment horizontal="left" vertical="center" indent="1"/>
      <protection locked="0"/>
    </xf>
    <xf numFmtId="4" fontId="7" fillId="0" borderId="7" xfId="6" applyFill="1" applyBorder="1" applyAlignment="1" applyProtection="1">
      <alignment horizontal="left" vertical="center" indent="1"/>
      <protection locked="0"/>
    </xf>
    <xf numFmtId="4" fontId="7" fillId="0" borderId="4" xfId="6" applyFill="1" applyBorder="1" applyAlignment="1" applyProtection="1">
      <alignment horizontal="left" vertical="center" indent="1"/>
      <protection locked="0"/>
    </xf>
    <xf numFmtId="4" fontId="7" fillId="0" borderId="6" xfId="6" applyFill="1" applyBorder="1" applyAlignment="1" applyProtection="1">
      <alignment horizontal="left" vertical="center" indent="1"/>
      <protection locked="0"/>
    </xf>
    <xf numFmtId="4" fontId="7" fillId="0" borderId="11" xfId="6" applyFill="1" applyBorder="1" applyAlignment="1" applyProtection="1">
      <alignment horizontal="left" vertical="center" indent="1"/>
      <protection locked="0"/>
    </xf>
  </cellXfs>
  <cellStyles count="12">
    <cellStyle name="40% - Accent6" xfId="5" builtinId="51" customBuiltin="1"/>
    <cellStyle name="Accent6" xfId="4" builtinId="49" customBuiltin="1"/>
    <cellStyle name="Calculation" xfId="11" builtinId="22" customBuiltin="1"/>
    <cellStyle name="Currency [0]" xfId="10" builtinId="7" customBuiltin="1"/>
    <cellStyle name="Explanatory Text" xfId="2" builtinId="53" customBuiltin="1"/>
    <cellStyle name="Heading 1" xfId="1" builtinId="16" customBuiltin="1"/>
    <cellStyle name="Heading 2" xfId="8" builtinId="17" customBuiltin="1"/>
    <cellStyle name="Heading 3" xfId="9" builtinId="18" customBuiltin="1"/>
    <cellStyle name="Input" xfId="6" builtinId="20" customBuiltin="1"/>
    <cellStyle name="Normal" xfId="0" builtinId="0" customBuiltin="1"/>
    <cellStyle name="Output" xfId="7" builtinId="21" customBuiltin="1"/>
    <cellStyle name="Total" xfId="3" builtinId="25" customBuiltin="1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164" formatCode="&quot;$&quot;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right" vertical="center" textRotation="0" wrapText="0" indent="1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numFmt numFmtId="4" formatCode="#,##0.00"/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1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inor"/>
      </font>
      <fill>
        <patternFill patternType="solid">
          <fgColor indexed="64"/>
          <bgColor theme="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9" formatCode="m/d/yyyy"/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ravel Expense Report" defaultPivotStyle="PivotStyleLight16">
    <tableStyle name="Travel Expense Report" pivot="0" count="3">
      <tableStyleElement type="wholeTable" dxfId="31"/>
      <tableStyleElement type="headerRow" dxfId="30"/>
      <tableStyleElement type="total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630381</xdr:colOff>
      <xdr:row>0</xdr:row>
      <xdr:rowOff>138545</xdr:rowOff>
    </xdr:from>
    <xdr:to>
      <xdr:col>3</xdr:col>
      <xdr:colOff>605270</xdr:colOff>
      <xdr:row>3</xdr:row>
      <xdr:rowOff>57150</xdr:rowOff>
    </xdr:to>
    <xdr:grpSp>
      <xdr:nvGrpSpPr>
        <xdr:cNvPr id="1027" name="Group 3" descr="Icon images of an airplane, bus, and car." title="Travel Icon Group"/>
        <xdr:cNvGrpSpPr>
          <a:grpSpLocks noChangeAspect="1"/>
        </xdr:cNvGrpSpPr>
      </xdr:nvGrpSpPr>
      <xdr:grpSpPr bwMode="auto">
        <a:xfrm>
          <a:off x="941531" y="138545"/>
          <a:ext cx="2762539" cy="991755"/>
          <a:chOff x="110" y="24"/>
          <a:chExt cx="173" cy="62"/>
        </a:xfrm>
      </xdr:grpSpPr>
      <xdr:sp macro="" textlink="">
        <xdr:nvSpPr>
          <xdr:cNvPr id="1026" name="AutoShape 2"/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9" name="Freeform 5"/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Freeform 6"/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reeform 7"/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2" name="Freeform 8"/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3" name="Freeform 9"/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4" name="Freeform 10"/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5" name="Freeform 11"/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6" name="Freeform 12"/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7" name="Freeform 13"/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8" name="Freeform 14"/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9" name="Freeform 15"/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0" name="Freeform 16"/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1" name="Freeform 17"/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2" name="Freeform 18"/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3" name="Freeform 19"/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4" name="Freeform 20"/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1" name="Expenses" displayName="Expenses" ref="B12:N17" totalsRowCount="1" headerRowDxfId="28" dataDxfId="27" totalsRowDxfId="26" headerRowCellStyle="Heading 3" dataCellStyle="Normal" totalsRowCellStyle="Total">
  <autoFilter ref="B12:N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Date" totalsRowLabel="Total" dataDxfId="25" totalsRowDxfId="24" dataCellStyle="Normal"/>
    <tableColumn id="2" name="Description of Expense" dataDxfId="23" totalsRowDxfId="22" dataCellStyle="Normal"/>
    <tableColumn id="3" name="Airfare" totalsRowFunction="sum" dataDxfId="21" totalsRowDxfId="20" dataCellStyle="Input"/>
    <tableColumn id="4" name="Lodging" totalsRowFunction="sum" dataDxfId="19" totalsRowDxfId="18" dataCellStyle="Input"/>
    <tableColumn id="5" name="Ground _x000a_Transportation _x000a_(Gas, Rental Car, Taxi)" totalsRowFunction="sum" dataDxfId="17" totalsRowDxfId="16" dataCellStyle="Input"/>
    <tableColumn id="6" name="Meals &amp; Tips" totalsRowFunction="sum" dataDxfId="15" totalsRowDxfId="14" dataCellStyle="Input"/>
    <tableColumn id="7" name="Conferences and Seminars" totalsRowFunction="sum" dataDxfId="13" totalsRowDxfId="12" dataCellStyle="Input"/>
    <tableColumn id="8" name="Miles" totalsRowFunction="sum" dataDxfId="11" totalsRowDxfId="10" dataCellStyle="Input"/>
    <tableColumn id="9" name="Mileage Reimbursement" totalsRowFunction="sum" dataDxfId="9" totalsRowDxfId="8" dataCellStyle="Input">
      <calculatedColumnFormula>IF('Expense Report'!I13&lt;&gt;"",'Expense Report'!I13*MileageRate,"")</calculatedColumnFormula>
    </tableColumn>
    <tableColumn id="10" name="Miscellaneous" totalsRowFunction="sum" dataDxfId="7" totalsRowDxfId="6" dataCellStyle="Input"/>
    <tableColumn id="11" name="Currency Exchange  Rate" dataDxfId="5" totalsRowDxfId="4" dataCellStyle="Input"/>
    <tableColumn id="12" name="Expense Currency" dataDxfId="3" totalsRowDxfId="2" dataCellStyle="Normal"/>
    <tableColumn id="13" name="Total" totalsRowFunction="sum" dataDxfId="1" totalsRowDxfId="0" dataCellStyle="Calculation">
      <calculatedColumnFormula>IFERROR(IF(OR('Expense Report'!$L13="",'Expense Report'!$L13=1),SUM('Expense Report'!$J13:$K13,'Expense Report'!$D13:$H13)*1,SUM('Expense Report'!$J13:$K13,'Expense Report'!$D13:$H13)/'Expense Report'!$L13),"")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="Expenses" altTextSummary="List of expense details such as Date, Description, Airfare, Lodging, Ground Transportation, Meals &amp; Tips, Conferences and Seminars, Miles, Mileage Reimbursement, Miscellaneous, Currency Exchange Rage, Expense Currency, and Total."/>
    </ext>
  </extLst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B1:N17"/>
  <sheetViews>
    <sheetView showGridLines="0" tabSelected="1" zoomScaleNormal="100" workbookViewId="0">
      <selection activeCell="G7" sqref="G7"/>
    </sheetView>
  </sheetViews>
  <sheetFormatPr defaultColWidth="11.5" defaultRowHeight="15.5" x14ac:dyDescent="0.35"/>
  <cols>
    <col min="1" max="1" width="4.08203125" style="1" customWidth="1"/>
    <col min="2" max="2" width="11.25" style="1" customWidth="1"/>
    <col min="3" max="3" width="25.33203125" style="1" customWidth="1"/>
    <col min="4" max="4" width="13.75" style="1" customWidth="1"/>
    <col min="5" max="5" width="11.75" style="1" customWidth="1"/>
    <col min="6" max="6" width="20.25" style="1" customWidth="1"/>
    <col min="7" max="7" width="12.25" style="1" customWidth="1"/>
    <col min="8" max="8" width="18.83203125" style="1" customWidth="1"/>
    <col min="9" max="9" width="11.5" style="1" customWidth="1"/>
    <col min="10" max="10" width="16.33203125" style="1" customWidth="1"/>
    <col min="11" max="11" width="14.5" style="1" customWidth="1"/>
    <col min="12" max="12" width="15" style="1" customWidth="1"/>
    <col min="13" max="13" width="11.25" style="1" customWidth="1"/>
    <col min="14" max="14" width="16.5" style="1" customWidth="1"/>
    <col min="15" max="15" width="4.08203125" style="1" customWidth="1"/>
    <col min="16" max="16384" width="11.5" style="1"/>
  </cols>
  <sheetData>
    <row r="1" spans="2:14" ht="24.75" customHeight="1" x14ac:dyDescent="0.35"/>
    <row r="2" spans="2:14" ht="28.5" customHeight="1" x14ac:dyDescent="0.35">
      <c r="B2" s="2"/>
      <c r="C2" s="3"/>
      <c r="D2" s="4"/>
      <c r="E2" s="43" t="s">
        <v>22</v>
      </c>
      <c r="F2" s="43"/>
      <c r="G2" s="43"/>
      <c r="H2" s="43"/>
      <c r="I2" s="43"/>
      <c r="J2" s="4"/>
      <c r="K2" s="4"/>
      <c r="L2" s="4"/>
      <c r="M2" s="4"/>
      <c r="N2" s="4"/>
    </row>
    <row r="3" spans="2:14" ht="31.5" customHeight="1" x14ac:dyDescent="0.35">
      <c r="B3" s="2"/>
      <c r="C3" s="3"/>
      <c r="D3" s="4"/>
      <c r="E3" s="43"/>
      <c r="F3" s="43"/>
      <c r="G3" s="43"/>
      <c r="H3" s="43"/>
      <c r="I3" s="43"/>
      <c r="J3" s="4"/>
      <c r="K3" s="4"/>
      <c r="L3" s="4"/>
      <c r="M3" s="4"/>
      <c r="N3" s="4"/>
    </row>
    <row r="4" spans="2:14" ht="22.5" customHeight="1" x14ac:dyDescent="0.35">
      <c r="B4" s="5"/>
    </row>
    <row r="5" spans="2:14" ht="15" customHeight="1" x14ac:dyDescent="0.35">
      <c r="B5" s="6" t="s">
        <v>0</v>
      </c>
      <c r="C5" s="46"/>
      <c r="D5" s="47"/>
      <c r="E5" s="7"/>
      <c r="F5" s="6" t="s">
        <v>4</v>
      </c>
      <c r="G5" s="44"/>
      <c r="H5" s="45"/>
      <c r="I5" s="8"/>
      <c r="J5" s="9"/>
      <c r="K5" s="6" t="s">
        <v>5</v>
      </c>
      <c r="L5" s="10">
        <v>0.32</v>
      </c>
      <c r="M5" s="8"/>
    </row>
    <row r="6" spans="2:14" ht="6" customHeight="1" x14ac:dyDescent="0.35">
      <c r="B6" s="11"/>
      <c r="C6" s="12"/>
      <c r="D6" s="12"/>
      <c r="E6" s="9"/>
      <c r="F6" s="9"/>
      <c r="G6" s="13"/>
      <c r="H6" s="14"/>
      <c r="J6" s="9"/>
      <c r="K6" s="11"/>
      <c r="L6" s="12"/>
    </row>
    <row r="7" spans="2:14" ht="15" customHeight="1" x14ac:dyDescent="0.35">
      <c r="B7" s="6" t="s">
        <v>2</v>
      </c>
      <c r="C7" s="46"/>
      <c r="D7" s="48"/>
      <c r="E7" s="7"/>
      <c r="F7" s="6" t="s">
        <v>1</v>
      </c>
      <c r="G7" s="15">
        <v>42459</v>
      </c>
      <c r="H7" s="16"/>
      <c r="J7" s="9"/>
      <c r="K7" s="6" t="s">
        <v>6</v>
      </c>
      <c r="L7" s="33">
        <f>TotalReimbursementDue</f>
        <v>617.70931297709922</v>
      </c>
      <c r="M7" s="8"/>
    </row>
    <row r="8" spans="2:14" ht="6" customHeight="1" x14ac:dyDescent="0.35">
      <c r="B8" s="11"/>
      <c r="C8" s="17"/>
      <c r="D8" s="9"/>
      <c r="E8" s="9"/>
      <c r="F8" s="18"/>
      <c r="J8" s="12"/>
      <c r="K8" s="12"/>
      <c r="L8" s="14"/>
      <c r="M8" s="12"/>
    </row>
    <row r="9" spans="2:14" ht="15" customHeight="1" x14ac:dyDescent="0.35">
      <c r="B9" s="6" t="s">
        <v>3</v>
      </c>
      <c r="C9" s="34" t="str">
        <f>IF(MIN(B13:B16)=MAX(B13:B16),TEXT(MIN(B13:B16),"m/d/yy"),"From "&amp;TEXT(MIN(B13:B16),"m/d/yy")&amp;" to "&amp;TEXT(MAX(B13:B16),"m/d/yy"))</f>
        <v>From 3/12/16 to 3/13/16</v>
      </c>
      <c r="D9" s="19"/>
      <c r="E9" s="9"/>
      <c r="F9" s="9"/>
      <c r="J9" s="12"/>
      <c r="K9" s="12"/>
      <c r="L9" s="12"/>
      <c r="M9" s="12"/>
    </row>
    <row r="10" spans="2:14" x14ac:dyDescent="0.35">
      <c r="B10" s="20"/>
      <c r="C10" s="21"/>
      <c r="F10" s="11"/>
      <c r="G10" s="22"/>
      <c r="H10" s="22"/>
    </row>
    <row r="12" spans="2:14" ht="48" customHeight="1" x14ac:dyDescent="0.35">
      <c r="B12" s="23" t="s">
        <v>7</v>
      </c>
      <c r="C12" s="23" t="s">
        <v>8</v>
      </c>
      <c r="D12" s="23" t="s">
        <v>9</v>
      </c>
      <c r="E12" s="23" t="s">
        <v>10</v>
      </c>
      <c r="F12" s="23" t="s">
        <v>23</v>
      </c>
      <c r="G12" s="23" t="s">
        <v>11</v>
      </c>
      <c r="H12" s="23" t="s">
        <v>12</v>
      </c>
      <c r="I12" s="23" t="s">
        <v>20</v>
      </c>
      <c r="J12" s="23" t="s">
        <v>13</v>
      </c>
      <c r="K12" s="23" t="s">
        <v>14</v>
      </c>
      <c r="L12" s="23" t="s">
        <v>15</v>
      </c>
      <c r="M12" s="23" t="s">
        <v>16</v>
      </c>
      <c r="N12" s="23" t="s">
        <v>19</v>
      </c>
    </row>
    <row r="13" spans="2:14" x14ac:dyDescent="0.35">
      <c r="B13" s="24">
        <v>42441</v>
      </c>
      <c r="C13" s="25" t="s">
        <v>17</v>
      </c>
      <c r="D13" s="26">
        <v>350</v>
      </c>
      <c r="E13" s="26">
        <v>150</v>
      </c>
      <c r="F13" s="26">
        <v>45</v>
      </c>
      <c r="G13" s="26">
        <v>12</v>
      </c>
      <c r="H13" s="26">
        <v>50</v>
      </c>
      <c r="I13" s="26">
        <v>35</v>
      </c>
      <c r="J13" s="29">
        <f>IF('Expense Report'!I13&lt;&gt;"",'Expense Report'!I13*MileageRate,"")</f>
        <v>11.200000000000001</v>
      </c>
      <c r="K13" s="26"/>
      <c r="L13" s="26">
        <v>1.31</v>
      </c>
      <c r="M13" s="41" t="s">
        <v>24</v>
      </c>
      <c r="N13" s="31">
        <f>IFERROR(IF(OR('Expense Report'!$L13="",'Expense Report'!$L13=1),SUM('Expense Report'!$J13:$K13,'Expense Report'!$D13:$H13)*1,SUM('Expense Report'!$J13:$K13,'Expense Report'!$D13:$H13)/'Expense Report'!$L13),"")</f>
        <v>471.90839694656489</v>
      </c>
    </row>
    <row r="14" spans="2:14" x14ac:dyDescent="0.35">
      <c r="B14" s="24">
        <v>42441</v>
      </c>
      <c r="C14" s="25" t="s">
        <v>21</v>
      </c>
      <c r="D14" s="26"/>
      <c r="E14" s="26"/>
      <c r="F14" s="26"/>
      <c r="G14" s="26">
        <v>24.3</v>
      </c>
      <c r="H14" s="26"/>
      <c r="I14" s="26">
        <v>12</v>
      </c>
      <c r="J14" s="30">
        <f>IF('Expense Report'!I14&lt;&gt;"",'Expense Report'!I14*MileageRate,"")</f>
        <v>3.84</v>
      </c>
      <c r="K14" s="26"/>
      <c r="L14" s="26">
        <v>1.31</v>
      </c>
      <c r="M14" s="41" t="s">
        <v>24</v>
      </c>
      <c r="N14" s="31">
        <f>IFERROR(IF(OR('Expense Report'!$L14="",'Expense Report'!$L14=1),SUM('Expense Report'!$J14:$K14,'Expense Report'!$D14:$H14)*1,SUM('Expense Report'!$J14:$K14,'Expense Report'!$D14:$H14)/'Expense Report'!$L14),"")</f>
        <v>21.480916030534349</v>
      </c>
    </row>
    <row r="15" spans="2:14" x14ac:dyDescent="0.35">
      <c r="B15" s="24">
        <v>42441</v>
      </c>
      <c r="C15" s="25" t="s">
        <v>26</v>
      </c>
      <c r="D15" s="26"/>
      <c r="E15" s="26"/>
      <c r="F15" s="26"/>
      <c r="G15" s="26"/>
      <c r="H15" s="26">
        <v>100</v>
      </c>
      <c r="I15" s="26">
        <v>6</v>
      </c>
      <c r="J15" s="30">
        <f>IF('Expense Report'!I15&lt;&gt;"",'Expense Report'!I15*MileageRate,"")</f>
        <v>1.92</v>
      </c>
      <c r="K15" s="27"/>
      <c r="L15" s="26">
        <v>1</v>
      </c>
      <c r="M15" s="41" t="s">
        <v>18</v>
      </c>
      <c r="N15" s="31">
        <f>IFERROR(IF(OR('Expense Report'!$L15="",'Expense Report'!$L15=1),SUM('Expense Report'!$J15:$K15,'Expense Report'!$D15:$H15)*1,SUM('Expense Report'!$J15:$K15,'Expense Report'!$D15:$H15)/'Expense Report'!$L15),"")</f>
        <v>101.92</v>
      </c>
    </row>
    <row r="16" spans="2:14" x14ac:dyDescent="0.35">
      <c r="B16" s="37">
        <v>42442</v>
      </c>
      <c r="C16" s="38" t="s">
        <v>25</v>
      </c>
      <c r="D16" s="39"/>
      <c r="E16" s="39"/>
      <c r="F16" s="39"/>
      <c r="G16" s="39"/>
      <c r="H16" s="39"/>
      <c r="I16" s="39">
        <v>70</v>
      </c>
      <c r="J16" s="40">
        <f>IF('Expense Report'!I16&lt;&gt;"",'Expense Report'!I16*MileageRate,"")</f>
        <v>22.400000000000002</v>
      </c>
      <c r="K16" s="39"/>
      <c r="L16" s="39">
        <v>1</v>
      </c>
      <c r="M16" s="42" t="s">
        <v>18</v>
      </c>
      <c r="N16" s="31">
        <f>IFERROR(IF(OR('Expense Report'!$L16="",'Expense Report'!$L16=1),SUM('Expense Report'!$J16:$K16,'Expense Report'!$D16:$H16)*1,SUM('Expense Report'!$J16:$K16,'Expense Report'!$D16:$H16)/'Expense Report'!$L16),"")</f>
        <v>22.400000000000002</v>
      </c>
    </row>
    <row r="17" spans="2:14" x14ac:dyDescent="0.35">
      <c r="B17" s="28" t="s">
        <v>19</v>
      </c>
      <c r="C17" s="28"/>
      <c r="D17" s="35">
        <f>SUBTOTAL(109,Expenses[Airfare])</f>
        <v>350</v>
      </c>
      <c r="E17" s="35">
        <f>SUBTOTAL(109,Expenses[Lodging])</f>
        <v>150</v>
      </c>
      <c r="F17" s="35">
        <f>SUBTOTAL(109,Expenses[Ground 
Transportation 
(Gas, Rental Car, Taxi)])</f>
        <v>45</v>
      </c>
      <c r="G17" s="35">
        <f>SUBTOTAL(109,Expenses[Meals &amp; Tips])</f>
        <v>36.299999999999997</v>
      </c>
      <c r="H17" s="35">
        <f>SUBTOTAL(109,Expenses[Conferences and Seminars])</f>
        <v>150</v>
      </c>
      <c r="I17" s="35">
        <f>SUBTOTAL(109,Expenses[Miles])</f>
        <v>123</v>
      </c>
      <c r="J17" s="35">
        <f>SUBTOTAL(109,Expenses[Mileage Reimbursement])</f>
        <v>39.36</v>
      </c>
      <c r="K17" s="35">
        <f>SUBTOTAL(109,Expenses[Miscellaneous])</f>
        <v>0</v>
      </c>
      <c r="L17" s="36"/>
      <c r="M17" s="36"/>
      <c r="N17" s="32">
        <f>SUBTOTAL(109,Expenses[Total])</f>
        <v>617.70931297709922</v>
      </c>
    </row>
  </sheetData>
  <sheetProtection selectLockedCells="1"/>
  <mergeCells count="4">
    <mergeCell ref="E2:I3"/>
    <mergeCell ref="G5:H5"/>
    <mergeCell ref="C5:D5"/>
    <mergeCell ref="C7:D7"/>
  </mergeCells>
  <dataValidations count="3">
    <dataValidation type="custom" allowBlank="1" showInputMessage="1" showErrorMessage="1" errorTitle="ALERT" error="This cell is automatically populated and should not be overwitten. Overwriting this cell would break calculations in this worksheet." sqref="C9">
      <formula1>LEN(C9)=""</formula1>
    </dataValidation>
    <dataValidation type="date" operator="greaterThan" allowBlank="1" showInputMessage="1" showErrorMessage="1" sqref="B13:B16">
      <formula1>37622</formula1>
    </dataValidation>
    <dataValidation allowBlank="1" showInputMessage="1" showErrorMessage="1" errorTitle="ALERT" error="This cell is automatically populated and should not be overwitten. Overwriting this cell would break calculations in this worksheet." sqref="N13:N16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Expense Report</vt:lpstr>
      <vt:lpstr>MileageRate</vt:lpstr>
      <vt:lpstr>'Expense Report'!Print_Titles</vt:lpstr>
      <vt:lpstr>TotalReimbursementDue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Marwen Mema</dc:creator>
  <cp:lastModifiedBy>Marwen Mema</cp:lastModifiedBy>
  <dcterms:created xsi:type="dcterms:W3CDTF">2015-08-27T20:05:08Z</dcterms:created>
  <dcterms:modified xsi:type="dcterms:W3CDTF">2016-05-31T10:32:34Z</dcterms:modified>
</cp:coreProperties>
</file>