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latform\projects\GitHub\sdp-demo-extension\sdp-demo-webapp\src\main\webapp\WEB-INF\classes\medias\documents\"/>
    </mc:Choice>
  </mc:AlternateContent>
  <bookViews>
    <workbookView xWindow="0" yWindow="0" windowWidth="20490" windowHeight="7430"/>
  </bookViews>
  <sheets>
    <sheet name="Expense Report" sheetId="1" r:id="rId1"/>
  </sheets>
  <definedNames>
    <definedName name="Advances">'Expense Report'!$M$26</definedName>
    <definedName name="AllData">tblExpenses[[DATE]:[MISC.]]</definedName>
    <definedName name="BeginDate">'Expense Report'!$J$5</definedName>
    <definedName name="EndDate">'Expense Report'!$J$6</definedName>
    <definedName name="MileageRate">'Expense Report'!$M$4</definedName>
    <definedName name="_xlnm.Print_Titles" localSheetId="0">'Expense Report'!$10:$13</definedName>
  </definedNames>
  <calcPr calcId="152511"/>
</workbook>
</file>

<file path=xl/calcChain.xml><?xml version="1.0" encoding="utf-8"?>
<calcChain xmlns="http://schemas.openxmlformats.org/spreadsheetml/2006/main">
  <c r="M15" i="1" l="1"/>
  <c r="M14" i="1"/>
  <c r="M16" i="1"/>
  <c r="M17" i="1"/>
  <c r="M18" i="1"/>
  <c r="M19" i="1"/>
  <c r="M20" i="1"/>
  <c r="M21" i="1"/>
  <c r="M22" i="1"/>
  <c r="M23" i="1"/>
  <c r="M24" i="1"/>
  <c r="L24" i="1"/>
  <c r="L23" i="1"/>
  <c r="L22" i="1"/>
  <c r="L21" i="1"/>
  <c r="L20" i="1"/>
  <c r="L19" i="1"/>
  <c r="L18" i="1"/>
  <c r="L17" i="1"/>
  <c r="L16" i="1"/>
  <c r="L14" i="1" l="1"/>
  <c r="L15" i="1"/>
  <c r="E25" i="1" l="1"/>
  <c r="F25" i="1"/>
  <c r="G25" i="1"/>
  <c r="H25" i="1"/>
  <c r="I25" i="1"/>
  <c r="M25" i="1"/>
  <c r="M27" i="1" s="1"/>
</calcChain>
</file>

<file path=xl/sharedStrings.xml><?xml version="1.0" encoding="utf-8"?>
<sst xmlns="http://schemas.openxmlformats.org/spreadsheetml/2006/main" count="43" uniqueCount="39">
  <si>
    <t>Sales</t>
  </si>
  <si>
    <t>Mileage</t>
  </si>
  <si>
    <t>DATE</t>
  </si>
  <si>
    <t>ACCOUNT</t>
  </si>
  <si>
    <t>DESCRIPTION</t>
  </si>
  <si>
    <t>HOTEL</t>
  </si>
  <si>
    <t>TRANSPORT</t>
  </si>
  <si>
    <t>MEALS</t>
  </si>
  <si>
    <t>PHONE</t>
  </si>
  <si>
    <t>MISC.</t>
  </si>
  <si>
    <t>START</t>
  </si>
  <si>
    <t>END</t>
  </si>
  <si>
    <t>TOTAL</t>
  </si>
  <si>
    <t xml:space="preserve">TOTAL </t>
  </si>
  <si>
    <t>ODOMETER</t>
  </si>
  <si>
    <t>NAME</t>
  </si>
  <si>
    <t>DEPARTMENT</t>
  </si>
  <si>
    <t>POSITION</t>
  </si>
  <si>
    <t>MANAGER</t>
  </si>
  <si>
    <t>PURPOSE</t>
  </si>
  <si>
    <t>PREPARED BY</t>
  </si>
  <si>
    <t>APPROVED BY</t>
  </si>
  <si>
    <t>BEGINNING</t>
  </si>
  <si>
    <t>ENDING</t>
  </si>
  <si>
    <t>MILEAGE RATE</t>
  </si>
  <si>
    <t>MEAL RATE</t>
  </si>
  <si>
    <t>PHONE RATE</t>
  </si>
  <si>
    <t>MISC. RATE</t>
  </si>
  <si>
    <t>HOTEL RATE</t>
  </si>
  <si>
    <t>TOTALS</t>
  </si>
  <si>
    <t>Convention</t>
  </si>
  <si>
    <t>CONTOSO, LTD</t>
  </si>
  <si>
    <t>FAX</t>
  </si>
  <si>
    <t>EMAIL</t>
  </si>
  <si>
    <t>WEB</t>
  </si>
  <si>
    <t>ADVANCES</t>
  </si>
  <si>
    <t xml:space="preserve"> </t>
  </si>
  <si>
    <t>123 South Main Street, North Buffalo, NY 12345</t>
  </si>
  <si>
    <t xml:space="preserve">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</si>
</sst>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&quot;/mile&quot;"/>
    <numFmt numFmtId="165" formatCode="&quot;$&quot;#,##0.00&quot;/day&quot;"/>
    <numFmt numFmtId="166" formatCode="&quot;$&quot;#,##0.00&quot;/night&quot;"/>
    <numFmt numFmtId="167" formatCode="#,##0.0_)&quot; mi.&quot;;\(#,##0.0\)&quot; mi.&quot;"/>
  </numFmts>
  <fonts count="16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2"/>
      <scheme val="major"/>
    </font>
    <font>
      <u/>
      <sz val="10"/>
      <color theme="4"/>
      <name val="Calibri"/>
      <family val="2"/>
      <scheme val="minor"/>
    </font>
    <font>
      <sz val="10"/>
      <color theme="3" tint="0.24994659260841701"/>
      <name val="Cambria"/>
      <family val="2"/>
      <scheme val="major"/>
    </font>
    <font>
      <sz val="11"/>
      <color theme="3"/>
      <name val="Cambria"/>
      <family val="2"/>
      <scheme val="major"/>
    </font>
    <font>
      <sz val="22"/>
      <color theme="3"/>
      <name val="Cambria"/>
      <family val="2"/>
      <scheme val="major"/>
    </font>
    <font>
      <b/>
      <sz val="10"/>
      <color theme="3"/>
      <name val="Calibri"/>
      <family val="2"/>
      <scheme val="minor"/>
    </font>
    <font>
      <sz val="10"/>
      <color theme="3"/>
      <name val="Cambria"/>
      <family val="1"/>
      <scheme val="major"/>
    </font>
    <font>
      <sz val="10"/>
      <color theme="3"/>
      <name val="Calibri"/>
      <family val="2"/>
      <scheme val="minor"/>
    </font>
    <font>
      <sz val="9"/>
      <color theme="3"/>
      <name val="Cambria"/>
      <family val="2"/>
      <scheme val="maj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12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center"/>
    </xf>
    <xf numFmtId="0" fontId="10" fillId="0" borderId="0" xfId="3" applyAlignment="1">
      <alignment vertical="center"/>
    </xf>
    <xf numFmtId="0" fontId="0" fillId="0" borderId="0" xfId="0" applyAlignment="1">
      <alignment vertical="center"/>
    </xf>
    <xf numFmtId="0" fontId="10" fillId="0" borderId="0" xfId="3" applyAlignment="1"/>
    <xf numFmtId="14" fontId="5" fillId="0" borderId="0" xfId="0" applyNumberFormat="1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7" fontId="5" fillId="0" borderId="0" xfId="2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7" applyAlignment="1">
      <alignment horizontal="left" vertical="center" indent="1"/>
    </xf>
    <xf numFmtId="7" fontId="11" fillId="0" borderId="0" xfId="0" applyNumberFormat="1" applyFont="1" applyAlignment="1"/>
    <xf numFmtId="0" fontId="9" fillId="0" borderId="0" xfId="5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1" xfId="6" applyBorder="1" applyAlignment="1">
      <alignment horizontal="right" indent="1"/>
    </xf>
    <xf numFmtId="0" fontId="12" fillId="0" borderId="0" xfId="6" applyBorder="1" applyAlignment="1">
      <alignment horizontal="left" vertical="center"/>
    </xf>
    <xf numFmtId="0" fontId="13" fillId="0" borderId="0" xfId="7" applyBorder="1" applyAlignment="1">
      <alignment horizontal="left" vertical="center" indent="1"/>
    </xf>
    <xf numFmtId="165" fontId="13" fillId="0" borderId="0" xfId="7" applyNumberFormat="1" applyBorder="1" applyAlignment="1">
      <alignment horizontal="left" vertical="center" indent="1"/>
    </xf>
    <xf numFmtId="0" fontId="12" fillId="0" borderId="1" xfId="6" applyBorder="1" applyAlignment="1">
      <alignment vertical="center"/>
    </xf>
    <xf numFmtId="14" fontId="13" fillId="0" borderId="0" xfId="7" applyNumberFormat="1" applyBorder="1" applyAlignment="1">
      <alignment horizontal="left" vertical="center" indent="1"/>
    </xf>
    <xf numFmtId="0" fontId="12" fillId="0" borderId="1" xfId="6" applyBorder="1" applyAlignment="1">
      <alignment horizontal="left" vertical="center"/>
    </xf>
    <xf numFmtId="164" fontId="13" fillId="0" borderId="0" xfId="7" applyNumberFormat="1" applyBorder="1" applyAlignment="1">
      <alignment horizontal="left" vertical="center" indent="1"/>
    </xf>
    <xf numFmtId="166" fontId="13" fillId="0" borderId="0" xfId="7" applyNumberFormat="1" applyBorder="1" applyAlignment="1">
      <alignment horizontal="left" vertical="center" indent="1"/>
    </xf>
    <xf numFmtId="0" fontId="2" fillId="0" borderId="0" xfId="0" applyFont="1" applyBorder="1">
      <alignment vertical="center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3" fillId="0" borderId="0" xfId="0" applyFont="1" applyAlignment="1">
      <alignment horizontal="left" vertical="top"/>
    </xf>
    <xf numFmtId="7" fontId="5" fillId="0" borderId="0" xfId="2" applyNumberFormat="1" applyFont="1" applyFill="1" applyBorder="1" applyAlignment="1">
      <alignment horizontal="right" vertical="center"/>
    </xf>
    <xf numFmtId="167" fontId="5" fillId="0" borderId="0" xfId="1" applyNumberFormat="1" applyFont="1" applyFill="1" applyBorder="1" applyAlignment="1">
      <alignment horizontal="right" vertical="center"/>
    </xf>
    <xf numFmtId="0" fontId="10" fillId="0" borderId="0" xfId="3" applyAlignment="1">
      <alignment horizontal="left" indent="1"/>
    </xf>
    <xf numFmtId="167" fontId="0" fillId="0" borderId="0" xfId="0" applyNumberFormat="1">
      <alignment vertical="center"/>
    </xf>
    <xf numFmtId="7" fontId="5" fillId="0" borderId="0" xfId="1" applyNumberFormat="1" applyFont="1" applyFill="1" applyBorder="1" applyAlignment="1">
      <alignment horizontal="right" vertical="center"/>
    </xf>
    <xf numFmtId="14" fontId="15" fillId="0" borderId="0" xfId="0" applyNumberFormat="1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horizontal="left" vertical="center" indent="1"/>
    </xf>
    <xf numFmtId="7" fontId="15" fillId="0" borderId="0" xfId="2" applyNumberFormat="1" applyFont="1" applyFill="1" applyBorder="1" applyAlignment="1">
      <alignment vertical="center"/>
    </xf>
    <xf numFmtId="7" fontId="15" fillId="0" borderId="0" xfId="2" applyNumberFormat="1" applyFont="1" applyFill="1" applyBorder="1" applyAlignment="1">
      <alignment horizontal="right" vertical="center"/>
    </xf>
    <xf numFmtId="167" fontId="15" fillId="0" borderId="0" xfId="1" applyNumberFormat="1" applyFont="1" applyFill="1" applyBorder="1" applyAlignment="1">
      <alignment horizontal="right" vertical="center"/>
    </xf>
    <xf numFmtId="7" fontId="15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left" vertical="center"/>
    </xf>
    <xf numFmtId="44" fontId="15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7" fontId="15" fillId="0" borderId="0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</cellXfs>
  <cellStyles count="10">
    <cellStyle name="Comma" xfId="1" builtinId="3"/>
    <cellStyle name="Currency" xfId="2" builtinId="4"/>
    <cellStyle name="Followed Hyperlink" xfId="9" builtinId="9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" builtinId="8" customBuiltin="1"/>
    <cellStyle name="Normal" xfId="0" builtinId="0" customBuiltin="1"/>
    <cellStyle name="Title" xfId="3" builtinId="15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alignment horizontal="right" vertical="center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_)&quot; mi.&quot;;\(#,##0.0\)&quot; mi.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_)&quot; mi.&quot;;\(#,##0.0\)&quot; mi.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ajor"/>
      </font>
      <alignment horizontal="center" vertical="center" textRotation="0" wrapText="0" indent="0" justifyLastLine="0" shrinkToFit="0" readingOrder="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5"/>
          <bgColor theme="1" tint="0.499984740745262"/>
        </patternFill>
      </fill>
      <border>
        <vertical style="thin">
          <color theme="1" tint="0.34998626667073579"/>
        </vertical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34998626667073579"/>
        </horizontal>
      </border>
    </dxf>
  </dxfs>
  <tableStyles count="1" defaultTableStyle="ExpenseReport_Table1" defaultPivotStyle="PivotStyleLight16">
    <tableStyle name="ExpenseReport_Table1" pivot="0" count="3">
      <tableStyleElement type="wholeTable" dxfId="33"/>
      <tableStyleElement type="headerRow" dxfId="32"/>
      <tableStyleElement type="total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Expenses" displayName="tblExpenses" ref="B13:M25" totalsRowCount="1" headerRowDxfId="26" dataDxfId="25" totalsRowDxfId="24">
  <tableColumns count="12">
    <tableColumn id="1" name="DATE" totalsRowLabel="TOTALS" dataDxfId="23" totalsRowDxfId="22"/>
    <tableColumn id="2" name="ACCOUNT" dataDxfId="21" totalsRowDxfId="20"/>
    <tableColumn id="3" name="DESCRIPTION" dataDxfId="19" totalsRowDxfId="18"/>
    <tableColumn id="4" name="HOTEL" totalsRowFunction="sum" dataDxfId="17" totalsRowDxfId="16"/>
    <tableColumn id="5" name="TRANSPORT" totalsRowFunction="sum" dataDxfId="15" totalsRowDxfId="14"/>
    <tableColumn id="8" name="MEALS" totalsRowFunction="sum" dataDxfId="13" totalsRowDxfId="12"/>
    <tableColumn id="9" name="PHONE" totalsRowFunction="sum" dataDxfId="11" totalsRowDxfId="10"/>
    <tableColumn id="10" name="MISC." totalsRowFunction="sum" dataDxfId="9" totalsRowDxfId="8"/>
    <tableColumn id="6" name="START" dataDxfId="7" totalsRowDxfId="6" dataCellStyle="Comma"/>
    <tableColumn id="7" name="END" dataDxfId="5" totalsRowDxfId="4" dataCellStyle="Comma"/>
    <tableColumn id="12" name="TOTAL" dataDxfId="3" totalsRowDxfId="2">
      <calculatedColumnFormula>IF(COUNTA(tblExpenses[[#This Row],[START]:[END]])=2,(tblExpenses[[#This Row],[END]]-tblExpenses[[#This Row],[START]])*MileageRate,"")</calculatedColumnFormula>
    </tableColumn>
    <tableColumn id="11" name="TOTAL " totalsRowFunction="sum" dataDxfId="1" totalsRowDxfId="0">
      <calculatedColumnFormula>IF(COUNTA(tblExpenses[[#This Row],[DATE]:[END]])=0,"",SUM(tblExpenses[[#This Row],[HOTEL]:[TRANSPORT]],tblExpenses[[#This Row],[MEALS]:[MISC.]],((tblExpenses[[#This Row],[END]]-tblExpenses[[#This Row],[START]])*(MileageRate))))</calculatedColumnFormula>
    </tableColumn>
  </tableColumns>
  <tableStyleInfo name="ExpenseReport_Table1" showFirstColumn="0" showLastColumn="0" showRowStripes="1" showColumnStripes="0"/>
  <extLst>
    <ext xmlns:x14="http://schemas.microsoft.com/office/spreadsheetml/2009/9/main" uri="{504A1905-F514-4f6f-8877-14C23A59335A}">
      <x14:table altText="Expense report data" altTextSummary="List of travel expenses and details such as the cost of hotel, meals, phone, mileage, etc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ho">
  <a:themeElements>
    <a:clrScheme name="Expense Report">
      <a:dk1>
        <a:srgbClr val="000000"/>
      </a:dk1>
      <a:lt1>
        <a:srgbClr val="FFFFFF"/>
      </a:lt1>
      <a:dk2>
        <a:srgbClr val="2E2224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HO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7000"/>
                <a:satMod val="150000"/>
              </a:schemeClr>
            </a:gs>
            <a:gs pos="30000">
              <a:schemeClr val="phClr">
                <a:shade val="94000"/>
                <a:satMod val="130000"/>
              </a:schemeClr>
            </a:gs>
            <a:gs pos="45000">
              <a:schemeClr val="phClr">
                <a:shade val="100000"/>
                <a:satMod val="120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4000"/>
                <a:satMod val="130000"/>
              </a:schemeClr>
            </a:gs>
            <a:gs pos="100000">
              <a:schemeClr val="phClr">
                <a:shade val="67000"/>
                <a:satMod val="15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700000"/>
            </a:lightRig>
          </a:scene3d>
          <a:sp3d contourW="19050">
            <a:bevelT w="31750" h="38100"/>
            <a:contourClr>
              <a:schemeClr val="phClr">
                <a:shade val="15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4000"/>
                <a:satMod val="210000"/>
              </a:schemeClr>
            </a:gs>
            <a:gs pos="40000">
              <a:schemeClr val="phClr">
                <a:tint val="72000"/>
                <a:shade val="99000"/>
                <a:satMod val="200000"/>
              </a:schemeClr>
            </a:gs>
            <a:gs pos="100000">
              <a:schemeClr val="phClr">
                <a:tint val="100000"/>
                <a:shade val="30000"/>
                <a:alpha val="100000"/>
                <a:satMod val="175000"/>
                <a:lumMod val="100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86000"/>
                <a:alpha val="90000"/>
              </a:schemeClr>
              <a:schemeClr val="phClr">
                <a:shade val="49000"/>
                <a:sat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N27"/>
  <sheetViews>
    <sheetView showGridLines="0" tabSelected="1" zoomScaleNormal="100" workbookViewId="0">
      <selection activeCell="C4" sqref="C4"/>
    </sheetView>
  </sheetViews>
  <sheetFormatPr defaultRowHeight="24" customHeight="1" x14ac:dyDescent="0.3"/>
  <cols>
    <col min="1" max="1" width="2.69921875" customWidth="1"/>
    <col min="2" max="2" width="13.3984375" customWidth="1"/>
    <col min="3" max="3" width="13.8984375" customWidth="1"/>
    <col min="4" max="4" width="18.8984375" customWidth="1"/>
    <col min="5" max="5" width="15.296875" customWidth="1"/>
    <col min="6" max="6" width="12.296875" customWidth="1"/>
    <col min="7" max="8" width="11.296875" customWidth="1"/>
    <col min="9" max="9" width="15.3984375" customWidth="1"/>
    <col min="10" max="12" width="14.296875" customWidth="1"/>
    <col min="13" max="13" width="15.59765625" customWidth="1"/>
    <col min="14" max="14" width="2.69921875" customWidth="1"/>
  </cols>
  <sheetData>
    <row r="1" spans="1:14" ht="36.75" customHeight="1" x14ac:dyDescent="0.55000000000000004">
      <c r="A1" s="33" t="s">
        <v>38</v>
      </c>
      <c r="B1" s="6"/>
      <c r="C1" s="6"/>
      <c r="D1" s="6"/>
    </row>
    <row r="2" spans="1:14" ht="15" customHeight="1" x14ac:dyDescent="0.3">
      <c r="B2" s="16" t="s">
        <v>31</v>
      </c>
      <c r="C2" s="4"/>
      <c r="D2" s="4"/>
    </row>
    <row r="3" spans="1:14" ht="30.75" customHeight="1" x14ac:dyDescent="0.3">
      <c r="B3" s="30" t="s">
        <v>37</v>
      </c>
      <c r="C3" s="1"/>
      <c r="D3" s="1"/>
      <c r="E3" s="1"/>
    </row>
    <row r="4" spans="1:14" ht="18" customHeight="1" x14ac:dyDescent="0.3">
      <c r="B4" s="22" t="s">
        <v>8</v>
      </c>
      <c r="C4" s="14"/>
      <c r="D4" s="10"/>
      <c r="E4" s="22" t="s">
        <v>15</v>
      </c>
      <c r="F4" s="14"/>
      <c r="G4" s="10"/>
      <c r="H4" s="10"/>
      <c r="I4" s="22" t="s">
        <v>19</v>
      </c>
      <c r="J4" s="14"/>
      <c r="K4" s="10"/>
      <c r="L4" s="22" t="s">
        <v>24</v>
      </c>
      <c r="M4" s="25">
        <v>0.5</v>
      </c>
    </row>
    <row r="5" spans="1:14" ht="18" customHeight="1" x14ac:dyDescent="0.3">
      <c r="B5" s="22" t="s">
        <v>32</v>
      </c>
      <c r="C5" s="14"/>
      <c r="D5" s="10"/>
      <c r="E5" s="22" t="s">
        <v>16</v>
      </c>
      <c r="F5" s="14"/>
      <c r="G5" s="10"/>
      <c r="H5" s="10"/>
      <c r="I5" s="22" t="s">
        <v>22</v>
      </c>
      <c r="J5" s="23"/>
      <c r="K5" s="11"/>
      <c r="L5" s="22" t="s">
        <v>25</v>
      </c>
      <c r="M5" s="21">
        <v>30</v>
      </c>
    </row>
    <row r="6" spans="1:14" ht="18" customHeight="1" x14ac:dyDescent="0.3">
      <c r="B6" s="22" t="s">
        <v>33</v>
      </c>
      <c r="C6" s="14"/>
      <c r="D6" s="10"/>
      <c r="E6" s="22" t="s">
        <v>17</v>
      </c>
      <c r="F6" s="14"/>
      <c r="G6" s="10"/>
      <c r="H6" s="5"/>
      <c r="I6" s="22" t="s">
        <v>23</v>
      </c>
      <c r="J6" s="23"/>
      <c r="K6" s="11"/>
      <c r="L6" s="22" t="s">
        <v>28</v>
      </c>
      <c r="M6" s="26">
        <v>200</v>
      </c>
    </row>
    <row r="7" spans="1:14" ht="18" customHeight="1" x14ac:dyDescent="0.3">
      <c r="B7" s="22" t="s">
        <v>34</v>
      </c>
      <c r="C7" s="14"/>
      <c r="D7" s="10"/>
      <c r="E7" s="22" t="s">
        <v>18</v>
      </c>
      <c r="F7" s="14"/>
      <c r="G7" s="10"/>
      <c r="H7" s="5"/>
      <c r="I7" s="22" t="s">
        <v>20</v>
      </c>
      <c r="J7" s="20"/>
      <c r="K7" s="12"/>
      <c r="L7" s="22" t="s">
        <v>26</v>
      </c>
      <c r="M7" s="21">
        <v>10</v>
      </c>
    </row>
    <row r="8" spans="1:14" ht="18" customHeight="1" x14ac:dyDescent="0.3">
      <c r="B8" s="5"/>
      <c r="C8" s="5"/>
      <c r="D8" s="10"/>
      <c r="E8" s="5"/>
      <c r="F8" s="5"/>
      <c r="G8" s="10"/>
      <c r="H8" s="5"/>
      <c r="I8" s="24" t="s">
        <v>21</v>
      </c>
      <c r="J8" s="20"/>
      <c r="K8" s="13"/>
      <c r="L8" s="24" t="s">
        <v>27</v>
      </c>
      <c r="M8" s="21">
        <v>50</v>
      </c>
    </row>
    <row r="9" spans="1:14" ht="7.5" customHeight="1" x14ac:dyDescent="0.3">
      <c r="B9" s="5"/>
      <c r="C9" s="5"/>
      <c r="D9" s="10"/>
      <c r="E9" s="5"/>
      <c r="F9" s="5"/>
      <c r="G9" s="10"/>
      <c r="H9" s="5"/>
      <c r="I9" s="19"/>
      <c r="J9" s="20"/>
      <c r="K9" s="13"/>
      <c r="L9" s="19"/>
      <c r="M9" s="21"/>
    </row>
    <row r="10" spans="1:14" ht="11.25" customHeight="1" x14ac:dyDescent="0.3">
      <c r="B10" s="1"/>
      <c r="C10" s="1"/>
      <c r="D10" s="1"/>
      <c r="E10" s="1"/>
      <c r="F10" s="1"/>
      <c r="G10" s="1"/>
      <c r="H10" s="1"/>
      <c r="I10" s="1"/>
      <c r="J10" s="27"/>
      <c r="K10" s="46" t="s">
        <v>14</v>
      </c>
      <c r="L10" s="27"/>
      <c r="M10" s="1"/>
      <c r="N10" t="s">
        <v>36</v>
      </c>
    </row>
    <row r="11" spans="1:14" ht="9" customHeight="1" x14ac:dyDescent="0.3">
      <c r="B11" s="1"/>
      <c r="C11" s="1"/>
      <c r="D11" s="1"/>
      <c r="E11" s="1"/>
      <c r="F11" s="1"/>
      <c r="G11" s="1"/>
      <c r="H11" s="1"/>
      <c r="I11" s="27"/>
      <c r="J11" s="28"/>
      <c r="K11" s="46"/>
      <c r="L11" s="29"/>
      <c r="M11" s="1"/>
      <c r="N11" t="s">
        <v>36</v>
      </c>
    </row>
    <row r="12" spans="1:14" ht="5.25" customHeight="1" x14ac:dyDescent="0.3">
      <c r="B12" s="1"/>
      <c r="C12" s="1"/>
      <c r="D12" s="1"/>
      <c r="E12" s="1"/>
      <c r="F12" s="1"/>
      <c r="G12" s="1"/>
      <c r="H12" s="1"/>
      <c r="I12" s="1"/>
      <c r="J12" s="2"/>
      <c r="K12" s="3"/>
      <c r="L12" s="2"/>
      <c r="M12" s="1"/>
    </row>
    <row r="13" spans="1:14" s="5" customFormat="1" ht="24" customHeight="1" x14ac:dyDescent="0.3">
      <c r="B13" s="17" t="s">
        <v>2</v>
      </c>
      <c r="C13" s="17" t="s">
        <v>3</v>
      </c>
      <c r="D13" s="17" t="s">
        <v>4</v>
      </c>
      <c r="E13" s="17" t="s">
        <v>5</v>
      </c>
      <c r="F13" s="17" t="s">
        <v>6</v>
      </c>
      <c r="G13" s="17" t="s">
        <v>7</v>
      </c>
      <c r="H13" s="17" t="s">
        <v>8</v>
      </c>
      <c r="I13" s="17" t="s">
        <v>9</v>
      </c>
      <c r="J13" s="17" t="s">
        <v>10</v>
      </c>
      <c r="K13" s="17" t="s">
        <v>11</v>
      </c>
      <c r="L13" s="17" t="s">
        <v>12</v>
      </c>
      <c r="M13" s="17" t="s">
        <v>13</v>
      </c>
    </row>
    <row r="14" spans="1:14" s="5" customFormat="1" ht="24" customHeight="1" x14ac:dyDescent="0.3">
      <c r="B14" s="7">
        <v>41244</v>
      </c>
      <c r="C14" s="8" t="s">
        <v>0</v>
      </c>
      <c r="D14" s="8" t="s">
        <v>1</v>
      </c>
      <c r="E14" s="9"/>
      <c r="F14" s="31"/>
      <c r="G14" s="31"/>
      <c r="H14" s="31"/>
      <c r="I14" s="31"/>
      <c r="J14" s="32">
        <v>11378.5</v>
      </c>
      <c r="K14" s="32">
        <v>11456.2</v>
      </c>
      <c r="L14" s="35">
        <f>IF(COUNTA(tblExpenses[[#This Row],[START]:[END]])=2,(tblExpenses[[#This Row],[END]]-tblExpenses[[#This Row],[START]])*MileageRate,"")</f>
        <v>38.850000000000364</v>
      </c>
      <c r="M14" s="31">
        <f>IF(COUNTA(tblExpenses[[#This Row],[DATE]:[END]])=0,"",SUM(tblExpenses[[#This Row],[HOTEL]:[TRANSPORT]],tblExpenses[[#This Row],[MEALS]:[MISC.]],((tblExpenses[[#This Row],[END]]-tblExpenses[[#This Row],[START]])*(MileageRate))))</f>
        <v>38.850000000000364</v>
      </c>
    </row>
    <row r="15" spans="1:14" s="5" customFormat="1" ht="24" customHeight="1" x14ac:dyDescent="0.3">
      <c r="B15" s="7">
        <v>41245</v>
      </c>
      <c r="C15" s="8" t="s">
        <v>0</v>
      </c>
      <c r="D15" s="8" t="s">
        <v>30</v>
      </c>
      <c r="E15" s="9">
        <v>445</v>
      </c>
      <c r="F15" s="31">
        <v>225</v>
      </c>
      <c r="G15" s="31">
        <v>20</v>
      </c>
      <c r="H15" s="31"/>
      <c r="I15" s="31">
        <v>5</v>
      </c>
      <c r="J15" s="32"/>
      <c r="K15" s="32"/>
      <c r="L15" s="35" t="str">
        <f>IF(COUNTA(tblExpenses[[#This Row],[START]:[END]])=2,(tblExpenses[[#This Row],[END]]-tblExpenses[[#This Row],[START]])*MileageRate,"")</f>
        <v/>
      </c>
      <c r="M15" s="31">
        <f>IF(COUNTA(tblExpenses[[#This Row],[DATE]:[END]])=0,"",SUM(tblExpenses[[#This Row],[HOTEL]:[TRANSPORT]],tblExpenses[[#This Row],[MEALS]:[MISC.]],((tblExpenses[[#This Row],[END]]-tblExpenses[[#This Row],[START]])*(MileageRate))))</f>
        <v>695</v>
      </c>
    </row>
    <row r="16" spans="1:14" s="5" customFormat="1" ht="24" customHeight="1" x14ac:dyDescent="0.3">
      <c r="B16" s="36"/>
      <c r="C16" s="37"/>
      <c r="D16" s="37"/>
      <c r="E16" s="38"/>
      <c r="F16" s="39"/>
      <c r="G16" s="39"/>
      <c r="H16" s="39"/>
      <c r="I16" s="39"/>
      <c r="J16" s="40"/>
      <c r="K16" s="40"/>
      <c r="L16" s="41" t="str">
        <f>IF(COUNTA(tblExpenses[[#This Row],[START]:[END]])=2,(tblExpenses[[#This Row],[END]]-tblExpenses[[#This Row],[START]])*MileageRate,"")</f>
        <v/>
      </c>
      <c r="M16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17" spans="2:13" ht="24" customHeight="1" x14ac:dyDescent="0.3">
      <c r="B17" s="36"/>
      <c r="C17" s="37"/>
      <c r="D17" s="37"/>
      <c r="E17" s="38"/>
      <c r="F17" s="39"/>
      <c r="G17" s="39"/>
      <c r="H17" s="39"/>
      <c r="I17" s="39"/>
      <c r="J17" s="40"/>
      <c r="K17" s="40"/>
      <c r="L17" s="41" t="str">
        <f>IF(COUNTA(tblExpenses[[#This Row],[START]:[END]])=2,(tblExpenses[[#This Row],[END]]-tblExpenses[[#This Row],[START]])*MileageRate,"")</f>
        <v/>
      </c>
      <c r="M17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18" spans="2:13" ht="24" customHeight="1" x14ac:dyDescent="0.3">
      <c r="B18" s="36"/>
      <c r="C18" s="37"/>
      <c r="D18" s="37"/>
      <c r="E18" s="38"/>
      <c r="F18" s="39"/>
      <c r="G18" s="39"/>
      <c r="H18" s="39"/>
      <c r="I18" s="39"/>
      <c r="J18" s="40"/>
      <c r="K18" s="40"/>
      <c r="L18" s="41" t="str">
        <f>IF(COUNTA(tblExpenses[[#This Row],[START]:[END]])=2,(tblExpenses[[#This Row],[END]]-tblExpenses[[#This Row],[START]])*MileageRate,"")</f>
        <v/>
      </c>
      <c r="M18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19" spans="2:13" ht="24" customHeight="1" x14ac:dyDescent="0.3">
      <c r="B19" s="36"/>
      <c r="C19" s="37"/>
      <c r="D19" s="37"/>
      <c r="E19" s="38"/>
      <c r="F19" s="39"/>
      <c r="G19" s="39"/>
      <c r="H19" s="39"/>
      <c r="I19" s="39"/>
      <c r="J19" s="40"/>
      <c r="K19" s="40"/>
      <c r="L19" s="41" t="str">
        <f>IF(COUNTA(tblExpenses[[#This Row],[START]:[END]])=2,(tblExpenses[[#This Row],[END]]-tblExpenses[[#This Row],[START]])*MileageRate,"")</f>
        <v/>
      </c>
      <c r="M19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0" spans="2:13" ht="24" customHeight="1" x14ac:dyDescent="0.3">
      <c r="B20" s="36"/>
      <c r="C20" s="37"/>
      <c r="D20" s="37"/>
      <c r="E20" s="38"/>
      <c r="F20" s="39"/>
      <c r="G20" s="39"/>
      <c r="H20" s="39"/>
      <c r="I20" s="39"/>
      <c r="J20" s="40"/>
      <c r="K20" s="40"/>
      <c r="L20" s="41" t="str">
        <f>IF(COUNTA(tblExpenses[[#This Row],[START]:[END]])=2,(tblExpenses[[#This Row],[END]]-tblExpenses[[#This Row],[START]])*MileageRate,"")</f>
        <v/>
      </c>
      <c r="M20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1" spans="2:13" ht="24" customHeight="1" x14ac:dyDescent="0.3">
      <c r="B21" s="36"/>
      <c r="C21" s="37"/>
      <c r="D21" s="37"/>
      <c r="E21" s="38"/>
      <c r="F21" s="39"/>
      <c r="G21" s="39"/>
      <c r="H21" s="39"/>
      <c r="I21" s="39"/>
      <c r="J21" s="40"/>
      <c r="K21" s="40"/>
      <c r="L21" s="41" t="str">
        <f>IF(COUNTA(tblExpenses[[#This Row],[START]:[END]])=2,(tblExpenses[[#This Row],[END]]-tblExpenses[[#This Row],[START]])*MileageRate,"")</f>
        <v/>
      </c>
      <c r="M21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2" spans="2:13" ht="24" customHeight="1" x14ac:dyDescent="0.3">
      <c r="B22" s="36"/>
      <c r="C22" s="37"/>
      <c r="D22" s="37"/>
      <c r="E22" s="38"/>
      <c r="F22" s="39"/>
      <c r="G22" s="39"/>
      <c r="H22" s="39"/>
      <c r="I22" s="39"/>
      <c r="J22" s="40"/>
      <c r="K22" s="40"/>
      <c r="L22" s="41" t="str">
        <f>IF(COUNTA(tblExpenses[[#This Row],[START]:[END]])=2,(tblExpenses[[#This Row],[END]]-tblExpenses[[#This Row],[START]])*MileageRate,"")</f>
        <v/>
      </c>
      <c r="M22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3" spans="2:13" ht="24" customHeight="1" x14ac:dyDescent="0.3">
      <c r="B23" s="36"/>
      <c r="C23" s="37"/>
      <c r="D23" s="37"/>
      <c r="E23" s="38"/>
      <c r="F23" s="39"/>
      <c r="G23" s="39"/>
      <c r="H23" s="39"/>
      <c r="I23" s="39"/>
      <c r="J23" s="40"/>
      <c r="K23" s="40"/>
      <c r="L23" s="41" t="str">
        <f>IF(COUNTA(tblExpenses[[#This Row],[START]:[END]])=2,(tblExpenses[[#This Row],[END]]-tblExpenses[[#This Row],[START]])*MileageRate,"")</f>
        <v/>
      </c>
      <c r="M23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4" spans="2:13" ht="24" customHeight="1" x14ac:dyDescent="0.3">
      <c r="B24" s="36"/>
      <c r="C24" s="37"/>
      <c r="D24" s="37"/>
      <c r="E24" s="38"/>
      <c r="F24" s="39"/>
      <c r="G24" s="39"/>
      <c r="H24" s="39"/>
      <c r="I24" s="39"/>
      <c r="J24" s="40"/>
      <c r="K24" s="40"/>
      <c r="L24" s="41" t="str">
        <f>IF(COUNTA(tblExpenses[[#This Row],[START]:[END]])=2,(tblExpenses[[#This Row],[END]]-tblExpenses[[#This Row],[START]])*MileageRate,"")</f>
        <v/>
      </c>
      <c r="M24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5" spans="2:13" ht="24" customHeight="1" x14ac:dyDescent="0.3">
      <c r="B25" s="37" t="s">
        <v>29</v>
      </c>
      <c r="C25" s="42"/>
      <c r="D25" s="42"/>
      <c r="E25" s="43">
        <f>SUBTOTAL(109,tblExpenses[HOTEL])</f>
        <v>445</v>
      </c>
      <c r="F25" s="43">
        <f>SUBTOTAL(109,tblExpenses[TRANSPORT])</f>
        <v>225</v>
      </c>
      <c r="G25" s="43">
        <f>SUBTOTAL(109,tblExpenses[MEALS])</f>
        <v>20</v>
      </c>
      <c r="H25" s="43">
        <f>SUBTOTAL(109,tblExpenses[PHONE])</f>
        <v>0</v>
      </c>
      <c r="I25" s="43">
        <f>SUBTOTAL(109,tblExpenses[MISC.])</f>
        <v>5</v>
      </c>
      <c r="J25" s="44"/>
      <c r="K25" s="44"/>
      <c r="L25" s="44"/>
      <c r="M25" s="45">
        <f>SUBTOTAL(109,tblExpenses[[TOTAL ]])</f>
        <v>733.85000000000036</v>
      </c>
    </row>
    <row r="26" spans="2:13" ht="24" customHeight="1" x14ac:dyDescent="0.3">
      <c r="L26" s="18" t="s">
        <v>35</v>
      </c>
      <c r="M26" s="15">
        <v>0</v>
      </c>
    </row>
    <row r="27" spans="2:13" ht="24" customHeight="1" x14ac:dyDescent="0.3">
      <c r="J27" s="34"/>
      <c r="L27" s="18" t="s">
        <v>12</v>
      </c>
      <c r="M27" s="15">
        <f>tblExpenses[[#Totals],[TOTAL ]]-Advances</f>
        <v>733.85000000000036</v>
      </c>
    </row>
  </sheetData>
  <mergeCells count="1">
    <mergeCell ref="K10:K11"/>
  </mergeCells>
  <conditionalFormatting sqref="E14:I24">
    <cfRule type="expression" dxfId="30" priority="3">
      <formula>E14&lt;0</formula>
    </cfRule>
  </conditionalFormatting>
  <conditionalFormatting sqref="J14:L24">
    <cfRule type="expression" dxfId="29" priority="18">
      <formula>($K14&lt;&gt;"")*($J14&lt;&gt;"")*($K14&lt;$J14)</formula>
    </cfRule>
  </conditionalFormatting>
  <conditionalFormatting sqref="B14:B24">
    <cfRule type="expression" dxfId="28" priority="34">
      <formula>(($B14&lt;$J$5)+($B14&gt;$J$6))*($B14&lt;&gt;"")</formula>
    </cfRule>
  </conditionalFormatting>
  <conditionalFormatting sqref="G14:G24">
    <cfRule type="expression" dxfId="27" priority="48">
      <formula>SUMIF($B$14:$B$24,$B14,$G$14:$G$24)&gt;$M$5</formula>
    </cfRule>
  </conditionalFormatting>
  <printOptions horizontalCentered="1"/>
  <pageMargins left="0.25" right="0.25" top="0.75" bottom="0.75" header="0.3" footer="0.3"/>
  <pageSetup scale="85" fitToHeight="0" orientation="landscape" r:id="rId1"/>
  <headerFooter differentFirst="1">
    <oddFooter>&amp;CPage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DC27694-4DEA-43DB-9159-F31CD01846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Expense Report</vt:lpstr>
      <vt:lpstr>Advances</vt:lpstr>
      <vt:lpstr>AllData</vt:lpstr>
      <vt:lpstr>BeginDate</vt:lpstr>
      <vt:lpstr>EndDate</vt:lpstr>
      <vt:lpstr>MileageRate</vt:lpstr>
      <vt:lpstr>'Expense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Marwen Mema</dc:creator>
  <cp:keywords/>
  <cp:lastModifiedBy>Marwen Mema</cp:lastModifiedBy>
  <dcterms:created xsi:type="dcterms:W3CDTF">2016-05-31T10:34:15Z</dcterms:created>
  <dcterms:modified xsi:type="dcterms:W3CDTF">2016-05-31T10:34:15Z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TC027802579991</vt:lpwstr>
  </property>
</Properties>
</file>