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53" visibility="visible"/>
  </bookViews>
  <sheets>
    <sheet name="CHRMO" sheetId="1" r:id="rId4"/>
  </sheets>
  <definedNames>
    <definedName name="_xlnm._FilterDatabase" localSheetId="0" hidden="1">'CHRMO'!$AA$1:$AA$54</definedName>
    <definedName name="_xlnm.Print_Titles" localSheetId="0">'CHRMO'!$10:$12</definedName>
    <definedName name="_xlnm.Print_Area" localSheetId="0">'CHRMO'!$A$1:$AH$54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<sst xmlns="http://schemas.openxmlformats.org/spreadsheetml/2006/main" uniqueCount="111">
  <si>
    <t>Appendix 32</t>
  </si>
  <si>
    <t xml:space="preserve"> CITY OFFICIALS AND EMPLOYEES PAYROLL JOURNAL</t>
  </si>
  <si>
    <t>For the period of SEPTEMBER 1-30, 2023</t>
  </si>
  <si>
    <t>LGU : ________________________________</t>
  </si>
  <si>
    <t>CITY GOVERNMENT OF PANABO</t>
  </si>
  <si>
    <t>Fund : ________________________________</t>
  </si>
  <si>
    <t>CHRMO</t>
  </si>
  <si>
    <t>We acknowledge receipt of cash shown opposite our name as full compensation for services rendered for the period covered.</t>
  </si>
  <si>
    <t>Date Prepared:</t>
  </si>
  <si>
    <t>11:29 AM</t>
  </si>
  <si>
    <t>Serial No.</t>
  </si>
  <si>
    <t>Name</t>
  </si>
  <si>
    <t>Position</t>
  </si>
  <si>
    <t>GENDER</t>
  </si>
  <si>
    <t>Employee No.</t>
  </si>
  <si>
    <t>COMPENSATIONS</t>
  </si>
  <si>
    <t>DEDUCTIONS</t>
  </si>
  <si>
    <t>Net Amount Due</t>
  </si>
  <si>
    <t>NET PAY 1</t>
  </si>
  <si>
    <t>NET PAY 2</t>
  </si>
  <si>
    <t>Salaries and Wages</t>
  </si>
  <si>
    <t>No. of Days LWOP</t>
  </si>
  <si>
    <t>Total Amount</t>
  </si>
  <si>
    <t xml:space="preserve">SALARY  Earned Amount </t>
  </si>
  <si>
    <t>PERA</t>
  </si>
  <si>
    <t>PERA Earned Amount</t>
  </si>
  <si>
    <t>RATA (GROSS)</t>
  </si>
  <si>
    <t>RATA</t>
  </si>
  <si>
    <t>RATA (AMOUNT ACCRUED)</t>
  </si>
  <si>
    <t>TOTAL  GROSS Amount</t>
  </si>
  <si>
    <t>MANDATORY DEDUCTIONS (GS)</t>
  </si>
  <si>
    <t>MANDATORY DEDUCTIONS (PS)</t>
  </si>
  <si>
    <t>OTHER DEDUCTIONS</t>
  </si>
  <si>
    <t>Total Amount Deductions</t>
  </si>
  <si>
    <t xml:space="preserve">SEPTEMBER </t>
  </si>
  <si>
    <t>M</t>
  </si>
  <si>
    <t>F</t>
  </si>
  <si>
    <t>REPRESENTATION ALLOWANCE (RA)</t>
  </si>
  <si>
    <t>TRANSPORTATION ALLOWANCE (TA)</t>
  </si>
  <si>
    <t>22 days</t>
  </si>
  <si>
    <t>Leave Filed</t>
  </si>
  <si>
    <t>Number of working days</t>
  </si>
  <si>
    <t>PHIC FULL</t>
  </si>
  <si>
    <t>GSIS</t>
  </si>
  <si>
    <t xml:space="preserve">HDMF </t>
  </si>
  <si>
    <t>PHILHEALTH</t>
  </si>
  <si>
    <t>ECC</t>
  </si>
  <si>
    <t>ACCOUNT NAME</t>
  </si>
  <si>
    <t>AMOUNT</t>
  </si>
  <si>
    <t>1-15</t>
  </si>
  <si>
    <t>16-30</t>
  </si>
  <si>
    <t>ESPINOSA , CHERELLE</t>
  </si>
  <si>
    <t>Senior Labor and Employment Officer</t>
  </si>
  <si>
    <t>GSIS PS</t>
  </si>
  <si>
    <t>Coop Acct</t>
  </si>
  <si>
    <t>PHIC PS</t>
  </si>
  <si>
    <t>Coop Loan</t>
  </si>
  <si>
    <t>HDMF PS</t>
  </si>
  <si>
    <t>Coop Mortuary</t>
  </si>
  <si>
    <t>Witholding Tax</t>
  </si>
  <si>
    <t>Coop Share</t>
  </si>
  <si>
    <t>GSIS Emergency Loan</t>
  </si>
  <si>
    <t>GSIS MPL</t>
  </si>
  <si>
    <t>GSIS Policy</t>
  </si>
  <si>
    <t>LBP Loan</t>
  </si>
  <si>
    <t>PCHGEA Prov. Aide Loan</t>
  </si>
  <si>
    <t>PCHGEA Dues</t>
  </si>
  <si>
    <t>PCHGEA Burial</t>
  </si>
  <si>
    <t>GARCIA , BRIAN JADE</t>
  </si>
  <si>
    <t>Computer Programmer II</t>
  </si>
  <si>
    <t>GSIS Conso Loan</t>
  </si>
  <si>
    <t>HDMF Housing Loan</t>
  </si>
  <si>
    <t>Tagum Coop Loan</t>
  </si>
  <si>
    <t>SAUPING , BRENDA</t>
  </si>
  <si>
    <t>City Government Assistant Department Head I</t>
  </si>
  <si>
    <t>TOTAL</t>
  </si>
  <si>
    <t>SALARY FOR THE PERIOD</t>
  </si>
  <si>
    <t>GSIS PREMIUM</t>
  </si>
  <si>
    <t>HDMF PREMIUM</t>
  </si>
  <si>
    <t>STATE INSURANCE</t>
  </si>
  <si>
    <t>REPRESENTATION ALLOWANCE</t>
  </si>
  <si>
    <t>TRANSPORTATION ALLOWANCE</t>
  </si>
  <si>
    <t>TOTAL OBLIGATION</t>
  </si>
  <si>
    <t>A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</si>
  <si>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 Services duly rendered as stated.</t>
    </r>
  </si>
  <si>
    <t>B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</si>
  <si>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Supporting documents complete and proper.</t>
    </r>
  </si>
  <si>
    <t>C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</si>
  <si>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Cash available for the purpose.</t>
    </r>
  </si>
  <si>
    <t>JAN MARI G. CAFÉ</t>
  </si>
  <si>
    <t>MYLENE M. HERMOSORA, CPA</t>
  </si>
  <si>
    <t>KIRK B. SAMILLANO</t>
  </si>
  <si>
    <t>CGDH I - CHRMO</t>
  </si>
  <si>
    <t>Date</t>
  </si>
  <si>
    <t>CGDH I - CAO</t>
  </si>
  <si>
    <t xml:space="preserve"> Date</t>
  </si>
  <si>
    <t>CGDH I - CTO</t>
  </si>
  <si>
    <t>Authorized Official</t>
  </si>
  <si>
    <t xml:space="preserve">Head of Accounting Division/Unit
</t>
  </si>
  <si>
    <t xml:space="preserve"> Head of Treasury Division/Unit</t>
  </si>
  <si>
    <t>D</t>
  </si>
  <si>
    <r>
      <t xml:space="preserve">APPROVED FOR PAYMENT: </t>
    </r>
    <r>
      <rPr>
        <rFont val="Times New Roman"/>
        <b val="true"/>
        <i val="false"/>
        <strike val="true"/>
        <color rgb="FF000000"/>
        <sz val="11"/>
        <u val="none"/>
      </rPr>
      <t xml:space="preserve">P</t>
    </r>
    <r>
      <rPr>
        <rFont val="Times New Roman"/>
        <b val="true"/>
        <i val="false"/>
        <strike val="false"/>
        <color rgb="FF000000"/>
        <sz val="11"/>
        <u val="none"/>
      </rPr>
      <t xml:space="preserve">_________________ </t>
    </r>
  </si>
  <si>
    <t>E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</si>
  <si>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CERTIFIED: </t>
    </r>
    <r>
      <rPr>
        <rFont val="Times New Roman"/>
        <b val="false"/>
        <i val="false"/>
        <strike val="false"/>
        <color rgb="FF000000"/>
        <sz val="12"/>
        <u val="none"/>
      </rPr>
      <t xml:space="preserve">Each employee whose name appears on the payroll has been paid the amount as indicated opposite his/her name</t>
    </r>
  </si>
  <si>
    <t xml:space="preserve">                  </t>
  </si>
  <si>
    <t xml:space="preserve">           </t>
  </si>
  <si>
    <t>CAFOA No. : _____________</t>
  </si>
  <si>
    <t>Date : ___________________</t>
  </si>
  <si>
    <t>JOSE E. RELAMPAGOS</t>
  </si>
  <si>
    <t>CITY MAYOR</t>
  </si>
  <si>
    <t xml:space="preserve"> Local Chief Executive</t>
  </si>
</sst>
</file>

<file path=xl/styles.xml><?xml version="1.0" encoding="utf-8"?>
<styleSheet xmlns="http://schemas.openxmlformats.org/spreadsheetml/2006/main" xml:space="preserve">
  <numFmts count="3">
    <numFmt numFmtId="164" formatCode="_-* #,##0.00_-;\-* #,##0.00_-;_-* &quot;-&quot;??_-;_-@_-"/>
    <numFmt numFmtId="165" formatCode="_(* #,##0.00_);_(* \(#,##0.00\);_(* &quot;-&quot;??_);_(@_)"/>
    <numFmt numFmtId="166" formatCode="[$-3409]mmmm\ dd\,\ yyyy;@"/>
  </numFmts>
  <fonts count="32"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2"/>
      <color rgb="FFFF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FF0000"/>
      <name val="Arial Narrow"/>
    </font>
    <font>
      <b val="1"/>
      <i val="0"/>
      <strike val="0"/>
      <u val="none"/>
      <sz val="13"/>
      <color rgb="FF000000"/>
      <name val="Arial Narrow"/>
    </font>
    <font>
      <b val="1"/>
      <i val="0"/>
      <strike val="0"/>
      <u val="none"/>
      <sz val="12"/>
      <color rgb="FFFF0000"/>
      <name val="Times New Roman"/>
    </font>
    <font>
      <b val="0"/>
      <i val="0"/>
      <strike val="0"/>
      <u val="none"/>
      <sz val="11"/>
      <color rgb="FFFF0000"/>
      <name val="Times New Roman"/>
    </font>
    <font>
      <b val="1"/>
      <i val="0"/>
      <strike val="0"/>
      <u val="none"/>
      <sz val="12"/>
      <color rgb="FFFF0000"/>
      <name val="Arial Narrow"/>
    </font>
    <font>
      <b val="0"/>
      <i val="0"/>
      <strike val="0"/>
      <u val="none"/>
      <sz val="10"/>
      <color rgb="FFFF0000"/>
      <name val="Arial Narrow"/>
    </font>
    <font>
      <b val="1"/>
      <i val="0"/>
      <strike val="0"/>
      <u val="none"/>
      <sz val="10"/>
      <color rgb="FFFF0000"/>
      <name val="Times New Roman"/>
    </font>
    <font>
      <b val="0"/>
      <i val="1"/>
      <strike val="0"/>
      <u val="none"/>
      <sz val="10"/>
      <color rgb="FFFF0000"/>
      <name val="Times New Roman"/>
    </font>
    <font>
      <b val="1"/>
      <i val="0"/>
      <strike val="0"/>
      <u val="none"/>
      <sz val="9"/>
      <color rgb="FFFF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Arial Narrow"/>
    </font>
    <font>
      <b val="0"/>
      <i val="0"/>
      <strike val="0"/>
      <u val="single"/>
      <sz val="12"/>
      <color rgb="FF0000FF"/>
      <name val="Times New Roman"/>
    </font>
    <font>
      <b val="1"/>
      <i val="0"/>
      <strike val="0"/>
      <u val="none"/>
      <sz val="20"/>
      <color rgb="FFFF0000"/>
      <name val="Times New Roman"/>
    </font>
    <font>
      <b val="1"/>
      <i val="0"/>
      <strike val="0"/>
      <u val="none"/>
      <sz val="22"/>
      <color rgb="FFFF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7030A0"/>
      <name val="Times New Roman"/>
    </font>
    <font>
      <b val="1"/>
      <i val="0"/>
      <strike val="0"/>
      <u val="singl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1"/>
      <strike val="0"/>
      <u val="none"/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C2D69B"/>
        <bgColor rgb="FFFFFFFF"/>
      </patternFill>
    </fill>
  </fills>
  <borders count="10">
    <border/>
    <border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42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right" textRotation="18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3" numFmtId="0" fillId="0" borderId="1" applyFont="1" applyNumberFormat="0" applyFill="0" applyBorder="1" applyAlignment="0">
      <alignment textRotation="0" wrapText="false" shrinkToFit="false"/>
    </xf>
    <xf xfId="0" fontId="4" numFmtId="0" fillId="0" borderId="0" applyFont="1" applyNumberFormat="0" applyFill="0" applyBorder="0" applyAlignment="1">
      <alignment horizontal="right" vertical="top" textRotation="0" wrapText="tru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0" numFmtId="0" fillId="0" borderId="1" applyFont="0" applyNumberFormat="0" applyFill="0" applyBorder="1" applyAlignment="0">
      <alignment textRotation="0" wrapText="false" shrinkToFit="false"/>
    </xf>
    <xf xfId="0" fontId="3" numFmtId="0" fillId="0" borderId="0" applyFont="1" applyNumberFormat="0" applyFill="0" applyBorder="0" applyAlignment="1">
      <alignment vertical="top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true" shrinkToFit="false"/>
    </xf>
    <xf xfId="0" fontId="7" numFmtId="164" fillId="0" borderId="0" applyFont="1" applyNumberFormat="1" applyFill="0" applyBorder="0" applyAlignment="1">
      <alignment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164" fillId="0" borderId="0" applyFont="1" applyNumberFormat="1" applyFill="0" applyBorder="0" applyAlignment="1">
      <alignment horizontal="center" vertical="center" textRotation="0" wrapText="false" shrinkToFit="false"/>
    </xf>
    <xf xfId="0" fontId="7" numFmtId="164" fillId="0" borderId="0" applyFont="1" applyNumberFormat="1" applyFill="0" applyBorder="0" applyAlignment="1">
      <alignment horizontal="center" vertical="center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textRotation="0" wrapText="tru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6" numFmtId="0" fillId="0" borderId="0" applyFont="1" applyNumberFormat="0" applyFill="0" applyBorder="0" applyAlignment="1">
      <alignment vertical="center" textRotation="0" wrapText="false" shrinkToFit="false"/>
    </xf>
    <xf xfId="0" fontId="9" numFmtId="165" fillId="0" borderId="2" applyFont="1" applyNumberFormat="1" applyFill="0" applyBorder="1" applyAlignment="1">
      <alignment vertical="center" textRotation="0" wrapText="false" shrinkToFit="false"/>
    </xf>
    <xf xfId="0" fontId="10" numFmtId="0" fillId="0" borderId="0" applyFont="1" applyNumberFormat="0" applyFill="0" applyBorder="0" applyAlignment="0">
      <alignment textRotation="0" wrapText="false" shrinkToFit="false"/>
    </xf>
    <xf xfId="0" fontId="0" numFmtId="0" fillId="0" borderId="1" applyFont="0" applyNumberFormat="0" applyFill="0" applyBorder="1" applyAlignment="0">
      <alignment textRotation="0" wrapText="false" shrinkToFit="false"/>
    </xf>
    <xf xfId="0" fontId="7" numFmtId="164" fillId="0" borderId="0" applyFont="1" applyNumberFormat="1" applyFill="0" applyBorder="0" applyAlignment="1">
      <alignment horizontal="center" vertical="center" textRotation="0" wrapText="false" shrinkToFit="false"/>
    </xf>
    <xf xfId="0" fontId="7" numFmtId="164" fillId="0" borderId="0" applyFont="1" applyNumberFormat="1" applyFill="0" applyBorder="0" applyAlignment="1">
      <alignment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false" shrinkToFit="false"/>
    </xf>
    <xf xfId="0" fontId="11" numFmtId="0" fillId="0" borderId="3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3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1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0" fillId="0" borderId="3" applyFont="1" applyNumberFormat="0" applyFill="0" applyBorder="1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left" vertical="center" textRotation="0" wrapText="true" shrinkToFit="false"/>
    </xf>
    <xf xfId="0" fontId="12" numFmtId="164" fillId="0" borderId="0" applyFont="1" applyNumberFormat="1" applyFill="0" applyBorder="0" applyAlignment="1">
      <alignment horizontal="center" vertical="center" textRotation="0" wrapText="false" shrinkToFit="false"/>
    </xf>
    <xf xfId="0" fontId="7" numFmtId="164" fillId="0" borderId="0" applyFont="1" applyNumberFormat="1" applyFill="0" applyBorder="0" applyAlignment="1">
      <alignment vertical="center" textRotation="0" wrapText="false" shrinkToFit="false"/>
    </xf>
    <xf xfId="0" fontId="7" numFmtId="164" fillId="0" borderId="0" applyFont="1" applyNumberFormat="1" applyFill="0" applyBorder="0" applyAlignment="1">
      <alignment horizontal="left" vertical="center" textRotation="0" wrapText="false" shrinkToFit="false"/>
    </xf>
    <xf xfId="0" fontId="7" numFmtId="164" fillId="0" borderId="0" applyFont="1" applyNumberFormat="1" applyFill="0" applyBorder="0" applyAlignment="1">
      <alignment horizontal="center" vertical="center"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 indent="1"/>
    </xf>
    <xf xfId="0" fontId="8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1" applyFont="1" applyNumberFormat="0" applyFill="0" applyBorder="1" applyAlignment="0">
      <alignment textRotation="0" wrapText="false" shrinkToFit="false"/>
    </xf>
    <xf xfId="0" fontId="14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0" fillId="0" borderId="2" applyFont="1" applyNumberFormat="0" applyFill="0" applyBorder="1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vertical="top"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0">
      <alignment textRotation="0" wrapText="false" shrinkToFit="false"/>
    </xf>
    <xf xfId="0" fontId="15" numFmtId="0" fillId="0" borderId="3" applyFont="1" applyNumberFormat="0" applyFill="0" applyBorder="1" applyAlignment="1">
      <alignment horizontal="center" vertical="center" textRotation="0" wrapText="false" shrinkToFit="false"/>
    </xf>
    <xf xfId="0" fontId="17" numFmtId="164" fillId="0" borderId="0" applyFont="1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1">
      <alignment horizontal="center" vertical="top" textRotation="0" wrapText="true" shrinkToFit="false"/>
    </xf>
    <xf xfId="0" fontId="9" numFmtId="164" fillId="0" borderId="2" applyFont="1" applyNumberFormat="1" applyFill="0" applyBorder="1" applyAlignment="1">
      <alignment horizontal="left" vertical="center" textRotation="0" wrapText="false" shrinkToFit="false"/>
    </xf>
    <xf xfId="0" fontId="9" numFmtId="164" fillId="0" borderId="2" applyFont="1" applyNumberFormat="1" applyFill="0" applyBorder="1" applyAlignment="1">
      <alignment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14" numFmtId="164" fillId="0" borderId="2" applyFont="1" applyNumberFormat="1" applyFill="0" applyBorder="1" applyAlignment="1">
      <alignment horizontal="center" vertical="center" textRotation="0" wrapText="false" shrinkToFit="false"/>
    </xf>
    <xf xfId="0" fontId="14" numFmtId="164" fillId="2" borderId="2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12" numFmtId="0" fillId="0" borderId="2" applyFont="1" applyNumberFormat="0" applyFill="0" applyBorder="1" applyAlignment="1">
      <alignment horizontal="center"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19" numFmtId="49" fillId="2" borderId="3" applyFont="1" applyNumberFormat="1" applyFill="1" applyBorder="1" applyAlignment="1">
      <alignment horizontal="center" vertical="center" textRotation="0" wrapText="true" shrinkToFit="false"/>
    </xf>
    <xf xfId="0" fontId="20" numFmtId="0" fillId="2" borderId="0" applyFont="1" applyNumberFormat="0" applyFill="1" applyBorder="0" applyAlignment="1">
      <alignment horizontal="right" textRotation="0" wrapText="false" shrinkToFit="false"/>
    </xf>
    <xf xfId="0" fontId="21" numFmtId="0" fillId="2" borderId="3" applyFont="1" applyNumberFormat="0" applyFill="1" applyBorder="1" applyAlignment="1">
      <alignment horizontal="center" vertical="center" textRotation="0" wrapText="true" shrinkToFit="false"/>
    </xf>
    <xf xfId="0" fontId="22" numFmtId="0" fillId="0" borderId="3" applyFont="1" applyNumberFormat="0" applyFill="0" applyBorder="1" applyAlignment="1">
      <alignment vertical="center" textRotation="0" wrapText="true" shrinkToFit="false"/>
    </xf>
    <xf xfId="0" fontId="0" numFmtId="0" fillId="2" borderId="0" applyFont="0" applyNumberFormat="0" applyFill="1" applyBorder="0" applyAlignment="1">
      <alignment vertical="top" textRotation="0" wrapText="false" shrinkToFit="false"/>
    </xf>
    <xf xfId="0" fontId="0" numFmtId="0" fillId="2" borderId="0" applyFont="0" applyNumberFormat="0" applyFill="1" applyBorder="0" applyAlignment="1">
      <alignment horizontal="center" textRotation="0" wrapText="false" shrinkToFit="false"/>
    </xf>
    <xf xfId="0" fontId="5" numFmtId="0" fillId="2" borderId="0" applyFont="1" applyNumberFormat="0" applyFill="1" applyBorder="0" applyAlignment="0">
      <alignment textRotation="0" wrapText="false" shrinkToFit="false"/>
    </xf>
    <xf xfId="0" fontId="0" numFmtId="0" fillId="2" borderId="0" applyFont="0" applyNumberFormat="0" applyFill="1" applyBorder="0" applyAlignment="0">
      <alignment textRotation="0" wrapText="false" shrinkToFit="false"/>
    </xf>
    <xf xfId="0" fontId="3" numFmtId="0" fillId="2" borderId="0" applyFont="1" applyNumberFormat="0" applyFill="1" applyBorder="0" applyAlignment="0">
      <alignment textRotation="0" wrapText="false" shrinkToFit="false"/>
    </xf>
    <xf xfId="0" fontId="11" numFmtId="0" fillId="2" borderId="4" applyFont="1" applyNumberFormat="0" applyFill="1" applyBorder="1" applyAlignment="1">
      <alignment vertical="center" textRotation="0" wrapText="true" shrinkToFit="false"/>
    </xf>
    <xf xfId="0" fontId="11" numFmtId="0" fillId="2" borderId="5" applyFont="1" applyNumberFormat="0" applyFill="1" applyBorder="1" applyAlignment="1">
      <alignment vertical="center" textRotation="0" wrapText="true" shrinkToFit="false"/>
    </xf>
    <xf xfId="0" fontId="12" numFmtId="164" fillId="2" borderId="0" applyFont="1" applyNumberFormat="1" applyFill="1" applyBorder="0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6" numFmtId="0" fillId="2" borderId="0" applyFont="1" applyNumberFormat="0" applyFill="1" applyBorder="0" applyAlignment="1">
      <alignment horizontal="center" vertical="center" textRotation="0" wrapText="false" shrinkToFit="false"/>
    </xf>
    <xf xfId="0" fontId="9" numFmtId="0" fillId="2" borderId="2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0">
      <alignment textRotation="0" wrapText="false" shrinkToFit="false"/>
    </xf>
    <xf xfId="0" fontId="3" numFmtId="0" fillId="2" borderId="0" applyFont="1" applyNumberFormat="0" applyFill="1" applyBorder="0" applyAlignment="1">
      <alignment horizontal="center" vertical="top" textRotation="0" wrapText="true" shrinkToFit="false"/>
    </xf>
    <xf xfId="0" fontId="22" numFmtId="0" fillId="2" borderId="3" applyFont="1" applyNumberFormat="0" applyFill="1" applyBorder="1" applyAlignment="1">
      <alignment vertical="center" textRotation="0" wrapText="true" shrinkToFit="false"/>
    </xf>
    <xf xfId="0" fontId="23" numFmtId="164" fillId="0" borderId="0" applyFont="1" applyNumberFormat="1" applyFill="0" applyBorder="0" applyAlignment="1">
      <alignment horizontal="center" textRotation="0" wrapText="true" shrinkToFit="false"/>
    </xf>
    <xf xfId="0" fontId="11" numFmtId="0" fillId="0" borderId="6" applyFont="1" applyNumberFormat="0" applyFill="0" applyBorder="1" applyAlignment="1">
      <alignment horizontal="center" vertical="center" textRotation="0" wrapText="false" shrinkToFit="false"/>
    </xf>
    <xf xfId="0" fontId="19" quotePrefix="1" numFmtId="0" fillId="2" borderId="6" applyFont="1" applyNumberFormat="0" applyFill="1" applyBorder="1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0">
      <alignment textRotation="0" wrapText="false" shrinkToFit="false"/>
    </xf>
    <xf xfId="0" fontId="25" numFmtId="0" fillId="3" borderId="0" applyFont="1" applyNumberFormat="0" applyFill="1" applyBorder="0" applyAlignment="0">
      <alignment textRotation="0" wrapText="false" shrinkToFit="false"/>
    </xf>
    <xf xfId="0" fontId="26" numFmtId="0" fillId="3" borderId="0" applyFont="1" applyNumberFormat="0" applyFill="1" applyBorder="0" applyAlignment="0">
      <alignment textRotation="0" wrapText="false" shrinkToFit="false"/>
    </xf>
    <xf xfId="0" fontId="9" numFmtId="0" fillId="0" borderId="2" applyFont="1" applyNumberFormat="0" applyFill="0" applyBorder="1" applyAlignment="1">
      <alignment horizontal="center" vertical="center" textRotation="0" wrapText="false" shrinkToFit="false"/>
    </xf>
    <xf xfId="0" fontId="19" numFmtId="0" fillId="0" borderId="3" applyFont="1" applyNumberFormat="0" applyFill="0" applyBorder="1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7" applyFont="1" applyNumberFormat="0" applyFill="0" applyBorder="1" applyAlignment="1">
      <alignment horizontal="center" vertical="center" textRotation="0" wrapText="false" shrinkToFit="false"/>
    </xf>
    <xf xfId="0" fontId="6" numFmtId="0" fillId="0" borderId="7" applyFont="1" applyNumberFormat="0" applyFill="0" applyBorder="1" applyAlignment="1">
      <alignment horizontal="left" vertical="center" textRotation="0" wrapText="false" shrinkToFit="false"/>
    </xf>
    <xf xfId="0" fontId="12" numFmtId="0" fillId="0" borderId="7" applyFont="1" applyNumberFormat="0" applyFill="0" applyBorder="1" applyAlignment="1">
      <alignment horizontal="right" vertical="center" textRotation="0" wrapText="false" shrinkToFit="false"/>
    </xf>
    <xf xfId="0" fontId="14" numFmtId="164" fillId="4" borderId="7" applyFont="1" applyNumberFormat="1" applyFill="1" applyBorder="1" applyAlignment="1">
      <alignment horizontal="center" vertical="center" textRotation="0" wrapText="false" shrinkToFit="false"/>
    </xf>
    <xf xfId="0" fontId="14" numFmtId="164" fillId="0" borderId="7" applyFont="1" applyNumberFormat="1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textRotation="0" wrapText="false" shrinkToFit="false"/>
    </xf>
    <xf xfId="0" fontId="15" numFmtId="166" fillId="2" borderId="0" applyFont="1" applyNumberFormat="1" applyFill="1" applyBorder="0" applyAlignment="1">
      <alignment horizontal="center" textRotation="0" wrapText="false" shrinkToFit="false"/>
    </xf>
    <xf xfId="0" fontId="27" numFmtId="0" fillId="0" borderId="0" applyFont="1" applyNumberFormat="0" applyFill="0" applyBorder="0" applyAlignment="1">
      <alignment horizontal="right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3" applyFont="1" applyNumberFormat="0" applyFill="0" applyBorder="1" applyAlignment="1">
      <alignment horizontal="center" vertical="center" textRotation="0" wrapText="true" shrinkToFit="false"/>
    </xf>
    <xf xfId="0" fontId="11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0" borderId="3" applyFont="1" applyNumberFormat="0" applyFill="0" applyBorder="1" applyAlignment="1">
      <alignment horizontal="center" vertical="center" textRotation="0" wrapText="false" shrinkToFit="false"/>
    </xf>
    <xf xfId="0" fontId="28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0" fillId="0" borderId="3" applyFont="1" applyNumberFormat="0" applyFill="0" applyBorder="1" applyAlignment="1">
      <alignment horizontal="center" vertical="center" textRotation="0" wrapText="true" shrinkToFit="false"/>
    </xf>
    <xf xfId="0" fontId="29" numFmtId="0" fillId="0" borderId="0" applyFont="1" applyNumberFormat="0" applyFill="0" applyBorder="0" applyAlignment="1">
      <alignment horizontal="center" textRotation="0" wrapText="false" shrinkToFit="false"/>
    </xf>
    <xf xfId="0" fontId="19" numFmtId="0" fillId="0" borderId="3" applyFont="1" applyNumberFormat="0" applyFill="0" applyBorder="1" applyAlignment="1">
      <alignment horizontal="center" vertical="center" textRotation="0" wrapText="true" shrinkToFit="false"/>
    </xf>
    <xf xfId="0" fontId="5" numFmtId="0" fillId="0" borderId="6" applyFont="1" applyNumberFormat="0" applyFill="0" applyBorder="1" applyAlignment="1">
      <alignment horizontal="center" vertical="center" textRotation="0" wrapText="false" shrinkToFit="false"/>
    </xf>
    <xf xfId="0" fontId="5" numFmtId="0" fillId="0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1" applyBorder="1" applyAlignment="1">
      <alignment horizontal="center" vertical="center" textRotation="0" wrapText="false" shrinkToFit="false"/>
    </xf>
    <xf xfId="0" fontId="5" numFmtId="0" fillId="2" borderId="8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30" numFmtId="0" fillId="0" borderId="0" applyFont="1" applyNumberFormat="0" applyFill="0" applyBorder="0" applyAlignment="1">
      <alignment horizontal="left" vertical="top" textRotation="0" wrapText="true" shrinkToFit="false"/>
    </xf>
    <xf xfId="0" fontId="31" numFmtId="0" fillId="0" borderId="0" applyFont="1" applyNumberFormat="0" applyFill="0" applyBorder="0" applyAlignment="1">
      <alignment horizontal="right" textRotation="18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textRotation="0" wrapText="true" shrinkToFit="false"/>
    </xf>
    <xf xfId="0" fontId="12" numFmtId="164" fillId="0" borderId="0" applyFont="1" applyNumberFormat="1" applyFill="0" applyBorder="0" applyAlignment="1">
      <alignment vertical="center" textRotation="0" wrapText="false" shrinkToFit="false"/>
    </xf>
    <xf xfId="0" fontId="7" numFmtId="0" fillId="0" borderId="7" applyFont="1" applyNumberFormat="0" applyFill="0" applyBorder="1" applyAlignment="1">
      <alignment horizontal="center" vertical="center" textRotation="0" wrapText="false" shrinkToFit="false"/>
    </xf>
    <xf xfId="0" fontId="13" numFmtId="0" fillId="0" borderId="7" applyFont="1" applyNumberFormat="0" applyFill="0" applyBorder="1" applyAlignment="1">
      <alignment horizontal="left" vertical="center" textRotation="0" wrapText="false" shrinkToFit="false"/>
    </xf>
    <xf xfId="0" fontId="7" numFmtId="0" fillId="0" borderId="7" applyFont="1" applyNumberFormat="0" applyFill="0" applyBorder="1" applyAlignment="1">
      <alignment horizontal="left" vertical="center" textRotation="0" wrapText="true" shrinkToFit="false"/>
    </xf>
    <xf xfId="0" fontId="7" numFmtId="164" fillId="0" borderId="7" applyFont="1" applyNumberFormat="1" applyFill="0" applyBorder="1" applyAlignment="1">
      <alignment horizontal="center" vertical="center" textRotation="0" wrapText="false" shrinkToFit="false"/>
    </xf>
    <xf xfId="0" fontId="7" numFmtId="164" fillId="0" borderId="7" applyFont="1" applyNumberFormat="1" applyFill="0" applyBorder="1" applyAlignment="1">
      <alignment vertical="center" textRotation="0" wrapText="false" shrinkToFit="false"/>
    </xf>
    <xf xfId="0" fontId="12" numFmtId="164" fillId="0" borderId="7" applyFont="1" applyNumberFormat="1" applyFill="0" applyBorder="1" applyAlignment="1">
      <alignment horizontal="center" vertical="center" textRotation="0" wrapText="false" shrinkToFit="false"/>
    </xf>
    <xf xfId="0" fontId="12" numFmtId="164" fillId="2" borderId="7" applyFont="1" applyNumberFormat="1" applyFill="1" applyBorder="1" applyAlignment="1">
      <alignment horizontal="center" vertical="center" textRotation="0" wrapText="false" shrinkToFit="false"/>
    </xf>
    <xf xfId="0" fontId="17" numFmtId="164" fillId="0" borderId="7" applyFont="1" applyNumberFormat="1" applyFill="0" applyBorder="1" applyAlignment="1">
      <alignment horizontal="center" vertical="center" textRotation="0" wrapText="false" shrinkToFit="false"/>
    </xf>
    <xf xfId="0" fontId="7" numFmtId="164" fillId="0" borderId="7" applyFont="1" applyNumberFormat="1" applyFill="0" applyBorder="1" applyAlignment="1">
      <alignment horizontal="left" vertical="center" textRotation="0" wrapText="false" shrinkToFit="false"/>
    </xf>
    <xf xfId="0" fontId="12" numFmtId="164" fillId="0" borderId="7" applyFont="1" applyNumberFormat="1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FFFF00"/>
    <outlinePr summaryBelow="1" summaryRight="1"/>
    <pageSetUpPr fitToPage="1"/>
  </sheetPr>
  <dimension ref="A1:AL54"/>
  <sheetViews>
    <sheetView tabSelected="1" workbookViewId="0" zoomScale="70" zoomScaleNormal="70" view="pageBreakPreview" showGridLines="true" showRowColHeaders="1">
      <pane xSplit="2" topLeftCell="C1" activePane="topRight" state="frozen"/>
      <selection pane="topRight" activeCell="AH35" sqref="AH35"/>
    </sheetView>
  </sheetViews>
  <sheetFormatPr defaultRowHeight="14.4" outlineLevelRow="0" outlineLevelCol="0"/>
  <cols>
    <col min="1" max="1" width="5.3984375" customWidth="true" style="0"/>
    <col min="2" max="2" width="19" customWidth="true" style="3"/>
    <col min="3" max="3" width="18.3984375" customWidth="true" style="0"/>
    <col min="4" max="4" width="5" customWidth="true" style="0"/>
    <col min="5" max="5" width="4.19921875" customWidth="true" style="0"/>
    <col min="6" max="6" width="7" customWidth="true" style="0"/>
    <col min="7" max="7" width="13.69921875" customWidth="true" style="0"/>
    <col min="8" max="8" width="7.3984375" customWidth="true" style="0"/>
    <col min="9" max="9" width="10.5" customWidth="true" style="0"/>
    <col min="10" max="10" width="13" customWidth="true" style="0"/>
    <col min="11" max="11" width="13.69921875" customWidth="true" style="0"/>
    <col min="12" max="12" width="10.5" customWidth="true" style="0"/>
    <col min="13" max="13" width="11.8984375" customWidth="true" style="0"/>
    <col min="14" max="14" width="11.8984375" hidden="true" customWidth="true" style="86"/>
    <col min="15" max="15" width="11.8984375" hidden="true" customWidth="true" style="86"/>
    <col min="16" max="16" width="11.8984375" hidden="true" customWidth="true" style="86"/>
    <col min="17" max="17" width="11.8984375" hidden="true" customWidth="true" style="86"/>
    <col min="18" max="18" width="11.8984375" hidden="true" customWidth="true" style="86"/>
    <col min="19" max="19" width="15.19921875" customWidth="true" style="0"/>
    <col min="20" max="20" width="15.19921875" customWidth="true" style="0"/>
    <col min="21" max="21" width="13" customWidth="true" style="25"/>
    <col min="22" max="22" width="13" hidden="true" customWidth="true" style="25"/>
    <col min="23" max="23" width="10.5" hidden="true" customWidth="true" style="0"/>
    <col min="24" max="24" width="9.09765625" hidden="true" customWidth="true" style="0"/>
    <col min="25" max="25" width="11.59765625" hidden="true" customWidth="true" style="0"/>
    <col min="26" max="26" width="9.19921875" hidden="true" customWidth="true" style="0"/>
    <col min="27" max="27" width="12.69921875" customWidth="true" style="0"/>
    <col min="28" max="28" width="11.5" customWidth="true" style="0"/>
    <col min="29" max="29" width="19.8984375" customWidth="true" style="0"/>
    <col min="30" max="30" width="12.3984375" customWidth="true" style="0"/>
    <col min="31" max="31" width="13.5" customWidth="true" style="0"/>
    <col min="32" max="32" width="13.8984375" customWidth="true" style="0"/>
    <col min="33" max="33" width="12.69921875" customWidth="true" style="0"/>
    <col min="34" max="34" width="13.3984375" customWidth="true" style="0"/>
    <col min="35" max="35" width="2.59765625" customWidth="true" style="0"/>
    <col min="36" max="36" width="22.69921875" customWidth="true" style="0"/>
    <col min="37" max="37" width="13.09765625" customWidth="true" style="0"/>
    <col min="38" max="38" width="10.8984375" customWidth="true" style="0"/>
  </cols>
  <sheetData>
    <row r="1" spans="1:38" customHeight="1" ht="17.25" s="7" customFormat="1">
      <c r="B1" s="66"/>
      <c r="N1" s="74"/>
      <c r="O1" s="74"/>
      <c r="P1" s="74"/>
      <c r="Q1" s="74"/>
      <c r="R1" s="74"/>
      <c r="U1" s="52"/>
      <c r="V1" s="52"/>
      <c r="AE1" s="105" t="s">
        <v>0</v>
      </c>
      <c r="AF1" s="105"/>
      <c r="AG1" s="105"/>
      <c r="AH1" s="105"/>
      <c r="AL1" s="7"/>
    </row>
    <row r="2" spans="1:38" customHeight="1" ht="9" s="7" customFormat="1">
      <c r="B2" s="66"/>
      <c r="N2" s="74"/>
      <c r="O2" s="74"/>
      <c r="P2" s="74"/>
      <c r="Q2" s="74"/>
      <c r="R2" s="74"/>
      <c r="U2" s="52"/>
      <c r="V2" s="52"/>
      <c r="AE2" s="6"/>
      <c r="AF2" s="6"/>
      <c r="AG2" s="6"/>
      <c r="AH2" s="6"/>
      <c r="AL2" s="7"/>
    </row>
    <row r="3" spans="1:38" customHeight="1" ht="27">
      <c r="A3" s="106" t="s">
        <v>1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J3" s="93"/>
      <c r="AL3"/>
    </row>
    <row r="4" spans="1:38" customHeight="1" ht="27.75">
      <c r="A4" s="107" t="s">
        <v>2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J4" s="94"/>
      <c r="AL4"/>
    </row>
    <row r="5" spans="1:38" customHeight="1" ht="8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75"/>
      <c r="O5" s="75"/>
      <c r="P5" s="75"/>
      <c r="Q5" s="75"/>
      <c r="R5" s="75"/>
      <c r="S5" s="34"/>
      <c r="T5" s="34"/>
      <c r="U5" s="53"/>
      <c r="V5" s="53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L5"/>
    </row>
    <row r="6" spans="1:38" customHeight="1" ht="16.5">
      <c r="A6" s="8" t="s">
        <v>3</v>
      </c>
      <c r="B6" s="8" t="s">
        <v>4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76"/>
      <c r="O6" s="76"/>
      <c r="P6" s="76"/>
      <c r="Q6" s="76"/>
      <c r="R6" s="76"/>
      <c r="S6" s="8"/>
      <c r="T6" s="8"/>
      <c r="U6" s="54"/>
      <c r="V6" s="5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L6"/>
    </row>
    <row r="7" spans="1:38" customHeight="1" ht="20.25">
      <c r="A7" s="8" t="s">
        <v>5</v>
      </c>
      <c r="B7" s="8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77"/>
      <c r="O7" s="77"/>
      <c r="P7" s="77"/>
      <c r="Q7" s="77"/>
      <c r="R7" s="77"/>
      <c r="S7" s="3"/>
      <c r="T7" s="3"/>
      <c r="W7" s="3"/>
      <c r="X7" s="3"/>
      <c r="Y7" s="3"/>
      <c r="Z7" s="3"/>
      <c r="AA7" s="3"/>
      <c r="AB7" s="3"/>
      <c r="AC7" s="3"/>
      <c r="AD7" s="3"/>
      <c r="AE7" s="8"/>
      <c r="AF7" s="8"/>
      <c r="AG7" s="3"/>
      <c r="AH7" s="3"/>
      <c r="AL7"/>
    </row>
    <row r="8" spans="1:38" customHeight="1" ht="21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78"/>
      <c r="O8" s="78"/>
      <c r="P8" s="78"/>
      <c r="Q8" s="78"/>
      <c r="R8" s="78"/>
      <c r="S8" s="4"/>
      <c r="T8" s="4"/>
      <c r="U8" s="55"/>
      <c r="V8" s="55"/>
      <c r="W8" s="4"/>
      <c r="X8" s="4"/>
      <c r="Y8" s="4"/>
      <c r="Z8" s="4"/>
      <c r="AA8" s="4"/>
      <c r="AB8" s="4"/>
      <c r="AC8" s="4"/>
      <c r="AD8" s="103" t="s">
        <v>8</v>
      </c>
      <c r="AE8" s="103"/>
      <c r="AF8" s="104">
        <v>45177</v>
      </c>
      <c r="AG8" s="104"/>
      <c r="AH8" s="71" t="s">
        <v>9</v>
      </c>
      <c r="AL8"/>
    </row>
    <row r="9" spans="1:38" customHeight="1" ht="9">
      <c r="A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77"/>
      <c r="O9" s="77"/>
      <c r="P9" s="77"/>
      <c r="Q9" s="77"/>
      <c r="R9" s="77"/>
      <c r="S9" s="3"/>
      <c r="T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L9"/>
    </row>
    <row r="10" spans="1:38" customHeight="1" ht="21">
      <c r="A10" s="108" t="s">
        <v>10</v>
      </c>
      <c r="B10" s="109" t="s">
        <v>11</v>
      </c>
      <c r="C10" s="109" t="s">
        <v>12</v>
      </c>
      <c r="D10" s="109" t="s">
        <v>13</v>
      </c>
      <c r="E10" s="109"/>
      <c r="F10" s="108" t="s">
        <v>14</v>
      </c>
      <c r="G10" s="115" t="s">
        <v>15</v>
      </c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6"/>
      <c r="U10" s="56"/>
      <c r="V10" s="56"/>
      <c r="W10" s="110" t="s">
        <v>16</v>
      </c>
      <c r="X10" s="110"/>
      <c r="Y10" s="110"/>
      <c r="Z10" s="110"/>
      <c r="AA10" s="110"/>
      <c r="AB10" s="110"/>
      <c r="AC10" s="110"/>
      <c r="AD10" s="110"/>
      <c r="AE10" s="110"/>
      <c r="AF10" s="108" t="s">
        <v>17</v>
      </c>
      <c r="AG10" s="35" t="s">
        <v>18</v>
      </c>
      <c r="AH10" s="90" t="s">
        <v>19</v>
      </c>
      <c r="AI10" s="1"/>
      <c r="AL10"/>
    </row>
    <row r="11" spans="1:38" customHeight="1" ht="36">
      <c r="A11" s="108"/>
      <c r="B11" s="109"/>
      <c r="C11" s="109"/>
      <c r="D11" s="109"/>
      <c r="E11" s="109"/>
      <c r="F11" s="108"/>
      <c r="G11" s="108" t="s">
        <v>20</v>
      </c>
      <c r="H11" s="111" t="s">
        <v>21</v>
      </c>
      <c r="I11" s="108" t="s">
        <v>22</v>
      </c>
      <c r="J11" s="108" t="s">
        <v>23</v>
      </c>
      <c r="K11" s="108" t="s">
        <v>24</v>
      </c>
      <c r="L11" s="108" t="s">
        <v>22</v>
      </c>
      <c r="M11" s="108" t="s">
        <v>25</v>
      </c>
      <c r="N11" s="117" t="s">
        <v>26</v>
      </c>
      <c r="O11" s="118"/>
      <c r="P11" s="79" t="s">
        <v>27</v>
      </c>
      <c r="Q11" s="79" t="s">
        <v>27</v>
      </c>
      <c r="R11" s="79" t="s">
        <v>27</v>
      </c>
      <c r="S11" s="115" t="s">
        <v>28</v>
      </c>
      <c r="T11" s="116"/>
      <c r="U11" s="114" t="s">
        <v>29</v>
      </c>
      <c r="V11" s="96"/>
      <c r="W11" s="112" t="s">
        <v>30</v>
      </c>
      <c r="X11" s="112"/>
      <c r="Y11" s="112"/>
      <c r="Z11" s="112"/>
      <c r="AA11" s="112" t="s">
        <v>31</v>
      </c>
      <c r="AB11" s="112"/>
      <c r="AC11" s="112" t="s">
        <v>32</v>
      </c>
      <c r="AD11" s="112"/>
      <c r="AE11" s="108" t="s">
        <v>33</v>
      </c>
      <c r="AF11" s="108"/>
      <c r="AG11" s="72" t="s">
        <v>34</v>
      </c>
      <c r="AH11" s="72" t="s">
        <v>34</v>
      </c>
      <c r="AI11" s="1"/>
      <c r="AL11"/>
    </row>
    <row r="12" spans="1:38" customHeight="1" ht="36">
      <c r="A12" s="108"/>
      <c r="B12" s="109"/>
      <c r="C12" s="109"/>
      <c r="D12" s="30" t="s">
        <v>35</v>
      </c>
      <c r="E12" s="30" t="s">
        <v>36</v>
      </c>
      <c r="F12" s="108"/>
      <c r="G12" s="108"/>
      <c r="H12" s="111"/>
      <c r="I12" s="108"/>
      <c r="J12" s="108"/>
      <c r="K12" s="108"/>
      <c r="L12" s="108"/>
      <c r="M12" s="108"/>
      <c r="N12" s="88" t="s">
        <v>37</v>
      </c>
      <c r="O12" s="88" t="s">
        <v>38</v>
      </c>
      <c r="P12" s="80" t="s">
        <v>39</v>
      </c>
      <c r="Q12" s="80" t="s">
        <v>40</v>
      </c>
      <c r="R12" s="80" t="s">
        <v>41</v>
      </c>
      <c r="S12" s="73" t="s">
        <v>37</v>
      </c>
      <c r="T12" s="73" t="s">
        <v>38</v>
      </c>
      <c r="U12" s="114"/>
      <c r="V12" s="96" t="s">
        <v>42</v>
      </c>
      <c r="W12" s="36" t="s">
        <v>43</v>
      </c>
      <c r="X12" s="36" t="s">
        <v>44</v>
      </c>
      <c r="Y12" s="36" t="s">
        <v>45</v>
      </c>
      <c r="Z12" s="35" t="s">
        <v>46</v>
      </c>
      <c r="AA12" s="35" t="s">
        <v>47</v>
      </c>
      <c r="AB12" s="30" t="s">
        <v>48</v>
      </c>
      <c r="AC12" s="35" t="s">
        <v>47</v>
      </c>
      <c r="AD12" s="30" t="s">
        <v>48</v>
      </c>
      <c r="AE12" s="108"/>
      <c r="AF12" s="108"/>
      <c r="AG12" s="70" t="s">
        <v>49</v>
      </c>
      <c r="AH12" s="91" t="s">
        <v>50</v>
      </c>
      <c r="AI12" s="1"/>
      <c r="AL12"/>
    </row>
    <row r="13" spans="1:38">
      <c r="A13" s="132">
        <v>1</v>
      </c>
      <c r="B13" s="133" t="s">
        <v>51</v>
      </c>
      <c r="C13" s="134" t="s">
        <v>52</v>
      </c>
      <c r="D13" s="132"/>
      <c r="E13" s="132">
        <v>1</v>
      </c>
      <c r="F13" s="132">
        <v>155</v>
      </c>
      <c r="G13" s="135">
        <v>46886</v>
      </c>
      <c r="H13" s="132">
        <v>0.0</v>
      </c>
      <c r="I13" s="136">
        <f>ROUND(((G13/22))*H13,2)</f>
        <v>0</v>
      </c>
      <c r="J13" s="137">
        <f>G13-I13</f>
        <v>46886</v>
      </c>
      <c r="K13" s="135">
        <v>2000</v>
      </c>
      <c r="L13" s="136">
        <f>ROUND(((K13/22))*H13,2)</f>
        <v>0</v>
      </c>
      <c r="M13" s="137">
        <f>K13-L13</f>
        <v>2000</v>
      </c>
      <c r="N13" s="138">
        <v>0.0</v>
      </c>
      <c r="O13" s="138">
        <v>0.0</v>
      </c>
      <c r="P13" s="138">
        <v>22</v>
      </c>
      <c r="Q13" s="138">
        <v>0.0</v>
      </c>
      <c r="R13" s="138">
        <f>P13-Q13</f>
        <v>22</v>
      </c>
      <c r="S13" s="137">
        <f>ROUND(IF(R13&gt;=17,N13,IF(R13&gt;=12,N13*0.75,IF(R13&gt;=6,N13*0.5,IF(R13&gt;=1,N13*0.25,0)))),2)</f>
        <v>0</v>
      </c>
      <c r="T13" s="137">
        <f>ROUND(IF(R13&gt;=17,O13,IF(R13&gt;=12,O13*0.75,IF(R13&gt;=6,O13*0.5,IF(R13&gt;=1,O13*0.25,0)))),2)</f>
        <v>0</v>
      </c>
      <c r="U13" s="139">
        <f>J13+M13+S13+T13</f>
        <v>48886</v>
      </c>
      <c r="V13" s="139">
        <f>ROUND(IF(G13=0,0,IF(G13&lt;=10000,400,IF(G13&lt;=80000,G13*4%,IF(G13&gt;80000,3200)))),2)</f>
        <v>1875.44</v>
      </c>
      <c r="W13" s="136">
        <f>G13*0.12</f>
        <v>5626.32</v>
      </c>
      <c r="X13" s="136">
        <v>100</v>
      </c>
      <c r="Y13" s="136">
        <f>ROUND(V13/2,2)</f>
        <v>937.72</v>
      </c>
      <c r="Z13" s="135">
        <f>IF(G13&gt;=10000,100,G13*0.01)</f>
        <v>100</v>
      </c>
      <c r="AA13" s="140" t="s">
        <v>53</v>
      </c>
      <c r="AB13" s="136">
        <v>4219.74</v>
      </c>
      <c r="AC13" s="136" t="s">
        <v>54</v>
      </c>
      <c r="AD13" s="136">
        <v>20</v>
      </c>
      <c r="AE13" s="136"/>
      <c r="AF13" s="136"/>
      <c r="AG13" s="136"/>
      <c r="AH13" s="136"/>
      <c r="AL13"/>
    </row>
    <row r="14" spans="1:38" customHeight="1" ht="20">
      <c r="A14" s="17"/>
      <c r="B14" s="42"/>
      <c r="C14" s="37"/>
      <c r="D14" s="17"/>
      <c r="E14" s="17"/>
      <c r="F14" s="17"/>
      <c r="G14" s="41"/>
      <c r="H14" s="17"/>
      <c r="I14" s="16"/>
      <c r="J14" s="38"/>
      <c r="K14" s="27"/>
      <c r="L14" s="28"/>
      <c r="M14" s="38"/>
      <c r="N14" s="81"/>
      <c r="O14" s="81"/>
      <c r="P14" s="81"/>
      <c r="Q14" s="81"/>
      <c r="R14" s="81"/>
      <c r="S14" s="38"/>
      <c r="T14" s="38"/>
      <c r="U14" s="57"/>
      <c r="V14" s="57"/>
      <c r="W14" s="39"/>
      <c r="X14" s="39"/>
      <c r="Y14" s="39"/>
      <c r="Z14" s="18"/>
      <c r="AA14" s="40" t="s">
        <v>55</v>
      </c>
      <c r="AB14" s="39">
        <v>937.72</v>
      </c>
      <c r="AC14" s="39" t="s">
        <v>56</v>
      </c>
      <c r="AD14" s="16">
        <v>2000</v>
      </c>
      <c r="AE14" s="39"/>
      <c r="AF14" s="39"/>
      <c r="AG14" s="39"/>
      <c r="AH14" s="39"/>
      <c r="AL14"/>
    </row>
    <row r="15" spans="1:38" customHeight="1" ht="20">
      <c r="A15" s="17"/>
      <c r="B15" s="42"/>
      <c r="C15" s="37"/>
      <c r="D15" s="17"/>
      <c r="E15" s="17"/>
      <c r="F15" s="17"/>
      <c r="G15" s="41"/>
      <c r="H15" s="17"/>
      <c r="I15" s="16"/>
      <c r="J15" s="38"/>
      <c r="K15" s="27"/>
      <c r="L15" s="28"/>
      <c r="M15" s="38"/>
      <c r="N15" s="81"/>
      <c r="O15" s="81"/>
      <c r="P15" s="81"/>
      <c r="Q15" s="81"/>
      <c r="R15" s="81"/>
      <c r="S15" s="38"/>
      <c r="T15" s="38"/>
      <c r="U15" s="57"/>
      <c r="V15" s="57"/>
      <c r="W15" s="39"/>
      <c r="X15" s="39"/>
      <c r="Y15" s="39"/>
      <c r="Z15" s="18"/>
      <c r="AA15" s="40" t="s">
        <v>57</v>
      </c>
      <c r="AB15" s="39">
        <v>100</v>
      </c>
      <c r="AC15" s="39" t="s">
        <v>58</v>
      </c>
      <c r="AD15" s="16">
        <v>100</v>
      </c>
      <c r="AE15" s="39"/>
      <c r="AF15" s="39"/>
      <c r="AG15" s="39"/>
      <c r="AH15" s="39"/>
      <c r="AL15"/>
    </row>
    <row r="16" spans="1:38" customHeight="1" ht="20">
      <c r="A16" s="17"/>
      <c r="B16" s="42"/>
      <c r="C16" s="37"/>
      <c r="D16" s="17"/>
      <c r="E16" s="17"/>
      <c r="F16" s="17"/>
      <c r="G16" s="41"/>
      <c r="H16" s="17"/>
      <c r="I16" s="16"/>
      <c r="J16" s="38"/>
      <c r="K16" s="27"/>
      <c r="L16" s="28"/>
      <c r="M16" s="38"/>
      <c r="N16" s="81"/>
      <c r="O16" s="81"/>
      <c r="P16" s="81"/>
      <c r="Q16" s="81"/>
      <c r="R16" s="81"/>
      <c r="S16" s="38"/>
      <c r="T16" s="38"/>
      <c r="U16" s="57"/>
      <c r="V16" s="57"/>
      <c r="W16" s="39"/>
      <c r="X16" s="39"/>
      <c r="Y16" s="39"/>
      <c r="Z16" s="18"/>
      <c r="AA16" s="40" t="s">
        <v>59</v>
      </c>
      <c r="AB16" s="39">
        <v>4588.21</v>
      </c>
      <c r="AC16" s="39" t="s">
        <v>60</v>
      </c>
      <c r="AD16" s="16">
        <v>1000</v>
      </c>
      <c r="AE16" s="39"/>
      <c r="AF16" s="39"/>
      <c r="AG16" s="39"/>
      <c r="AH16" s="39"/>
      <c r="AL16"/>
    </row>
    <row r="17" spans="1:38" customHeight="1" ht="20">
      <c r="A17" s="17"/>
      <c r="B17" s="42"/>
      <c r="C17" s="37"/>
      <c r="D17" s="17"/>
      <c r="E17" s="17"/>
      <c r="F17" s="17"/>
      <c r="G17" s="41"/>
      <c r="H17" s="17"/>
      <c r="I17" s="16"/>
      <c r="J17" s="38"/>
      <c r="K17" s="27"/>
      <c r="L17" s="28"/>
      <c r="M17" s="38"/>
      <c r="N17" s="81"/>
      <c r="O17" s="81"/>
      <c r="P17" s="81"/>
      <c r="Q17" s="81"/>
      <c r="R17" s="81"/>
      <c r="S17" s="38"/>
      <c r="T17" s="38"/>
      <c r="U17" s="57"/>
      <c r="V17" s="57"/>
      <c r="W17" s="39"/>
      <c r="X17" s="39"/>
      <c r="Y17" s="39"/>
      <c r="Z17" s="18"/>
      <c r="AA17" s="40"/>
      <c r="AB17" s="39"/>
      <c r="AC17" s="39" t="s">
        <v>61</v>
      </c>
      <c r="AD17" s="16">
        <v>655.56</v>
      </c>
      <c r="AE17" s="39"/>
      <c r="AF17" s="39"/>
      <c r="AG17" s="39"/>
      <c r="AH17" s="39"/>
      <c r="AL17"/>
    </row>
    <row r="18" spans="1:38" customHeight="1" ht="20">
      <c r="A18" s="17"/>
      <c r="B18" s="42"/>
      <c r="C18" s="37"/>
      <c r="D18" s="17"/>
      <c r="E18" s="17"/>
      <c r="F18" s="17"/>
      <c r="G18" s="41"/>
      <c r="H18" s="17"/>
      <c r="I18" s="16"/>
      <c r="J18" s="38"/>
      <c r="K18" s="27"/>
      <c r="L18" s="28"/>
      <c r="M18" s="38"/>
      <c r="N18" s="81"/>
      <c r="O18" s="81"/>
      <c r="P18" s="81"/>
      <c r="Q18" s="81"/>
      <c r="R18" s="81"/>
      <c r="S18" s="38"/>
      <c r="T18" s="38"/>
      <c r="U18" s="57"/>
      <c r="V18" s="57"/>
      <c r="W18" s="39"/>
      <c r="X18" s="39"/>
      <c r="Y18" s="39"/>
      <c r="Z18" s="18"/>
      <c r="AA18" s="40"/>
      <c r="AB18" s="39"/>
      <c r="AC18" s="39" t="s">
        <v>62</v>
      </c>
      <c r="AD18" s="16">
        <v>7605.87</v>
      </c>
      <c r="AE18" s="39"/>
      <c r="AF18" s="39"/>
      <c r="AG18" s="39"/>
      <c r="AH18" s="39"/>
      <c r="AL18"/>
    </row>
    <row r="19" spans="1:38" customHeight="1" ht="20">
      <c r="A19" s="17"/>
      <c r="B19" s="42"/>
      <c r="C19" s="37"/>
      <c r="D19" s="17"/>
      <c r="E19" s="17"/>
      <c r="F19" s="17"/>
      <c r="G19" s="41"/>
      <c r="H19" s="17"/>
      <c r="I19" s="16"/>
      <c r="J19" s="38"/>
      <c r="K19" s="27"/>
      <c r="L19" s="28"/>
      <c r="M19" s="38"/>
      <c r="N19" s="81"/>
      <c r="O19" s="81"/>
      <c r="P19" s="81"/>
      <c r="Q19" s="81"/>
      <c r="R19" s="81"/>
      <c r="S19" s="38"/>
      <c r="T19" s="38"/>
      <c r="U19" s="57"/>
      <c r="V19" s="57"/>
      <c r="W19" s="39"/>
      <c r="X19" s="39"/>
      <c r="Y19" s="39"/>
      <c r="Z19" s="18"/>
      <c r="AA19" s="40"/>
      <c r="AB19" s="39"/>
      <c r="AC19" s="39" t="s">
        <v>63</v>
      </c>
      <c r="AD19" s="16">
        <v>200</v>
      </c>
      <c r="AE19" s="39"/>
      <c r="AF19" s="39"/>
      <c r="AG19" s="39"/>
      <c r="AH19" s="39"/>
      <c r="AL19"/>
    </row>
    <row r="20" spans="1:38" customHeight="1" ht="20">
      <c r="A20" s="17"/>
      <c r="B20" s="42"/>
      <c r="C20" s="37"/>
      <c r="D20" s="17"/>
      <c r="E20" s="17"/>
      <c r="F20" s="17"/>
      <c r="G20" s="41"/>
      <c r="H20" s="17"/>
      <c r="I20" s="16"/>
      <c r="J20" s="38"/>
      <c r="K20" s="27"/>
      <c r="L20" s="28"/>
      <c r="M20" s="38"/>
      <c r="N20" s="81"/>
      <c r="O20" s="81"/>
      <c r="P20" s="81"/>
      <c r="Q20" s="81"/>
      <c r="R20" s="81"/>
      <c r="S20" s="38"/>
      <c r="T20" s="38"/>
      <c r="U20" s="57"/>
      <c r="V20" s="57"/>
      <c r="W20" s="39"/>
      <c r="X20" s="39"/>
      <c r="Y20" s="39"/>
      <c r="Z20" s="18"/>
      <c r="AA20" s="40"/>
      <c r="AB20" s="39"/>
      <c r="AC20" s="39" t="s">
        <v>64</v>
      </c>
      <c r="AD20" s="16">
        <v>6375</v>
      </c>
      <c r="AE20" s="39"/>
      <c r="AF20" s="39"/>
      <c r="AG20" s="39"/>
      <c r="AH20" s="39"/>
      <c r="AL20"/>
    </row>
    <row r="21" spans="1:38" customHeight="1" ht="20">
      <c r="A21" s="17"/>
      <c r="B21" s="42"/>
      <c r="C21" s="37"/>
      <c r="D21" s="17"/>
      <c r="E21" s="17"/>
      <c r="F21" s="17"/>
      <c r="G21" s="41"/>
      <c r="H21" s="17"/>
      <c r="I21" s="16"/>
      <c r="J21" s="38"/>
      <c r="K21" s="27"/>
      <c r="L21" s="28"/>
      <c r="M21" s="38"/>
      <c r="N21" s="81"/>
      <c r="O21" s="81"/>
      <c r="P21" s="81"/>
      <c r="Q21" s="81"/>
      <c r="R21" s="81"/>
      <c r="S21" s="38"/>
      <c r="T21" s="38"/>
      <c r="U21" s="57"/>
      <c r="V21" s="57"/>
      <c r="W21" s="39"/>
      <c r="X21" s="39"/>
      <c r="Y21" s="39"/>
      <c r="Z21" s="18"/>
      <c r="AA21" s="40"/>
      <c r="AB21" s="39"/>
      <c r="AC21" s="39" t="s">
        <v>65</v>
      </c>
      <c r="AD21" s="16">
        <v>2000</v>
      </c>
      <c r="AE21" s="39"/>
      <c r="AF21" s="39"/>
      <c r="AG21" s="39"/>
      <c r="AH21" s="39"/>
      <c r="AL21"/>
    </row>
    <row r="22" spans="1:38" customHeight="1" ht="20">
      <c r="A22" s="17"/>
      <c r="B22" s="42"/>
      <c r="C22" s="37"/>
      <c r="D22" s="17"/>
      <c r="E22" s="17"/>
      <c r="F22" s="17"/>
      <c r="G22" s="41"/>
      <c r="H22" s="17"/>
      <c r="I22" s="16"/>
      <c r="J22" s="38"/>
      <c r="K22" s="27"/>
      <c r="L22" s="28"/>
      <c r="M22" s="38"/>
      <c r="N22" s="81"/>
      <c r="O22" s="81"/>
      <c r="P22" s="81"/>
      <c r="Q22" s="81"/>
      <c r="R22" s="81"/>
      <c r="S22" s="38"/>
      <c r="T22" s="38"/>
      <c r="U22" s="57"/>
      <c r="V22" s="57"/>
      <c r="W22" s="39"/>
      <c r="X22" s="39"/>
      <c r="Y22" s="39"/>
      <c r="Z22" s="18"/>
      <c r="AA22" s="40"/>
      <c r="AB22" s="39"/>
      <c r="AC22" s="39" t="s">
        <v>66</v>
      </c>
      <c r="AD22" s="16">
        <v>175</v>
      </c>
      <c r="AE22" s="39"/>
      <c r="AF22" s="39"/>
      <c r="AG22" s="39"/>
      <c r="AH22" s="39"/>
      <c r="AL22"/>
    </row>
    <row r="23" spans="1:38" customHeight="1" ht="20">
      <c r="A23" s="17"/>
      <c r="B23" s="42"/>
      <c r="C23" s="37"/>
      <c r="D23" s="17"/>
      <c r="E23" s="17"/>
      <c r="F23" s="17"/>
      <c r="G23" s="41"/>
      <c r="H23" s="17"/>
      <c r="I23" s="16"/>
      <c r="J23" s="38"/>
      <c r="K23" s="27"/>
      <c r="L23" s="28"/>
      <c r="M23" s="38"/>
      <c r="N23" s="81"/>
      <c r="O23" s="81"/>
      <c r="P23" s="81"/>
      <c r="Q23" s="81"/>
      <c r="R23" s="81"/>
      <c r="S23" s="38"/>
      <c r="T23" s="38"/>
      <c r="U23" s="57"/>
      <c r="V23" s="57"/>
      <c r="W23" s="39"/>
      <c r="X23" s="39"/>
      <c r="Y23" s="39"/>
      <c r="Z23" s="18"/>
      <c r="AA23" s="40"/>
      <c r="AB23" s="39"/>
      <c r="AC23" s="39" t="s">
        <v>67</v>
      </c>
      <c r="AD23" s="16">
        <v>30</v>
      </c>
      <c r="AE23" s="39"/>
      <c r="AF23" s="39"/>
      <c r="AG23" s="39"/>
      <c r="AH23" s="39"/>
      <c r="AL23"/>
    </row>
    <row r="24" spans="1:38" customHeight="1" ht="20">
      <c r="A24" s="17"/>
      <c r="B24" s="42"/>
      <c r="C24" s="37"/>
      <c r="D24" s="17"/>
      <c r="E24" s="17"/>
      <c r="F24" s="17"/>
      <c r="G24" s="41"/>
      <c r="H24" s="17"/>
      <c r="I24" s="16"/>
      <c r="J24" s="38"/>
      <c r="K24" s="27"/>
      <c r="L24" s="28"/>
      <c r="M24" s="38"/>
      <c r="N24" s="81"/>
      <c r="O24" s="81"/>
      <c r="P24" s="81"/>
      <c r="Q24" s="81"/>
      <c r="R24" s="81"/>
      <c r="S24" s="38"/>
      <c r="T24" s="38"/>
      <c r="U24" s="57"/>
      <c r="V24" s="57"/>
      <c r="W24" s="39"/>
      <c r="X24" s="39"/>
      <c r="Y24" s="39"/>
      <c r="Z24" s="18"/>
      <c r="AA24" s="40"/>
      <c r="AB24" s="39"/>
      <c r="AC24" s="39"/>
      <c r="AD24" s="16"/>
      <c r="AE24" s="131">
        <f>SUM(AB13:AB16,AD13:AD23)</f>
        <v>30007.1</v>
      </c>
      <c r="AF24" s="131">
        <f>U13-AE24</f>
        <v>18878.9</v>
      </c>
      <c r="AG24" s="131">
        <f>ROUND(((AF24-(S13+T13))/2),2)+S13+T13</f>
        <v>9439.45</v>
      </c>
      <c r="AH24" s="131">
        <f>AF24-AG24</f>
        <v>9439.45</v>
      </c>
      <c r="AL24"/>
    </row>
    <row r="25" spans="1:38">
      <c r="A25" s="132">
        <v>2</v>
      </c>
      <c r="B25" s="133" t="s">
        <v>68</v>
      </c>
      <c r="C25" s="134" t="s">
        <v>69</v>
      </c>
      <c r="D25" s="132">
        <v>1</v>
      </c>
      <c r="E25" s="132"/>
      <c r="F25" s="132">
        <v>903</v>
      </c>
      <c r="G25" s="135">
        <v>33297</v>
      </c>
      <c r="H25" s="132">
        <v>0.0</v>
      </c>
      <c r="I25" s="136">
        <f>ROUND(((G25/22))*H25,2)</f>
        <v>0</v>
      </c>
      <c r="J25" s="137">
        <f>G25-I25</f>
        <v>33297</v>
      </c>
      <c r="K25" s="135">
        <v>2000</v>
      </c>
      <c r="L25" s="136">
        <f>ROUND(((K25/22))*H25,2)</f>
        <v>0</v>
      </c>
      <c r="M25" s="137">
        <f>K25-L25</f>
        <v>2000</v>
      </c>
      <c r="N25" s="138">
        <v>0.0</v>
      </c>
      <c r="O25" s="138">
        <v>0.0</v>
      </c>
      <c r="P25" s="138">
        <v>22</v>
      </c>
      <c r="Q25" s="138">
        <v>0.0</v>
      </c>
      <c r="R25" s="138">
        <f>P25-Q25</f>
        <v>22</v>
      </c>
      <c r="S25" s="137">
        <f>ROUND(IF(R25&gt;=17,N25,IF(R25&gt;=12,N25*0.75,IF(R25&gt;=6,N25*0.5,IF(R25&gt;=1,N25*0.25,0)))),2)</f>
        <v>0</v>
      </c>
      <c r="T25" s="137">
        <f>ROUND(IF(R25&gt;=17,O25,IF(R25&gt;=12,O25*0.75,IF(R25&gt;=6,O25*0.5,IF(R25&gt;=1,O25*0.25,0)))),2)</f>
        <v>0</v>
      </c>
      <c r="U25" s="139">
        <f>J25+M25+S25+T25</f>
        <v>35297</v>
      </c>
      <c r="V25" s="139">
        <f>ROUND(IF(G25=0,0,IF(G25&lt;=10000,400,IF(G25&lt;=80000,G25*4%,IF(G25&gt;80000,3200)))),2)</f>
        <v>1331.88</v>
      </c>
      <c r="W25" s="136">
        <f>G25*0.12</f>
        <v>3995.64</v>
      </c>
      <c r="X25" s="136">
        <v>100</v>
      </c>
      <c r="Y25" s="136">
        <f>ROUND(V25/2,2)</f>
        <v>665.94</v>
      </c>
      <c r="Z25" s="135">
        <f>IF(G25&gt;=10000,100,G25*0.01)</f>
        <v>100</v>
      </c>
      <c r="AA25" s="140" t="s">
        <v>53</v>
      </c>
      <c r="AB25" s="136">
        <v>2996.73</v>
      </c>
      <c r="AC25" s="136" t="s">
        <v>70</v>
      </c>
      <c r="AD25" s="136">
        <v>1616.74</v>
      </c>
      <c r="AE25" s="141"/>
      <c r="AF25" s="141"/>
      <c r="AG25" s="141"/>
      <c r="AH25" s="141"/>
      <c r="AL25"/>
    </row>
    <row r="26" spans="1:38" customHeight="1" ht="20">
      <c r="A26" s="17"/>
      <c r="B26" s="42"/>
      <c r="C26" s="37"/>
      <c r="D26" s="17"/>
      <c r="E26" s="17"/>
      <c r="F26" s="17"/>
      <c r="G26" s="41"/>
      <c r="H26" s="17"/>
      <c r="I26" s="16"/>
      <c r="J26" s="38"/>
      <c r="K26" s="27"/>
      <c r="L26" s="28"/>
      <c r="M26" s="38"/>
      <c r="N26" s="81"/>
      <c r="O26" s="81"/>
      <c r="P26" s="81"/>
      <c r="Q26" s="81"/>
      <c r="R26" s="81"/>
      <c r="S26" s="38"/>
      <c r="T26" s="38"/>
      <c r="U26" s="57"/>
      <c r="V26" s="57"/>
      <c r="W26" s="39"/>
      <c r="X26" s="39"/>
      <c r="Y26" s="39"/>
      <c r="Z26" s="18"/>
      <c r="AA26" s="40" t="s">
        <v>55</v>
      </c>
      <c r="AB26" s="39">
        <v>665.94</v>
      </c>
      <c r="AC26" s="39" t="s">
        <v>61</v>
      </c>
      <c r="AD26" s="16">
        <v>792.15</v>
      </c>
      <c r="AE26" s="131"/>
      <c r="AF26" s="131"/>
      <c r="AG26" s="131"/>
      <c r="AH26" s="131"/>
      <c r="AL26"/>
    </row>
    <row r="27" spans="1:38" customHeight="1" ht="20">
      <c r="A27" s="17"/>
      <c r="B27" s="42"/>
      <c r="C27" s="37"/>
      <c r="D27" s="17"/>
      <c r="E27" s="17"/>
      <c r="F27" s="17"/>
      <c r="G27" s="41"/>
      <c r="H27" s="17"/>
      <c r="I27" s="16"/>
      <c r="J27" s="38"/>
      <c r="K27" s="27"/>
      <c r="L27" s="28"/>
      <c r="M27" s="38"/>
      <c r="N27" s="81"/>
      <c r="O27" s="81"/>
      <c r="P27" s="81"/>
      <c r="Q27" s="81"/>
      <c r="R27" s="81"/>
      <c r="S27" s="38"/>
      <c r="T27" s="38"/>
      <c r="U27" s="57"/>
      <c r="V27" s="57"/>
      <c r="W27" s="39"/>
      <c r="X27" s="39"/>
      <c r="Y27" s="39"/>
      <c r="Z27" s="18"/>
      <c r="AA27" s="40" t="s">
        <v>57</v>
      </c>
      <c r="AB27" s="39">
        <v>100</v>
      </c>
      <c r="AC27" s="39" t="s">
        <v>71</v>
      </c>
      <c r="AD27" s="16">
        <v>3848.65</v>
      </c>
      <c r="AE27" s="131"/>
      <c r="AF27" s="131"/>
      <c r="AG27" s="131"/>
      <c r="AH27" s="131"/>
      <c r="AL27"/>
    </row>
    <row r="28" spans="1:38" customHeight="1" ht="20">
      <c r="A28" s="17"/>
      <c r="B28" s="42"/>
      <c r="C28" s="37"/>
      <c r="D28" s="17"/>
      <c r="E28" s="17"/>
      <c r="F28" s="17"/>
      <c r="G28" s="41"/>
      <c r="H28" s="17"/>
      <c r="I28" s="16"/>
      <c r="J28" s="38"/>
      <c r="K28" s="27"/>
      <c r="L28" s="28"/>
      <c r="M28" s="38"/>
      <c r="N28" s="81"/>
      <c r="O28" s="81"/>
      <c r="P28" s="81"/>
      <c r="Q28" s="81"/>
      <c r="R28" s="81"/>
      <c r="S28" s="38"/>
      <c r="T28" s="38"/>
      <c r="U28" s="57"/>
      <c r="V28" s="57"/>
      <c r="W28" s="39"/>
      <c r="X28" s="39"/>
      <c r="Y28" s="39"/>
      <c r="Z28" s="18"/>
      <c r="AA28" s="40" t="s">
        <v>59</v>
      </c>
      <c r="AB28" s="39">
        <v>1756.05</v>
      </c>
      <c r="AC28" s="39" t="s">
        <v>64</v>
      </c>
      <c r="AD28" s="16">
        <v>3788.1</v>
      </c>
      <c r="AE28" s="131"/>
      <c r="AF28" s="131"/>
      <c r="AG28" s="131"/>
      <c r="AH28" s="131"/>
      <c r="AL28"/>
    </row>
    <row r="29" spans="1:38" customHeight="1" ht="20">
      <c r="A29" s="17"/>
      <c r="B29" s="42"/>
      <c r="C29" s="37"/>
      <c r="D29" s="17"/>
      <c r="E29" s="17"/>
      <c r="F29" s="17"/>
      <c r="G29" s="41"/>
      <c r="H29" s="17"/>
      <c r="I29" s="16"/>
      <c r="J29" s="38"/>
      <c r="K29" s="27"/>
      <c r="L29" s="28"/>
      <c r="M29" s="38"/>
      <c r="N29" s="81"/>
      <c r="O29" s="81"/>
      <c r="P29" s="81"/>
      <c r="Q29" s="81"/>
      <c r="R29" s="81"/>
      <c r="S29" s="38"/>
      <c r="T29" s="38"/>
      <c r="U29" s="57"/>
      <c r="V29" s="57"/>
      <c r="W29" s="39"/>
      <c r="X29" s="39"/>
      <c r="Y29" s="39"/>
      <c r="Z29" s="18"/>
      <c r="AA29" s="40"/>
      <c r="AB29" s="39"/>
      <c r="AC29" s="39" t="s">
        <v>72</v>
      </c>
      <c r="AD29" s="16">
        <v>10729.18</v>
      </c>
      <c r="AE29" s="131"/>
      <c r="AF29" s="131"/>
      <c r="AG29" s="131"/>
      <c r="AH29" s="131"/>
      <c r="AL29"/>
    </row>
    <row r="30" spans="1:38" customHeight="1" ht="20">
      <c r="A30" s="17"/>
      <c r="B30" s="42"/>
      <c r="C30" s="37"/>
      <c r="D30" s="17"/>
      <c r="E30" s="17"/>
      <c r="F30" s="17"/>
      <c r="G30" s="41"/>
      <c r="H30" s="17"/>
      <c r="I30" s="16"/>
      <c r="J30" s="38"/>
      <c r="K30" s="27"/>
      <c r="L30" s="28"/>
      <c r="M30" s="38"/>
      <c r="N30" s="81"/>
      <c r="O30" s="81"/>
      <c r="P30" s="81"/>
      <c r="Q30" s="81"/>
      <c r="R30" s="81"/>
      <c r="S30" s="38"/>
      <c r="T30" s="38"/>
      <c r="U30" s="57"/>
      <c r="V30" s="57"/>
      <c r="W30" s="39"/>
      <c r="X30" s="39"/>
      <c r="Y30" s="39"/>
      <c r="Z30" s="18"/>
      <c r="AA30" s="40"/>
      <c r="AB30" s="39"/>
      <c r="AC30" s="39" t="s">
        <v>66</v>
      </c>
      <c r="AD30" s="16">
        <v>175</v>
      </c>
      <c r="AE30" s="131"/>
      <c r="AF30" s="131"/>
      <c r="AG30" s="131"/>
      <c r="AH30" s="131"/>
      <c r="AL30"/>
    </row>
    <row r="31" spans="1:38" customHeight="1" ht="20">
      <c r="A31" s="17"/>
      <c r="B31" s="42"/>
      <c r="C31" s="37"/>
      <c r="D31" s="17"/>
      <c r="E31" s="17"/>
      <c r="F31" s="17"/>
      <c r="G31" s="41"/>
      <c r="H31" s="17"/>
      <c r="I31" s="16"/>
      <c r="J31" s="38"/>
      <c r="K31" s="27"/>
      <c r="L31" s="28"/>
      <c r="M31" s="38"/>
      <c r="N31" s="81"/>
      <c r="O31" s="81"/>
      <c r="P31" s="81"/>
      <c r="Q31" s="81"/>
      <c r="R31" s="81"/>
      <c r="S31" s="38"/>
      <c r="T31" s="38"/>
      <c r="U31" s="57"/>
      <c r="V31" s="57"/>
      <c r="W31" s="39"/>
      <c r="X31" s="39"/>
      <c r="Y31" s="39"/>
      <c r="Z31" s="18"/>
      <c r="AA31" s="40"/>
      <c r="AB31" s="39"/>
      <c r="AC31" s="39" t="s">
        <v>67</v>
      </c>
      <c r="AD31" s="16">
        <v>30</v>
      </c>
      <c r="AE31" s="131"/>
      <c r="AF31" s="131"/>
      <c r="AG31" s="131"/>
      <c r="AH31" s="131"/>
      <c r="AL31"/>
    </row>
    <row r="32" spans="1:38" customHeight="1" ht="20">
      <c r="A32" s="17"/>
      <c r="B32" s="42"/>
      <c r="C32" s="37"/>
      <c r="D32" s="17"/>
      <c r="E32" s="17"/>
      <c r="F32" s="17"/>
      <c r="G32" s="41"/>
      <c r="H32" s="17"/>
      <c r="I32" s="16"/>
      <c r="J32" s="38"/>
      <c r="K32" s="27"/>
      <c r="L32" s="28"/>
      <c r="M32" s="38"/>
      <c r="N32" s="81"/>
      <c r="O32" s="81"/>
      <c r="P32" s="81"/>
      <c r="Q32" s="81"/>
      <c r="R32" s="81"/>
      <c r="S32" s="38"/>
      <c r="T32" s="38"/>
      <c r="U32" s="57"/>
      <c r="V32" s="57"/>
      <c r="W32" s="39"/>
      <c r="X32" s="39"/>
      <c r="Y32" s="39"/>
      <c r="Z32" s="18"/>
      <c r="AA32" s="40"/>
      <c r="AB32" s="39"/>
      <c r="AC32" s="39"/>
      <c r="AD32" s="16"/>
      <c r="AE32" s="131">
        <f>SUM(AB25:AB28,AD25:AD31)</f>
        <v>26498.54</v>
      </c>
      <c r="AF32" s="131">
        <f>U25-AE32</f>
        <v>8798.46</v>
      </c>
      <c r="AG32" s="131">
        <f>ROUND(((AF32-(S25+T25))/2),2)+S25+T25</f>
        <v>4399.23</v>
      </c>
      <c r="AH32" s="131">
        <f>AF32-AG32</f>
        <v>4399.23</v>
      </c>
      <c r="AL32"/>
    </row>
    <row r="33" spans="1:38">
      <c r="A33" s="132">
        <v>3</v>
      </c>
      <c r="B33" s="133" t="s">
        <v>73</v>
      </c>
      <c r="C33" s="134" t="s">
        <v>74</v>
      </c>
      <c r="D33" s="132"/>
      <c r="E33" s="132">
        <v>1</v>
      </c>
      <c r="F33" s="132">
        <v>52</v>
      </c>
      <c r="G33" s="135">
        <v>73086</v>
      </c>
      <c r="H33" s="132">
        <v>0.0</v>
      </c>
      <c r="I33" s="136">
        <f>ROUND(((G33/22))*H33,2)</f>
        <v>0</v>
      </c>
      <c r="J33" s="137">
        <f>G33-I33</f>
        <v>73086</v>
      </c>
      <c r="K33" s="135">
        <v>2000</v>
      </c>
      <c r="L33" s="136">
        <f>ROUND(((K33/22))*H33,2)</f>
        <v>0</v>
      </c>
      <c r="M33" s="137">
        <f>K33-L33</f>
        <v>2000</v>
      </c>
      <c r="N33" s="138">
        <v>0.0</v>
      </c>
      <c r="O33" s="138">
        <v>0.0</v>
      </c>
      <c r="P33" s="138">
        <v>22</v>
      </c>
      <c r="Q33" s="138">
        <v>0.0</v>
      </c>
      <c r="R33" s="138">
        <f>P33-Q33</f>
        <v>22</v>
      </c>
      <c r="S33" s="137">
        <f>ROUND(IF(R33&gt;=17,N33,IF(R33&gt;=12,N33*0.75,IF(R33&gt;=6,N33*0.5,IF(R33&gt;=1,N33*0.25,0)))),2)</f>
        <v>0</v>
      </c>
      <c r="T33" s="137">
        <f>ROUND(IF(R33&gt;=17,O33,IF(R33&gt;=12,O33*0.75,IF(R33&gt;=6,O33*0.5,IF(R33&gt;=1,O33*0.25,0)))),2)</f>
        <v>0</v>
      </c>
      <c r="U33" s="139">
        <f>J33+M33+S33+T33</f>
        <v>75086</v>
      </c>
      <c r="V33" s="139">
        <f>ROUND(IF(G33=0,0,IF(G33&lt;=10000,400,IF(G33&lt;=80000,G33*4%,IF(G33&gt;80000,3200)))),2)</f>
        <v>2923.44</v>
      </c>
      <c r="W33" s="136">
        <f>G33*0.12</f>
        <v>8770.32</v>
      </c>
      <c r="X33" s="136">
        <v>100</v>
      </c>
      <c r="Y33" s="136">
        <f>ROUND(V33/2,2)</f>
        <v>1461.72</v>
      </c>
      <c r="Z33" s="135">
        <f>IF(G33&gt;=10000,100,G33*0.01)</f>
        <v>100</v>
      </c>
      <c r="AA33" s="140" t="s">
        <v>53</v>
      </c>
      <c r="AB33" s="136">
        <v>6577.74</v>
      </c>
      <c r="AC33" s="136" t="s">
        <v>66</v>
      </c>
      <c r="AD33" s="136">
        <v>175</v>
      </c>
      <c r="AE33" s="141"/>
      <c r="AF33" s="141"/>
      <c r="AG33" s="141"/>
      <c r="AH33" s="141"/>
      <c r="AL33"/>
    </row>
    <row r="34" spans="1:38" customHeight="1" ht="20">
      <c r="A34" s="17"/>
      <c r="B34" s="42"/>
      <c r="C34" s="37"/>
      <c r="D34" s="17"/>
      <c r="E34" s="17"/>
      <c r="F34" s="17"/>
      <c r="G34" s="41"/>
      <c r="H34" s="17"/>
      <c r="I34" s="16"/>
      <c r="J34" s="38"/>
      <c r="K34" s="27"/>
      <c r="L34" s="28"/>
      <c r="M34" s="38"/>
      <c r="N34" s="81"/>
      <c r="O34" s="81"/>
      <c r="P34" s="81"/>
      <c r="Q34" s="81"/>
      <c r="R34" s="81"/>
      <c r="S34" s="38"/>
      <c r="T34" s="38"/>
      <c r="U34" s="57"/>
      <c r="V34" s="57"/>
      <c r="W34" s="39"/>
      <c r="X34" s="39"/>
      <c r="Y34" s="39"/>
      <c r="Z34" s="18"/>
      <c r="AA34" s="40" t="s">
        <v>55</v>
      </c>
      <c r="AB34" s="39">
        <v>1461.72</v>
      </c>
      <c r="AC34" s="39" t="s">
        <v>67</v>
      </c>
      <c r="AD34" s="16">
        <v>30</v>
      </c>
      <c r="AE34" s="131"/>
      <c r="AF34" s="131"/>
      <c r="AG34" s="131"/>
      <c r="AH34" s="131"/>
      <c r="AL34"/>
    </row>
    <row r="35" spans="1:38" customHeight="1" ht="20">
      <c r="A35" s="17"/>
      <c r="B35" s="42"/>
      <c r="C35" s="37"/>
      <c r="D35" s="17"/>
      <c r="E35" s="17"/>
      <c r="F35" s="17"/>
      <c r="G35" s="41"/>
      <c r="H35" s="17"/>
      <c r="I35" s="16"/>
      <c r="J35" s="38"/>
      <c r="K35" s="27"/>
      <c r="L35" s="28"/>
      <c r="M35" s="38"/>
      <c r="N35" s="81"/>
      <c r="O35" s="81"/>
      <c r="P35" s="81"/>
      <c r="Q35" s="81"/>
      <c r="R35" s="81"/>
      <c r="S35" s="38"/>
      <c r="T35" s="38"/>
      <c r="U35" s="57"/>
      <c r="V35" s="57"/>
      <c r="W35" s="39"/>
      <c r="X35" s="39"/>
      <c r="Y35" s="39"/>
      <c r="Z35" s="18"/>
      <c r="AA35" s="40" t="s">
        <v>57</v>
      </c>
      <c r="AB35" s="39">
        <v>100</v>
      </c>
      <c r="AC35" s="39"/>
      <c r="AD35" s="16"/>
      <c r="AE35" s="131"/>
      <c r="AF35" s="131"/>
      <c r="AG35" s="131"/>
      <c r="AH35" s="131"/>
      <c r="AL35"/>
    </row>
    <row r="36" spans="1:38" customHeight="1" ht="20">
      <c r="A36" s="17"/>
      <c r="B36" s="42"/>
      <c r="C36" s="37"/>
      <c r="D36" s="17"/>
      <c r="E36" s="17"/>
      <c r="F36" s="17"/>
      <c r="G36" s="41"/>
      <c r="H36" s="17"/>
      <c r="I36" s="16"/>
      <c r="J36" s="38"/>
      <c r="K36" s="27"/>
      <c r="L36" s="28"/>
      <c r="M36" s="38"/>
      <c r="N36" s="81"/>
      <c r="O36" s="81"/>
      <c r="P36" s="81"/>
      <c r="Q36" s="81"/>
      <c r="R36" s="81"/>
      <c r="S36" s="38"/>
      <c r="T36" s="38"/>
      <c r="U36" s="57"/>
      <c r="V36" s="57"/>
      <c r="W36" s="39"/>
      <c r="X36" s="39"/>
      <c r="Y36" s="39"/>
      <c r="Z36" s="18"/>
      <c r="AA36" s="40" t="s">
        <v>59</v>
      </c>
      <c r="AB36" s="39">
        <v>10565.34</v>
      </c>
      <c r="AC36" s="39"/>
      <c r="AD36" s="16"/>
      <c r="AE36" s="131"/>
      <c r="AF36" s="131"/>
      <c r="AG36" s="131"/>
      <c r="AH36" s="131"/>
      <c r="AL36"/>
    </row>
    <row r="37" spans="1:38" customHeight="1" ht="20">
      <c r="A37" s="17"/>
      <c r="B37" s="42"/>
      <c r="C37" s="37"/>
      <c r="D37" s="17"/>
      <c r="E37" s="17"/>
      <c r="F37" s="17"/>
      <c r="G37" s="41"/>
      <c r="H37" s="17"/>
      <c r="I37" s="16"/>
      <c r="J37" s="38"/>
      <c r="K37" s="27"/>
      <c r="L37" s="28"/>
      <c r="M37" s="38"/>
      <c r="N37" s="81"/>
      <c r="O37" s="81"/>
      <c r="P37" s="81"/>
      <c r="Q37" s="81"/>
      <c r="R37" s="81"/>
      <c r="S37" s="38"/>
      <c r="T37" s="38"/>
      <c r="U37" s="57"/>
      <c r="V37" s="57"/>
      <c r="W37" s="39"/>
      <c r="X37" s="39"/>
      <c r="Y37" s="39"/>
      <c r="Z37" s="18"/>
      <c r="AA37" s="40"/>
      <c r="AB37" s="39"/>
      <c r="AC37" s="39"/>
      <c r="AD37" s="16"/>
      <c r="AE37" s="131">
        <f>SUM(AB33:AB36,AD33:AD34)</f>
        <v>18909.8</v>
      </c>
      <c r="AF37" s="131">
        <f>U33-AE37</f>
        <v>56176.2</v>
      </c>
      <c r="AG37" s="131">
        <f>ROUND(((AF37-(S33+T33))/2),2)+S33+T33</f>
        <v>28088.1</v>
      </c>
      <c r="AH37" s="131">
        <f>AF37-AG37</f>
        <v>28088.1</v>
      </c>
      <c r="AL37"/>
    </row>
    <row r="38" spans="1:38" customHeight="1" ht="18.75">
      <c r="A38" s="98"/>
      <c r="B38" s="99"/>
      <c r="C38" s="100" t="s">
        <v>75</v>
      </c>
      <c r="D38" s="67">
        <f>SUM(D13:D13)</f>
        <v>0</v>
      </c>
      <c r="E38" s="67">
        <f>SUM(E13:E13)</f>
        <v>1</v>
      </c>
      <c r="F38" s="67"/>
      <c r="G38" s="64">
        <f>SUM(G13:G13)</f>
        <v>46886</v>
      </c>
      <c r="H38" s="49">
        <f>SUM(H13:H13)</f>
        <v>0</v>
      </c>
      <c r="I38" s="49">
        <f>SUM(I13:I13)</f>
        <v>0</v>
      </c>
      <c r="J38" s="49">
        <f>SUM(J13:J13)</f>
        <v>46886</v>
      </c>
      <c r="K38" s="49">
        <f>SUM(K13:K13)</f>
        <v>2000</v>
      </c>
      <c r="L38" s="49">
        <f>SUM(L13:L13)</f>
        <v>0</v>
      </c>
      <c r="M38" s="49">
        <f>SUM(M13:M13)</f>
        <v>2000</v>
      </c>
      <c r="N38" s="65"/>
      <c r="O38" s="65"/>
      <c r="P38" s="65"/>
      <c r="Q38" s="65"/>
      <c r="R38" s="65"/>
      <c r="S38" s="49">
        <f>SUM(S13:S13)</f>
        <v>0</v>
      </c>
      <c r="T38" s="49">
        <f>SUM(T13:T13)</f>
        <v>0</v>
      </c>
      <c r="U38" s="49">
        <f>SUM(U13:U13)</f>
        <v>48886</v>
      </c>
      <c r="V38" s="101"/>
      <c r="W38" s="101">
        <f>SUM(W13:W13)</f>
        <v>5626.32</v>
      </c>
      <c r="X38" s="101">
        <f>SUM(X13:X13)</f>
        <v>100</v>
      </c>
      <c r="Y38" s="101">
        <f>SUM(Y13:Y13)</f>
        <v>937.72</v>
      </c>
      <c r="Z38" s="101">
        <f>SUM(Z13:Z13)</f>
        <v>100</v>
      </c>
      <c r="AA38" s="102"/>
      <c r="AB38" s="102"/>
      <c r="AC38" s="102"/>
      <c r="AD38" s="102"/>
      <c r="AE38" s="24">
        <f>SUM(AE13:AE13)</f>
        <v>0</v>
      </c>
      <c r="AF38" s="24">
        <f>SUM(AF13:AF13)</f>
        <v>0</v>
      </c>
      <c r="AG38" s="24">
        <f>SUM(AG13:AG13)</f>
        <v>0</v>
      </c>
      <c r="AH38" s="24">
        <f>SUM(AH13:AH13)</f>
        <v>0</v>
      </c>
      <c r="AJ38" s="22"/>
      <c r="AK38" s="22"/>
      <c r="AL38"/>
    </row>
    <row r="39" spans="1:38" customHeight="1" ht="28.5">
      <c r="A39" s="12"/>
      <c r="B39" s="13"/>
      <c r="C39" s="13"/>
      <c r="D39" s="12"/>
      <c r="E39" s="12"/>
      <c r="F39" s="12"/>
      <c r="G39" s="68"/>
      <c r="H39" s="12"/>
      <c r="I39" s="12"/>
      <c r="J39" s="12"/>
      <c r="K39" s="29"/>
      <c r="L39" s="12"/>
      <c r="M39" s="12"/>
      <c r="N39" s="83"/>
      <c r="O39" s="83"/>
      <c r="P39" s="83"/>
      <c r="Q39" s="83"/>
      <c r="R39" s="83"/>
      <c r="S39" s="12"/>
      <c r="T39" s="12"/>
      <c r="U39" s="58"/>
      <c r="V39" s="58"/>
      <c r="W39" s="12"/>
      <c r="X39" s="12"/>
      <c r="Y39" s="12"/>
      <c r="Z39" s="12"/>
      <c r="AA39" s="14"/>
      <c r="AB39" s="14"/>
      <c r="AC39" s="14"/>
      <c r="AD39" s="14"/>
      <c r="AE39" s="12"/>
      <c r="AF39" s="23"/>
      <c r="AG39" s="12"/>
      <c r="AH39" s="44"/>
      <c r="AL39"/>
    </row>
    <row r="40" spans="1:38" customHeight="1" ht="31.5">
      <c r="A40" s="12"/>
      <c r="B40" s="17" t="s">
        <v>76</v>
      </c>
      <c r="C40" s="17" t="s">
        <v>24</v>
      </c>
      <c r="D40" s="120" t="s">
        <v>77</v>
      </c>
      <c r="E40" s="120"/>
      <c r="F40" s="120"/>
      <c r="G40" s="41"/>
      <c r="H40" s="120" t="s">
        <v>78</v>
      </c>
      <c r="I40" s="120"/>
      <c r="J40" s="17"/>
      <c r="K40" s="43" t="s">
        <v>45</v>
      </c>
      <c r="L40" s="43"/>
      <c r="M40" s="19" t="s">
        <v>79</v>
      </c>
      <c r="N40" s="82"/>
      <c r="O40" s="82"/>
      <c r="P40" s="82"/>
      <c r="Q40" s="82"/>
      <c r="R40" s="82"/>
      <c r="S40" s="17"/>
      <c r="T40" s="89" t="s">
        <v>80</v>
      </c>
      <c r="U40" s="17"/>
      <c r="V40" s="97"/>
      <c r="W40" s="17"/>
      <c r="X40" s="17"/>
      <c r="Y40" s="17"/>
      <c r="Z40" s="17"/>
      <c r="AA40" s="89" t="s">
        <v>81</v>
      </c>
      <c r="AB40" s="19"/>
      <c r="AC40" s="19" t="s">
        <v>82</v>
      </c>
      <c r="AD40" s="15"/>
      <c r="AE40" s="12"/>
      <c r="AF40" s="23"/>
      <c r="AG40" s="12"/>
      <c r="AH40" s="44"/>
      <c r="AL40"/>
    </row>
    <row r="41" spans="1:38" customHeight="1" ht="27">
      <c r="A41" s="12"/>
      <c r="B41" s="63">
        <f>J38</f>
        <v>46886</v>
      </c>
      <c r="C41" s="61">
        <f>M38</f>
        <v>2000</v>
      </c>
      <c r="D41" s="121">
        <f>W38</f>
        <v>5626.32</v>
      </c>
      <c r="E41" s="122"/>
      <c r="F41" s="122"/>
      <c r="G41" s="69"/>
      <c r="H41" s="121">
        <f>X38</f>
        <v>100</v>
      </c>
      <c r="I41" s="122"/>
      <c r="J41" s="51"/>
      <c r="K41" s="62">
        <f>Y38</f>
        <v>937.72</v>
      </c>
      <c r="L41" s="62"/>
      <c r="M41" s="50">
        <f>Z38</f>
        <v>100</v>
      </c>
      <c r="N41" s="84"/>
      <c r="O41" s="84"/>
      <c r="P41" s="84"/>
      <c r="Q41" s="84"/>
      <c r="R41" s="84"/>
      <c r="S41" s="51"/>
      <c r="T41" s="50">
        <f>S38</f>
        <v>0</v>
      </c>
      <c r="U41" s="51"/>
      <c r="V41" s="95"/>
      <c r="W41" s="51"/>
      <c r="X41" s="51"/>
      <c r="Y41" s="51"/>
      <c r="Z41" s="51"/>
      <c r="AA41" s="50">
        <f>T38</f>
        <v>0</v>
      </c>
      <c r="AB41" s="50"/>
      <c r="AC41" s="50">
        <f>SUM(B41:AB41)</f>
        <v>55650.04</v>
      </c>
      <c r="AD41" s="14"/>
      <c r="AE41" s="12"/>
      <c r="AF41" s="23"/>
      <c r="AG41" s="12"/>
      <c r="AH41" s="44"/>
      <c r="AJ41" s="92"/>
      <c r="AL41"/>
    </row>
    <row r="42" spans="1:38" customHeight="1" ht="17.25">
      <c r="A42" s="12"/>
      <c r="B42" s="13"/>
      <c r="C42" s="13"/>
      <c r="D42" s="12"/>
      <c r="E42" s="12"/>
      <c r="F42" s="12"/>
      <c r="G42" s="68"/>
      <c r="H42" s="12"/>
      <c r="I42" s="12"/>
      <c r="J42" s="12"/>
      <c r="K42" s="29"/>
      <c r="L42" s="12"/>
      <c r="M42" s="12"/>
      <c r="N42" s="83"/>
      <c r="O42" s="83"/>
      <c r="P42" s="83"/>
      <c r="Q42" s="83"/>
      <c r="R42" s="83"/>
      <c r="S42" s="12"/>
      <c r="T42" s="12"/>
      <c r="U42" s="58"/>
      <c r="V42" s="58"/>
      <c r="W42" s="12"/>
      <c r="X42" s="12"/>
      <c r="Y42" s="12"/>
      <c r="Z42" s="12"/>
      <c r="AA42" s="14"/>
      <c r="AB42" s="14"/>
      <c r="AC42" s="14"/>
      <c r="AD42" s="14"/>
      <c r="AE42" s="12"/>
      <c r="AF42" s="23"/>
      <c r="AG42" s="12"/>
      <c r="AH42" s="44"/>
      <c r="AL42"/>
    </row>
    <row r="43" spans="1:38" customHeight="1" ht="15.75">
      <c r="A43" s="20" t="s">
        <v>83</v>
      </c>
      <c r="B43" s="45" t="s">
        <v>84</v>
      </c>
      <c r="C43" s="3"/>
      <c r="D43" s="3"/>
      <c r="E43" s="3"/>
      <c r="F43" s="3"/>
      <c r="G43" s="20" t="s">
        <v>85</v>
      </c>
      <c r="H43" s="4" t="s">
        <v>86</v>
      </c>
      <c r="J43" s="3"/>
      <c r="K43" s="20"/>
      <c r="M43" s="3"/>
      <c r="N43" s="77"/>
      <c r="O43" s="77"/>
      <c r="P43" s="77"/>
      <c r="Q43" s="77"/>
      <c r="R43" s="77"/>
      <c r="S43" s="3"/>
      <c r="T43" s="3"/>
      <c r="W43" s="3"/>
      <c r="X43" s="3"/>
      <c r="Y43" s="3"/>
      <c r="Z43" s="3"/>
      <c r="AA43" s="3"/>
      <c r="AB43" s="20"/>
      <c r="AC43" s="20" t="s">
        <v>87</v>
      </c>
      <c r="AD43" s="4" t="s">
        <v>88</v>
      </c>
      <c r="AE43" s="20"/>
      <c r="AF43" s="10"/>
      <c r="AG43" s="10"/>
      <c r="AH43" s="10"/>
      <c r="AL43"/>
    </row>
    <row r="44" spans="1:38" customHeight="1" ht="44.25">
      <c r="A44" s="113" t="s">
        <v>89</v>
      </c>
      <c r="B44" s="113"/>
      <c r="C44" s="113"/>
      <c r="D44" s="129"/>
      <c r="E44" s="129"/>
      <c r="F44" s="4"/>
      <c r="G44" s="46"/>
      <c r="H44" s="113" t="s">
        <v>90</v>
      </c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48"/>
      <c r="AC44" s="46"/>
      <c r="AD44" s="113" t="s">
        <v>91</v>
      </c>
      <c r="AE44" s="113"/>
      <c r="AF44" s="32"/>
      <c r="AG44" s="26"/>
      <c r="AH44" s="3"/>
      <c r="AL44"/>
    </row>
    <row r="45" spans="1:38" customHeight="1" ht="15.75">
      <c r="A45" s="123" t="s">
        <v>92</v>
      </c>
      <c r="B45" s="123"/>
      <c r="C45" s="123"/>
      <c r="D45" s="103" t="s">
        <v>93</v>
      </c>
      <c r="E45" s="103"/>
      <c r="F45" s="32"/>
      <c r="G45" s="10"/>
      <c r="H45" s="123" t="s">
        <v>94</v>
      </c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32" t="s">
        <v>95</v>
      </c>
      <c r="AC45" s="4"/>
      <c r="AD45" s="103" t="s">
        <v>96</v>
      </c>
      <c r="AE45" s="103"/>
      <c r="AF45" s="32"/>
      <c r="AG45" s="32" t="s">
        <v>95</v>
      </c>
      <c r="AH45" s="21"/>
      <c r="AL45"/>
    </row>
    <row r="46" spans="1:38" customHeight="1" ht="15.75">
      <c r="A46" s="123" t="s">
        <v>97</v>
      </c>
      <c r="B46" s="123"/>
      <c r="C46" s="123"/>
      <c r="F46" s="4"/>
      <c r="G46" s="47"/>
      <c r="H46" s="128" t="s">
        <v>98</v>
      </c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3"/>
      <c r="AC46" s="3"/>
      <c r="AD46" s="127" t="s">
        <v>99</v>
      </c>
      <c r="AE46" s="127"/>
      <c r="AF46" s="21"/>
      <c r="AG46" s="21"/>
      <c r="AH46" s="21"/>
      <c r="AL46"/>
    </row>
    <row r="47" spans="1:38" customHeight="1" ht="15.75">
      <c r="A47" s="31"/>
      <c r="B47" s="31"/>
      <c r="F47" s="4"/>
      <c r="G47" s="33"/>
      <c r="H47" s="33"/>
      <c r="I47" s="33"/>
      <c r="J47" s="33"/>
      <c r="K47" s="33"/>
      <c r="L47" s="33"/>
      <c r="M47" s="33"/>
      <c r="N47" s="85"/>
      <c r="O47" s="85"/>
      <c r="P47" s="85"/>
      <c r="Q47" s="85"/>
      <c r="R47" s="85"/>
      <c r="S47" s="33"/>
      <c r="T47" s="33"/>
      <c r="U47" s="59"/>
      <c r="V47" s="59"/>
      <c r="AB47" s="3"/>
      <c r="AC47" s="3"/>
      <c r="AD47" s="34"/>
      <c r="AE47" s="34"/>
      <c r="AF47" s="21"/>
      <c r="AG47" s="21"/>
      <c r="AH47" s="21"/>
      <c r="AL47"/>
    </row>
    <row r="48" spans="1:38" customHeight="1" ht="15.75">
      <c r="A48" s="20" t="s">
        <v>100</v>
      </c>
      <c r="B48" s="124" t="s">
        <v>101</v>
      </c>
      <c r="C48" s="124"/>
      <c r="D48" s="124"/>
      <c r="E48" s="124"/>
      <c r="F48" s="124"/>
      <c r="G48" s="20" t="s">
        <v>102</v>
      </c>
      <c r="H48" s="126" t="s">
        <v>103</v>
      </c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20"/>
      <c r="AC48" s="20" t="s">
        <v>36</v>
      </c>
      <c r="AE48" s="20"/>
      <c r="AF48" s="11"/>
      <c r="AH48" s="3"/>
      <c r="AI48" s="125"/>
      <c r="AL48"/>
    </row>
    <row r="49" spans="1:38" customHeight="1" ht="32.25">
      <c r="A49" s="3" t="s">
        <v>104</v>
      </c>
      <c r="B49" s="10"/>
      <c r="C49" s="10"/>
      <c r="D49" s="10"/>
      <c r="E49" s="10"/>
      <c r="F49" s="10"/>
      <c r="G49" s="10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F49" s="11"/>
      <c r="AI49" s="125"/>
      <c r="AL49"/>
    </row>
    <row r="50" spans="1:38" customHeight="1" ht="15.75">
      <c r="A50" s="3"/>
      <c r="B50" s="4" t="s">
        <v>105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78"/>
      <c r="O50" s="78"/>
      <c r="P50" s="78"/>
      <c r="Q50" s="78"/>
      <c r="R50" s="78"/>
      <c r="S50" s="4"/>
      <c r="T50" s="4"/>
      <c r="U50" s="55"/>
      <c r="V50" s="55"/>
      <c r="W50" s="4"/>
      <c r="X50" s="4"/>
      <c r="Y50" s="4"/>
      <c r="Z50" s="4"/>
      <c r="AA50" s="4"/>
      <c r="AB50" s="4"/>
      <c r="AC50" s="4"/>
      <c r="AD50" s="4" t="s">
        <v>106</v>
      </c>
      <c r="AF50" s="4"/>
      <c r="AI50" s="125"/>
      <c r="AL50"/>
    </row>
    <row r="51" spans="1:38" customHeight="1" ht="15.7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78"/>
      <c r="O51" s="78"/>
      <c r="P51" s="78"/>
      <c r="Q51" s="78"/>
      <c r="R51" s="78"/>
      <c r="S51" s="4"/>
      <c r="T51" s="4"/>
      <c r="U51" s="55"/>
      <c r="V51" s="55"/>
      <c r="W51" s="4"/>
      <c r="X51" s="4"/>
      <c r="Y51" s="4"/>
      <c r="Z51" s="4"/>
      <c r="AA51" s="4"/>
      <c r="AB51" s="4"/>
      <c r="AC51" s="3"/>
      <c r="AD51" s="3" t="s">
        <v>107</v>
      </c>
      <c r="AF51" s="3"/>
      <c r="AI51" s="125"/>
      <c r="AL51"/>
    </row>
    <row r="52" spans="1:38" customHeight="1" ht="15.75">
      <c r="A52" s="113" t="s">
        <v>108</v>
      </c>
      <c r="B52" s="113"/>
      <c r="C52" s="113"/>
      <c r="D52" s="129"/>
      <c r="E52" s="129"/>
      <c r="F52" s="4"/>
      <c r="G52" s="4"/>
      <c r="H52" s="4"/>
      <c r="I52" s="4"/>
      <c r="K52" s="4"/>
      <c r="L52" s="5"/>
      <c r="M52" s="9"/>
      <c r="AA52" s="4"/>
      <c r="AB52" s="5"/>
      <c r="AC52" s="4"/>
      <c r="AD52" s="4"/>
      <c r="AE52" s="4"/>
      <c r="AH52" s="4"/>
      <c r="AI52" s="125"/>
      <c r="AL52"/>
    </row>
    <row r="53" spans="1:38" customHeight="1" ht="15.75">
      <c r="A53" s="130" t="s">
        <v>109</v>
      </c>
      <c r="B53" s="130"/>
      <c r="C53" s="130"/>
      <c r="D53" s="103" t="s">
        <v>93</v>
      </c>
      <c r="E53" s="103"/>
      <c r="F53" s="32"/>
      <c r="G53" s="10"/>
      <c r="H53" s="123"/>
      <c r="I53" s="123"/>
      <c r="J53" s="123"/>
      <c r="K53" s="10"/>
      <c r="L53" s="123"/>
      <c r="M53" s="123"/>
      <c r="N53" s="87"/>
      <c r="O53" s="87"/>
      <c r="P53" s="87"/>
      <c r="Q53" s="87"/>
      <c r="R53" s="87"/>
      <c r="S53" s="31"/>
      <c r="T53" s="31"/>
      <c r="U53" s="60"/>
      <c r="V53" s="60"/>
      <c r="W53" s="32"/>
      <c r="X53" s="32"/>
      <c r="Y53" s="32" t="s">
        <v>93</v>
      </c>
      <c r="Z53" s="32"/>
      <c r="AA53" s="4"/>
      <c r="AB53" s="32" t="s">
        <v>95</v>
      </c>
      <c r="AC53" s="4"/>
      <c r="AD53" s="4"/>
      <c r="AH53" s="3"/>
      <c r="AI53" s="2"/>
      <c r="AL53"/>
    </row>
    <row r="54" spans="1:38" customHeight="1" ht="15.75">
      <c r="A54" s="130" t="s">
        <v>110</v>
      </c>
      <c r="B54" s="130"/>
      <c r="C54" s="130"/>
      <c r="D54" s="21"/>
      <c r="E54" s="21"/>
      <c r="F54" s="4"/>
      <c r="G54" s="10"/>
      <c r="H54" s="123"/>
      <c r="I54" s="123"/>
      <c r="J54" s="123"/>
      <c r="K54" s="10"/>
      <c r="L54" s="123"/>
      <c r="M54" s="123"/>
      <c r="N54" s="87"/>
      <c r="O54" s="87"/>
      <c r="P54" s="87"/>
      <c r="Q54" s="87"/>
      <c r="R54" s="87"/>
      <c r="S54" s="31"/>
      <c r="T54" s="31"/>
      <c r="U54" s="60"/>
      <c r="V54" s="60"/>
      <c r="AA54" s="10"/>
      <c r="AB54" s="32"/>
      <c r="AC54" s="10"/>
      <c r="AD54" s="10"/>
      <c r="AE54" s="10"/>
      <c r="AF54" s="4"/>
      <c r="AG54" s="3"/>
      <c r="AH54" s="3"/>
      <c r="AL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A1:AA54"/>
  <mergeCells>
    <mergeCell ref="A44:C44"/>
    <mergeCell ref="H54:J54"/>
    <mergeCell ref="H53:J53"/>
    <mergeCell ref="D53:E53"/>
    <mergeCell ref="D52:E52"/>
    <mergeCell ref="D44:E44"/>
    <mergeCell ref="A54:C54"/>
    <mergeCell ref="A53:C53"/>
    <mergeCell ref="A52:C52"/>
    <mergeCell ref="A45:C45"/>
    <mergeCell ref="AI48:AI52"/>
    <mergeCell ref="H48:AA49"/>
    <mergeCell ref="AD46:AE46"/>
    <mergeCell ref="AD45:AE45"/>
    <mergeCell ref="H46:AA46"/>
    <mergeCell ref="H45:AA45"/>
    <mergeCell ref="L53:M53"/>
    <mergeCell ref="L54:M54"/>
    <mergeCell ref="B48:F48"/>
    <mergeCell ref="A46:C46"/>
    <mergeCell ref="D45:E45"/>
    <mergeCell ref="AD44:AE44"/>
    <mergeCell ref="H44:AA44"/>
    <mergeCell ref="D10:E11"/>
    <mergeCell ref="W11:Z11"/>
    <mergeCell ref="AA11:AB11"/>
    <mergeCell ref="M11:M12"/>
    <mergeCell ref="U11:U12"/>
    <mergeCell ref="S11:T11"/>
    <mergeCell ref="N11:O11"/>
    <mergeCell ref="G10:T10"/>
    <mergeCell ref="D40:F40"/>
    <mergeCell ref="H40:I40"/>
    <mergeCell ref="D41:F41"/>
    <mergeCell ref="H41:I41"/>
    <mergeCell ref="AF10:AF12"/>
    <mergeCell ref="G11:G12"/>
    <mergeCell ref="H11:H12"/>
    <mergeCell ref="I11:I12"/>
    <mergeCell ref="J11:J12"/>
    <mergeCell ref="AE11:AE12"/>
    <mergeCell ref="K11:K12"/>
    <mergeCell ref="L11:L12"/>
    <mergeCell ref="AC11:AD11"/>
    <mergeCell ref="A10:A12"/>
    <mergeCell ref="B10:B12"/>
    <mergeCell ref="C10:C12"/>
    <mergeCell ref="F10:F12"/>
    <mergeCell ref="W10:AE10"/>
    <mergeCell ref="AD8:AE8"/>
    <mergeCell ref="AF8:AG8"/>
    <mergeCell ref="AE1:AH1"/>
    <mergeCell ref="A3:AH3"/>
    <mergeCell ref="A4:AH4"/>
  </mergeCells>
  <printOptions gridLines="false" gridLinesSet="true" horizontalCentered="true"/>
  <pageMargins left="1.3385826771654" right="0.39370078740157" top="0.74803149606299" bottom="0.74803149606299" header="0.31496062992126" footer="0.31496062992126"/>
  <pageSetup paperSize="5" orientation="landscape" scale="50" fitToHeight="0" fitToWidth="1" pageOrder="downThenOver" r:id="rId1"/>
  <headerFooter differentOddEven="false" differentFirst="false" scaleWithDoc="true" alignWithMargins="true">
    <oddHeader>&amp;R&amp;14PAYROLL NO.:________
Sheet &amp;P of &amp;N</oddHeader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CHRMO</vt:lpstr>
    </vt:vector>
  </TitlesOfParts>
  <Company>Commission on Audit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Accountancy Office</dc:creator>
  <cp:lastModifiedBy>CADO03</cp:lastModifiedBy>
  <dcterms:created xsi:type="dcterms:W3CDTF">2002-04-18T05:54:39+08:00</dcterms:created>
  <dcterms:modified xsi:type="dcterms:W3CDTF">2023-09-27T09:03:43+08:00</dcterms:modified>
  <dc:title>Appendix 45 - General Payroll (GP)</dc:title>
  <dc:description/>
  <dc:subject/>
  <cp:keywords/>
  <cp:category/>
</cp:coreProperties>
</file>