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853" visibility="visible"/>
  </bookViews>
  <sheets>
    <sheet name="CHRMO" sheetId="1" r:id="rId4"/>
  </sheets>
  <definedNames>
    <definedName name="_xlnm._FilterDatabase" localSheetId="0" hidden="1">'CHRMO'!$AA$1:$AA$105</definedName>
    <definedName name="_xlnm.Print_Titles" localSheetId="0">'CHRMO'!$10:$12</definedName>
    <definedName name="_xlnm.Print_Area" localSheetId="0">'CHRMO'!$A$1:$AH$105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<sst xmlns="http://schemas.openxmlformats.org/spreadsheetml/2006/main" uniqueCount="135">
  <si>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Appendix 32</t>
  </si>
  <si>
    <t xml:space="preserve"> CITY OFFICIALS AND EMPLOYEES PAYROLL JOURNAL</t>
  </si>
  <si>
    <t>For the period October 01-31, 2023</t>
  </si>
  <si>
    <t>LGU : ________________________________</t>
  </si>
  <si>
    <t>CITY GOVERNMENT OF PANABO</t>
  </si>
  <si>
    <t>Fund : ________________________________</t>
  </si>
  <si>
    <t>CADO</t>
  </si>
  <si>
    <t>We acknowledge receipt of cash shown opposite our name as full compensation for services rendered for the period covered.</t>
  </si>
  <si>
    <t>Date Prepared:</t>
  </si>
  <si>
    <t>October 03, 2023</t>
  </si>
  <si>
    <t>04:01:50 pm</t>
  </si>
  <si>
    <t>Serial No.</t>
  </si>
  <si>
    <t>Name</t>
  </si>
  <si>
    <t>Position</t>
  </si>
  <si>
    <t>GENDER</t>
  </si>
  <si>
    <t>Employee No.</t>
  </si>
  <si>
    <t>COMPENSATIONS</t>
  </si>
  <si>
    <t>DEDUCTIONS</t>
  </si>
  <si>
    <t>Net Amount Due</t>
  </si>
  <si>
    <t>NET PAY 1</t>
  </si>
  <si>
    <t>NET PAY 2</t>
  </si>
  <si>
    <t>Salaries and Wages</t>
  </si>
  <si>
    <t>No. of Days LWOP</t>
  </si>
  <si>
    <t>Total Amount</t>
  </si>
  <si>
    <t xml:space="preserve">SALARY  Earned Amount </t>
  </si>
  <si>
    <t>PERA</t>
  </si>
  <si>
    <t>PERA Earned Amount</t>
  </si>
  <si>
    <t>RATA (GROSS)</t>
  </si>
  <si>
    <t>RATA</t>
  </si>
  <si>
    <t>RATA (AMOUNT ACCRUED)</t>
  </si>
  <si>
    <t>TOTAL  GROSS Amount</t>
  </si>
  <si>
    <t>MANDATORY DEDUCTIONS (GS)</t>
  </si>
  <si>
    <t>MANDATORY DEDUCTIONS (PS)</t>
  </si>
  <si>
    <t>OTHER DEDUCTIONS</t>
  </si>
  <si>
    <t>Total Amount Deductions</t>
  </si>
  <si>
    <t>OCTOBER</t>
  </si>
  <si>
    <t>M</t>
  </si>
  <si>
    <t>F</t>
  </si>
  <si>
    <t>REPRESENTATION ALLOWANCE (RA)</t>
  </si>
  <si>
    <t>TRANSPORTATION ALLOWANCE (TA)</t>
  </si>
  <si>
    <t>22 days</t>
  </si>
  <si>
    <t>Leave Filed</t>
  </si>
  <si>
    <t>Number of working days</t>
  </si>
  <si>
    <t>PHIC FULL</t>
  </si>
  <si>
    <t>GSIS</t>
  </si>
  <si>
    <t xml:space="preserve">HDMF </t>
  </si>
  <si>
    <t>PHILHEALTH</t>
  </si>
  <si>
    <t>ECC</t>
  </si>
  <si>
    <t>ACCOUNT NAME</t>
  </si>
  <si>
    <t>AMOUNT</t>
  </si>
  <si>
    <t>1-15</t>
  </si>
  <si>
    <t>16-31</t>
  </si>
  <si>
    <t>BALINGAN , KEIR JAY</t>
  </si>
  <si>
    <t>Labor and Employment Officer I</t>
  </si>
  <si>
    <t>GSIS PS</t>
  </si>
  <si>
    <t>PCHGEA Dues</t>
  </si>
  <si>
    <t>PHIC PS</t>
  </si>
  <si>
    <t>HDMF PS</t>
  </si>
  <si>
    <t>BAUTISTA , RAJED</t>
  </si>
  <si>
    <t>Computer Maintenance Technologist I</t>
  </si>
  <si>
    <t>COQUILLA , ROLAND</t>
  </si>
  <si>
    <t>Administrative Aide IV (Driver II)</t>
  </si>
  <si>
    <t>DELA GENTE , KAROL NEAL</t>
  </si>
  <si>
    <t>Project Development Officer I</t>
  </si>
  <si>
    <t>DELLOMES , JENEFER</t>
  </si>
  <si>
    <t>Administrative Officer II (Management and Audit Analyst I)</t>
  </si>
  <si>
    <t>DELUSA , BRIAN</t>
  </si>
  <si>
    <t>Project Development Officer III</t>
  </si>
  <si>
    <t>ESPINOSA , CHERELLE</t>
  </si>
  <si>
    <t>Senior Labor and Employment Officer</t>
  </si>
  <si>
    <t>Coop Acct</t>
  </si>
  <si>
    <t>Coop Loan</t>
  </si>
  <si>
    <t>Coop Mortuary</t>
  </si>
  <si>
    <t>Witholding Tax</t>
  </si>
  <si>
    <t>Coop Share</t>
  </si>
  <si>
    <t>GSIS Emergency Loan</t>
  </si>
  <si>
    <t>GSIS MPL</t>
  </si>
  <si>
    <t>GSIS Policy</t>
  </si>
  <si>
    <t>LBP Loan</t>
  </si>
  <si>
    <t>PCHGEA Prov. Aide Loan</t>
  </si>
  <si>
    <t>GALAURA , REENA KATHRYN</t>
  </si>
  <si>
    <t>Tourism Operations Officer I</t>
  </si>
  <si>
    <t>MAZO , CATALINA</t>
  </si>
  <si>
    <t>Administrative Assistant III (Communication Equipment Operator III)</t>
  </si>
  <si>
    <t>MISOLES , PEDRITO</t>
  </si>
  <si>
    <t>City Government Department Head I (City Administrator I)</t>
  </si>
  <si>
    <t>MURCIA , ROLANDO</t>
  </si>
  <si>
    <t>NORMANDIA , DARLAINE</t>
  </si>
  <si>
    <t>Museum Technician II</t>
  </si>
  <si>
    <t>PALMA , IKENN LOUIE</t>
  </si>
  <si>
    <t>Computer Programmer I</t>
  </si>
  <si>
    <t>RAMOS , MITCH</t>
  </si>
  <si>
    <t>Manpower Development Officer I</t>
  </si>
  <si>
    <t>SAUPING , BRENDA</t>
  </si>
  <si>
    <t>City Government Assistant Department Head I</t>
  </si>
  <si>
    <t>SILAGAN , JOANNA CHERYLL</t>
  </si>
  <si>
    <t>Administrative Officer V (Management and Audit Analyst III)</t>
  </si>
  <si>
    <t>TRINIDAD , GLORY GRACE</t>
  </si>
  <si>
    <t>Labor and Employment Assistant</t>
  </si>
  <si>
    <t>TOTAL</t>
  </si>
  <si>
    <t>SALARY FOR THE PERIOD</t>
  </si>
  <si>
    <t>GSIS PREMIUM</t>
  </si>
  <si>
    <t>HDMF PREMIUM</t>
  </si>
  <si>
    <t>STATE INSURANCE</t>
  </si>
  <si>
    <t>REPRESENTATION ALLOWANCE</t>
  </si>
  <si>
    <t>TRANSPORTATION ALLOWANCE</t>
  </si>
  <si>
    <t>TOTAL OBLIGATION</t>
  </si>
  <si>
    <t>A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</si>
  <si>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CERTIFIED</t>
    </r>
    <r>
      <rPr>
        <rFont val="Times New Roman"/>
        <b val="false"/>
        <i val="false"/>
        <strike val="false"/>
        <color rgb="FF000000"/>
        <sz val="11"/>
        <u val="none"/>
      </rPr>
      <t xml:space="preserve">:   Services duly rendered as stated.</t>
    </r>
  </si>
  <si>
    <t>B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</si>
  <si>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CERTIFIED</t>
    </r>
    <r>
      <rPr>
        <rFont val="Times New Roman"/>
        <b val="false"/>
        <i val="false"/>
        <strike val="false"/>
        <color rgb="FF000000"/>
        <sz val="11"/>
        <u val="none"/>
      </rPr>
      <t xml:space="preserve">:  Supporting documents complete and proper.</t>
    </r>
  </si>
  <si>
    <t>C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</si>
  <si>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CERTIFIED</t>
    </r>
    <r>
      <rPr>
        <rFont val="Times New Roman"/>
        <b val="false"/>
        <i val="false"/>
        <strike val="false"/>
        <color rgb="FF000000"/>
        <sz val="11"/>
        <u val="none"/>
      </rPr>
      <t xml:space="preserve">:  Cash available for the purpose.</t>
    </r>
  </si>
  <si>
    <t>JAN MARI G. CAFÉ</t>
  </si>
  <si>
    <t>MYLENE M. HERMOSORA, CPA</t>
  </si>
  <si>
    <t>KIRK B. SAMILLANO</t>
  </si>
  <si>
    <t>CGDH I - CHRMO</t>
  </si>
  <si>
    <t>Date</t>
  </si>
  <si>
    <t>CGDH I - CAO</t>
  </si>
  <si>
    <t xml:space="preserve"> Date</t>
  </si>
  <si>
    <t>CGDH I - CTO</t>
  </si>
  <si>
    <t>Authorized Official</t>
  </si>
  <si>
    <t xml:space="preserve">Head of Accounting Division/Unit
</t>
  </si>
  <si>
    <t xml:space="preserve"> Head of Treasury Division/Unit</t>
  </si>
  <si>
    <t>D</t>
  </si>
  <si>
    <r>
      <t xml:space="preserve">APPROVED FOR PAYMENT: </t>
    </r>
    <r>
      <rPr>
        <rFont val="Times New Roman"/>
        <b val="true"/>
        <i val="false"/>
        <strike val="true"/>
        <color rgb="FF000000"/>
        <sz val="11"/>
        <u val="none"/>
      </rPr>
      <t xml:space="preserve">P</t>
    </r>
    <r>
      <rPr>
        <rFont val="Times New Roman"/>
        <b val="true"/>
        <i val="false"/>
        <strike val="false"/>
        <color rgb="FF000000"/>
        <sz val="11"/>
        <u val="none"/>
      </rPr>
      <t xml:space="preserve">_________________ </t>
    </r>
  </si>
  <si>
    <t>E</t>
  </si>
  <si>
    <r>
      <rPr>
        <rFont val="Times New Roman"/>
        <b val="true"/>
        <i val="false"/>
        <strike val="false"/>
        <color rgb="FF000000"/>
        <sz val="12"/>
        <u val="none"/>
      </rPr>
      <t xml:space="preserve">CERTIFIED: </t>
    </r>
    <r>
      <rPr>
        <rFont val="Times New Roman"/>
        <b val="false"/>
        <i val="false"/>
        <strike val="false"/>
        <color rgb="FF000000"/>
        <sz val="12"/>
        <u val="none"/>
      </rPr>
      <t xml:space="preserve">Each employee whose name appears on the payroll has been paid the amount as indicated opposite his/her name</t>
    </r>
  </si>
  <si>
    <t xml:space="preserve">                  </t>
  </si>
  <si>
    <t xml:space="preserve">           </t>
  </si>
  <si>
    <t>CAFOA No. : _____________</t>
  </si>
  <si>
    <t>Date : ___________________</t>
  </si>
  <si>
    <t>JOSE E. RELAMPAGOS</t>
  </si>
  <si>
    <t>CITY MAYOR</t>
  </si>
  <si>
    <t xml:space="preserve"> Local Chief Executive</t>
  </si>
</sst>
</file>

<file path=xl/styles.xml><?xml version="1.0" encoding="utf-8"?>
<styleSheet xmlns="http://schemas.openxmlformats.org/spreadsheetml/2006/main" xml:space="preserve">
  <numFmts count="3">
    <numFmt numFmtId="164" formatCode="_-* #,##0.00_-;\-* #,##0.00_-;_-* &quot;-&quot;??_-;_-@_-"/>
    <numFmt numFmtId="165" formatCode="_(* #,##0.00_);_(* \(#,##0.00\);_(* &quot;-&quot;??_);_(@_)"/>
    <numFmt numFmtId="166" formatCode="[$-3409]mmmm\ dd\,\ yyyy;@"/>
  </numFmts>
  <fonts count="32"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FF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FF0000"/>
      <name val="Arial Narrow"/>
    </font>
    <font>
      <b val="1"/>
      <i val="0"/>
      <strike val="0"/>
      <u val="none"/>
      <sz val="13"/>
      <color rgb="FF000000"/>
      <name val="Arial Narrow"/>
    </font>
    <font>
      <b val="1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FF0000"/>
      <name val="Times New Roman"/>
    </font>
    <font>
      <b val="1"/>
      <i val="0"/>
      <strike val="0"/>
      <u val="none"/>
      <sz val="12"/>
      <color rgb="FFFF0000"/>
      <name val="Arial Narrow"/>
    </font>
    <font>
      <b val="0"/>
      <i val="0"/>
      <strike val="0"/>
      <u val="none"/>
      <sz val="10"/>
      <color rgb="FFFF0000"/>
      <name val="Arial Narrow"/>
    </font>
    <font>
      <b val="1"/>
      <i val="0"/>
      <strike val="0"/>
      <u val="none"/>
      <sz val="10"/>
      <color rgb="FFFF0000"/>
      <name val="Times New Roman"/>
    </font>
    <font>
      <b val="0"/>
      <i val="1"/>
      <strike val="0"/>
      <u val="none"/>
      <sz val="10"/>
      <color rgb="FFFF0000"/>
      <name val="Times New Roman"/>
    </font>
    <font>
      <b val="1"/>
      <i val="0"/>
      <strike val="0"/>
      <u val="none"/>
      <sz val="9"/>
      <color rgb="FFFF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single"/>
      <sz val="12"/>
      <color rgb="FF0000FF"/>
      <name val="Times New Roman"/>
    </font>
    <font>
      <b val="1"/>
      <i val="0"/>
      <strike val="0"/>
      <u val="none"/>
      <sz val="20"/>
      <color rgb="FFFF0000"/>
      <name val="Times New Roman"/>
    </font>
    <font>
      <b val="1"/>
      <i val="0"/>
      <strike val="0"/>
      <u val="none"/>
      <sz val="22"/>
      <color rgb="FFFF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7030A0"/>
      <name val="Times New Roman"/>
    </font>
    <font>
      <b val="1"/>
      <i val="0"/>
      <strike val="0"/>
      <u val="singl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C2D69B"/>
        <bgColor rgb="FFFFFFFF"/>
      </patternFill>
    </fill>
  </fills>
  <borders count="10">
    <border/>
    <border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right" textRotation="18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3" numFmtId="0" fillId="0" borderId="1" applyFont="1" applyNumberFormat="0" applyFill="0" applyBorder="1" applyAlignment="0">
      <alignment textRotation="0" wrapText="false" shrinkToFit="false"/>
    </xf>
    <xf xfId="0" fontId="4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5" numFmtId="0" fillId="0" borderId="0" applyFont="1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3" numFmtId="0" fillId="0" borderId="0" applyFont="1" applyNumberFormat="0" applyFill="0" applyBorder="0" applyAlignment="1">
      <alignment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164" fillId="0" borderId="0" applyFont="1" applyNumberFormat="1" applyFill="0" applyBorder="0" applyAlignment="1">
      <alignment horizontal="center" vertical="center" textRotation="0" wrapText="false" shrinkToFit="false"/>
    </xf>
    <xf xfId="0" fontId="6" numFmtId="164" fillId="0" borderId="0" applyFont="1" applyNumberFormat="1" applyFill="0" applyBorder="0" applyAlignment="1">
      <alignment horizontal="center" vertical="center" textRotation="0" wrapText="true" shrinkToFit="false"/>
    </xf>
    <xf xfId="0" fontId="7" numFmtId="164" fillId="0" borderId="0" applyFont="1" applyNumberFormat="1" applyFill="0" applyBorder="0" applyAlignment="1">
      <alignment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164" fillId="0" borderId="0" applyFont="1" applyNumberFormat="1" applyFill="0" applyBorder="0" applyAlignment="1">
      <alignment horizontal="center" vertical="center" textRotation="0" wrapText="false" shrinkToFit="false"/>
    </xf>
    <xf xfId="0" fontId="7" numFmtId="164" fillId="0" borderId="0" applyFont="1" applyNumberFormat="1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textRotation="0" wrapText="tru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6" numFmtId="0" fillId="0" borderId="0" applyFont="1" applyNumberFormat="0" applyFill="0" applyBorder="0" applyAlignment="1">
      <alignment vertical="center" textRotation="0" wrapText="false" shrinkToFit="false"/>
    </xf>
    <xf xfId="0" fontId="9" numFmtId="165" fillId="0" borderId="2" applyFont="1" applyNumberFormat="1" applyFill="0" applyBorder="1" applyAlignment="1">
      <alignment vertical="center" textRotation="0" wrapText="false" shrinkToFit="false"/>
    </xf>
    <xf xfId="0" fontId="10" numFmtId="0" fillId="0" borderId="0" applyFont="1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7" numFmtId="164" fillId="0" borderId="0" applyFont="1" applyNumberFormat="1" applyFill="0" applyBorder="0" applyAlignment="1">
      <alignment horizontal="center" vertical="center" textRotation="0" wrapText="false" shrinkToFit="false"/>
    </xf>
    <xf xfId="0" fontId="7" numFmtId="164" fillId="0" borderId="0" applyFont="1" applyNumberFormat="1" applyFill="0" applyBorder="0" applyAlignment="1">
      <alignment vertical="center" textRotation="0" wrapText="false" shrinkToFit="false"/>
    </xf>
    <xf xfId="0" fontId="6" numFmtId="164" fillId="0" borderId="0" applyFont="1" applyNumberFormat="1" applyFill="0" applyBorder="0" applyAlignment="1">
      <alignment horizontal="center" vertical="center" textRotation="0" wrapText="false" shrinkToFit="false"/>
    </xf>
    <xf xfId="0" fontId="11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3" numFmtId="0" fillId="0" borderId="0" applyFont="1" applyNumberFormat="0" applyFill="0" applyBorder="0" applyAlignment="1">
      <alignment horizont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1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true" shrinkToFit="false"/>
    </xf>
    <xf xfId="0" fontId="12" numFmtId="164" fillId="0" borderId="0" applyFont="1" applyNumberFormat="1" applyFill="0" applyBorder="0" applyAlignment="1">
      <alignment horizontal="center" vertical="center" textRotation="0" wrapText="false" shrinkToFit="false"/>
    </xf>
    <xf xfId="0" fontId="7" numFmtId="164" fillId="0" borderId="0" applyFont="1" applyNumberFormat="1" applyFill="0" applyBorder="0" applyAlignment="1">
      <alignment vertical="center" textRotation="0" wrapText="false" shrinkToFit="false"/>
    </xf>
    <xf xfId="0" fontId="7" numFmtId="164" fillId="0" borderId="0" applyFont="1" applyNumberFormat="1" applyFill="0" applyBorder="0" applyAlignment="1">
      <alignment horizontal="left" vertical="center" textRotation="0" wrapText="false" shrinkToFit="false"/>
    </xf>
    <xf xfId="0" fontId="7" numFmtId="164" fillId="0" borderId="0" applyFont="1" applyNumberFormat="1" applyFill="0" applyBorder="0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6" numFmtId="0" fillId="0" borderId="0" applyFont="1" applyNumberFormat="0" applyFill="0" applyBorder="0" applyAlignment="0">
      <alignment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false" shrinkToFit="false" indent="1"/>
    </xf>
    <xf xfId="0" fontId="8" numFmtId="0" fillId="0" borderId="0" applyFont="1" applyNumberFormat="0" applyFill="0" applyBorder="0" applyAlignment="0">
      <alignment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1" applyFont="1" applyNumberFormat="0" applyFill="0" applyBorder="1" applyAlignment="0">
      <alignment textRotation="0" wrapText="false" shrinkToFit="false"/>
    </xf>
    <xf xfId="0" fontId="14" numFmtId="164" fillId="0" borderId="2" applyFont="1" applyNumberFormat="1" applyFill="0" applyBorder="1" applyAlignment="1">
      <alignment horizontal="center" vertical="center" textRotation="0" wrapText="false" shrinkToFit="false"/>
    </xf>
    <xf xfId="0" fontId="9" numFmtId="164" fillId="0" borderId="2" applyFont="1" applyNumberFormat="1" applyFill="0" applyBorder="1" applyAlignment="1">
      <alignment horizontal="center" vertical="center" textRotation="0" wrapText="false" shrinkToFit="false"/>
    </xf>
    <xf xfId="0" fontId="9" numFmtId="0" fillId="0" borderId="2" applyFont="1" applyNumberFormat="0" applyFill="0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vertical="top" textRotation="0" wrapText="false" shrinkToFit="false"/>
    </xf>
    <xf xfId="0" fontId="10" numFmtId="0" fillId="0" borderId="0" applyFont="1" applyNumberFormat="0" applyFill="0" applyBorder="0" applyAlignment="1">
      <alignment horizontal="center" textRotation="0" wrapText="false" shrinkToFit="false"/>
    </xf>
    <xf xfId="0" fontId="15" numFmtId="0" fillId="0" borderId="0" applyFont="1" applyNumberFormat="0" applyFill="0" applyBorder="0" applyAlignment="0">
      <alignment textRotation="0" wrapText="false" shrinkToFit="false"/>
    </xf>
    <xf xfId="0" fontId="16" numFmtId="0" fillId="0" borderId="0" applyFont="1" applyNumberFormat="0" applyFill="0" applyBorder="0" applyAlignment="0">
      <alignment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17" numFmtId="164" fillId="0" borderId="0" applyFont="1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6" numFmtId="0" fillId="0" borderId="0" applyFont="1" applyNumberFormat="0" applyFill="0" applyBorder="0" applyAlignment="1">
      <alignment horizontal="center" vertical="center" textRotation="0" wrapText="false" shrinkToFit="false"/>
    </xf>
    <xf xfId="0" fontId="16" numFmtId="0" fillId="0" borderId="0" applyFont="1" applyNumberFormat="0" applyFill="0" applyBorder="0" applyAlignment="1">
      <alignment horizontal="center" vertical="top" textRotation="0" wrapText="true" shrinkToFit="false"/>
    </xf>
    <xf xfId="0" fontId="9" numFmtId="164" fillId="0" borderId="2" applyFont="1" applyNumberFormat="1" applyFill="0" applyBorder="1" applyAlignment="1">
      <alignment horizontal="left" vertical="center" textRotation="0" wrapText="false" shrinkToFit="false"/>
    </xf>
    <xf xfId="0" fontId="9" numFmtId="164" fillId="0" borderId="2" applyFont="1" applyNumberFormat="1" applyFill="0" applyBorder="1" applyAlignment="1">
      <alignment vertical="center" textRotation="0" wrapText="false" shrinkToFit="false"/>
    </xf>
    <xf xfId="0" fontId="9" numFmtId="164" fillId="0" borderId="2" applyFont="1" applyNumberFormat="1" applyFill="0" applyBorder="1" applyAlignment="1">
      <alignment horizontal="center" vertical="center" textRotation="0" wrapText="false" shrinkToFit="false"/>
    </xf>
    <xf xfId="0" fontId="14" numFmtId="164" fillId="0" borderId="2" applyFont="1" applyNumberFormat="1" applyFill="0" applyBorder="1" applyAlignment="1">
      <alignment horizontal="center" vertical="center" textRotation="0" wrapText="false" shrinkToFit="false"/>
    </xf>
    <xf xfId="0" fontId="14" numFmtId="164" fillId="2" borderId="2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6" numFmtId="164" fillId="0" borderId="0" applyFont="1" applyNumberFormat="1" applyFill="0" applyBorder="0" applyAlignment="1">
      <alignment horizontal="center" vertical="center" textRotation="0" wrapText="false" shrinkToFit="false"/>
    </xf>
    <xf xfId="0" fontId="9" numFmtId="164" fillId="0" borderId="2" applyFont="1" applyNumberFormat="1" applyFill="0" applyBorder="1" applyAlignment="1">
      <alignment horizontal="center" vertical="center" textRotation="0" wrapText="false" shrinkToFit="false"/>
    </xf>
    <xf xfId="0" fontId="19" numFmtId="49" fillId="2" borderId="3" applyFont="1" applyNumberFormat="1" applyFill="1" applyBorder="1" applyAlignment="1">
      <alignment horizontal="center" vertical="center" textRotation="0" wrapText="true" shrinkToFit="false"/>
    </xf>
    <xf xfId="0" fontId="20" numFmtId="0" fillId="2" borderId="0" applyFont="1" applyNumberFormat="0" applyFill="1" applyBorder="0" applyAlignment="1">
      <alignment horizontal="right" textRotation="0" wrapText="false" shrinkToFit="false"/>
    </xf>
    <xf xfId="0" fontId="21" numFmtId="0" fillId="2" borderId="3" applyFont="1" applyNumberFormat="0" applyFill="1" applyBorder="1" applyAlignment="1">
      <alignment horizontal="center" vertical="center" textRotation="0" wrapText="true" shrinkToFit="false"/>
    </xf>
    <xf xfId="0" fontId="22" numFmtId="0" fillId="0" borderId="3" applyFont="1" applyNumberFormat="0" applyFill="0" applyBorder="1" applyAlignment="1">
      <alignment vertical="center" textRotation="0" wrapText="true" shrinkToFit="false"/>
    </xf>
    <xf xfId="0" fontId="0" numFmtId="0" fillId="2" borderId="0" applyFont="0" applyNumberFormat="0" applyFill="1" applyBorder="0" applyAlignment="1">
      <alignment vertical="top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5" numFmtId="0" fillId="2" borderId="0" applyFont="1" applyNumberFormat="0" applyFill="1" applyBorder="0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3" numFmtId="0" fillId="2" borderId="0" applyFont="1" applyNumberFormat="0" applyFill="1" applyBorder="0" applyAlignment="0">
      <alignment textRotation="0" wrapText="false" shrinkToFit="false"/>
    </xf>
    <xf xfId="0" fontId="11" numFmtId="0" fillId="2" borderId="4" applyFont="1" applyNumberFormat="0" applyFill="1" applyBorder="1" applyAlignment="1">
      <alignment vertical="center" textRotation="0" wrapText="true" shrinkToFit="false"/>
    </xf>
    <xf xfId="0" fontId="11" numFmtId="0" fillId="2" borderId="5" applyFont="1" applyNumberFormat="0" applyFill="1" applyBorder="1" applyAlignment="1">
      <alignment vertical="center" textRotation="0" wrapText="true" shrinkToFit="false"/>
    </xf>
    <xf xfId="0" fontId="12" numFmtId="164" fillId="2" borderId="0" applyFont="1" applyNumberFormat="1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9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3" numFmtId="0" fillId="2" borderId="0" applyFont="1" applyNumberFormat="0" applyFill="1" applyBorder="0" applyAlignment="1">
      <alignment horizontal="center" vertical="top" textRotation="0" wrapText="true" shrinkToFit="false"/>
    </xf>
    <xf xfId="0" fontId="22" numFmtId="0" fillId="2" borderId="3" applyFont="1" applyNumberFormat="0" applyFill="1" applyBorder="1" applyAlignment="1">
      <alignment vertical="center" textRotation="0" wrapText="true" shrinkToFit="false"/>
    </xf>
    <xf xfId="0" fontId="23" numFmtId="164" fillId="0" borderId="0" applyFont="1" applyNumberFormat="1" applyFill="0" applyBorder="0" applyAlignment="1">
      <alignment horizontal="center" textRotation="0" wrapText="true" shrinkToFit="false"/>
    </xf>
    <xf xfId="0" fontId="11" numFmtId="0" fillId="0" borderId="6" applyFont="1" applyNumberFormat="0" applyFill="0" applyBorder="1" applyAlignment="1">
      <alignment horizontal="center" vertical="center" textRotation="0" wrapText="false" shrinkToFit="false"/>
    </xf>
    <xf xfId="0" fontId="19" quotePrefix="1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0">
      <alignment textRotation="0" wrapText="false" shrinkToFit="false"/>
    </xf>
    <xf xfId="0" fontId="25" numFmtId="0" fillId="3" borderId="0" applyFont="1" applyNumberFormat="0" applyFill="1" applyBorder="0" applyAlignment="0">
      <alignment textRotation="0" wrapText="false" shrinkToFit="false"/>
    </xf>
    <xf xfId="0" fontId="26" numFmtId="0" fillId="3" borderId="0" applyFont="1" applyNumberFormat="0" applyFill="1" applyBorder="0" applyAlignment="0">
      <alignment textRotation="0" wrapText="false" shrinkToFit="false"/>
    </xf>
    <xf xfId="0" fontId="9" numFmtId="0" fillId="0" borderId="2" applyFont="1" applyNumberFormat="0" applyFill="0" applyBorder="1" applyAlignment="1">
      <alignment horizontal="center" vertical="center" textRotation="0" wrapText="false" shrinkToFit="false"/>
    </xf>
    <xf xfId="0" fontId="19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7" applyFont="1" applyNumberFormat="0" applyFill="0" applyBorder="1" applyAlignment="1">
      <alignment horizontal="center" vertical="center" textRotation="0" wrapText="false" shrinkToFit="false"/>
    </xf>
    <xf xfId="0" fontId="6" numFmtId="0" fillId="0" borderId="7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right" vertical="center" textRotation="0" wrapText="false" shrinkToFit="false"/>
    </xf>
    <xf xfId="0" fontId="14" numFmtId="164" fillId="4" borderId="7" applyFont="1" applyNumberFormat="1" applyFill="1" applyBorder="1" applyAlignment="1">
      <alignment horizontal="center" vertical="center" textRotation="0" wrapText="false" shrinkToFit="false"/>
    </xf>
    <xf xfId="0" fontId="14" numFmtId="164" fillId="0" borderId="7" applyFont="1" applyNumberFormat="1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textRotation="0" wrapText="false" shrinkToFit="false"/>
    </xf>
    <xf xfId="0" fontId="15" numFmtId="166" fillId="2" borderId="0" applyFont="1" applyNumberFormat="1" applyFill="1" applyBorder="0" applyAlignment="1">
      <alignment horizontal="center" textRotation="0" wrapText="false" shrinkToFit="false"/>
    </xf>
    <xf xfId="0" fontId="27" numFmtId="0" fillId="0" borderId="0" applyFont="1" applyNumberFormat="0" applyFill="0" applyBorder="0" applyAlignment="1">
      <alignment horizontal="right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3" applyFont="1" applyNumberFormat="0" applyFill="0" applyBorder="1" applyAlignment="1">
      <alignment horizontal="center" vertical="center" textRotation="0" wrapText="true" shrinkToFit="false"/>
    </xf>
    <xf xfId="0" fontId="11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28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9" numFmtId="0" fillId="0" borderId="0" applyFont="1" applyNumberFormat="0" applyFill="0" applyBorder="0" applyAlignment="1">
      <alignment horizontal="center" textRotation="0" wrapText="false" shrinkToFit="false"/>
    </xf>
    <xf xfId="0" fontId="19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1" applyBorder="1" applyAlignment="1">
      <alignment horizontal="center" vertical="center" textRotation="0" wrapText="false" shrinkToFit="false"/>
    </xf>
    <xf xfId="0" fontId="5" numFmtId="0" fillId="2" borderId="8" applyFont="1" applyNumberFormat="0" applyFill="1" applyBorder="1" applyAlignment="1">
      <alignment horizontal="center" vertical="center" textRotation="0" wrapText="false" shrinkToFit="false"/>
    </xf>
    <xf xfId="0" fontId="5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9" numFmtId="164" fillId="0" borderId="2" applyFont="1" applyNumberFormat="1" applyFill="0" applyBorder="1" applyAlignment="1">
      <alignment horizontal="center" vertical="center" textRotation="0" wrapText="false" shrinkToFit="false"/>
    </xf>
    <xf xfId="0" fontId="9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30" numFmtId="0" fillId="0" borderId="0" applyFont="1" applyNumberFormat="0" applyFill="0" applyBorder="0" applyAlignment="1">
      <alignment horizontal="left" vertical="top" textRotation="0" wrapText="true" shrinkToFit="false"/>
    </xf>
    <xf xfId="0" fontId="31" numFmtId="0" fillId="0" borderId="0" applyFont="1" applyNumberFormat="0" applyFill="0" applyBorder="0" applyAlignment="1">
      <alignment horizontal="right" textRotation="18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textRotation="0" wrapText="false" shrinkToFit="false"/>
    </xf>
    <xf xfId="0" fontId="3" numFmtId="0" fillId="0" borderId="0" applyFont="1" applyNumberFormat="0" applyFill="0" applyBorder="0" applyAlignment="1">
      <alignment horizontal="center" textRotation="0" wrapText="true" shrinkToFit="false"/>
    </xf>
    <xf xfId="0" fontId="12" numFmtId="164" fillId="0" borderId="0" applyFont="1" applyNumberFormat="1" applyFill="0" applyBorder="0" applyAlignment="1">
      <alignment vertical="center" textRotation="0" wrapText="fals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7" numFmtId="0" fillId="0" borderId="7" applyFont="1" applyNumberFormat="0" applyFill="0" applyBorder="1" applyAlignment="1">
      <alignment horizontal="left" vertical="center" textRotation="0" wrapText="true" shrinkToFit="false"/>
    </xf>
    <xf xfId="0" fontId="7" numFmtId="164" fillId="0" borderId="7" applyFont="1" applyNumberFormat="1" applyFill="0" applyBorder="1" applyAlignment="1">
      <alignment horizontal="center" vertical="center" textRotation="0" wrapText="false" shrinkToFit="false"/>
    </xf>
    <xf xfId="0" fontId="7" numFmtId="164" fillId="0" borderId="7" applyFont="1" applyNumberFormat="1" applyFill="0" applyBorder="1" applyAlignment="1">
      <alignment vertical="center" textRotation="0" wrapText="false" shrinkToFit="false"/>
    </xf>
    <xf xfId="0" fontId="12" numFmtId="164" fillId="0" borderId="7" applyFont="1" applyNumberFormat="1" applyFill="0" applyBorder="1" applyAlignment="1">
      <alignment horizontal="center" vertical="center" textRotation="0" wrapText="false" shrinkToFit="false"/>
    </xf>
    <xf xfId="0" fontId="12" numFmtId="164" fillId="2" borderId="7" applyFont="1" applyNumberFormat="1" applyFill="1" applyBorder="1" applyAlignment="1">
      <alignment horizontal="center" vertical="center" textRotation="0" wrapText="false" shrinkToFit="false"/>
    </xf>
    <xf xfId="0" fontId="17" numFmtId="164" fillId="0" borderId="7" applyFont="1" applyNumberFormat="1" applyFill="0" applyBorder="1" applyAlignment="1">
      <alignment horizontal="center" vertical="center" textRotation="0" wrapText="false" shrinkToFit="false"/>
    </xf>
    <xf xfId="0" fontId="7" numFmtId="164" fillId="0" borderId="7" applyFont="1" applyNumberFormat="1" applyFill="0" applyBorder="1" applyAlignment="1">
      <alignment horizontal="left" vertical="center" textRotation="0" wrapText="false" shrinkToFit="false"/>
    </xf>
    <xf xfId="0" fontId="12" numFmtId="164" fillId="0" borderId="7" applyFont="1" applyNumberFormat="1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tabColor rgb="FFFFFF00"/>
    <outlinePr summaryBelow="1" summaryRight="1"/>
    <pageSetUpPr fitToPage="1"/>
  </sheetPr>
  <dimension ref="A1:AL105"/>
  <sheetViews>
    <sheetView tabSelected="1" workbookViewId="0" zoomScale="70" zoomScaleNormal="70" view="pageBreakPreview" showGridLines="true" showRowColHeaders="1">
      <pane xSplit="2" topLeftCell="C1" activePane="topRight" state="frozen"/>
      <selection pane="topRight" activeCell="AH87" sqref="AH87"/>
    </sheetView>
  </sheetViews>
  <sheetFormatPr defaultRowHeight="14.4" outlineLevelRow="0" outlineLevelCol="0"/>
  <cols>
    <col min="1" max="1" width="5.3984375" customWidth="true" style="0"/>
    <col min="2" max="2" width="19" customWidth="true" style="3"/>
    <col min="3" max="3" width="18.3984375" customWidth="true" style="0"/>
    <col min="4" max="4" width="5" customWidth="true" style="0"/>
    <col min="5" max="5" width="4.19921875" customWidth="true" style="0"/>
    <col min="6" max="6" width="7" customWidth="true" style="0"/>
    <col min="7" max="7" width="13.69921875" customWidth="true" style="0"/>
    <col min="8" max="8" width="7.3984375" customWidth="true" style="0"/>
    <col min="9" max="9" width="10.5" customWidth="true" style="0"/>
    <col min="10" max="10" width="13" customWidth="true" style="0"/>
    <col min="11" max="11" width="13.69921875" customWidth="true" style="0"/>
    <col min="12" max="12" width="10.5" customWidth="true" style="0"/>
    <col min="13" max="13" width="11.8984375" customWidth="true" style="0"/>
    <col min="14" max="14" width="11.8984375" hidden="true" customWidth="true" style="86"/>
    <col min="15" max="15" width="11.8984375" hidden="true" customWidth="true" style="86"/>
    <col min="16" max="16" width="11.8984375" hidden="true" customWidth="true" style="86"/>
    <col min="17" max="17" width="11.8984375" hidden="true" customWidth="true" style="86"/>
    <col min="18" max="18" width="11.8984375" hidden="true" customWidth="true" style="86"/>
    <col min="19" max="19" width="15.19921875" customWidth="true" style="0"/>
    <col min="20" max="20" width="15.19921875" customWidth="true" style="0"/>
    <col min="21" max="21" width="13" customWidth="true" style="25"/>
    <col min="22" max="22" width="13" hidden="true" customWidth="true" style="25"/>
    <col min="23" max="23" width="10.5" hidden="true" customWidth="true" style="0"/>
    <col min="24" max="24" width="9.09765625" hidden="true" customWidth="true" style="0"/>
    <col min="25" max="25" width="11.59765625" hidden="true" customWidth="true" style="0"/>
    <col min="26" max="26" width="9.19921875" hidden="true" customWidth="true" style="0"/>
    <col min="27" max="27" width="12.69921875" customWidth="true" style="0"/>
    <col min="28" max="28" width="11.5" customWidth="true" style="0"/>
    <col min="29" max="29" width="19.8984375" customWidth="true" style="0"/>
    <col min="30" max="30" width="12.3984375" customWidth="true" style="0"/>
    <col min="31" max="31" width="13.5" customWidth="true" style="0"/>
    <col min="32" max="32" width="13.8984375" customWidth="true" style="0"/>
    <col min="33" max="33" width="12.69921875" customWidth="true" style="0"/>
    <col min="34" max="34" width="13.3984375" customWidth="true" style="0"/>
    <col min="35" max="35" width="2.59765625" customWidth="true" style="0"/>
    <col min="36" max="36" width="22.69921875" customWidth="true" style="0"/>
    <col min="37" max="37" width="13.09765625" customWidth="true" style="0"/>
    <col min="38" max="38" width="10.8984375" customWidth="true" style="0"/>
  </cols>
  <sheetData>
    <row r="1" spans="1:38" customHeight="1" ht="17.25" s="7" customFormat="1">
      <c r="B1" s="66"/>
      <c r="N1" s="74"/>
      <c r="O1" s="74"/>
      <c r="P1" s="74"/>
      <c r="Q1" s="74"/>
      <c r="R1" s="74"/>
      <c r="U1" s="52"/>
      <c r="V1" s="52"/>
      <c r="AE1" s="105" t="s">
        <v>0</v>
      </c>
      <c r="AF1" s="105"/>
      <c r="AG1" s="105"/>
      <c r="AH1" s="105"/>
      <c r="AL1" s="7"/>
    </row>
    <row r="2" spans="1:38" customHeight="1" ht="9" s="7" customFormat="1">
      <c r="B2" s="66"/>
      <c r="N2" s="74"/>
      <c r="O2" s="74"/>
      <c r="P2" s="74"/>
      <c r="Q2" s="74"/>
      <c r="R2" s="74"/>
      <c r="U2" s="52"/>
      <c r="V2" s="52"/>
      <c r="AE2" s="6"/>
      <c r="AF2" s="6"/>
      <c r="AG2" s="6"/>
      <c r="AH2" s="6"/>
      <c r="AL2" s="7"/>
    </row>
    <row r="3" spans="1:38" customHeight="1" ht="27">
      <c r="A3" s="106" t="s">
        <v>1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J3" s="93"/>
      <c r="AL3"/>
    </row>
    <row r="4" spans="1:38" customHeight="1" ht="27.75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J4" s="94"/>
      <c r="AL4"/>
    </row>
    <row r="5" spans="1:38" customHeight="1" ht="8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75"/>
      <c r="O5" s="75"/>
      <c r="P5" s="75"/>
      <c r="Q5" s="75"/>
      <c r="R5" s="75"/>
      <c r="S5" s="34"/>
      <c r="T5" s="34"/>
      <c r="U5" s="53"/>
      <c r="V5" s="53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L5"/>
    </row>
    <row r="6" spans="1:38" customHeight="1" ht="16.5">
      <c r="A6" s="8" t="s">
        <v>3</v>
      </c>
      <c r="B6" s="8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76"/>
      <c r="O6" s="76"/>
      <c r="P6" s="76"/>
      <c r="Q6" s="76"/>
      <c r="R6" s="76"/>
      <c r="S6" s="8"/>
      <c r="T6" s="8"/>
      <c r="U6" s="54"/>
      <c r="V6" s="54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L6"/>
    </row>
    <row r="7" spans="1:38" customHeight="1" ht="20.25">
      <c r="A7" s="8" t="s">
        <v>5</v>
      </c>
      <c r="B7" s="8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77"/>
      <c r="O7" s="77"/>
      <c r="P7" s="77"/>
      <c r="Q7" s="77"/>
      <c r="R7" s="77"/>
      <c r="S7" s="3"/>
      <c r="T7" s="3"/>
      <c r="W7" s="3"/>
      <c r="X7" s="3"/>
      <c r="Y7" s="3"/>
      <c r="Z7" s="3"/>
      <c r="AA7" s="3"/>
      <c r="AB7" s="3"/>
      <c r="AC7" s="3"/>
      <c r="AD7" s="3"/>
      <c r="AE7" s="8"/>
      <c r="AF7" s="8"/>
      <c r="AG7" s="3"/>
      <c r="AH7" s="3"/>
      <c r="AL7"/>
    </row>
    <row r="8" spans="1:38" customHeight="1" ht="2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78"/>
      <c r="O8" s="78"/>
      <c r="P8" s="78"/>
      <c r="Q8" s="78"/>
      <c r="R8" s="78"/>
      <c r="S8" s="4"/>
      <c r="T8" s="4"/>
      <c r="U8" s="55"/>
      <c r="V8" s="55"/>
      <c r="W8" s="4"/>
      <c r="X8" s="4"/>
      <c r="Y8" s="4"/>
      <c r="Z8" s="4"/>
      <c r="AA8" s="4"/>
      <c r="AB8" s="4"/>
      <c r="AC8" s="4"/>
      <c r="AD8" s="103" t="s">
        <v>8</v>
      </c>
      <c r="AE8" s="103"/>
      <c r="AF8" s="104" t="s">
        <v>9</v>
      </c>
      <c r="AG8" s="104"/>
      <c r="AH8" s="71" t="s">
        <v>10</v>
      </c>
      <c r="AL8"/>
    </row>
    <row r="9" spans="1:38" customHeight="1" ht="9">
      <c r="A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77"/>
      <c r="O9" s="77"/>
      <c r="P9" s="77"/>
      <c r="Q9" s="77"/>
      <c r="R9" s="77"/>
      <c r="S9" s="3"/>
      <c r="T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L9"/>
    </row>
    <row r="10" spans="1:38" customHeight="1" ht="21">
      <c r="A10" s="108" t="s">
        <v>11</v>
      </c>
      <c r="B10" s="109" t="s">
        <v>12</v>
      </c>
      <c r="C10" s="109" t="s">
        <v>13</v>
      </c>
      <c r="D10" s="109" t="s">
        <v>14</v>
      </c>
      <c r="E10" s="109"/>
      <c r="F10" s="108" t="s">
        <v>15</v>
      </c>
      <c r="G10" s="115" t="s">
        <v>16</v>
      </c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6"/>
      <c r="U10" s="56"/>
      <c r="V10" s="56"/>
      <c r="W10" s="110" t="s">
        <v>17</v>
      </c>
      <c r="X10" s="110"/>
      <c r="Y10" s="110"/>
      <c r="Z10" s="110"/>
      <c r="AA10" s="110"/>
      <c r="AB10" s="110"/>
      <c r="AC10" s="110"/>
      <c r="AD10" s="110"/>
      <c r="AE10" s="110"/>
      <c r="AF10" s="108" t="s">
        <v>18</v>
      </c>
      <c r="AG10" s="35" t="s">
        <v>19</v>
      </c>
      <c r="AH10" s="90" t="s">
        <v>20</v>
      </c>
      <c r="AI10" s="1"/>
      <c r="AL10"/>
    </row>
    <row r="11" spans="1:38" customHeight="1" ht="36">
      <c r="A11" s="108"/>
      <c r="B11" s="109"/>
      <c r="C11" s="109"/>
      <c r="D11" s="109"/>
      <c r="E11" s="109"/>
      <c r="F11" s="108"/>
      <c r="G11" s="108" t="s">
        <v>21</v>
      </c>
      <c r="H11" s="111" t="s">
        <v>22</v>
      </c>
      <c r="I11" s="108" t="s">
        <v>23</v>
      </c>
      <c r="J11" s="108" t="s">
        <v>24</v>
      </c>
      <c r="K11" s="108" t="s">
        <v>25</v>
      </c>
      <c r="L11" s="108" t="s">
        <v>23</v>
      </c>
      <c r="M11" s="108" t="s">
        <v>26</v>
      </c>
      <c r="N11" s="117" t="s">
        <v>27</v>
      </c>
      <c r="O11" s="118"/>
      <c r="P11" s="79" t="s">
        <v>28</v>
      </c>
      <c r="Q11" s="79" t="s">
        <v>28</v>
      </c>
      <c r="R11" s="79" t="s">
        <v>28</v>
      </c>
      <c r="S11" s="115" t="s">
        <v>29</v>
      </c>
      <c r="T11" s="116"/>
      <c r="U11" s="114" t="s">
        <v>30</v>
      </c>
      <c r="V11" s="96"/>
      <c r="W11" s="112" t="s">
        <v>31</v>
      </c>
      <c r="X11" s="112"/>
      <c r="Y11" s="112"/>
      <c r="Z11" s="112"/>
      <c r="AA11" s="112" t="s">
        <v>32</v>
      </c>
      <c r="AB11" s="112"/>
      <c r="AC11" s="112" t="s">
        <v>33</v>
      </c>
      <c r="AD11" s="112"/>
      <c r="AE11" s="108" t="s">
        <v>34</v>
      </c>
      <c r="AF11" s="108"/>
      <c r="AG11" s="72" t="s">
        <v>35</v>
      </c>
      <c r="AH11" s="72" t="s">
        <v>35</v>
      </c>
      <c r="AI11" s="1"/>
      <c r="AL11"/>
    </row>
    <row r="12" spans="1:38" customHeight="1" ht="36">
      <c r="A12" s="108"/>
      <c r="B12" s="109"/>
      <c r="C12" s="109"/>
      <c r="D12" s="30" t="s">
        <v>36</v>
      </c>
      <c r="E12" s="30" t="s">
        <v>37</v>
      </c>
      <c r="F12" s="108"/>
      <c r="G12" s="108"/>
      <c r="H12" s="111"/>
      <c r="I12" s="108"/>
      <c r="J12" s="108"/>
      <c r="K12" s="108"/>
      <c r="L12" s="108"/>
      <c r="M12" s="108"/>
      <c r="N12" s="88" t="s">
        <v>38</v>
      </c>
      <c r="O12" s="88" t="s">
        <v>39</v>
      </c>
      <c r="P12" s="80" t="s">
        <v>40</v>
      </c>
      <c r="Q12" s="80" t="s">
        <v>41</v>
      </c>
      <c r="R12" s="80" t="s">
        <v>42</v>
      </c>
      <c r="S12" s="73" t="s">
        <v>38</v>
      </c>
      <c r="T12" s="73" t="s">
        <v>39</v>
      </c>
      <c r="U12" s="114"/>
      <c r="V12" s="96" t="s">
        <v>43</v>
      </c>
      <c r="W12" s="36" t="s">
        <v>44</v>
      </c>
      <c r="X12" s="36" t="s">
        <v>45</v>
      </c>
      <c r="Y12" s="36" t="s">
        <v>46</v>
      </c>
      <c r="Z12" s="35" t="s">
        <v>47</v>
      </c>
      <c r="AA12" s="35" t="s">
        <v>48</v>
      </c>
      <c r="AB12" s="30" t="s">
        <v>49</v>
      </c>
      <c r="AC12" s="35" t="s">
        <v>48</v>
      </c>
      <c r="AD12" s="30" t="s">
        <v>49</v>
      </c>
      <c r="AE12" s="108"/>
      <c r="AF12" s="108"/>
      <c r="AG12" s="70" t="s">
        <v>50</v>
      </c>
      <c r="AH12" s="91" t="s">
        <v>51</v>
      </c>
      <c r="AI12" s="1"/>
      <c r="AL12"/>
    </row>
    <row r="13" spans="1:38">
      <c r="A13" s="132">
        <v>1</v>
      </c>
      <c r="B13" s="133" t="s">
        <v>52</v>
      </c>
      <c r="C13" s="134" t="s">
        <v>53</v>
      </c>
      <c r="D13" s="132">
        <v>1</v>
      </c>
      <c r="E13" s="132"/>
      <c r="F13" s="132">
        <v>1169</v>
      </c>
      <c r="G13" s="135">
        <v>24300</v>
      </c>
      <c r="H13" s="132">
        <v>0.0</v>
      </c>
      <c r="I13" s="136">
        <f>ROUND(((G13/22))*H13,2)</f>
        <v>0</v>
      </c>
      <c r="J13" s="137">
        <f>G13-I13</f>
        <v>24300</v>
      </c>
      <c r="K13" s="135">
        <v>2000</v>
      </c>
      <c r="L13" s="136">
        <f>ROUND(((K13/22))*H13,2)</f>
        <v>0</v>
      </c>
      <c r="M13" s="137">
        <f>K13-L13</f>
        <v>2000</v>
      </c>
      <c r="N13" s="138">
        <v>0.0</v>
      </c>
      <c r="O13" s="138">
        <v>0.0</v>
      </c>
      <c r="P13" s="138">
        <v>22</v>
      </c>
      <c r="Q13" s="138">
        <v>0.0</v>
      </c>
      <c r="R13" s="138">
        <f>P13-Q13</f>
        <v>22</v>
      </c>
      <c r="S13" s="137">
        <f>ROUND(IF(R13&gt;=17,N13,IF(R13&gt;=12,N13*0.75,IF(R13&gt;=6,N13*0.5,IF(R13&gt;=1,N13*0.25,0)))),2)</f>
        <v>0</v>
      </c>
      <c r="T13" s="137">
        <f>ROUND(IF(R13&gt;=17,O13,IF(R13&gt;=12,O13*0.75,IF(R13&gt;=6,O13*0.5,IF(R13&gt;=1,O13*0.25,0)))),2)</f>
        <v>0</v>
      </c>
      <c r="U13" s="139">
        <f>J13+M13+S13+T13</f>
        <v>26300</v>
      </c>
      <c r="V13" s="139">
        <f>ROUND(IF(G13=0,0,IF(G13&lt;=10000,400,IF(G13&lt;=80000,G13*4%,IF(G13&gt;80000,3200)))),2)</f>
        <v>972</v>
      </c>
      <c r="W13" s="136">
        <v>2916.0</v>
      </c>
      <c r="X13" s="136">
        <v>100</v>
      </c>
      <c r="Y13" s="136">
        <f>ROUND(V13/2,2)</f>
        <v>486</v>
      </c>
      <c r="Z13" s="135">
        <f>IF(G13&gt;=10000,100,G13*0.01)</f>
        <v>100</v>
      </c>
      <c r="AA13" s="140" t="s">
        <v>54</v>
      </c>
      <c r="AB13" s="136">
        <v>2187.0</v>
      </c>
      <c r="AC13" s="136" t="s">
        <v>55</v>
      </c>
      <c r="AD13" s="136">
        <v>175</v>
      </c>
      <c r="AE13" s="136"/>
      <c r="AF13" s="136"/>
      <c r="AG13" s="136"/>
      <c r="AH13" s="136"/>
      <c r="AL13"/>
    </row>
    <row r="14" spans="1:38" customHeight="1" ht="20">
      <c r="A14" s="17"/>
      <c r="B14" s="42"/>
      <c r="C14" s="37"/>
      <c r="D14" s="17"/>
      <c r="E14" s="17"/>
      <c r="F14" s="17"/>
      <c r="G14" s="41"/>
      <c r="H14" s="17"/>
      <c r="I14" s="16"/>
      <c r="J14" s="38"/>
      <c r="K14" s="27"/>
      <c r="L14" s="28"/>
      <c r="M14" s="38"/>
      <c r="N14" s="81"/>
      <c r="O14" s="81"/>
      <c r="P14" s="81"/>
      <c r="Q14" s="81"/>
      <c r="R14" s="81"/>
      <c r="S14" s="38"/>
      <c r="T14" s="38"/>
      <c r="U14" s="57"/>
      <c r="V14" s="57"/>
      <c r="W14" s="39"/>
      <c r="X14" s="39"/>
      <c r="Y14" s="39"/>
      <c r="Z14" s="18"/>
      <c r="AA14" s="40" t="s">
        <v>56</v>
      </c>
      <c r="AB14" s="39">
        <v>486.0</v>
      </c>
      <c r="AC14" s="39"/>
      <c r="AD14" s="16"/>
      <c r="AE14" s="39"/>
      <c r="AF14" s="39"/>
      <c r="AG14" s="39"/>
      <c r="AH14" s="39"/>
      <c r="AL14"/>
    </row>
    <row r="15" spans="1:38" customHeight="1" ht="20">
      <c r="A15" s="17"/>
      <c r="B15" s="42"/>
      <c r="C15" s="37"/>
      <c r="D15" s="17"/>
      <c r="E15" s="17"/>
      <c r="F15" s="17"/>
      <c r="G15" s="41"/>
      <c r="H15" s="17"/>
      <c r="I15" s="16"/>
      <c r="J15" s="38"/>
      <c r="K15" s="27"/>
      <c r="L15" s="28"/>
      <c r="M15" s="38"/>
      <c r="N15" s="81"/>
      <c r="O15" s="81"/>
      <c r="P15" s="81"/>
      <c r="Q15" s="81"/>
      <c r="R15" s="81"/>
      <c r="S15" s="38"/>
      <c r="T15" s="38"/>
      <c r="U15" s="57"/>
      <c r="V15" s="57"/>
      <c r="W15" s="39"/>
      <c r="X15" s="39"/>
      <c r="Y15" s="39"/>
      <c r="Z15" s="18"/>
      <c r="AA15" s="40" t="s">
        <v>57</v>
      </c>
      <c r="AB15" s="39">
        <v>100</v>
      </c>
      <c r="AC15" s="39"/>
      <c r="AD15" s="16"/>
      <c r="AE15" s="39"/>
      <c r="AF15" s="39"/>
      <c r="AG15" s="39"/>
      <c r="AH15" s="39"/>
      <c r="AL15"/>
    </row>
    <row r="16" spans="1:38" customHeight="1" ht="20">
      <c r="A16" s="17"/>
      <c r="B16" s="42"/>
      <c r="C16" s="37"/>
      <c r="D16" s="17"/>
      <c r="E16" s="17"/>
      <c r="F16" s="17"/>
      <c r="G16" s="41"/>
      <c r="H16" s="17"/>
      <c r="I16" s="16"/>
      <c r="J16" s="38"/>
      <c r="K16" s="27"/>
      <c r="L16" s="28"/>
      <c r="M16" s="38"/>
      <c r="N16" s="81"/>
      <c r="O16" s="81"/>
      <c r="P16" s="81"/>
      <c r="Q16" s="81"/>
      <c r="R16" s="81"/>
      <c r="S16" s="38"/>
      <c r="T16" s="38"/>
      <c r="U16" s="57"/>
      <c r="V16" s="57"/>
      <c r="W16" s="39"/>
      <c r="X16" s="39"/>
      <c r="Y16" s="39"/>
      <c r="Z16" s="18"/>
      <c r="AA16" s="40"/>
      <c r="AB16" s="39"/>
      <c r="AC16" s="39"/>
      <c r="AD16" s="16"/>
      <c r="AE16" s="131">
        <f>SUM(AB13:AB15,AD13:AD13)</f>
        <v>2948</v>
      </c>
      <c r="AF16" s="131">
        <f>U13-AE16</f>
        <v>23352</v>
      </c>
      <c r="AG16" s="131">
        <f>(TRUNC((AF16-(S13+T13))/2,0) + (((AF16-(S13+T13))/2 - TRUNC((AF16-(S13+T13))/2)) + ((AF16-(S13+T13))/2 - TRUNC((AF16-(S13+T13))/2)))) + S13 + T13</f>
        <v>11676</v>
      </c>
      <c r="AH16" s="131">
        <f>AF16-AG16</f>
        <v>11676</v>
      </c>
      <c r="AL16"/>
    </row>
    <row r="17" spans="1:38">
      <c r="A17" s="132">
        <v>2</v>
      </c>
      <c r="B17" s="133" t="s">
        <v>58</v>
      </c>
      <c r="C17" s="134" t="s">
        <v>59</v>
      </c>
      <c r="D17" s="132">
        <v>1</v>
      </c>
      <c r="E17" s="132"/>
      <c r="F17" s="132">
        <v>470</v>
      </c>
      <c r="G17" s="135">
        <v>25079</v>
      </c>
      <c r="H17" s="132">
        <v>0.0</v>
      </c>
      <c r="I17" s="136">
        <f>ROUND(((G17/22))*H17,2)</f>
        <v>0</v>
      </c>
      <c r="J17" s="137">
        <f>G17-I17</f>
        <v>25079</v>
      </c>
      <c r="K17" s="135">
        <v>2000</v>
      </c>
      <c r="L17" s="136">
        <f>ROUND(((K17/22))*H17,2)</f>
        <v>0</v>
      </c>
      <c r="M17" s="137">
        <f>K17-L17</f>
        <v>2000</v>
      </c>
      <c r="N17" s="138">
        <v>0.0</v>
      </c>
      <c r="O17" s="138">
        <v>0.0</v>
      </c>
      <c r="P17" s="138">
        <v>22</v>
      </c>
      <c r="Q17" s="138">
        <v>0.0</v>
      </c>
      <c r="R17" s="138">
        <f>P17-Q17</f>
        <v>22</v>
      </c>
      <c r="S17" s="137">
        <f>ROUND(IF(R17&gt;=17,N17,IF(R17&gt;=12,N17*0.75,IF(R17&gt;=6,N17*0.5,IF(R17&gt;=1,N17*0.25,0)))),2)</f>
        <v>0</v>
      </c>
      <c r="T17" s="137">
        <f>ROUND(IF(R17&gt;=17,O17,IF(R17&gt;=12,O17*0.75,IF(R17&gt;=6,O17*0.5,IF(R17&gt;=1,O17*0.25,0)))),2)</f>
        <v>0</v>
      </c>
      <c r="U17" s="139">
        <f>J17+M17+S17+T17</f>
        <v>27079</v>
      </c>
      <c r="V17" s="139">
        <f>ROUND(IF(G17=0,0,IF(G17&lt;=10000,400,IF(G17&lt;=80000,G17*4%,IF(G17&gt;80000,3200)))),2)</f>
        <v>1003.16</v>
      </c>
      <c r="W17" s="136">
        <v>3009.48</v>
      </c>
      <c r="X17" s="136">
        <v>100</v>
      </c>
      <c r="Y17" s="136">
        <f>ROUND(V17/2,2)</f>
        <v>501.58</v>
      </c>
      <c r="Z17" s="135">
        <f>IF(G17&gt;=10000,100,G17*0.01)</f>
        <v>100</v>
      </c>
      <c r="AA17" s="140" t="s">
        <v>54</v>
      </c>
      <c r="AB17" s="136">
        <v>2257.11</v>
      </c>
      <c r="AC17" s="136" t="s">
        <v>55</v>
      </c>
      <c r="AD17" s="136">
        <v>175</v>
      </c>
      <c r="AE17" s="141"/>
      <c r="AF17" s="141"/>
      <c r="AG17" s="141"/>
      <c r="AH17" s="141"/>
      <c r="AL17"/>
    </row>
    <row r="18" spans="1:38" customHeight="1" ht="20">
      <c r="A18" s="17"/>
      <c r="B18" s="42"/>
      <c r="C18" s="37"/>
      <c r="D18" s="17"/>
      <c r="E18" s="17"/>
      <c r="F18" s="17"/>
      <c r="G18" s="41"/>
      <c r="H18" s="17"/>
      <c r="I18" s="16"/>
      <c r="J18" s="38"/>
      <c r="K18" s="27"/>
      <c r="L18" s="28"/>
      <c r="M18" s="38"/>
      <c r="N18" s="81"/>
      <c r="O18" s="81"/>
      <c r="P18" s="81"/>
      <c r="Q18" s="81"/>
      <c r="R18" s="81"/>
      <c r="S18" s="38"/>
      <c r="T18" s="38"/>
      <c r="U18" s="57"/>
      <c r="V18" s="57"/>
      <c r="W18" s="39"/>
      <c r="X18" s="39"/>
      <c r="Y18" s="39"/>
      <c r="Z18" s="18"/>
      <c r="AA18" s="40" t="s">
        <v>56</v>
      </c>
      <c r="AB18" s="39">
        <v>501.58</v>
      </c>
      <c r="AC18" s="39"/>
      <c r="AD18" s="16"/>
      <c r="AE18" s="131"/>
      <c r="AF18" s="131"/>
      <c r="AG18" s="131"/>
      <c r="AH18" s="131"/>
      <c r="AL18"/>
    </row>
    <row r="19" spans="1:38" customHeight="1" ht="20">
      <c r="A19" s="17"/>
      <c r="B19" s="42"/>
      <c r="C19" s="37"/>
      <c r="D19" s="17"/>
      <c r="E19" s="17"/>
      <c r="F19" s="17"/>
      <c r="G19" s="41"/>
      <c r="H19" s="17"/>
      <c r="I19" s="16"/>
      <c r="J19" s="38"/>
      <c r="K19" s="27"/>
      <c r="L19" s="28"/>
      <c r="M19" s="38"/>
      <c r="N19" s="81"/>
      <c r="O19" s="81"/>
      <c r="P19" s="81"/>
      <c r="Q19" s="81"/>
      <c r="R19" s="81"/>
      <c r="S19" s="38"/>
      <c r="T19" s="38"/>
      <c r="U19" s="57"/>
      <c r="V19" s="57"/>
      <c r="W19" s="39"/>
      <c r="X19" s="39"/>
      <c r="Y19" s="39"/>
      <c r="Z19" s="18"/>
      <c r="AA19" s="40" t="s">
        <v>57</v>
      </c>
      <c r="AB19" s="39">
        <v>100</v>
      </c>
      <c r="AC19" s="39"/>
      <c r="AD19" s="16"/>
      <c r="AE19" s="131"/>
      <c r="AF19" s="131"/>
      <c r="AG19" s="131"/>
      <c r="AH19" s="131"/>
      <c r="AL19"/>
    </row>
    <row r="20" spans="1:38" customHeight="1" ht="20">
      <c r="A20" s="17"/>
      <c r="B20" s="42"/>
      <c r="C20" s="37"/>
      <c r="D20" s="17"/>
      <c r="E20" s="17"/>
      <c r="F20" s="17"/>
      <c r="G20" s="41"/>
      <c r="H20" s="17"/>
      <c r="I20" s="16"/>
      <c r="J20" s="38"/>
      <c r="K20" s="27"/>
      <c r="L20" s="28"/>
      <c r="M20" s="38"/>
      <c r="N20" s="81"/>
      <c r="O20" s="81"/>
      <c r="P20" s="81"/>
      <c r="Q20" s="81"/>
      <c r="R20" s="81"/>
      <c r="S20" s="38"/>
      <c r="T20" s="38"/>
      <c r="U20" s="57"/>
      <c r="V20" s="57"/>
      <c r="W20" s="39"/>
      <c r="X20" s="39"/>
      <c r="Y20" s="39"/>
      <c r="Z20" s="18"/>
      <c r="AA20" s="40"/>
      <c r="AB20" s="39"/>
      <c r="AC20" s="39"/>
      <c r="AD20" s="16"/>
      <c r="AE20" s="131">
        <f>SUM(AB17:AB19,AD17:AD17)</f>
        <v>3033.69</v>
      </c>
      <c r="AF20" s="131">
        <f>U17-AE20</f>
        <v>24045.31</v>
      </c>
      <c r="AG20" s="131">
        <f>(TRUNC((AF20-(S17+T17))/2,0) + (((AF20-(S17+T17))/2 - TRUNC((AF20-(S17+T17))/2)) + ((AF20-(S17+T17))/2 - TRUNC((AF20-(S17+T17))/2)))) + S17 + T17</f>
        <v>12023.31</v>
      </c>
      <c r="AH20" s="131">
        <f>AF20-AG20</f>
        <v>12022</v>
      </c>
      <c r="AL20"/>
    </row>
    <row r="21" spans="1:38">
      <c r="A21" s="132">
        <v>3</v>
      </c>
      <c r="B21" s="133" t="s">
        <v>60</v>
      </c>
      <c r="C21" s="134" t="s">
        <v>61</v>
      </c>
      <c r="D21" s="132">
        <v>1</v>
      </c>
      <c r="E21" s="132"/>
      <c r="F21" s="132">
        <v>1337</v>
      </c>
      <c r="G21" s="135">
        <v>14027</v>
      </c>
      <c r="H21" s="132">
        <v>0.0</v>
      </c>
      <c r="I21" s="136">
        <f>ROUND(((G21/22))*H21,2)</f>
        <v>0</v>
      </c>
      <c r="J21" s="137">
        <f>G21-I21</f>
        <v>14027</v>
      </c>
      <c r="K21" s="135">
        <v>2000</v>
      </c>
      <c r="L21" s="136">
        <f>ROUND(((K21/22))*H21,2)</f>
        <v>0</v>
      </c>
      <c r="M21" s="137">
        <f>K21-L21</f>
        <v>2000</v>
      </c>
      <c r="N21" s="138">
        <v>0.0</v>
      </c>
      <c r="O21" s="138">
        <v>0.0</v>
      </c>
      <c r="P21" s="138">
        <v>22</v>
      </c>
      <c r="Q21" s="138">
        <v>0.0</v>
      </c>
      <c r="R21" s="138">
        <f>P21-Q21</f>
        <v>22</v>
      </c>
      <c r="S21" s="137">
        <f>ROUND(IF(R21&gt;=17,N21,IF(R21&gt;=12,N21*0.75,IF(R21&gt;=6,N21*0.5,IF(R21&gt;=1,N21*0.25,0)))),2)</f>
        <v>0</v>
      </c>
      <c r="T21" s="137">
        <f>ROUND(IF(R21&gt;=17,O21,IF(R21&gt;=12,O21*0.75,IF(R21&gt;=6,O21*0.5,IF(R21&gt;=1,O21*0.25,0)))),2)</f>
        <v>0</v>
      </c>
      <c r="U21" s="139">
        <f>J21+M21+S21+T21</f>
        <v>16027</v>
      </c>
      <c r="V21" s="139">
        <f>ROUND(IF(G21=0,0,IF(G21&lt;=10000,400,IF(G21&lt;=80000,G21*4%,IF(G21&gt;80000,3200)))),2)</f>
        <v>561.08</v>
      </c>
      <c r="W21" s="136">
        <v>1683.24</v>
      </c>
      <c r="X21" s="136">
        <v>100</v>
      </c>
      <c r="Y21" s="136">
        <f>ROUND(V21/2,2)</f>
        <v>280.54</v>
      </c>
      <c r="Z21" s="135">
        <f>IF(G21&gt;=10000,100,G21*0.01)</f>
        <v>100</v>
      </c>
      <c r="AA21" s="140" t="s">
        <v>54</v>
      </c>
      <c r="AB21" s="136">
        <v>1262.43</v>
      </c>
      <c r="AC21" s="136" t="s">
        <v>55</v>
      </c>
      <c r="AD21" s="136">
        <v>175</v>
      </c>
      <c r="AE21" s="141"/>
      <c r="AF21" s="141"/>
      <c r="AG21" s="141"/>
      <c r="AH21" s="141"/>
      <c r="AL21"/>
    </row>
    <row r="22" spans="1:38" customHeight="1" ht="20">
      <c r="A22" s="17"/>
      <c r="B22" s="42"/>
      <c r="C22" s="37"/>
      <c r="D22" s="17"/>
      <c r="E22" s="17"/>
      <c r="F22" s="17"/>
      <c r="G22" s="41"/>
      <c r="H22" s="17"/>
      <c r="I22" s="16"/>
      <c r="J22" s="38"/>
      <c r="K22" s="27"/>
      <c r="L22" s="28"/>
      <c r="M22" s="38"/>
      <c r="N22" s="81"/>
      <c r="O22" s="81"/>
      <c r="P22" s="81"/>
      <c r="Q22" s="81"/>
      <c r="R22" s="81"/>
      <c r="S22" s="38"/>
      <c r="T22" s="38"/>
      <c r="U22" s="57"/>
      <c r="V22" s="57"/>
      <c r="W22" s="39"/>
      <c r="X22" s="39"/>
      <c r="Y22" s="39"/>
      <c r="Z22" s="18"/>
      <c r="AA22" s="40" t="s">
        <v>56</v>
      </c>
      <c r="AB22" s="39">
        <v>280.54</v>
      </c>
      <c r="AC22" s="39"/>
      <c r="AD22" s="16"/>
      <c r="AE22" s="131"/>
      <c r="AF22" s="131"/>
      <c r="AG22" s="131"/>
      <c r="AH22" s="131"/>
      <c r="AL22"/>
    </row>
    <row r="23" spans="1:38" customHeight="1" ht="20">
      <c r="A23" s="17"/>
      <c r="B23" s="42"/>
      <c r="C23" s="37"/>
      <c r="D23" s="17"/>
      <c r="E23" s="17"/>
      <c r="F23" s="17"/>
      <c r="G23" s="41"/>
      <c r="H23" s="17"/>
      <c r="I23" s="16"/>
      <c r="J23" s="38"/>
      <c r="K23" s="27"/>
      <c r="L23" s="28"/>
      <c r="M23" s="38"/>
      <c r="N23" s="81"/>
      <c r="O23" s="81"/>
      <c r="P23" s="81"/>
      <c r="Q23" s="81"/>
      <c r="R23" s="81"/>
      <c r="S23" s="38"/>
      <c r="T23" s="38"/>
      <c r="U23" s="57"/>
      <c r="V23" s="57"/>
      <c r="W23" s="39"/>
      <c r="X23" s="39"/>
      <c r="Y23" s="39"/>
      <c r="Z23" s="18"/>
      <c r="AA23" s="40" t="s">
        <v>57</v>
      </c>
      <c r="AB23" s="39">
        <v>100</v>
      </c>
      <c r="AC23" s="39"/>
      <c r="AD23" s="16"/>
      <c r="AE23" s="131"/>
      <c r="AF23" s="131"/>
      <c r="AG23" s="131"/>
      <c r="AH23" s="131"/>
      <c r="AL23"/>
    </row>
    <row r="24" spans="1:38" customHeight="1" ht="20">
      <c r="A24" s="17"/>
      <c r="B24" s="42"/>
      <c r="C24" s="37"/>
      <c r="D24" s="17"/>
      <c r="E24" s="17"/>
      <c r="F24" s="17"/>
      <c r="G24" s="41"/>
      <c r="H24" s="17"/>
      <c r="I24" s="16"/>
      <c r="J24" s="38"/>
      <c r="K24" s="27"/>
      <c r="L24" s="28"/>
      <c r="M24" s="38"/>
      <c r="N24" s="81"/>
      <c r="O24" s="81"/>
      <c r="P24" s="81"/>
      <c r="Q24" s="81"/>
      <c r="R24" s="81"/>
      <c r="S24" s="38"/>
      <c r="T24" s="38"/>
      <c r="U24" s="57"/>
      <c r="V24" s="57"/>
      <c r="W24" s="39"/>
      <c r="X24" s="39"/>
      <c r="Y24" s="39"/>
      <c r="Z24" s="18"/>
      <c r="AA24" s="40"/>
      <c r="AB24" s="39"/>
      <c r="AC24" s="39"/>
      <c r="AD24" s="16"/>
      <c r="AE24" s="131">
        <f>SUM(AB21:AB23,AD21:AD21)</f>
        <v>1817.97</v>
      </c>
      <c r="AF24" s="131">
        <f>U21-AE24</f>
        <v>14209.03</v>
      </c>
      <c r="AG24" s="131">
        <f>(TRUNC((AF24-(S21+T21))/2,0) + (((AF24-(S21+T21))/2 - TRUNC((AF24-(S21+T21))/2)) + ((AF24-(S21+T21))/2 - TRUNC((AF24-(S21+T21))/2)))) + S21 + T21</f>
        <v>7105.03</v>
      </c>
      <c r="AH24" s="131">
        <f>AF24-AG24</f>
        <v>7104</v>
      </c>
      <c r="AL24"/>
    </row>
    <row r="25" spans="1:38">
      <c r="A25" s="132">
        <v>4</v>
      </c>
      <c r="B25" s="133" t="s">
        <v>62</v>
      </c>
      <c r="C25" s="134" t="s">
        <v>63</v>
      </c>
      <c r="D25" s="132">
        <v>1</v>
      </c>
      <c r="E25" s="132"/>
      <c r="F25" s="132">
        <v>1080</v>
      </c>
      <c r="G25" s="135">
        <v>24556</v>
      </c>
      <c r="H25" s="132">
        <v>0.0</v>
      </c>
      <c r="I25" s="136">
        <f>ROUND(((G25/22))*H25,2)</f>
        <v>0</v>
      </c>
      <c r="J25" s="137">
        <f>G25-I25</f>
        <v>24556</v>
      </c>
      <c r="K25" s="135">
        <v>2000</v>
      </c>
      <c r="L25" s="136">
        <f>ROUND(((K25/22))*H25,2)</f>
        <v>0</v>
      </c>
      <c r="M25" s="137">
        <f>K25-L25</f>
        <v>2000</v>
      </c>
      <c r="N25" s="138">
        <v>0.0</v>
      </c>
      <c r="O25" s="138">
        <v>0.0</v>
      </c>
      <c r="P25" s="138">
        <v>22</v>
      </c>
      <c r="Q25" s="138">
        <v>0.0</v>
      </c>
      <c r="R25" s="138">
        <f>P25-Q25</f>
        <v>22</v>
      </c>
      <c r="S25" s="137">
        <f>ROUND(IF(R25&gt;=17,N25,IF(R25&gt;=12,N25*0.75,IF(R25&gt;=6,N25*0.5,IF(R25&gt;=1,N25*0.25,0)))),2)</f>
        <v>0</v>
      </c>
      <c r="T25" s="137">
        <f>ROUND(IF(R25&gt;=17,O25,IF(R25&gt;=12,O25*0.75,IF(R25&gt;=6,O25*0.5,IF(R25&gt;=1,O25*0.25,0)))),2)</f>
        <v>0</v>
      </c>
      <c r="U25" s="139">
        <f>J25+M25+S25+T25</f>
        <v>26556</v>
      </c>
      <c r="V25" s="139">
        <f>ROUND(IF(G25=0,0,IF(G25&lt;=10000,400,IF(G25&lt;=80000,G25*4%,IF(G25&gt;80000,3200)))),2)</f>
        <v>982.24</v>
      </c>
      <c r="W25" s="136">
        <v>2946.72</v>
      </c>
      <c r="X25" s="136">
        <v>100</v>
      </c>
      <c r="Y25" s="136">
        <f>ROUND(V25/2,2)</f>
        <v>491.12</v>
      </c>
      <c r="Z25" s="135">
        <f>IF(G25&gt;=10000,100,G25*0.01)</f>
        <v>100</v>
      </c>
      <c r="AA25" s="140" t="s">
        <v>54</v>
      </c>
      <c r="AB25" s="136">
        <v>2210.04</v>
      </c>
      <c r="AC25" s="136" t="s">
        <v>55</v>
      </c>
      <c r="AD25" s="136">
        <v>175</v>
      </c>
      <c r="AE25" s="141"/>
      <c r="AF25" s="141"/>
      <c r="AG25" s="141"/>
      <c r="AH25" s="141"/>
      <c r="AL25"/>
    </row>
    <row r="26" spans="1:38" customHeight="1" ht="20">
      <c r="A26" s="17"/>
      <c r="B26" s="42"/>
      <c r="C26" s="37"/>
      <c r="D26" s="17"/>
      <c r="E26" s="17"/>
      <c r="F26" s="17"/>
      <c r="G26" s="41"/>
      <c r="H26" s="17"/>
      <c r="I26" s="16"/>
      <c r="J26" s="38"/>
      <c r="K26" s="27"/>
      <c r="L26" s="28"/>
      <c r="M26" s="38"/>
      <c r="N26" s="81"/>
      <c r="O26" s="81"/>
      <c r="P26" s="81"/>
      <c r="Q26" s="81"/>
      <c r="R26" s="81"/>
      <c r="S26" s="38"/>
      <c r="T26" s="38"/>
      <c r="U26" s="57"/>
      <c r="V26" s="57"/>
      <c r="W26" s="39"/>
      <c r="X26" s="39"/>
      <c r="Y26" s="39"/>
      <c r="Z26" s="18"/>
      <c r="AA26" s="40" t="s">
        <v>56</v>
      </c>
      <c r="AB26" s="39">
        <v>491.12</v>
      </c>
      <c r="AC26" s="39"/>
      <c r="AD26" s="16"/>
      <c r="AE26" s="131"/>
      <c r="AF26" s="131"/>
      <c r="AG26" s="131"/>
      <c r="AH26" s="131"/>
      <c r="AL26"/>
    </row>
    <row r="27" spans="1:38" customHeight="1" ht="20">
      <c r="A27" s="17"/>
      <c r="B27" s="42"/>
      <c r="C27" s="37"/>
      <c r="D27" s="17"/>
      <c r="E27" s="17"/>
      <c r="F27" s="17"/>
      <c r="G27" s="41"/>
      <c r="H27" s="17"/>
      <c r="I27" s="16"/>
      <c r="J27" s="38"/>
      <c r="K27" s="27"/>
      <c r="L27" s="28"/>
      <c r="M27" s="38"/>
      <c r="N27" s="81"/>
      <c r="O27" s="81"/>
      <c r="P27" s="81"/>
      <c r="Q27" s="81"/>
      <c r="R27" s="81"/>
      <c r="S27" s="38"/>
      <c r="T27" s="38"/>
      <c r="U27" s="57"/>
      <c r="V27" s="57"/>
      <c r="W27" s="39"/>
      <c r="X27" s="39"/>
      <c r="Y27" s="39"/>
      <c r="Z27" s="18"/>
      <c r="AA27" s="40" t="s">
        <v>57</v>
      </c>
      <c r="AB27" s="39">
        <v>100</v>
      </c>
      <c r="AC27" s="39"/>
      <c r="AD27" s="16"/>
      <c r="AE27" s="131"/>
      <c r="AF27" s="131"/>
      <c r="AG27" s="131"/>
      <c r="AH27" s="131"/>
      <c r="AL27"/>
    </row>
    <row r="28" spans="1:38" customHeight="1" ht="20">
      <c r="A28" s="17"/>
      <c r="B28" s="42"/>
      <c r="C28" s="37"/>
      <c r="D28" s="17"/>
      <c r="E28" s="17"/>
      <c r="F28" s="17"/>
      <c r="G28" s="41"/>
      <c r="H28" s="17"/>
      <c r="I28" s="16"/>
      <c r="J28" s="38"/>
      <c r="K28" s="27"/>
      <c r="L28" s="28"/>
      <c r="M28" s="38"/>
      <c r="N28" s="81"/>
      <c r="O28" s="81"/>
      <c r="P28" s="81"/>
      <c r="Q28" s="81"/>
      <c r="R28" s="81"/>
      <c r="S28" s="38"/>
      <c r="T28" s="38"/>
      <c r="U28" s="57"/>
      <c r="V28" s="57"/>
      <c r="W28" s="39"/>
      <c r="X28" s="39"/>
      <c r="Y28" s="39"/>
      <c r="Z28" s="18"/>
      <c r="AA28" s="40"/>
      <c r="AB28" s="39"/>
      <c r="AC28" s="39"/>
      <c r="AD28" s="16"/>
      <c r="AE28" s="131">
        <f>SUM(AB25:AB27,AD25:AD25)</f>
        <v>2976.16</v>
      </c>
      <c r="AF28" s="131">
        <f>U25-AE28</f>
        <v>23579.84</v>
      </c>
      <c r="AG28" s="131">
        <f>(TRUNC((AF28-(S25+T25))/2,0) + (((AF28-(S25+T25))/2 - TRUNC((AF28-(S25+T25))/2)) + ((AF28-(S25+T25))/2 - TRUNC((AF28-(S25+T25))/2)))) + S25 + T25</f>
        <v>11790.84</v>
      </c>
      <c r="AH28" s="131">
        <f>AF28-AG28</f>
        <v>11789</v>
      </c>
      <c r="AL28"/>
    </row>
    <row r="29" spans="1:38">
      <c r="A29" s="132">
        <v>5</v>
      </c>
      <c r="B29" s="133" t="s">
        <v>64</v>
      </c>
      <c r="C29" s="134" t="s">
        <v>65</v>
      </c>
      <c r="D29" s="132"/>
      <c r="E29" s="132">
        <v>1</v>
      </c>
      <c r="F29" s="132">
        <v>1079</v>
      </c>
      <c r="G29" s="135">
        <v>24556</v>
      </c>
      <c r="H29" s="132">
        <v>0.0</v>
      </c>
      <c r="I29" s="136">
        <f>ROUND(((G29/22))*H29,2)</f>
        <v>0</v>
      </c>
      <c r="J29" s="137">
        <f>G29-I29</f>
        <v>24556</v>
      </c>
      <c r="K29" s="135">
        <v>2000</v>
      </c>
      <c r="L29" s="136">
        <f>ROUND(((K29/22))*H29,2)</f>
        <v>0</v>
      </c>
      <c r="M29" s="137">
        <f>K29-L29</f>
        <v>2000</v>
      </c>
      <c r="N29" s="138">
        <v>0.0</v>
      </c>
      <c r="O29" s="138">
        <v>0.0</v>
      </c>
      <c r="P29" s="138">
        <v>22</v>
      </c>
      <c r="Q29" s="138">
        <v>0.0</v>
      </c>
      <c r="R29" s="138">
        <f>P29-Q29</f>
        <v>22</v>
      </c>
      <c r="S29" s="137">
        <f>ROUND(IF(R29&gt;=17,N29,IF(R29&gt;=12,N29*0.75,IF(R29&gt;=6,N29*0.5,IF(R29&gt;=1,N29*0.25,0)))),2)</f>
        <v>0</v>
      </c>
      <c r="T29" s="137">
        <f>ROUND(IF(R29&gt;=17,O29,IF(R29&gt;=12,O29*0.75,IF(R29&gt;=6,O29*0.5,IF(R29&gt;=1,O29*0.25,0)))),2)</f>
        <v>0</v>
      </c>
      <c r="U29" s="139">
        <f>J29+M29+S29+T29</f>
        <v>26556</v>
      </c>
      <c r="V29" s="139">
        <f>ROUND(IF(G29=0,0,IF(G29&lt;=10000,400,IF(G29&lt;=80000,G29*4%,IF(G29&gt;80000,3200)))),2)</f>
        <v>982.24</v>
      </c>
      <c r="W29" s="136">
        <v>2946.72</v>
      </c>
      <c r="X29" s="136">
        <v>100</v>
      </c>
      <c r="Y29" s="136">
        <f>ROUND(V29/2,2)</f>
        <v>491.12</v>
      </c>
      <c r="Z29" s="135">
        <f>IF(G29&gt;=10000,100,G29*0.01)</f>
        <v>100</v>
      </c>
      <c r="AA29" s="140" t="s">
        <v>54</v>
      </c>
      <c r="AB29" s="136">
        <v>2210.04</v>
      </c>
      <c r="AC29" s="136" t="s">
        <v>55</v>
      </c>
      <c r="AD29" s="136">
        <v>175</v>
      </c>
      <c r="AE29" s="141"/>
      <c r="AF29" s="141"/>
      <c r="AG29" s="141"/>
      <c r="AH29" s="141"/>
      <c r="AL29"/>
    </row>
    <row r="30" spans="1:38" customHeight="1" ht="20">
      <c r="A30" s="17"/>
      <c r="B30" s="42"/>
      <c r="C30" s="37"/>
      <c r="D30" s="17"/>
      <c r="E30" s="17"/>
      <c r="F30" s="17"/>
      <c r="G30" s="41"/>
      <c r="H30" s="17"/>
      <c r="I30" s="16"/>
      <c r="J30" s="38"/>
      <c r="K30" s="27"/>
      <c r="L30" s="28"/>
      <c r="M30" s="38"/>
      <c r="N30" s="81"/>
      <c r="O30" s="81"/>
      <c r="P30" s="81"/>
      <c r="Q30" s="81"/>
      <c r="R30" s="81"/>
      <c r="S30" s="38"/>
      <c r="T30" s="38"/>
      <c r="U30" s="57"/>
      <c r="V30" s="57"/>
      <c r="W30" s="39"/>
      <c r="X30" s="39"/>
      <c r="Y30" s="39"/>
      <c r="Z30" s="18"/>
      <c r="AA30" s="40" t="s">
        <v>56</v>
      </c>
      <c r="AB30" s="39">
        <v>491.12</v>
      </c>
      <c r="AC30" s="39"/>
      <c r="AD30" s="16"/>
      <c r="AE30" s="131"/>
      <c r="AF30" s="131"/>
      <c r="AG30" s="131"/>
      <c r="AH30" s="131"/>
      <c r="AL30"/>
    </row>
    <row r="31" spans="1:38" customHeight="1" ht="20">
      <c r="A31" s="17"/>
      <c r="B31" s="42"/>
      <c r="C31" s="37"/>
      <c r="D31" s="17"/>
      <c r="E31" s="17"/>
      <c r="F31" s="17"/>
      <c r="G31" s="41"/>
      <c r="H31" s="17"/>
      <c r="I31" s="16"/>
      <c r="J31" s="38"/>
      <c r="K31" s="27"/>
      <c r="L31" s="28"/>
      <c r="M31" s="38"/>
      <c r="N31" s="81"/>
      <c r="O31" s="81"/>
      <c r="P31" s="81"/>
      <c r="Q31" s="81"/>
      <c r="R31" s="81"/>
      <c r="S31" s="38"/>
      <c r="T31" s="38"/>
      <c r="U31" s="57"/>
      <c r="V31" s="57"/>
      <c r="W31" s="39"/>
      <c r="X31" s="39"/>
      <c r="Y31" s="39"/>
      <c r="Z31" s="18"/>
      <c r="AA31" s="40" t="s">
        <v>57</v>
      </c>
      <c r="AB31" s="39">
        <v>100</v>
      </c>
      <c r="AC31" s="39"/>
      <c r="AD31" s="16"/>
      <c r="AE31" s="131"/>
      <c r="AF31" s="131"/>
      <c r="AG31" s="131"/>
      <c r="AH31" s="131"/>
      <c r="AL31"/>
    </row>
    <row r="32" spans="1:38" customHeight="1" ht="20">
      <c r="A32" s="17"/>
      <c r="B32" s="42"/>
      <c r="C32" s="37"/>
      <c r="D32" s="17"/>
      <c r="E32" s="17"/>
      <c r="F32" s="17"/>
      <c r="G32" s="41"/>
      <c r="H32" s="17"/>
      <c r="I32" s="16"/>
      <c r="J32" s="38"/>
      <c r="K32" s="27"/>
      <c r="L32" s="28"/>
      <c r="M32" s="38"/>
      <c r="N32" s="81"/>
      <c r="O32" s="81"/>
      <c r="P32" s="81"/>
      <c r="Q32" s="81"/>
      <c r="R32" s="81"/>
      <c r="S32" s="38"/>
      <c r="T32" s="38"/>
      <c r="U32" s="57"/>
      <c r="V32" s="57"/>
      <c r="W32" s="39"/>
      <c r="X32" s="39"/>
      <c r="Y32" s="39"/>
      <c r="Z32" s="18"/>
      <c r="AA32" s="40"/>
      <c r="AB32" s="39"/>
      <c r="AC32" s="39"/>
      <c r="AD32" s="16"/>
      <c r="AE32" s="131">
        <f>SUM(AB29:AB31,AD29:AD29)</f>
        <v>2976.16</v>
      </c>
      <c r="AF32" s="131">
        <f>U29-AE32</f>
        <v>23579.84</v>
      </c>
      <c r="AG32" s="131">
        <f>(TRUNC((AF32-(S29+T29))/2,0) + (((AF32-(S29+T29))/2 - TRUNC((AF32-(S29+T29))/2)) + ((AF32-(S29+T29))/2 - TRUNC((AF32-(S29+T29))/2)))) + S29 + T29</f>
        <v>11790.84</v>
      </c>
      <c r="AH32" s="131">
        <f>AF32-AG32</f>
        <v>11789</v>
      </c>
      <c r="AL32"/>
    </row>
    <row r="33" spans="1:38">
      <c r="A33" s="132">
        <v>6</v>
      </c>
      <c r="B33" s="133" t="s">
        <v>66</v>
      </c>
      <c r="C33" s="134" t="s">
        <v>67</v>
      </c>
      <c r="D33" s="132">
        <v>1</v>
      </c>
      <c r="E33" s="132"/>
      <c r="F33" s="132">
        <v>392</v>
      </c>
      <c r="G33" s="135">
        <v>42053</v>
      </c>
      <c r="H33" s="132">
        <v>0.0</v>
      </c>
      <c r="I33" s="136">
        <f>ROUND(((G33/22))*H33,2)</f>
        <v>0</v>
      </c>
      <c r="J33" s="137">
        <f>G33-I33</f>
        <v>42053</v>
      </c>
      <c r="K33" s="135">
        <v>2000</v>
      </c>
      <c r="L33" s="136">
        <f>ROUND(((K33/22))*H33,2)</f>
        <v>0</v>
      </c>
      <c r="M33" s="137">
        <f>K33-L33</f>
        <v>2000</v>
      </c>
      <c r="N33" s="138">
        <v>0.0</v>
      </c>
      <c r="O33" s="138">
        <v>0.0</v>
      </c>
      <c r="P33" s="138">
        <v>22</v>
      </c>
      <c r="Q33" s="138">
        <v>0.0</v>
      </c>
      <c r="R33" s="138">
        <f>P33-Q33</f>
        <v>22</v>
      </c>
      <c r="S33" s="137">
        <f>ROUND(IF(R33&gt;=17,N33,IF(R33&gt;=12,N33*0.75,IF(R33&gt;=6,N33*0.5,IF(R33&gt;=1,N33*0.25,0)))),2)</f>
        <v>0</v>
      </c>
      <c r="T33" s="137">
        <f>ROUND(IF(R33&gt;=17,O33,IF(R33&gt;=12,O33*0.75,IF(R33&gt;=6,O33*0.5,IF(R33&gt;=1,O33*0.25,0)))),2)</f>
        <v>0</v>
      </c>
      <c r="U33" s="139">
        <f>J33+M33+S33+T33</f>
        <v>44053</v>
      </c>
      <c r="V33" s="139">
        <f>ROUND(IF(G33=0,0,IF(G33&lt;=10000,400,IF(G33&lt;=80000,G33*4%,IF(G33&gt;80000,3200)))),2)</f>
        <v>1682.12</v>
      </c>
      <c r="W33" s="136">
        <v>5046.36</v>
      </c>
      <c r="X33" s="136">
        <v>100</v>
      </c>
      <c r="Y33" s="136">
        <f>ROUND(V33/2,2)</f>
        <v>841.06</v>
      </c>
      <c r="Z33" s="135">
        <f>IF(G33&gt;=10000,100,G33*0.01)</f>
        <v>100</v>
      </c>
      <c r="AA33" s="140" t="s">
        <v>54</v>
      </c>
      <c r="AB33" s="136">
        <v>3784.77</v>
      </c>
      <c r="AC33" s="136" t="s">
        <v>55</v>
      </c>
      <c r="AD33" s="136">
        <v>175</v>
      </c>
      <c r="AE33" s="141"/>
      <c r="AF33" s="141"/>
      <c r="AG33" s="141"/>
      <c r="AH33" s="141"/>
      <c r="AL33"/>
    </row>
    <row r="34" spans="1:38" customHeight="1" ht="20">
      <c r="A34" s="17"/>
      <c r="B34" s="42"/>
      <c r="C34" s="37"/>
      <c r="D34" s="17"/>
      <c r="E34" s="17"/>
      <c r="F34" s="17"/>
      <c r="G34" s="41"/>
      <c r="H34" s="17"/>
      <c r="I34" s="16"/>
      <c r="J34" s="38"/>
      <c r="K34" s="27"/>
      <c r="L34" s="28"/>
      <c r="M34" s="38"/>
      <c r="N34" s="81"/>
      <c r="O34" s="81"/>
      <c r="P34" s="81"/>
      <c r="Q34" s="81"/>
      <c r="R34" s="81"/>
      <c r="S34" s="38"/>
      <c r="T34" s="38"/>
      <c r="U34" s="57"/>
      <c r="V34" s="57"/>
      <c r="W34" s="39"/>
      <c r="X34" s="39"/>
      <c r="Y34" s="39"/>
      <c r="Z34" s="18"/>
      <c r="AA34" s="40" t="s">
        <v>56</v>
      </c>
      <c r="AB34" s="39">
        <v>841.06</v>
      </c>
      <c r="AC34" s="39"/>
      <c r="AD34" s="16"/>
      <c r="AE34" s="131"/>
      <c r="AF34" s="131"/>
      <c r="AG34" s="131"/>
      <c r="AH34" s="131"/>
      <c r="AL34"/>
    </row>
    <row r="35" spans="1:38" customHeight="1" ht="20">
      <c r="A35" s="17"/>
      <c r="B35" s="42"/>
      <c r="C35" s="37"/>
      <c r="D35" s="17"/>
      <c r="E35" s="17"/>
      <c r="F35" s="17"/>
      <c r="G35" s="41"/>
      <c r="H35" s="17"/>
      <c r="I35" s="16"/>
      <c r="J35" s="38"/>
      <c r="K35" s="27"/>
      <c r="L35" s="28"/>
      <c r="M35" s="38"/>
      <c r="N35" s="81"/>
      <c r="O35" s="81"/>
      <c r="P35" s="81"/>
      <c r="Q35" s="81"/>
      <c r="R35" s="81"/>
      <c r="S35" s="38"/>
      <c r="T35" s="38"/>
      <c r="U35" s="57"/>
      <c r="V35" s="57"/>
      <c r="W35" s="39"/>
      <c r="X35" s="39"/>
      <c r="Y35" s="39"/>
      <c r="Z35" s="18"/>
      <c r="AA35" s="40" t="s">
        <v>57</v>
      </c>
      <c r="AB35" s="39">
        <v>100</v>
      </c>
      <c r="AC35" s="39"/>
      <c r="AD35" s="16"/>
      <c r="AE35" s="131"/>
      <c r="AF35" s="131"/>
      <c r="AG35" s="131"/>
      <c r="AH35" s="131"/>
      <c r="AL35"/>
    </row>
    <row r="36" spans="1:38" customHeight="1" ht="20">
      <c r="A36" s="17"/>
      <c r="B36" s="42"/>
      <c r="C36" s="37"/>
      <c r="D36" s="17"/>
      <c r="E36" s="17"/>
      <c r="F36" s="17"/>
      <c r="G36" s="41"/>
      <c r="H36" s="17"/>
      <c r="I36" s="16"/>
      <c r="J36" s="38"/>
      <c r="K36" s="27"/>
      <c r="L36" s="28"/>
      <c r="M36" s="38"/>
      <c r="N36" s="81"/>
      <c r="O36" s="81"/>
      <c r="P36" s="81"/>
      <c r="Q36" s="81"/>
      <c r="R36" s="81"/>
      <c r="S36" s="38"/>
      <c r="T36" s="38"/>
      <c r="U36" s="57"/>
      <c r="V36" s="57"/>
      <c r="W36" s="39"/>
      <c r="X36" s="39"/>
      <c r="Y36" s="39"/>
      <c r="Z36" s="18"/>
      <c r="AA36" s="40"/>
      <c r="AB36" s="39"/>
      <c r="AC36" s="39"/>
      <c r="AD36" s="16"/>
      <c r="AE36" s="131">
        <f>SUM(AB33:AB35,AD33:AD33)</f>
        <v>4900.83</v>
      </c>
      <c r="AF36" s="131">
        <f>U33-AE36</f>
        <v>39152.17</v>
      </c>
      <c r="AG36" s="131">
        <f>(TRUNC((AF36-(S33+T33))/2,0) + (((AF36-(S33+T33))/2 - TRUNC((AF36-(S33+T33))/2)) + ((AF36-(S33+T33))/2 - TRUNC((AF36-(S33+T33))/2)))) + S33 + T33</f>
        <v>19576.17</v>
      </c>
      <c r="AH36" s="131">
        <f>AF36-AG36</f>
        <v>19576</v>
      </c>
      <c r="AL36"/>
    </row>
    <row r="37" spans="1:38">
      <c r="A37" s="132">
        <v>7</v>
      </c>
      <c r="B37" s="133" t="s">
        <v>68</v>
      </c>
      <c r="C37" s="134" t="s">
        <v>69</v>
      </c>
      <c r="D37" s="132"/>
      <c r="E37" s="132">
        <v>1</v>
      </c>
      <c r="F37" s="132">
        <v>155</v>
      </c>
      <c r="G37" s="135">
        <v>46886</v>
      </c>
      <c r="H37" s="132">
        <v>0.0</v>
      </c>
      <c r="I37" s="136">
        <f>ROUND(((G37/22))*H37,2)</f>
        <v>0</v>
      </c>
      <c r="J37" s="137">
        <f>G37-I37</f>
        <v>46886</v>
      </c>
      <c r="K37" s="135">
        <v>2000</v>
      </c>
      <c r="L37" s="136">
        <f>ROUND(((K37/22))*H37,2)</f>
        <v>0</v>
      </c>
      <c r="M37" s="137">
        <f>K37-L37</f>
        <v>2000</v>
      </c>
      <c r="N37" s="138">
        <v>0.0</v>
      </c>
      <c r="O37" s="138">
        <v>0.0</v>
      </c>
      <c r="P37" s="138">
        <v>22</v>
      </c>
      <c r="Q37" s="138">
        <v>0.0</v>
      </c>
      <c r="R37" s="138">
        <f>P37-Q37</f>
        <v>22</v>
      </c>
      <c r="S37" s="137">
        <f>ROUND(IF(R37&gt;=17,N37,IF(R37&gt;=12,N37*0.75,IF(R37&gt;=6,N37*0.5,IF(R37&gt;=1,N37*0.25,0)))),2)</f>
        <v>0</v>
      </c>
      <c r="T37" s="137">
        <f>ROUND(IF(R37&gt;=17,O37,IF(R37&gt;=12,O37*0.75,IF(R37&gt;=6,O37*0.5,IF(R37&gt;=1,O37*0.25,0)))),2)</f>
        <v>0</v>
      </c>
      <c r="U37" s="139">
        <f>J37+M37+S37+T37</f>
        <v>48886</v>
      </c>
      <c r="V37" s="139">
        <f>ROUND(IF(G37=0,0,IF(G37&lt;=10000,400,IF(G37&lt;=80000,G37*4%,IF(G37&gt;80000,3200)))),2)</f>
        <v>1875.44</v>
      </c>
      <c r="W37" s="136">
        <v>5626.32</v>
      </c>
      <c r="X37" s="136">
        <v>100</v>
      </c>
      <c r="Y37" s="136">
        <f>ROUND(V37/2,2)</f>
        <v>937.72</v>
      </c>
      <c r="Z37" s="135">
        <f>IF(G37&gt;=10000,100,G37*0.01)</f>
        <v>100</v>
      </c>
      <c r="AA37" s="140" t="s">
        <v>54</v>
      </c>
      <c r="AB37" s="136">
        <v>4219.74</v>
      </c>
      <c r="AC37" s="136" t="s">
        <v>70</v>
      </c>
      <c r="AD37" s="136">
        <v>20</v>
      </c>
      <c r="AE37" s="141"/>
      <c r="AF37" s="141"/>
      <c r="AG37" s="141"/>
      <c r="AH37" s="141"/>
      <c r="AL37"/>
    </row>
    <row r="38" spans="1:38" customHeight="1" ht="20">
      <c r="A38" s="17"/>
      <c r="B38" s="42"/>
      <c r="C38" s="37"/>
      <c r="D38" s="17"/>
      <c r="E38" s="17"/>
      <c r="F38" s="17"/>
      <c r="G38" s="41"/>
      <c r="H38" s="17"/>
      <c r="I38" s="16"/>
      <c r="J38" s="38"/>
      <c r="K38" s="27"/>
      <c r="L38" s="28"/>
      <c r="M38" s="38"/>
      <c r="N38" s="81"/>
      <c r="O38" s="81"/>
      <c r="P38" s="81"/>
      <c r="Q38" s="81"/>
      <c r="R38" s="81"/>
      <c r="S38" s="38"/>
      <c r="T38" s="38"/>
      <c r="U38" s="57"/>
      <c r="V38" s="57"/>
      <c r="W38" s="39"/>
      <c r="X38" s="39"/>
      <c r="Y38" s="39"/>
      <c r="Z38" s="18"/>
      <c r="AA38" s="40" t="s">
        <v>56</v>
      </c>
      <c r="AB38" s="39">
        <v>937.72</v>
      </c>
      <c r="AC38" s="39" t="s">
        <v>71</v>
      </c>
      <c r="AD38" s="16">
        <v>2000</v>
      </c>
      <c r="AE38" s="131"/>
      <c r="AF38" s="131"/>
      <c r="AG38" s="131"/>
      <c r="AH38" s="131"/>
      <c r="AL38"/>
    </row>
    <row r="39" spans="1:38" customHeight="1" ht="20">
      <c r="A39" s="17"/>
      <c r="B39" s="42"/>
      <c r="C39" s="37"/>
      <c r="D39" s="17"/>
      <c r="E39" s="17"/>
      <c r="F39" s="17"/>
      <c r="G39" s="41"/>
      <c r="H39" s="17"/>
      <c r="I39" s="16"/>
      <c r="J39" s="38"/>
      <c r="K39" s="27"/>
      <c r="L39" s="28"/>
      <c r="M39" s="38"/>
      <c r="N39" s="81"/>
      <c r="O39" s="81"/>
      <c r="P39" s="81"/>
      <c r="Q39" s="81"/>
      <c r="R39" s="81"/>
      <c r="S39" s="38"/>
      <c r="T39" s="38"/>
      <c r="U39" s="57"/>
      <c r="V39" s="57"/>
      <c r="W39" s="39"/>
      <c r="X39" s="39"/>
      <c r="Y39" s="39"/>
      <c r="Z39" s="18"/>
      <c r="AA39" s="40" t="s">
        <v>57</v>
      </c>
      <c r="AB39" s="39">
        <v>100</v>
      </c>
      <c r="AC39" s="39" t="s">
        <v>72</v>
      </c>
      <c r="AD39" s="16">
        <v>100</v>
      </c>
      <c r="AE39" s="131"/>
      <c r="AF39" s="131"/>
      <c r="AG39" s="131"/>
      <c r="AH39" s="131"/>
      <c r="AL39"/>
    </row>
    <row r="40" spans="1:38" customHeight="1" ht="20">
      <c r="A40" s="17"/>
      <c r="B40" s="42"/>
      <c r="C40" s="37"/>
      <c r="D40" s="17"/>
      <c r="E40" s="17"/>
      <c r="F40" s="17"/>
      <c r="G40" s="41"/>
      <c r="H40" s="17"/>
      <c r="I40" s="16"/>
      <c r="J40" s="38"/>
      <c r="K40" s="27"/>
      <c r="L40" s="28"/>
      <c r="M40" s="38"/>
      <c r="N40" s="81"/>
      <c r="O40" s="81"/>
      <c r="P40" s="81"/>
      <c r="Q40" s="81"/>
      <c r="R40" s="81"/>
      <c r="S40" s="38"/>
      <c r="T40" s="38"/>
      <c r="U40" s="57"/>
      <c r="V40" s="57"/>
      <c r="W40" s="39"/>
      <c r="X40" s="39"/>
      <c r="Y40" s="39"/>
      <c r="Z40" s="18"/>
      <c r="AA40" s="40" t="s">
        <v>73</v>
      </c>
      <c r="AB40" s="39">
        <v>4588.21</v>
      </c>
      <c r="AC40" s="39" t="s">
        <v>74</v>
      </c>
      <c r="AD40" s="16">
        <v>1000</v>
      </c>
      <c r="AE40" s="131"/>
      <c r="AF40" s="131"/>
      <c r="AG40" s="131"/>
      <c r="AH40" s="131"/>
      <c r="AL40"/>
    </row>
    <row r="41" spans="1:38" customHeight="1" ht="20">
      <c r="A41" s="17"/>
      <c r="B41" s="42"/>
      <c r="C41" s="37"/>
      <c r="D41" s="17"/>
      <c r="E41" s="17"/>
      <c r="F41" s="17"/>
      <c r="G41" s="41"/>
      <c r="H41" s="17"/>
      <c r="I41" s="16"/>
      <c r="J41" s="38"/>
      <c r="K41" s="27"/>
      <c r="L41" s="28"/>
      <c r="M41" s="38"/>
      <c r="N41" s="81"/>
      <c r="O41" s="81"/>
      <c r="P41" s="81"/>
      <c r="Q41" s="81"/>
      <c r="R41" s="81"/>
      <c r="S41" s="38"/>
      <c r="T41" s="38"/>
      <c r="U41" s="57"/>
      <c r="V41" s="57"/>
      <c r="W41" s="39"/>
      <c r="X41" s="39"/>
      <c r="Y41" s="39"/>
      <c r="Z41" s="18"/>
      <c r="AA41" s="40"/>
      <c r="AB41" s="39"/>
      <c r="AC41" s="39" t="s">
        <v>75</v>
      </c>
      <c r="AD41" s="16">
        <v>655.56</v>
      </c>
      <c r="AE41" s="131"/>
      <c r="AF41" s="131"/>
      <c r="AG41" s="131"/>
      <c r="AH41" s="131"/>
      <c r="AL41"/>
    </row>
    <row r="42" spans="1:38" customHeight="1" ht="20">
      <c r="A42" s="17"/>
      <c r="B42" s="42"/>
      <c r="C42" s="37"/>
      <c r="D42" s="17"/>
      <c r="E42" s="17"/>
      <c r="F42" s="17"/>
      <c r="G42" s="41"/>
      <c r="H42" s="17"/>
      <c r="I42" s="16"/>
      <c r="J42" s="38"/>
      <c r="K42" s="27"/>
      <c r="L42" s="28"/>
      <c r="M42" s="38"/>
      <c r="N42" s="81"/>
      <c r="O42" s="81"/>
      <c r="P42" s="81"/>
      <c r="Q42" s="81"/>
      <c r="R42" s="81"/>
      <c r="S42" s="38"/>
      <c r="T42" s="38"/>
      <c r="U42" s="57"/>
      <c r="V42" s="57"/>
      <c r="W42" s="39"/>
      <c r="X42" s="39"/>
      <c r="Y42" s="39"/>
      <c r="Z42" s="18"/>
      <c r="AA42" s="40"/>
      <c r="AB42" s="39"/>
      <c r="AC42" s="39" t="s">
        <v>76</v>
      </c>
      <c r="AD42" s="16">
        <v>7605.87</v>
      </c>
      <c r="AE42" s="131"/>
      <c r="AF42" s="131"/>
      <c r="AG42" s="131"/>
      <c r="AH42" s="131"/>
      <c r="AL42"/>
    </row>
    <row r="43" spans="1:38" customHeight="1" ht="20">
      <c r="A43" s="17"/>
      <c r="B43" s="42"/>
      <c r="C43" s="37"/>
      <c r="D43" s="17"/>
      <c r="E43" s="17"/>
      <c r="F43" s="17"/>
      <c r="G43" s="41"/>
      <c r="H43" s="17"/>
      <c r="I43" s="16"/>
      <c r="J43" s="38"/>
      <c r="K43" s="27"/>
      <c r="L43" s="28"/>
      <c r="M43" s="38"/>
      <c r="N43" s="81"/>
      <c r="O43" s="81"/>
      <c r="P43" s="81"/>
      <c r="Q43" s="81"/>
      <c r="R43" s="81"/>
      <c r="S43" s="38"/>
      <c r="T43" s="38"/>
      <c r="U43" s="57"/>
      <c r="V43" s="57"/>
      <c r="W43" s="39"/>
      <c r="X43" s="39"/>
      <c r="Y43" s="39"/>
      <c r="Z43" s="18"/>
      <c r="AA43" s="40"/>
      <c r="AB43" s="39"/>
      <c r="AC43" s="39" t="s">
        <v>77</v>
      </c>
      <c r="AD43" s="16">
        <v>200</v>
      </c>
      <c r="AE43" s="131"/>
      <c r="AF43" s="131"/>
      <c r="AG43" s="131"/>
      <c r="AH43" s="131"/>
      <c r="AL43"/>
    </row>
    <row r="44" spans="1:38" customHeight="1" ht="20">
      <c r="A44" s="17"/>
      <c r="B44" s="42"/>
      <c r="C44" s="37"/>
      <c r="D44" s="17"/>
      <c r="E44" s="17"/>
      <c r="F44" s="17"/>
      <c r="G44" s="41"/>
      <c r="H44" s="17"/>
      <c r="I44" s="16"/>
      <c r="J44" s="38"/>
      <c r="K44" s="27"/>
      <c r="L44" s="28"/>
      <c r="M44" s="38"/>
      <c r="N44" s="81"/>
      <c r="O44" s="81"/>
      <c r="P44" s="81"/>
      <c r="Q44" s="81"/>
      <c r="R44" s="81"/>
      <c r="S44" s="38"/>
      <c r="T44" s="38"/>
      <c r="U44" s="57"/>
      <c r="V44" s="57"/>
      <c r="W44" s="39"/>
      <c r="X44" s="39"/>
      <c r="Y44" s="39"/>
      <c r="Z44" s="18"/>
      <c r="AA44" s="40"/>
      <c r="AB44" s="39"/>
      <c r="AC44" s="39" t="s">
        <v>78</v>
      </c>
      <c r="AD44" s="16">
        <v>6375</v>
      </c>
      <c r="AE44" s="131"/>
      <c r="AF44" s="131"/>
      <c r="AG44" s="131"/>
      <c r="AH44" s="131"/>
      <c r="AL44"/>
    </row>
    <row r="45" spans="1:38" customHeight="1" ht="20">
      <c r="A45" s="17"/>
      <c r="B45" s="42"/>
      <c r="C45" s="37"/>
      <c r="D45" s="17"/>
      <c r="E45" s="17"/>
      <c r="F45" s="17"/>
      <c r="G45" s="41"/>
      <c r="H45" s="17"/>
      <c r="I45" s="16"/>
      <c r="J45" s="38"/>
      <c r="K45" s="27"/>
      <c r="L45" s="28"/>
      <c r="M45" s="38"/>
      <c r="N45" s="81"/>
      <c r="O45" s="81"/>
      <c r="P45" s="81"/>
      <c r="Q45" s="81"/>
      <c r="R45" s="81"/>
      <c r="S45" s="38"/>
      <c r="T45" s="38"/>
      <c r="U45" s="57"/>
      <c r="V45" s="57"/>
      <c r="W45" s="39"/>
      <c r="X45" s="39"/>
      <c r="Y45" s="39"/>
      <c r="Z45" s="18"/>
      <c r="AA45" s="40"/>
      <c r="AB45" s="39"/>
      <c r="AC45" s="39" t="s">
        <v>79</v>
      </c>
      <c r="AD45" s="16">
        <v>2000</v>
      </c>
      <c r="AE45" s="131"/>
      <c r="AF45" s="131"/>
      <c r="AG45" s="131"/>
      <c r="AH45" s="131"/>
      <c r="AL45"/>
    </row>
    <row r="46" spans="1:38" customHeight="1" ht="20">
      <c r="A46" s="17"/>
      <c r="B46" s="42"/>
      <c r="C46" s="37"/>
      <c r="D46" s="17"/>
      <c r="E46" s="17"/>
      <c r="F46" s="17"/>
      <c r="G46" s="41"/>
      <c r="H46" s="17"/>
      <c r="I46" s="16"/>
      <c r="J46" s="38"/>
      <c r="K46" s="27"/>
      <c r="L46" s="28"/>
      <c r="M46" s="38"/>
      <c r="N46" s="81"/>
      <c r="O46" s="81"/>
      <c r="P46" s="81"/>
      <c r="Q46" s="81"/>
      <c r="R46" s="81"/>
      <c r="S46" s="38"/>
      <c r="T46" s="38"/>
      <c r="U46" s="57"/>
      <c r="V46" s="57"/>
      <c r="W46" s="39"/>
      <c r="X46" s="39"/>
      <c r="Y46" s="39"/>
      <c r="Z46" s="18"/>
      <c r="AA46" s="40"/>
      <c r="AB46" s="39"/>
      <c r="AC46" s="39" t="s">
        <v>55</v>
      </c>
      <c r="AD46" s="16">
        <v>175</v>
      </c>
      <c r="AE46" s="131"/>
      <c r="AF46" s="131"/>
      <c r="AG46" s="131"/>
      <c r="AH46" s="131"/>
      <c r="AL46"/>
    </row>
    <row r="47" spans="1:38" customHeight="1" ht="20">
      <c r="A47" s="17"/>
      <c r="B47" s="42"/>
      <c r="C47" s="37"/>
      <c r="D47" s="17"/>
      <c r="E47" s="17"/>
      <c r="F47" s="17"/>
      <c r="G47" s="41"/>
      <c r="H47" s="17"/>
      <c r="I47" s="16"/>
      <c r="J47" s="38"/>
      <c r="K47" s="27"/>
      <c r="L47" s="28"/>
      <c r="M47" s="38"/>
      <c r="N47" s="81"/>
      <c r="O47" s="81"/>
      <c r="P47" s="81"/>
      <c r="Q47" s="81"/>
      <c r="R47" s="81"/>
      <c r="S47" s="38"/>
      <c r="T47" s="38"/>
      <c r="U47" s="57"/>
      <c r="V47" s="57"/>
      <c r="W47" s="39"/>
      <c r="X47" s="39"/>
      <c r="Y47" s="39"/>
      <c r="Z47" s="18"/>
      <c r="AA47" s="40"/>
      <c r="AB47" s="39"/>
      <c r="AC47" s="39"/>
      <c r="AD47" s="16"/>
      <c r="AE47" s="131">
        <f>SUM(AB37:AB40,AD37:AD46)</f>
        <v>29977.1</v>
      </c>
      <c r="AF47" s="131">
        <f>U37-AE47</f>
        <v>18908.9</v>
      </c>
      <c r="AG47" s="131">
        <f>(TRUNC((AF47-(S37+T37))/2,0) + (((AF47-(S37+T37))/2 - TRUNC((AF47-(S37+T37))/2)) + ((AF47-(S37+T37))/2 - TRUNC((AF47-(S37+T37))/2)))) + S37 + T37</f>
        <v>9454.9</v>
      </c>
      <c r="AH47" s="131">
        <f>AF47-AG47</f>
        <v>9454</v>
      </c>
      <c r="AL47"/>
    </row>
    <row r="48" spans="1:38">
      <c r="A48" s="132">
        <v>8</v>
      </c>
      <c r="B48" s="133" t="s">
        <v>80</v>
      </c>
      <c r="C48" s="134" t="s">
        <v>81</v>
      </c>
      <c r="D48" s="132"/>
      <c r="E48" s="132">
        <v>1</v>
      </c>
      <c r="F48" s="132">
        <v>843</v>
      </c>
      <c r="G48" s="135">
        <v>24556</v>
      </c>
      <c r="H48" s="132">
        <v>0.0</v>
      </c>
      <c r="I48" s="136">
        <f>ROUND(((G48/22))*H48,2)</f>
        <v>0</v>
      </c>
      <c r="J48" s="137">
        <f>G48-I48</f>
        <v>24556</v>
      </c>
      <c r="K48" s="135">
        <v>2000</v>
      </c>
      <c r="L48" s="136">
        <f>ROUND(((K48/22))*H48,2)</f>
        <v>0</v>
      </c>
      <c r="M48" s="137">
        <f>K48-L48</f>
        <v>2000</v>
      </c>
      <c r="N48" s="138">
        <v>0.0</v>
      </c>
      <c r="O48" s="138">
        <v>0.0</v>
      </c>
      <c r="P48" s="138">
        <v>22</v>
      </c>
      <c r="Q48" s="138">
        <v>0.0</v>
      </c>
      <c r="R48" s="138">
        <f>P48-Q48</f>
        <v>22</v>
      </c>
      <c r="S48" s="137">
        <f>ROUND(IF(R48&gt;=17,N48,IF(R48&gt;=12,N48*0.75,IF(R48&gt;=6,N48*0.5,IF(R48&gt;=1,N48*0.25,0)))),2)</f>
        <v>0</v>
      </c>
      <c r="T48" s="137">
        <f>ROUND(IF(R48&gt;=17,O48,IF(R48&gt;=12,O48*0.75,IF(R48&gt;=6,O48*0.5,IF(R48&gt;=1,O48*0.25,0)))),2)</f>
        <v>0</v>
      </c>
      <c r="U48" s="139">
        <f>J48+M48+S48+T48</f>
        <v>26556</v>
      </c>
      <c r="V48" s="139">
        <f>ROUND(IF(G48=0,0,IF(G48&lt;=10000,400,IF(G48&lt;=80000,G48*4%,IF(G48&gt;80000,3200)))),2)</f>
        <v>982.24</v>
      </c>
      <c r="W48" s="136">
        <v>2946.72</v>
      </c>
      <c r="X48" s="136">
        <v>100</v>
      </c>
      <c r="Y48" s="136">
        <f>ROUND(V48/2,2)</f>
        <v>491.12</v>
      </c>
      <c r="Z48" s="135">
        <f>IF(G48&gt;=10000,100,G48*0.01)</f>
        <v>100</v>
      </c>
      <c r="AA48" s="140" t="s">
        <v>54</v>
      </c>
      <c r="AB48" s="136">
        <v>2210.04</v>
      </c>
      <c r="AC48" s="136" t="s">
        <v>55</v>
      </c>
      <c r="AD48" s="136">
        <v>175</v>
      </c>
      <c r="AE48" s="141"/>
      <c r="AF48" s="141"/>
      <c r="AG48" s="141"/>
      <c r="AH48" s="141"/>
      <c r="AL48"/>
    </row>
    <row r="49" spans="1:38" customHeight="1" ht="20">
      <c r="A49" s="17"/>
      <c r="B49" s="42"/>
      <c r="C49" s="37"/>
      <c r="D49" s="17"/>
      <c r="E49" s="17"/>
      <c r="F49" s="17"/>
      <c r="G49" s="41"/>
      <c r="H49" s="17"/>
      <c r="I49" s="16"/>
      <c r="J49" s="38"/>
      <c r="K49" s="27"/>
      <c r="L49" s="28"/>
      <c r="M49" s="38"/>
      <c r="N49" s="81"/>
      <c r="O49" s="81"/>
      <c r="P49" s="81"/>
      <c r="Q49" s="81"/>
      <c r="R49" s="81"/>
      <c r="S49" s="38"/>
      <c r="T49" s="38"/>
      <c r="U49" s="57"/>
      <c r="V49" s="57"/>
      <c r="W49" s="39"/>
      <c r="X49" s="39"/>
      <c r="Y49" s="39"/>
      <c r="Z49" s="18"/>
      <c r="AA49" s="40" t="s">
        <v>56</v>
      </c>
      <c r="AB49" s="39">
        <v>491.12</v>
      </c>
      <c r="AC49" s="39"/>
      <c r="AD49" s="16"/>
      <c r="AE49" s="131"/>
      <c r="AF49" s="131"/>
      <c r="AG49" s="131"/>
      <c r="AH49" s="131"/>
      <c r="AL49"/>
    </row>
    <row r="50" spans="1:38" customHeight="1" ht="20">
      <c r="A50" s="17"/>
      <c r="B50" s="42"/>
      <c r="C50" s="37"/>
      <c r="D50" s="17"/>
      <c r="E50" s="17"/>
      <c r="F50" s="17"/>
      <c r="G50" s="41"/>
      <c r="H50" s="17"/>
      <c r="I50" s="16"/>
      <c r="J50" s="38"/>
      <c r="K50" s="27"/>
      <c r="L50" s="28"/>
      <c r="M50" s="38"/>
      <c r="N50" s="81"/>
      <c r="O50" s="81"/>
      <c r="P50" s="81"/>
      <c r="Q50" s="81"/>
      <c r="R50" s="81"/>
      <c r="S50" s="38"/>
      <c r="T50" s="38"/>
      <c r="U50" s="57"/>
      <c r="V50" s="57"/>
      <c r="W50" s="39"/>
      <c r="X50" s="39"/>
      <c r="Y50" s="39"/>
      <c r="Z50" s="18"/>
      <c r="AA50" s="40" t="s">
        <v>57</v>
      </c>
      <c r="AB50" s="39">
        <v>100</v>
      </c>
      <c r="AC50" s="39"/>
      <c r="AD50" s="16"/>
      <c r="AE50" s="131"/>
      <c r="AF50" s="131"/>
      <c r="AG50" s="131"/>
      <c r="AH50" s="131"/>
      <c r="AL50"/>
    </row>
    <row r="51" spans="1:38" customHeight="1" ht="20">
      <c r="A51" s="17"/>
      <c r="B51" s="42"/>
      <c r="C51" s="37"/>
      <c r="D51" s="17"/>
      <c r="E51" s="17"/>
      <c r="F51" s="17"/>
      <c r="G51" s="41"/>
      <c r="H51" s="17"/>
      <c r="I51" s="16"/>
      <c r="J51" s="38"/>
      <c r="K51" s="27"/>
      <c r="L51" s="28"/>
      <c r="M51" s="38"/>
      <c r="N51" s="81"/>
      <c r="O51" s="81"/>
      <c r="P51" s="81"/>
      <c r="Q51" s="81"/>
      <c r="R51" s="81"/>
      <c r="S51" s="38"/>
      <c r="T51" s="38"/>
      <c r="U51" s="57"/>
      <c r="V51" s="57"/>
      <c r="W51" s="39"/>
      <c r="X51" s="39"/>
      <c r="Y51" s="39"/>
      <c r="Z51" s="18"/>
      <c r="AA51" s="40"/>
      <c r="AB51" s="39"/>
      <c r="AC51" s="39"/>
      <c r="AD51" s="16"/>
      <c r="AE51" s="131">
        <f>SUM(AB48:AB50,AD48:AD48)</f>
        <v>2976.16</v>
      </c>
      <c r="AF51" s="131">
        <f>U48-AE51</f>
        <v>23579.84</v>
      </c>
      <c r="AG51" s="131">
        <f>(TRUNC((AF51-(S48+T48))/2,0) + (((AF51-(S48+T48))/2 - TRUNC((AF51-(S48+T48))/2)) + ((AF51-(S48+T48))/2 - TRUNC((AF51-(S48+T48))/2)))) + S48 + T48</f>
        <v>11790.84</v>
      </c>
      <c r="AH51" s="131">
        <f>AF51-AG51</f>
        <v>11789</v>
      </c>
      <c r="AL51"/>
    </row>
    <row r="52" spans="1:38">
      <c r="A52" s="132">
        <v>9</v>
      </c>
      <c r="B52" s="133" t="s">
        <v>82</v>
      </c>
      <c r="C52" s="134" t="s">
        <v>83</v>
      </c>
      <c r="D52" s="132"/>
      <c r="E52" s="132">
        <v>1</v>
      </c>
      <c r="F52" s="132">
        <v>37</v>
      </c>
      <c r="G52" s="135">
        <v>19736</v>
      </c>
      <c r="H52" s="132">
        <v>0.0</v>
      </c>
      <c r="I52" s="136">
        <f>ROUND(((G52/22))*H52,2)</f>
        <v>0</v>
      </c>
      <c r="J52" s="137">
        <f>G52-I52</f>
        <v>19736</v>
      </c>
      <c r="K52" s="135">
        <v>2000</v>
      </c>
      <c r="L52" s="136">
        <f>ROUND(((K52/22))*H52,2)</f>
        <v>0</v>
      </c>
      <c r="M52" s="137">
        <f>K52-L52</f>
        <v>2000</v>
      </c>
      <c r="N52" s="138">
        <v>0.0</v>
      </c>
      <c r="O52" s="138">
        <v>0.0</v>
      </c>
      <c r="P52" s="138">
        <v>22</v>
      </c>
      <c r="Q52" s="138">
        <v>0.0</v>
      </c>
      <c r="R52" s="138">
        <f>P52-Q52</f>
        <v>22</v>
      </c>
      <c r="S52" s="137">
        <f>ROUND(IF(R52&gt;=17,N52,IF(R52&gt;=12,N52*0.75,IF(R52&gt;=6,N52*0.5,IF(R52&gt;=1,N52*0.25,0)))),2)</f>
        <v>0</v>
      </c>
      <c r="T52" s="137">
        <f>ROUND(IF(R52&gt;=17,O52,IF(R52&gt;=12,O52*0.75,IF(R52&gt;=6,O52*0.5,IF(R52&gt;=1,O52*0.25,0)))),2)</f>
        <v>0</v>
      </c>
      <c r="U52" s="139">
        <f>J52+M52+S52+T52</f>
        <v>21736</v>
      </c>
      <c r="V52" s="139">
        <f>ROUND(IF(G52=0,0,IF(G52&lt;=10000,400,IF(G52&lt;=80000,G52*4%,IF(G52&gt;80000,3200)))),2)</f>
        <v>789.44</v>
      </c>
      <c r="W52" s="136">
        <v>2368.32</v>
      </c>
      <c r="X52" s="136">
        <v>100</v>
      </c>
      <c r="Y52" s="136">
        <f>ROUND(V52/2,2)</f>
        <v>394.72</v>
      </c>
      <c r="Z52" s="135">
        <f>IF(G52&gt;=10000,100,G52*0.01)</f>
        <v>100</v>
      </c>
      <c r="AA52" s="140" t="s">
        <v>54</v>
      </c>
      <c r="AB52" s="136">
        <v>1776.24</v>
      </c>
      <c r="AC52" s="136" t="s">
        <v>55</v>
      </c>
      <c r="AD52" s="136">
        <v>175</v>
      </c>
      <c r="AE52" s="141"/>
      <c r="AF52" s="141"/>
      <c r="AG52" s="141"/>
      <c r="AH52" s="141"/>
      <c r="AL52"/>
    </row>
    <row r="53" spans="1:38" customHeight="1" ht="20">
      <c r="A53" s="17"/>
      <c r="B53" s="42"/>
      <c r="C53" s="37"/>
      <c r="D53" s="17"/>
      <c r="E53" s="17"/>
      <c r="F53" s="17"/>
      <c r="G53" s="41"/>
      <c r="H53" s="17"/>
      <c r="I53" s="16"/>
      <c r="J53" s="38"/>
      <c r="K53" s="27"/>
      <c r="L53" s="28"/>
      <c r="M53" s="38"/>
      <c r="N53" s="81"/>
      <c r="O53" s="81"/>
      <c r="P53" s="81"/>
      <c r="Q53" s="81"/>
      <c r="R53" s="81"/>
      <c r="S53" s="38"/>
      <c r="T53" s="38"/>
      <c r="U53" s="57"/>
      <c r="V53" s="57"/>
      <c r="W53" s="39"/>
      <c r="X53" s="39"/>
      <c r="Y53" s="39"/>
      <c r="Z53" s="18"/>
      <c r="AA53" s="40" t="s">
        <v>56</v>
      </c>
      <c r="AB53" s="39">
        <v>394.72</v>
      </c>
      <c r="AC53" s="39"/>
      <c r="AD53" s="16"/>
      <c r="AE53" s="131"/>
      <c r="AF53" s="131"/>
      <c r="AG53" s="131"/>
      <c r="AH53" s="131"/>
      <c r="AL53"/>
    </row>
    <row r="54" spans="1:38" customHeight="1" ht="20">
      <c r="A54" s="17"/>
      <c r="B54" s="42"/>
      <c r="C54" s="37"/>
      <c r="D54" s="17"/>
      <c r="E54" s="17"/>
      <c r="F54" s="17"/>
      <c r="G54" s="41"/>
      <c r="H54" s="17"/>
      <c r="I54" s="16"/>
      <c r="J54" s="38"/>
      <c r="K54" s="27"/>
      <c r="L54" s="28"/>
      <c r="M54" s="38"/>
      <c r="N54" s="81"/>
      <c r="O54" s="81"/>
      <c r="P54" s="81"/>
      <c r="Q54" s="81"/>
      <c r="R54" s="81"/>
      <c r="S54" s="38"/>
      <c r="T54" s="38"/>
      <c r="U54" s="57"/>
      <c r="V54" s="57"/>
      <c r="W54" s="39"/>
      <c r="X54" s="39"/>
      <c r="Y54" s="39"/>
      <c r="Z54" s="18"/>
      <c r="AA54" s="40" t="s">
        <v>57</v>
      </c>
      <c r="AB54" s="39">
        <v>100</v>
      </c>
      <c r="AC54" s="39"/>
      <c r="AD54" s="16"/>
      <c r="AE54" s="131"/>
      <c r="AF54" s="131"/>
      <c r="AG54" s="131"/>
      <c r="AH54" s="131"/>
      <c r="AL54"/>
    </row>
    <row r="55" spans="1:38" customHeight="1" ht="20">
      <c r="A55" s="17"/>
      <c r="B55" s="42"/>
      <c r="C55" s="37"/>
      <c r="D55" s="17"/>
      <c r="E55" s="17"/>
      <c r="F55" s="17"/>
      <c r="G55" s="41"/>
      <c r="H55" s="17"/>
      <c r="I55" s="16"/>
      <c r="J55" s="38"/>
      <c r="K55" s="27"/>
      <c r="L55" s="28"/>
      <c r="M55" s="38"/>
      <c r="N55" s="81"/>
      <c r="O55" s="81"/>
      <c r="P55" s="81"/>
      <c r="Q55" s="81"/>
      <c r="R55" s="81"/>
      <c r="S55" s="38"/>
      <c r="T55" s="38"/>
      <c r="U55" s="57"/>
      <c r="V55" s="57"/>
      <c r="W55" s="39"/>
      <c r="X55" s="39"/>
      <c r="Y55" s="39"/>
      <c r="Z55" s="18"/>
      <c r="AA55" s="40"/>
      <c r="AB55" s="39"/>
      <c r="AC55" s="39"/>
      <c r="AD55" s="16"/>
      <c r="AE55" s="131">
        <f>SUM(AB52:AB54,AD52:AD52)</f>
        <v>2445.96</v>
      </c>
      <c r="AF55" s="131">
        <f>U52-AE55</f>
        <v>19290.04</v>
      </c>
      <c r="AG55" s="131">
        <f>(TRUNC((AF55-(S52+T52))/2,0) + (((AF55-(S52+T52))/2 - TRUNC((AF55-(S52+T52))/2)) + ((AF55-(S52+T52))/2 - TRUNC((AF55-(S52+T52))/2)))) + S52 + T52</f>
        <v>9645.04</v>
      </c>
      <c r="AH55" s="131">
        <f>AF55-AG55</f>
        <v>9645</v>
      </c>
      <c r="AL55"/>
    </row>
    <row r="56" spans="1:38">
      <c r="A56" s="132">
        <v>10</v>
      </c>
      <c r="B56" s="133" t="s">
        <v>84</v>
      </c>
      <c r="C56" s="134" t="s">
        <v>85</v>
      </c>
      <c r="D56" s="132">
        <v>1</v>
      </c>
      <c r="E56" s="132"/>
      <c r="F56" s="132">
        <v>1493</v>
      </c>
      <c r="G56" s="135">
        <v>93929</v>
      </c>
      <c r="H56" s="132">
        <v>0.0</v>
      </c>
      <c r="I56" s="136">
        <f>ROUND(((G56/22))*H56,2)</f>
        <v>0</v>
      </c>
      <c r="J56" s="137">
        <f>G56-I56</f>
        <v>93929</v>
      </c>
      <c r="K56" s="135">
        <v>2000</v>
      </c>
      <c r="L56" s="136">
        <f>ROUND(((K56/22))*H56,2)</f>
        <v>0</v>
      </c>
      <c r="M56" s="137">
        <f>K56-L56</f>
        <v>2000</v>
      </c>
      <c r="N56" s="138">
        <v>0.0</v>
      </c>
      <c r="O56" s="138">
        <v>0.0</v>
      </c>
      <c r="P56" s="138">
        <v>22</v>
      </c>
      <c r="Q56" s="138">
        <v>0.0</v>
      </c>
      <c r="R56" s="138">
        <f>P56-Q56</f>
        <v>22</v>
      </c>
      <c r="S56" s="137">
        <f>ROUND(IF(R56&gt;=17,N56,IF(R56&gt;=12,N56*0.75,IF(R56&gt;=6,N56*0.5,IF(R56&gt;=1,N56*0.25,0)))),2)</f>
        <v>0</v>
      </c>
      <c r="T56" s="137">
        <f>ROUND(IF(R56&gt;=17,O56,IF(R56&gt;=12,O56*0.75,IF(R56&gt;=6,O56*0.5,IF(R56&gt;=1,O56*0.25,0)))),2)</f>
        <v>0</v>
      </c>
      <c r="U56" s="139">
        <f>J56+M56+S56+T56</f>
        <v>95929</v>
      </c>
      <c r="V56" s="139">
        <f>ROUND(IF(G56=0,0,IF(G56&lt;=10000,400,IF(G56&lt;=80000,G56*4%,IF(G56&gt;80000,3200)))),2)</f>
        <v>3200</v>
      </c>
      <c r="W56" s="136">
        <v>11271.48</v>
      </c>
      <c r="X56" s="136">
        <v>100</v>
      </c>
      <c r="Y56" s="136">
        <f>ROUND(V56/2,2)</f>
        <v>1600</v>
      </c>
      <c r="Z56" s="135">
        <f>IF(G56&gt;=10000,100,G56*0.01)</f>
        <v>100</v>
      </c>
      <c r="AA56" s="140" t="s">
        <v>54</v>
      </c>
      <c r="AB56" s="136">
        <v>8453.61</v>
      </c>
      <c r="AC56" s="136"/>
      <c r="AD56" s="136"/>
      <c r="AE56" s="141"/>
      <c r="AF56" s="141"/>
      <c r="AG56" s="141"/>
      <c r="AH56" s="141"/>
      <c r="AL56"/>
    </row>
    <row r="57" spans="1:38" customHeight="1" ht="20">
      <c r="A57" s="17"/>
      <c r="B57" s="42"/>
      <c r="C57" s="37"/>
      <c r="D57" s="17"/>
      <c r="E57" s="17"/>
      <c r="F57" s="17"/>
      <c r="G57" s="41"/>
      <c r="H57" s="17"/>
      <c r="I57" s="16"/>
      <c r="J57" s="38"/>
      <c r="K57" s="27"/>
      <c r="L57" s="28"/>
      <c r="M57" s="38"/>
      <c r="N57" s="81"/>
      <c r="O57" s="81"/>
      <c r="P57" s="81"/>
      <c r="Q57" s="81"/>
      <c r="R57" s="81"/>
      <c r="S57" s="38"/>
      <c r="T57" s="38"/>
      <c r="U57" s="57"/>
      <c r="V57" s="57"/>
      <c r="W57" s="39"/>
      <c r="X57" s="39"/>
      <c r="Y57" s="39"/>
      <c r="Z57" s="18"/>
      <c r="AA57" s="40" t="s">
        <v>56</v>
      </c>
      <c r="AB57" s="39">
        <v>1600</v>
      </c>
      <c r="AC57" s="39"/>
      <c r="AD57" s="16"/>
      <c r="AE57" s="131"/>
      <c r="AF57" s="131"/>
      <c r="AG57" s="131"/>
      <c r="AH57" s="131"/>
      <c r="AL57"/>
    </row>
    <row r="58" spans="1:38" customHeight="1" ht="20">
      <c r="A58" s="17"/>
      <c r="B58" s="42"/>
      <c r="C58" s="37"/>
      <c r="D58" s="17"/>
      <c r="E58" s="17"/>
      <c r="F58" s="17"/>
      <c r="G58" s="41"/>
      <c r="H58" s="17"/>
      <c r="I58" s="16"/>
      <c r="J58" s="38"/>
      <c r="K58" s="27"/>
      <c r="L58" s="28"/>
      <c r="M58" s="38"/>
      <c r="N58" s="81"/>
      <c r="O58" s="81"/>
      <c r="P58" s="81"/>
      <c r="Q58" s="81"/>
      <c r="R58" s="81"/>
      <c r="S58" s="38"/>
      <c r="T58" s="38"/>
      <c r="U58" s="57"/>
      <c r="V58" s="57"/>
      <c r="W58" s="39"/>
      <c r="X58" s="39"/>
      <c r="Y58" s="39"/>
      <c r="Z58" s="18"/>
      <c r="AA58" s="40" t="s">
        <v>57</v>
      </c>
      <c r="AB58" s="39">
        <v>100</v>
      </c>
      <c r="AC58" s="39"/>
      <c r="AD58" s="16"/>
      <c r="AE58" s="131"/>
      <c r="AF58" s="131"/>
      <c r="AG58" s="131"/>
      <c r="AH58" s="131"/>
      <c r="AL58"/>
    </row>
    <row r="59" spans="1:38" customHeight="1" ht="20">
      <c r="A59" s="17"/>
      <c r="B59" s="42"/>
      <c r="C59" s="37"/>
      <c r="D59" s="17"/>
      <c r="E59" s="17"/>
      <c r="F59" s="17"/>
      <c r="G59" s="41"/>
      <c r="H59" s="17"/>
      <c r="I59" s="16"/>
      <c r="J59" s="38"/>
      <c r="K59" s="27"/>
      <c r="L59" s="28"/>
      <c r="M59" s="38"/>
      <c r="N59" s="81"/>
      <c r="O59" s="81"/>
      <c r="P59" s="81"/>
      <c r="Q59" s="81"/>
      <c r="R59" s="81"/>
      <c r="S59" s="38"/>
      <c r="T59" s="38"/>
      <c r="U59" s="57"/>
      <c r="V59" s="57"/>
      <c r="W59" s="39"/>
      <c r="X59" s="39"/>
      <c r="Y59" s="39"/>
      <c r="Z59" s="18"/>
      <c r="AA59" s="40"/>
      <c r="AB59" s="39"/>
      <c r="AC59" s="39"/>
      <c r="AD59" s="16"/>
      <c r="AE59" s="131">
        <f>SUM(AB56:AB58,AD56:AD56)</f>
        <v>10153.61</v>
      </c>
      <c r="AF59" s="131">
        <f>U56-AE59</f>
        <v>85775.39</v>
      </c>
      <c r="AG59" s="131">
        <f>(TRUNC((AF59-(S56+T56))/2,0) + (((AF59-(S56+T56))/2 - TRUNC((AF59-(S56+T56))/2)) + ((AF59-(S56+T56))/2 - TRUNC((AF59-(S56+T56))/2)))) + S56 + T56</f>
        <v>42888.39</v>
      </c>
      <c r="AH59" s="131">
        <f>AF59-AG59</f>
        <v>42887</v>
      </c>
      <c r="AL59"/>
    </row>
    <row r="60" spans="1:38">
      <c r="A60" s="132">
        <v>11</v>
      </c>
      <c r="B60" s="133" t="s">
        <v>86</v>
      </c>
      <c r="C60" s="134" t="s">
        <v>83</v>
      </c>
      <c r="D60" s="132">
        <v>1</v>
      </c>
      <c r="E60" s="132"/>
      <c r="F60" s="132">
        <v>45</v>
      </c>
      <c r="G60" s="135">
        <v>19736</v>
      </c>
      <c r="H60" s="132">
        <v>0.0</v>
      </c>
      <c r="I60" s="136">
        <f>ROUND(((G60/22))*H60,2)</f>
        <v>0</v>
      </c>
      <c r="J60" s="137">
        <f>G60-I60</f>
        <v>19736</v>
      </c>
      <c r="K60" s="135">
        <v>2000</v>
      </c>
      <c r="L60" s="136">
        <f>ROUND(((K60/22))*H60,2)</f>
        <v>0</v>
      </c>
      <c r="M60" s="137">
        <f>K60-L60</f>
        <v>2000</v>
      </c>
      <c r="N60" s="138">
        <v>0.0</v>
      </c>
      <c r="O60" s="138">
        <v>0.0</v>
      </c>
      <c r="P60" s="138">
        <v>22</v>
      </c>
      <c r="Q60" s="138">
        <v>0.0</v>
      </c>
      <c r="R60" s="138">
        <f>P60-Q60</f>
        <v>22</v>
      </c>
      <c r="S60" s="137">
        <f>ROUND(IF(R60&gt;=17,N60,IF(R60&gt;=12,N60*0.75,IF(R60&gt;=6,N60*0.5,IF(R60&gt;=1,N60*0.25,0)))),2)</f>
        <v>0</v>
      </c>
      <c r="T60" s="137">
        <f>ROUND(IF(R60&gt;=17,O60,IF(R60&gt;=12,O60*0.75,IF(R60&gt;=6,O60*0.5,IF(R60&gt;=1,O60*0.25,0)))),2)</f>
        <v>0</v>
      </c>
      <c r="U60" s="139">
        <f>J60+M60+S60+T60</f>
        <v>21736</v>
      </c>
      <c r="V60" s="139">
        <f>ROUND(IF(G60=0,0,IF(G60&lt;=10000,400,IF(G60&lt;=80000,G60*4%,IF(G60&gt;80000,3200)))),2)</f>
        <v>789.44</v>
      </c>
      <c r="W60" s="136">
        <v>2368.32</v>
      </c>
      <c r="X60" s="136">
        <v>100</v>
      </c>
      <c r="Y60" s="136">
        <f>ROUND(V60/2,2)</f>
        <v>394.72</v>
      </c>
      <c r="Z60" s="135">
        <f>IF(G60&gt;=10000,100,G60*0.01)</f>
        <v>100</v>
      </c>
      <c r="AA60" s="140" t="s">
        <v>54</v>
      </c>
      <c r="AB60" s="136">
        <v>1776.24</v>
      </c>
      <c r="AC60" s="136" t="s">
        <v>55</v>
      </c>
      <c r="AD60" s="136">
        <v>175</v>
      </c>
      <c r="AE60" s="141"/>
      <c r="AF60" s="141"/>
      <c r="AG60" s="141"/>
      <c r="AH60" s="141"/>
      <c r="AL60"/>
    </row>
    <row r="61" spans="1:38" customHeight="1" ht="20">
      <c r="A61" s="17"/>
      <c r="B61" s="42"/>
      <c r="C61" s="37"/>
      <c r="D61" s="17"/>
      <c r="E61" s="17"/>
      <c r="F61" s="17"/>
      <c r="G61" s="41"/>
      <c r="H61" s="17"/>
      <c r="I61" s="16"/>
      <c r="J61" s="38"/>
      <c r="K61" s="27"/>
      <c r="L61" s="28"/>
      <c r="M61" s="38"/>
      <c r="N61" s="81"/>
      <c r="O61" s="81"/>
      <c r="P61" s="81"/>
      <c r="Q61" s="81"/>
      <c r="R61" s="81"/>
      <c r="S61" s="38"/>
      <c r="T61" s="38"/>
      <c r="U61" s="57"/>
      <c r="V61" s="57"/>
      <c r="W61" s="39"/>
      <c r="X61" s="39"/>
      <c r="Y61" s="39"/>
      <c r="Z61" s="18"/>
      <c r="AA61" s="40" t="s">
        <v>56</v>
      </c>
      <c r="AB61" s="39">
        <v>394.72</v>
      </c>
      <c r="AC61" s="39"/>
      <c r="AD61" s="16"/>
      <c r="AE61" s="131"/>
      <c r="AF61" s="131"/>
      <c r="AG61" s="131"/>
      <c r="AH61" s="131"/>
      <c r="AL61"/>
    </row>
    <row r="62" spans="1:38" customHeight="1" ht="20">
      <c r="A62" s="17"/>
      <c r="B62" s="42"/>
      <c r="C62" s="37"/>
      <c r="D62" s="17"/>
      <c r="E62" s="17"/>
      <c r="F62" s="17"/>
      <c r="G62" s="41"/>
      <c r="H62" s="17"/>
      <c r="I62" s="16"/>
      <c r="J62" s="38"/>
      <c r="K62" s="27"/>
      <c r="L62" s="28"/>
      <c r="M62" s="38"/>
      <c r="N62" s="81"/>
      <c r="O62" s="81"/>
      <c r="P62" s="81"/>
      <c r="Q62" s="81"/>
      <c r="R62" s="81"/>
      <c r="S62" s="38"/>
      <c r="T62" s="38"/>
      <c r="U62" s="57"/>
      <c r="V62" s="57"/>
      <c r="W62" s="39"/>
      <c r="X62" s="39"/>
      <c r="Y62" s="39"/>
      <c r="Z62" s="18"/>
      <c r="AA62" s="40" t="s">
        <v>57</v>
      </c>
      <c r="AB62" s="39">
        <v>100</v>
      </c>
      <c r="AC62" s="39"/>
      <c r="AD62" s="16"/>
      <c r="AE62" s="131"/>
      <c r="AF62" s="131"/>
      <c r="AG62" s="131"/>
      <c r="AH62" s="131"/>
      <c r="AL62"/>
    </row>
    <row r="63" spans="1:38" customHeight="1" ht="20">
      <c r="A63" s="17"/>
      <c r="B63" s="42"/>
      <c r="C63" s="37"/>
      <c r="D63" s="17"/>
      <c r="E63" s="17"/>
      <c r="F63" s="17"/>
      <c r="G63" s="41"/>
      <c r="H63" s="17"/>
      <c r="I63" s="16"/>
      <c r="J63" s="38"/>
      <c r="K63" s="27"/>
      <c r="L63" s="28"/>
      <c r="M63" s="38"/>
      <c r="N63" s="81"/>
      <c r="O63" s="81"/>
      <c r="P63" s="81"/>
      <c r="Q63" s="81"/>
      <c r="R63" s="81"/>
      <c r="S63" s="38"/>
      <c r="T63" s="38"/>
      <c r="U63" s="57"/>
      <c r="V63" s="57"/>
      <c r="W63" s="39"/>
      <c r="X63" s="39"/>
      <c r="Y63" s="39"/>
      <c r="Z63" s="18"/>
      <c r="AA63" s="40"/>
      <c r="AB63" s="39"/>
      <c r="AC63" s="39"/>
      <c r="AD63" s="16"/>
      <c r="AE63" s="131">
        <f>SUM(AB60:AB62,AD60:AD60)</f>
        <v>2445.96</v>
      </c>
      <c r="AF63" s="131">
        <f>U60-AE63</f>
        <v>19290.04</v>
      </c>
      <c r="AG63" s="131">
        <f>(TRUNC((AF63-(S60+T60))/2,0) + (((AF63-(S60+T60))/2 - TRUNC((AF63-(S60+T60))/2)) + ((AF63-(S60+T60))/2 - TRUNC((AF63-(S60+T60))/2)))) + S60 + T60</f>
        <v>9645.04</v>
      </c>
      <c r="AH63" s="131">
        <f>AF63-AG63</f>
        <v>9645</v>
      </c>
      <c r="AL63"/>
    </row>
    <row r="64" spans="1:38">
      <c r="A64" s="132">
        <v>12</v>
      </c>
      <c r="B64" s="133" t="s">
        <v>87</v>
      </c>
      <c r="C64" s="134" t="s">
        <v>88</v>
      </c>
      <c r="D64" s="132"/>
      <c r="E64" s="132">
        <v>1</v>
      </c>
      <c r="F64" s="132">
        <v>371</v>
      </c>
      <c r="G64" s="135">
        <v>17931</v>
      </c>
      <c r="H64" s="132">
        <v>0.0</v>
      </c>
      <c r="I64" s="136">
        <f>ROUND(((G64/22))*H64,2)</f>
        <v>0</v>
      </c>
      <c r="J64" s="137">
        <f>G64-I64</f>
        <v>17931</v>
      </c>
      <c r="K64" s="135">
        <v>2000</v>
      </c>
      <c r="L64" s="136">
        <f>ROUND(((K64/22))*H64,2)</f>
        <v>0</v>
      </c>
      <c r="M64" s="137">
        <f>K64-L64</f>
        <v>2000</v>
      </c>
      <c r="N64" s="138">
        <v>0.0</v>
      </c>
      <c r="O64" s="138">
        <v>0.0</v>
      </c>
      <c r="P64" s="138">
        <v>22</v>
      </c>
      <c r="Q64" s="138">
        <v>0.0</v>
      </c>
      <c r="R64" s="138">
        <f>P64-Q64</f>
        <v>22</v>
      </c>
      <c r="S64" s="137">
        <f>ROUND(IF(R64&gt;=17,N64,IF(R64&gt;=12,N64*0.75,IF(R64&gt;=6,N64*0.5,IF(R64&gt;=1,N64*0.25,0)))),2)</f>
        <v>0</v>
      </c>
      <c r="T64" s="137">
        <f>ROUND(IF(R64&gt;=17,O64,IF(R64&gt;=12,O64*0.75,IF(R64&gt;=6,O64*0.5,IF(R64&gt;=1,O64*0.25,0)))),2)</f>
        <v>0</v>
      </c>
      <c r="U64" s="139">
        <f>J64+M64+S64+T64</f>
        <v>19931</v>
      </c>
      <c r="V64" s="139">
        <f>ROUND(IF(G64=0,0,IF(G64&lt;=10000,400,IF(G64&lt;=80000,G64*4%,IF(G64&gt;80000,3200)))),2)</f>
        <v>717.24</v>
      </c>
      <c r="W64" s="136">
        <v>2151.72</v>
      </c>
      <c r="X64" s="136">
        <v>100</v>
      </c>
      <c r="Y64" s="136">
        <f>ROUND(V64/2,2)</f>
        <v>358.62</v>
      </c>
      <c r="Z64" s="135">
        <f>IF(G64&gt;=10000,100,G64*0.01)</f>
        <v>100</v>
      </c>
      <c r="AA64" s="140" t="s">
        <v>54</v>
      </c>
      <c r="AB64" s="136">
        <v>1613.79</v>
      </c>
      <c r="AC64" s="136" t="s">
        <v>55</v>
      </c>
      <c r="AD64" s="136">
        <v>175</v>
      </c>
      <c r="AE64" s="141"/>
      <c r="AF64" s="141"/>
      <c r="AG64" s="141"/>
      <c r="AH64" s="141"/>
      <c r="AL64"/>
    </row>
    <row r="65" spans="1:38" customHeight="1" ht="20">
      <c r="A65" s="17"/>
      <c r="B65" s="42"/>
      <c r="C65" s="37"/>
      <c r="D65" s="17"/>
      <c r="E65" s="17"/>
      <c r="F65" s="17"/>
      <c r="G65" s="41"/>
      <c r="H65" s="17"/>
      <c r="I65" s="16"/>
      <c r="J65" s="38"/>
      <c r="K65" s="27"/>
      <c r="L65" s="28"/>
      <c r="M65" s="38"/>
      <c r="N65" s="81"/>
      <c r="O65" s="81"/>
      <c r="P65" s="81"/>
      <c r="Q65" s="81"/>
      <c r="R65" s="81"/>
      <c r="S65" s="38"/>
      <c r="T65" s="38"/>
      <c r="U65" s="57"/>
      <c r="V65" s="57"/>
      <c r="W65" s="39"/>
      <c r="X65" s="39"/>
      <c r="Y65" s="39"/>
      <c r="Z65" s="18"/>
      <c r="AA65" s="40" t="s">
        <v>56</v>
      </c>
      <c r="AB65" s="39">
        <v>358.62</v>
      </c>
      <c r="AC65" s="39"/>
      <c r="AD65" s="16"/>
      <c r="AE65" s="131"/>
      <c r="AF65" s="131"/>
      <c r="AG65" s="131"/>
      <c r="AH65" s="131"/>
      <c r="AL65"/>
    </row>
    <row r="66" spans="1:38" customHeight="1" ht="20">
      <c r="A66" s="17"/>
      <c r="B66" s="42"/>
      <c r="C66" s="37"/>
      <c r="D66" s="17"/>
      <c r="E66" s="17"/>
      <c r="F66" s="17"/>
      <c r="G66" s="41"/>
      <c r="H66" s="17"/>
      <c r="I66" s="16"/>
      <c r="J66" s="38"/>
      <c r="K66" s="27"/>
      <c r="L66" s="28"/>
      <c r="M66" s="38"/>
      <c r="N66" s="81"/>
      <c r="O66" s="81"/>
      <c r="P66" s="81"/>
      <c r="Q66" s="81"/>
      <c r="R66" s="81"/>
      <c r="S66" s="38"/>
      <c r="T66" s="38"/>
      <c r="U66" s="57"/>
      <c r="V66" s="57"/>
      <c r="W66" s="39"/>
      <c r="X66" s="39"/>
      <c r="Y66" s="39"/>
      <c r="Z66" s="18"/>
      <c r="AA66" s="40" t="s">
        <v>57</v>
      </c>
      <c r="AB66" s="39">
        <v>100</v>
      </c>
      <c r="AC66" s="39"/>
      <c r="AD66" s="16"/>
      <c r="AE66" s="131"/>
      <c r="AF66" s="131"/>
      <c r="AG66" s="131"/>
      <c r="AH66" s="131"/>
      <c r="AL66"/>
    </row>
    <row r="67" spans="1:38" customHeight="1" ht="20">
      <c r="A67" s="17"/>
      <c r="B67" s="42"/>
      <c r="C67" s="37"/>
      <c r="D67" s="17"/>
      <c r="E67" s="17"/>
      <c r="F67" s="17"/>
      <c r="G67" s="41"/>
      <c r="H67" s="17"/>
      <c r="I67" s="16"/>
      <c r="J67" s="38"/>
      <c r="K67" s="27"/>
      <c r="L67" s="28"/>
      <c r="M67" s="38"/>
      <c r="N67" s="81"/>
      <c r="O67" s="81"/>
      <c r="P67" s="81"/>
      <c r="Q67" s="81"/>
      <c r="R67" s="81"/>
      <c r="S67" s="38"/>
      <c r="T67" s="38"/>
      <c r="U67" s="57"/>
      <c r="V67" s="57"/>
      <c r="W67" s="39"/>
      <c r="X67" s="39"/>
      <c r="Y67" s="39"/>
      <c r="Z67" s="18"/>
      <c r="AA67" s="40"/>
      <c r="AB67" s="39"/>
      <c r="AC67" s="39"/>
      <c r="AD67" s="16"/>
      <c r="AE67" s="131">
        <f>SUM(AB64:AB66,AD64:AD64)</f>
        <v>2247.41</v>
      </c>
      <c r="AF67" s="131">
        <f>U64-AE67</f>
        <v>17683.59</v>
      </c>
      <c r="AG67" s="131">
        <f>(TRUNC((AF67-(S64+T64))/2,0) + (((AF67-(S64+T64))/2 - TRUNC((AF67-(S64+T64))/2)) + ((AF67-(S64+T64))/2 - TRUNC((AF67-(S64+T64))/2)))) + S64 + T64</f>
        <v>8842.59</v>
      </c>
      <c r="AH67" s="131">
        <f>AF67-AG67</f>
        <v>8841</v>
      </c>
      <c r="AL67"/>
    </row>
    <row r="68" spans="1:38">
      <c r="A68" s="132">
        <v>13</v>
      </c>
      <c r="B68" s="133" t="s">
        <v>89</v>
      </c>
      <c r="C68" s="134" t="s">
        <v>90</v>
      </c>
      <c r="D68" s="132">
        <v>1</v>
      </c>
      <c r="E68" s="132"/>
      <c r="F68" s="132">
        <v>920</v>
      </c>
      <c r="G68" s="135">
        <v>24556</v>
      </c>
      <c r="H68" s="132">
        <v>0.0</v>
      </c>
      <c r="I68" s="136">
        <f>ROUND(((G68/22))*H68,2)</f>
        <v>0</v>
      </c>
      <c r="J68" s="137">
        <f>G68-I68</f>
        <v>24556</v>
      </c>
      <c r="K68" s="135">
        <v>2000</v>
      </c>
      <c r="L68" s="136">
        <f>ROUND(((K68/22))*H68,2)</f>
        <v>0</v>
      </c>
      <c r="M68" s="137">
        <f>K68-L68</f>
        <v>2000</v>
      </c>
      <c r="N68" s="138">
        <v>0.0</v>
      </c>
      <c r="O68" s="138">
        <v>0.0</v>
      </c>
      <c r="P68" s="138">
        <v>22</v>
      </c>
      <c r="Q68" s="138">
        <v>0.0</v>
      </c>
      <c r="R68" s="138">
        <f>P68-Q68</f>
        <v>22</v>
      </c>
      <c r="S68" s="137">
        <f>ROUND(IF(R68&gt;=17,N68,IF(R68&gt;=12,N68*0.75,IF(R68&gt;=6,N68*0.5,IF(R68&gt;=1,N68*0.25,0)))),2)</f>
        <v>0</v>
      </c>
      <c r="T68" s="137">
        <f>ROUND(IF(R68&gt;=17,O68,IF(R68&gt;=12,O68*0.75,IF(R68&gt;=6,O68*0.5,IF(R68&gt;=1,O68*0.25,0)))),2)</f>
        <v>0</v>
      </c>
      <c r="U68" s="139">
        <f>J68+M68+S68+T68</f>
        <v>26556</v>
      </c>
      <c r="V68" s="139">
        <f>ROUND(IF(G68=0,0,IF(G68&lt;=10000,400,IF(G68&lt;=80000,G68*4%,IF(G68&gt;80000,3200)))),2)</f>
        <v>982.24</v>
      </c>
      <c r="W68" s="136">
        <v>2946.72</v>
      </c>
      <c r="X68" s="136">
        <v>100</v>
      </c>
      <c r="Y68" s="136">
        <f>ROUND(V68/2,2)</f>
        <v>491.12</v>
      </c>
      <c r="Z68" s="135">
        <f>IF(G68&gt;=10000,100,G68*0.01)</f>
        <v>100</v>
      </c>
      <c r="AA68" s="140" t="s">
        <v>54</v>
      </c>
      <c r="AB68" s="136">
        <v>2210.04</v>
      </c>
      <c r="AC68" s="136" t="s">
        <v>55</v>
      </c>
      <c r="AD68" s="136">
        <v>175</v>
      </c>
      <c r="AE68" s="141"/>
      <c r="AF68" s="141"/>
      <c r="AG68" s="141"/>
      <c r="AH68" s="141"/>
      <c r="AL68"/>
    </row>
    <row r="69" spans="1:38" customHeight="1" ht="20">
      <c r="A69" s="17"/>
      <c r="B69" s="42"/>
      <c r="C69" s="37"/>
      <c r="D69" s="17"/>
      <c r="E69" s="17"/>
      <c r="F69" s="17"/>
      <c r="G69" s="41"/>
      <c r="H69" s="17"/>
      <c r="I69" s="16"/>
      <c r="J69" s="38"/>
      <c r="K69" s="27"/>
      <c r="L69" s="28"/>
      <c r="M69" s="38"/>
      <c r="N69" s="81"/>
      <c r="O69" s="81"/>
      <c r="P69" s="81"/>
      <c r="Q69" s="81"/>
      <c r="R69" s="81"/>
      <c r="S69" s="38"/>
      <c r="T69" s="38"/>
      <c r="U69" s="57"/>
      <c r="V69" s="57"/>
      <c r="W69" s="39"/>
      <c r="X69" s="39"/>
      <c r="Y69" s="39"/>
      <c r="Z69" s="18"/>
      <c r="AA69" s="40" t="s">
        <v>56</v>
      </c>
      <c r="AB69" s="39">
        <v>491.12</v>
      </c>
      <c r="AC69" s="39"/>
      <c r="AD69" s="16"/>
      <c r="AE69" s="131"/>
      <c r="AF69" s="131"/>
      <c r="AG69" s="131"/>
      <c r="AH69" s="131"/>
      <c r="AL69"/>
    </row>
    <row r="70" spans="1:38" customHeight="1" ht="20">
      <c r="A70" s="17"/>
      <c r="B70" s="42"/>
      <c r="C70" s="37"/>
      <c r="D70" s="17"/>
      <c r="E70" s="17"/>
      <c r="F70" s="17"/>
      <c r="G70" s="41"/>
      <c r="H70" s="17"/>
      <c r="I70" s="16"/>
      <c r="J70" s="38"/>
      <c r="K70" s="27"/>
      <c r="L70" s="28"/>
      <c r="M70" s="38"/>
      <c r="N70" s="81"/>
      <c r="O70" s="81"/>
      <c r="P70" s="81"/>
      <c r="Q70" s="81"/>
      <c r="R70" s="81"/>
      <c r="S70" s="38"/>
      <c r="T70" s="38"/>
      <c r="U70" s="57"/>
      <c r="V70" s="57"/>
      <c r="W70" s="39"/>
      <c r="X70" s="39"/>
      <c r="Y70" s="39"/>
      <c r="Z70" s="18"/>
      <c r="AA70" s="40" t="s">
        <v>57</v>
      </c>
      <c r="AB70" s="39">
        <v>100</v>
      </c>
      <c r="AC70" s="39"/>
      <c r="AD70" s="16"/>
      <c r="AE70" s="131"/>
      <c r="AF70" s="131"/>
      <c r="AG70" s="131"/>
      <c r="AH70" s="131"/>
      <c r="AL70"/>
    </row>
    <row r="71" spans="1:38" customHeight="1" ht="20">
      <c r="A71" s="17"/>
      <c r="B71" s="42"/>
      <c r="C71" s="37"/>
      <c r="D71" s="17"/>
      <c r="E71" s="17"/>
      <c r="F71" s="17"/>
      <c r="G71" s="41"/>
      <c r="H71" s="17"/>
      <c r="I71" s="16"/>
      <c r="J71" s="38"/>
      <c r="K71" s="27"/>
      <c r="L71" s="28"/>
      <c r="M71" s="38"/>
      <c r="N71" s="81"/>
      <c r="O71" s="81"/>
      <c r="P71" s="81"/>
      <c r="Q71" s="81"/>
      <c r="R71" s="81"/>
      <c r="S71" s="38"/>
      <c r="T71" s="38"/>
      <c r="U71" s="57"/>
      <c r="V71" s="57"/>
      <c r="W71" s="39"/>
      <c r="X71" s="39"/>
      <c r="Y71" s="39"/>
      <c r="Z71" s="18"/>
      <c r="AA71" s="40"/>
      <c r="AB71" s="39"/>
      <c r="AC71" s="39"/>
      <c r="AD71" s="16"/>
      <c r="AE71" s="131">
        <f>SUM(AB68:AB70,AD68:AD68)</f>
        <v>2976.16</v>
      </c>
      <c r="AF71" s="131">
        <f>U68-AE71</f>
        <v>23579.84</v>
      </c>
      <c r="AG71" s="131">
        <f>(TRUNC((AF71-(S68+T68))/2,0) + (((AF71-(S68+T68))/2 - TRUNC((AF71-(S68+T68))/2)) + ((AF71-(S68+T68))/2 - TRUNC((AF71-(S68+T68))/2)))) + S68 + T68</f>
        <v>11790.84</v>
      </c>
      <c r="AH71" s="131">
        <f>AF71-AG71</f>
        <v>11789</v>
      </c>
      <c r="AL71"/>
    </row>
    <row r="72" spans="1:38">
      <c r="A72" s="132">
        <v>14</v>
      </c>
      <c r="B72" s="133" t="s">
        <v>91</v>
      </c>
      <c r="C72" s="134" t="s">
        <v>92</v>
      </c>
      <c r="D72" s="132">
        <v>1</v>
      </c>
      <c r="E72" s="132"/>
      <c r="F72" s="132">
        <v>370</v>
      </c>
      <c r="G72" s="135">
        <v>24300</v>
      </c>
      <c r="H72" s="132">
        <v>0.0</v>
      </c>
      <c r="I72" s="136">
        <f>ROUND(((G72/22))*H72,2)</f>
        <v>0</v>
      </c>
      <c r="J72" s="137">
        <f>G72-I72</f>
        <v>24300</v>
      </c>
      <c r="K72" s="135">
        <v>2000</v>
      </c>
      <c r="L72" s="136">
        <f>ROUND(((K72/22))*H72,2)</f>
        <v>0</v>
      </c>
      <c r="M72" s="137">
        <f>K72-L72</f>
        <v>2000</v>
      </c>
      <c r="N72" s="138">
        <v>0.0</v>
      </c>
      <c r="O72" s="138">
        <v>0.0</v>
      </c>
      <c r="P72" s="138">
        <v>22</v>
      </c>
      <c r="Q72" s="138">
        <v>0.0</v>
      </c>
      <c r="R72" s="138">
        <f>P72-Q72</f>
        <v>22</v>
      </c>
      <c r="S72" s="137">
        <f>ROUND(IF(R72&gt;=17,N72,IF(R72&gt;=12,N72*0.75,IF(R72&gt;=6,N72*0.5,IF(R72&gt;=1,N72*0.25,0)))),2)</f>
        <v>0</v>
      </c>
      <c r="T72" s="137">
        <f>ROUND(IF(R72&gt;=17,O72,IF(R72&gt;=12,O72*0.75,IF(R72&gt;=6,O72*0.5,IF(R72&gt;=1,O72*0.25,0)))),2)</f>
        <v>0</v>
      </c>
      <c r="U72" s="139">
        <f>J72+M72+S72+T72</f>
        <v>26300</v>
      </c>
      <c r="V72" s="139">
        <f>ROUND(IF(G72=0,0,IF(G72&lt;=10000,400,IF(G72&lt;=80000,G72*4%,IF(G72&gt;80000,3200)))),2)</f>
        <v>972</v>
      </c>
      <c r="W72" s="136">
        <v>2916.0</v>
      </c>
      <c r="X72" s="136">
        <v>100</v>
      </c>
      <c r="Y72" s="136">
        <f>ROUND(V72/2,2)</f>
        <v>486</v>
      </c>
      <c r="Z72" s="135">
        <f>IF(G72&gt;=10000,100,G72*0.01)</f>
        <v>100</v>
      </c>
      <c r="AA72" s="140" t="s">
        <v>54</v>
      </c>
      <c r="AB72" s="136">
        <v>2187.0</v>
      </c>
      <c r="AC72" s="136" t="s">
        <v>55</v>
      </c>
      <c r="AD72" s="136">
        <v>175</v>
      </c>
      <c r="AE72" s="141"/>
      <c r="AF72" s="141"/>
      <c r="AG72" s="141"/>
      <c r="AH72" s="141"/>
      <c r="AL72"/>
    </row>
    <row r="73" spans="1:38" customHeight="1" ht="20">
      <c r="A73" s="17"/>
      <c r="B73" s="42"/>
      <c r="C73" s="37"/>
      <c r="D73" s="17"/>
      <c r="E73" s="17"/>
      <c r="F73" s="17"/>
      <c r="G73" s="41"/>
      <c r="H73" s="17"/>
      <c r="I73" s="16"/>
      <c r="J73" s="38"/>
      <c r="K73" s="27"/>
      <c r="L73" s="28"/>
      <c r="M73" s="38"/>
      <c r="N73" s="81"/>
      <c r="O73" s="81"/>
      <c r="P73" s="81"/>
      <c r="Q73" s="81"/>
      <c r="R73" s="81"/>
      <c r="S73" s="38"/>
      <c r="T73" s="38"/>
      <c r="U73" s="57"/>
      <c r="V73" s="57"/>
      <c r="W73" s="39"/>
      <c r="X73" s="39"/>
      <c r="Y73" s="39"/>
      <c r="Z73" s="18"/>
      <c r="AA73" s="40" t="s">
        <v>56</v>
      </c>
      <c r="AB73" s="39">
        <v>486.0</v>
      </c>
      <c r="AC73" s="39"/>
      <c r="AD73" s="16"/>
      <c r="AE73" s="131"/>
      <c r="AF73" s="131"/>
      <c r="AG73" s="131"/>
      <c r="AH73" s="131"/>
      <c r="AL73"/>
    </row>
    <row r="74" spans="1:38" customHeight="1" ht="20">
      <c r="A74" s="17"/>
      <c r="B74" s="42"/>
      <c r="C74" s="37"/>
      <c r="D74" s="17"/>
      <c r="E74" s="17"/>
      <c r="F74" s="17"/>
      <c r="G74" s="41"/>
      <c r="H74" s="17"/>
      <c r="I74" s="16"/>
      <c r="J74" s="38"/>
      <c r="K74" s="27"/>
      <c r="L74" s="28"/>
      <c r="M74" s="38"/>
      <c r="N74" s="81"/>
      <c r="O74" s="81"/>
      <c r="P74" s="81"/>
      <c r="Q74" s="81"/>
      <c r="R74" s="81"/>
      <c r="S74" s="38"/>
      <c r="T74" s="38"/>
      <c r="U74" s="57"/>
      <c r="V74" s="57"/>
      <c r="W74" s="39"/>
      <c r="X74" s="39"/>
      <c r="Y74" s="39"/>
      <c r="Z74" s="18"/>
      <c r="AA74" s="40" t="s">
        <v>57</v>
      </c>
      <c r="AB74" s="39">
        <v>100</v>
      </c>
      <c r="AC74" s="39"/>
      <c r="AD74" s="16"/>
      <c r="AE74" s="131"/>
      <c r="AF74" s="131"/>
      <c r="AG74" s="131"/>
      <c r="AH74" s="131"/>
      <c r="AL74"/>
    </row>
    <row r="75" spans="1:38" customHeight="1" ht="20">
      <c r="A75" s="17"/>
      <c r="B75" s="42"/>
      <c r="C75" s="37"/>
      <c r="D75" s="17"/>
      <c r="E75" s="17"/>
      <c r="F75" s="17"/>
      <c r="G75" s="41"/>
      <c r="H75" s="17"/>
      <c r="I75" s="16"/>
      <c r="J75" s="38"/>
      <c r="K75" s="27"/>
      <c r="L75" s="28"/>
      <c r="M75" s="38"/>
      <c r="N75" s="81"/>
      <c r="O75" s="81"/>
      <c r="P75" s="81"/>
      <c r="Q75" s="81"/>
      <c r="R75" s="81"/>
      <c r="S75" s="38"/>
      <c r="T75" s="38"/>
      <c r="U75" s="57"/>
      <c r="V75" s="57"/>
      <c r="W75" s="39"/>
      <c r="X75" s="39"/>
      <c r="Y75" s="39"/>
      <c r="Z75" s="18"/>
      <c r="AA75" s="40"/>
      <c r="AB75" s="39"/>
      <c r="AC75" s="39"/>
      <c r="AD75" s="16"/>
      <c r="AE75" s="131">
        <f>SUM(AB72:AB74,AD72:AD72)</f>
        <v>2948</v>
      </c>
      <c r="AF75" s="131">
        <f>U72-AE75</f>
        <v>23352</v>
      </c>
      <c r="AG75" s="131">
        <f>(TRUNC((AF75-(S72+T72))/2,0) + (((AF75-(S72+T72))/2 - TRUNC((AF75-(S72+T72))/2)) + ((AF75-(S72+T72))/2 - TRUNC((AF75-(S72+T72))/2)))) + S72 + T72</f>
        <v>11676</v>
      </c>
      <c r="AH75" s="131">
        <f>AF75-AG75</f>
        <v>11676</v>
      </c>
      <c r="AL75"/>
    </row>
    <row r="76" spans="1:38">
      <c r="A76" s="132">
        <v>15</v>
      </c>
      <c r="B76" s="133" t="s">
        <v>93</v>
      </c>
      <c r="C76" s="134" t="s">
        <v>94</v>
      </c>
      <c r="D76" s="132"/>
      <c r="E76" s="132">
        <v>1</v>
      </c>
      <c r="F76" s="132">
        <v>52</v>
      </c>
      <c r="G76" s="135">
        <v>73086</v>
      </c>
      <c r="H76" s="132">
        <v>0.0</v>
      </c>
      <c r="I76" s="136">
        <f>ROUND(((G76/22))*H76,2)</f>
        <v>0</v>
      </c>
      <c r="J76" s="137">
        <f>G76-I76</f>
        <v>73086</v>
      </c>
      <c r="K76" s="135">
        <v>2000</v>
      </c>
      <c r="L76" s="136">
        <f>ROUND(((K76/22))*H76,2)</f>
        <v>0</v>
      </c>
      <c r="M76" s="137">
        <f>K76-L76</f>
        <v>2000</v>
      </c>
      <c r="N76" s="138">
        <v>0.0</v>
      </c>
      <c r="O76" s="138">
        <v>0.0</v>
      </c>
      <c r="P76" s="138">
        <v>22</v>
      </c>
      <c r="Q76" s="138">
        <v>0.0</v>
      </c>
      <c r="R76" s="138">
        <f>P76-Q76</f>
        <v>22</v>
      </c>
      <c r="S76" s="137">
        <f>ROUND(IF(R76&gt;=17,N76,IF(R76&gt;=12,N76*0.75,IF(R76&gt;=6,N76*0.5,IF(R76&gt;=1,N76*0.25,0)))),2)</f>
        <v>0</v>
      </c>
      <c r="T76" s="137">
        <f>ROUND(IF(R76&gt;=17,O76,IF(R76&gt;=12,O76*0.75,IF(R76&gt;=6,O76*0.5,IF(R76&gt;=1,O76*0.25,0)))),2)</f>
        <v>0</v>
      </c>
      <c r="U76" s="139">
        <f>J76+M76+S76+T76</f>
        <v>75086</v>
      </c>
      <c r="V76" s="139">
        <f>ROUND(IF(G76=0,0,IF(G76&lt;=10000,400,IF(G76&lt;=80000,G76*4%,IF(G76&gt;80000,3200)))),2)</f>
        <v>2923.44</v>
      </c>
      <c r="W76" s="136">
        <v>8770.32</v>
      </c>
      <c r="X76" s="136">
        <v>100</v>
      </c>
      <c r="Y76" s="136">
        <f>ROUND(V76/2,2)</f>
        <v>1461.72</v>
      </c>
      <c r="Z76" s="135">
        <f>IF(G76&gt;=10000,100,G76*0.01)</f>
        <v>100</v>
      </c>
      <c r="AA76" s="140" t="s">
        <v>54</v>
      </c>
      <c r="AB76" s="136">
        <v>6577.74</v>
      </c>
      <c r="AC76" s="136" t="s">
        <v>55</v>
      </c>
      <c r="AD76" s="136">
        <v>175</v>
      </c>
      <c r="AE76" s="141"/>
      <c r="AF76" s="141"/>
      <c r="AG76" s="141"/>
      <c r="AH76" s="141"/>
      <c r="AL76"/>
    </row>
    <row r="77" spans="1:38" customHeight="1" ht="20">
      <c r="A77" s="17"/>
      <c r="B77" s="42"/>
      <c r="C77" s="37"/>
      <c r="D77" s="17"/>
      <c r="E77" s="17"/>
      <c r="F77" s="17"/>
      <c r="G77" s="41"/>
      <c r="H77" s="17"/>
      <c r="I77" s="16"/>
      <c r="J77" s="38"/>
      <c r="K77" s="27"/>
      <c r="L77" s="28"/>
      <c r="M77" s="38"/>
      <c r="N77" s="81"/>
      <c r="O77" s="81"/>
      <c r="P77" s="81"/>
      <c r="Q77" s="81"/>
      <c r="R77" s="81"/>
      <c r="S77" s="38"/>
      <c r="T77" s="38"/>
      <c r="U77" s="57"/>
      <c r="V77" s="57"/>
      <c r="W77" s="39"/>
      <c r="X77" s="39"/>
      <c r="Y77" s="39"/>
      <c r="Z77" s="18"/>
      <c r="AA77" s="40" t="s">
        <v>56</v>
      </c>
      <c r="AB77" s="39">
        <v>1461.72</v>
      </c>
      <c r="AC77" s="39"/>
      <c r="AD77" s="16"/>
      <c r="AE77" s="131"/>
      <c r="AF77" s="131"/>
      <c r="AG77" s="131"/>
      <c r="AH77" s="131"/>
      <c r="AL77"/>
    </row>
    <row r="78" spans="1:38" customHeight="1" ht="20">
      <c r="A78" s="17"/>
      <c r="B78" s="42"/>
      <c r="C78" s="37"/>
      <c r="D78" s="17"/>
      <c r="E78" s="17"/>
      <c r="F78" s="17"/>
      <c r="G78" s="41"/>
      <c r="H78" s="17"/>
      <c r="I78" s="16"/>
      <c r="J78" s="38"/>
      <c r="K78" s="27"/>
      <c r="L78" s="28"/>
      <c r="M78" s="38"/>
      <c r="N78" s="81"/>
      <c r="O78" s="81"/>
      <c r="P78" s="81"/>
      <c r="Q78" s="81"/>
      <c r="R78" s="81"/>
      <c r="S78" s="38"/>
      <c r="T78" s="38"/>
      <c r="U78" s="57"/>
      <c r="V78" s="57"/>
      <c r="W78" s="39"/>
      <c r="X78" s="39"/>
      <c r="Y78" s="39"/>
      <c r="Z78" s="18"/>
      <c r="AA78" s="40" t="s">
        <v>57</v>
      </c>
      <c r="AB78" s="39">
        <v>100</v>
      </c>
      <c r="AC78" s="39"/>
      <c r="AD78" s="16"/>
      <c r="AE78" s="131"/>
      <c r="AF78" s="131"/>
      <c r="AG78" s="131"/>
      <c r="AH78" s="131"/>
      <c r="AL78"/>
    </row>
    <row r="79" spans="1:38" customHeight="1" ht="20">
      <c r="A79" s="17"/>
      <c r="B79" s="42"/>
      <c r="C79" s="37"/>
      <c r="D79" s="17"/>
      <c r="E79" s="17"/>
      <c r="F79" s="17"/>
      <c r="G79" s="41"/>
      <c r="H79" s="17"/>
      <c r="I79" s="16"/>
      <c r="J79" s="38"/>
      <c r="K79" s="27"/>
      <c r="L79" s="28"/>
      <c r="M79" s="38"/>
      <c r="N79" s="81"/>
      <c r="O79" s="81"/>
      <c r="P79" s="81"/>
      <c r="Q79" s="81"/>
      <c r="R79" s="81"/>
      <c r="S79" s="38"/>
      <c r="T79" s="38"/>
      <c r="U79" s="57"/>
      <c r="V79" s="57"/>
      <c r="W79" s="39"/>
      <c r="X79" s="39"/>
      <c r="Y79" s="39"/>
      <c r="Z79" s="18"/>
      <c r="AA79" s="40" t="s">
        <v>73</v>
      </c>
      <c r="AB79" s="39">
        <v>10565.34</v>
      </c>
      <c r="AC79" s="39"/>
      <c r="AD79" s="16"/>
      <c r="AE79" s="131"/>
      <c r="AF79" s="131"/>
      <c r="AG79" s="131"/>
      <c r="AH79" s="131"/>
      <c r="AL79"/>
    </row>
    <row r="80" spans="1:38" customHeight="1" ht="20">
      <c r="A80" s="17"/>
      <c r="B80" s="42"/>
      <c r="C80" s="37"/>
      <c r="D80" s="17"/>
      <c r="E80" s="17"/>
      <c r="F80" s="17"/>
      <c r="G80" s="41"/>
      <c r="H80" s="17"/>
      <c r="I80" s="16"/>
      <c r="J80" s="38"/>
      <c r="K80" s="27"/>
      <c r="L80" s="28"/>
      <c r="M80" s="38"/>
      <c r="N80" s="81"/>
      <c r="O80" s="81"/>
      <c r="P80" s="81"/>
      <c r="Q80" s="81"/>
      <c r="R80" s="81"/>
      <c r="S80" s="38"/>
      <c r="T80" s="38"/>
      <c r="U80" s="57"/>
      <c r="V80" s="57"/>
      <c r="W80" s="39"/>
      <c r="X80" s="39"/>
      <c r="Y80" s="39"/>
      <c r="Z80" s="18"/>
      <c r="AA80" s="40"/>
      <c r="AB80" s="39"/>
      <c r="AC80" s="39"/>
      <c r="AD80" s="16"/>
      <c r="AE80" s="131">
        <f>SUM(AB76:AB79,AD76:AD76)</f>
        <v>18879.8</v>
      </c>
      <c r="AF80" s="131">
        <f>U76-AE80</f>
        <v>56206.2</v>
      </c>
      <c r="AG80" s="131">
        <f>(TRUNC((AF80-(S76+T76))/2,0) + (((AF80-(S76+T76))/2 - TRUNC((AF80-(S76+T76))/2)) + ((AF80-(S76+T76))/2 - TRUNC((AF80-(S76+T76))/2)))) + S76 + T76</f>
        <v>28103.2</v>
      </c>
      <c r="AH80" s="131">
        <f>AF80-AG80</f>
        <v>28103</v>
      </c>
      <c r="AL80"/>
    </row>
    <row r="81" spans="1:38">
      <c r="A81" s="132">
        <v>16</v>
      </c>
      <c r="B81" s="133" t="s">
        <v>95</v>
      </c>
      <c r="C81" s="134" t="s">
        <v>96</v>
      </c>
      <c r="D81" s="132"/>
      <c r="E81" s="132">
        <v>1</v>
      </c>
      <c r="F81" s="132">
        <v>1078</v>
      </c>
      <c r="G81" s="135">
        <v>42505</v>
      </c>
      <c r="H81" s="132">
        <v>0.0</v>
      </c>
      <c r="I81" s="136">
        <f>ROUND(((G81/22))*H81,2)</f>
        <v>0</v>
      </c>
      <c r="J81" s="137">
        <f>G81-I81</f>
        <v>42505</v>
      </c>
      <c r="K81" s="135">
        <v>2000</v>
      </c>
      <c r="L81" s="136">
        <f>ROUND(((K81/22))*H81,2)</f>
        <v>0</v>
      </c>
      <c r="M81" s="137">
        <f>K81-L81</f>
        <v>2000</v>
      </c>
      <c r="N81" s="138">
        <v>0.0</v>
      </c>
      <c r="O81" s="138">
        <v>0.0</v>
      </c>
      <c r="P81" s="138">
        <v>22</v>
      </c>
      <c r="Q81" s="138">
        <v>0.0</v>
      </c>
      <c r="R81" s="138">
        <f>P81-Q81</f>
        <v>22</v>
      </c>
      <c r="S81" s="137">
        <f>ROUND(IF(R81&gt;=17,N81,IF(R81&gt;=12,N81*0.75,IF(R81&gt;=6,N81*0.5,IF(R81&gt;=1,N81*0.25,0)))),2)</f>
        <v>0</v>
      </c>
      <c r="T81" s="137">
        <f>ROUND(IF(R81&gt;=17,O81,IF(R81&gt;=12,O81*0.75,IF(R81&gt;=6,O81*0.5,IF(R81&gt;=1,O81*0.25,0)))),2)</f>
        <v>0</v>
      </c>
      <c r="U81" s="139">
        <f>J81+M81+S81+T81</f>
        <v>44505</v>
      </c>
      <c r="V81" s="139">
        <f>ROUND(IF(G81=0,0,IF(G81&lt;=10000,400,IF(G81&lt;=80000,G81*4%,IF(G81&gt;80000,3200)))),2)</f>
        <v>1700.2</v>
      </c>
      <c r="W81" s="136">
        <v>5100.6</v>
      </c>
      <c r="X81" s="136">
        <v>100</v>
      </c>
      <c r="Y81" s="136">
        <f>ROUND(V81/2,2)</f>
        <v>850.1</v>
      </c>
      <c r="Z81" s="135">
        <f>IF(G81&gt;=10000,100,G81*0.01)</f>
        <v>100</v>
      </c>
      <c r="AA81" s="140" t="s">
        <v>54</v>
      </c>
      <c r="AB81" s="136">
        <v>3825.45</v>
      </c>
      <c r="AC81" s="136" t="s">
        <v>55</v>
      </c>
      <c r="AD81" s="136">
        <v>175</v>
      </c>
      <c r="AE81" s="141"/>
      <c r="AF81" s="141"/>
      <c r="AG81" s="141"/>
      <c r="AH81" s="141"/>
      <c r="AL81"/>
    </row>
    <row r="82" spans="1:38" customHeight="1" ht="20">
      <c r="A82" s="17"/>
      <c r="B82" s="42"/>
      <c r="C82" s="37"/>
      <c r="D82" s="17"/>
      <c r="E82" s="17"/>
      <c r="F82" s="17"/>
      <c r="G82" s="41"/>
      <c r="H82" s="17"/>
      <c r="I82" s="16"/>
      <c r="J82" s="38"/>
      <c r="K82" s="27"/>
      <c r="L82" s="28"/>
      <c r="M82" s="38"/>
      <c r="N82" s="81"/>
      <c r="O82" s="81"/>
      <c r="P82" s="81"/>
      <c r="Q82" s="81"/>
      <c r="R82" s="81"/>
      <c r="S82" s="38"/>
      <c r="T82" s="38"/>
      <c r="U82" s="57"/>
      <c r="V82" s="57"/>
      <c r="W82" s="39"/>
      <c r="X82" s="39"/>
      <c r="Y82" s="39"/>
      <c r="Z82" s="18"/>
      <c r="AA82" s="40" t="s">
        <v>56</v>
      </c>
      <c r="AB82" s="39">
        <v>850.1</v>
      </c>
      <c r="AC82" s="39"/>
      <c r="AD82" s="16"/>
      <c r="AE82" s="131"/>
      <c r="AF82" s="131"/>
      <c r="AG82" s="131"/>
      <c r="AH82" s="131"/>
      <c r="AL82"/>
    </row>
    <row r="83" spans="1:38" customHeight="1" ht="20">
      <c r="A83" s="17"/>
      <c r="B83" s="42"/>
      <c r="C83" s="37"/>
      <c r="D83" s="17"/>
      <c r="E83" s="17"/>
      <c r="F83" s="17"/>
      <c r="G83" s="41"/>
      <c r="H83" s="17"/>
      <c r="I83" s="16"/>
      <c r="J83" s="38"/>
      <c r="K83" s="27"/>
      <c r="L83" s="28"/>
      <c r="M83" s="38"/>
      <c r="N83" s="81"/>
      <c r="O83" s="81"/>
      <c r="P83" s="81"/>
      <c r="Q83" s="81"/>
      <c r="R83" s="81"/>
      <c r="S83" s="38"/>
      <c r="T83" s="38"/>
      <c r="U83" s="57"/>
      <c r="V83" s="57"/>
      <c r="W83" s="39"/>
      <c r="X83" s="39"/>
      <c r="Y83" s="39"/>
      <c r="Z83" s="18"/>
      <c r="AA83" s="40" t="s">
        <v>57</v>
      </c>
      <c r="AB83" s="39">
        <v>100</v>
      </c>
      <c r="AC83" s="39"/>
      <c r="AD83" s="16"/>
      <c r="AE83" s="131"/>
      <c r="AF83" s="131"/>
      <c r="AG83" s="131"/>
      <c r="AH83" s="131"/>
      <c r="AL83"/>
    </row>
    <row r="84" spans="1:38" customHeight="1" ht="20">
      <c r="A84" s="17"/>
      <c r="B84" s="42"/>
      <c r="C84" s="37"/>
      <c r="D84" s="17"/>
      <c r="E84" s="17"/>
      <c r="F84" s="17"/>
      <c r="G84" s="41"/>
      <c r="H84" s="17"/>
      <c r="I84" s="16"/>
      <c r="J84" s="38"/>
      <c r="K84" s="27"/>
      <c r="L84" s="28"/>
      <c r="M84" s="38"/>
      <c r="N84" s="81"/>
      <c r="O84" s="81"/>
      <c r="P84" s="81"/>
      <c r="Q84" s="81"/>
      <c r="R84" s="81"/>
      <c r="S84" s="38"/>
      <c r="T84" s="38"/>
      <c r="U84" s="57"/>
      <c r="V84" s="57"/>
      <c r="W84" s="39"/>
      <c r="X84" s="39"/>
      <c r="Y84" s="39"/>
      <c r="Z84" s="18"/>
      <c r="AA84" s="40"/>
      <c r="AB84" s="39"/>
      <c r="AC84" s="39"/>
      <c r="AD84" s="16"/>
      <c r="AE84" s="131">
        <f>SUM(AB81:AB83,AD81:AD81)</f>
        <v>4950.55</v>
      </c>
      <c r="AF84" s="131">
        <f>U81-AE84</f>
        <v>39554.45</v>
      </c>
      <c r="AG84" s="131">
        <f>(TRUNC((AF84-(S81+T81))/2,0) + (((AF84-(S81+T81))/2 - TRUNC((AF84-(S81+T81))/2)) + ((AF84-(S81+T81))/2 - TRUNC((AF84-(S81+T81))/2)))) + S81 + T81</f>
        <v>19777.45</v>
      </c>
      <c r="AH84" s="131">
        <f>AF84-AG84</f>
        <v>19777</v>
      </c>
      <c r="AL84"/>
    </row>
    <row r="85" spans="1:38">
      <c r="A85" s="132">
        <v>17</v>
      </c>
      <c r="B85" s="133" t="s">
        <v>97</v>
      </c>
      <c r="C85" s="134" t="s">
        <v>98</v>
      </c>
      <c r="D85" s="132"/>
      <c r="E85" s="132">
        <v>1</v>
      </c>
      <c r="F85" s="132">
        <v>568</v>
      </c>
      <c r="G85" s="135">
        <v>17931</v>
      </c>
      <c r="H85" s="132">
        <v>0.0</v>
      </c>
      <c r="I85" s="136">
        <f>ROUND(((G85/22))*H85,2)</f>
        <v>0</v>
      </c>
      <c r="J85" s="137">
        <f>G85-I85</f>
        <v>17931</v>
      </c>
      <c r="K85" s="135">
        <v>2000</v>
      </c>
      <c r="L85" s="136">
        <f>ROUND(((K85/22))*H85,2)</f>
        <v>0</v>
      </c>
      <c r="M85" s="137">
        <f>K85-L85</f>
        <v>2000</v>
      </c>
      <c r="N85" s="138">
        <v>0.0</v>
      </c>
      <c r="O85" s="138">
        <v>0.0</v>
      </c>
      <c r="P85" s="138">
        <v>22</v>
      </c>
      <c r="Q85" s="138">
        <v>0.0</v>
      </c>
      <c r="R85" s="138">
        <f>P85-Q85</f>
        <v>22</v>
      </c>
      <c r="S85" s="137">
        <f>ROUND(IF(R85&gt;=17,N85,IF(R85&gt;=12,N85*0.75,IF(R85&gt;=6,N85*0.5,IF(R85&gt;=1,N85*0.25,0)))),2)</f>
        <v>0</v>
      </c>
      <c r="T85" s="137">
        <f>ROUND(IF(R85&gt;=17,O85,IF(R85&gt;=12,O85*0.75,IF(R85&gt;=6,O85*0.5,IF(R85&gt;=1,O85*0.25,0)))),2)</f>
        <v>0</v>
      </c>
      <c r="U85" s="139">
        <f>J85+M85+S85+T85</f>
        <v>19931</v>
      </c>
      <c r="V85" s="139">
        <f>ROUND(IF(G85=0,0,IF(G85&lt;=10000,400,IF(G85&lt;=80000,G85*4%,IF(G85&gt;80000,3200)))),2)</f>
        <v>717.24</v>
      </c>
      <c r="W85" s="136">
        <v>2151.72</v>
      </c>
      <c r="X85" s="136">
        <v>100</v>
      </c>
      <c r="Y85" s="136">
        <f>ROUND(V85/2,2)</f>
        <v>358.62</v>
      </c>
      <c r="Z85" s="135">
        <f>IF(G85&gt;=10000,100,G85*0.01)</f>
        <v>100</v>
      </c>
      <c r="AA85" s="140" t="s">
        <v>54</v>
      </c>
      <c r="AB85" s="136">
        <v>1613.79</v>
      </c>
      <c r="AC85" s="136" t="s">
        <v>55</v>
      </c>
      <c r="AD85" s="136">
        <v>175</v>
      </c>
      <c r="AE85" s="141"/>
      <c r="AF85" s="141"/>
      <c r="AG85" s="141"/>
      <c r="AH85" s="141"/>
      <c r="AL85"/>
    </row>
    <row r="86" spans="1:38" customHeight="1" ht="20">
      <c r="A86" s="17"/>
      <c r="B86" s="42"/>
      <c r="C86" s="37"/>
      <c r="D86" s="17"/>
      <c r="E86" s="17"/>
      <c r="F86" s="17"/>
      <c r="G86" s="41"/>
      <c r="H86" s="17"/>
      <c r="I86" s="16"/>
      <c r="J86" s="38"/>
      <c r="K86" s="27"/>
      <c r="L86" s="28"/>
      <c r="M86" s="38"/>
      <c r="N86" s="81"/>
      <c r="O86" s="81"/>
      <c r="P86" s="81"/>
      <c r="Q86" s="81"/>
      <c r="R86" s="81"/>
      <c r="S86" s="38"/>
      <c r="T86" s="38"/>
      <c r="U86" s="57"/>
      <c r="V86" s="57"/>
      <c r="W86" s="39"/>
      <c r="X86" s="39"/>
      <c r="Y86" s="39"/>
      <c r="Z86" s="18"/>
      <c r="AA86" s="40" t="s">
        <v>56</v>
      </c>
      <c r="AB86" s="39">
        <v>358.62</v>
      </c>
      <c r="AC86" s="39"/>
      <c r="AD86" s="16"/>
      <c r="AE86" s="131"/>
      <c r="AF86" s="131"/>
      <c r="AG86" s="131"/>
      <c r="AH86" s="131"/>
      <c r="AL86"/>
    </row>
    <row r="87" spans="1:38" customHeight="1" ht="20">
      <c r="A87" s="17"/>
      <c r="B87" s="42"/>
      <c r="C87" s="37"/>
      <c r="D87" s="17"/>
      <c r="E87" s="17"/>
      <c r="F87" s="17"/>
      <c r="G87" s="41"/>
      <c r="H87" s="17"/>
      <c r="I87" s="16"/>
      <c r="J87" s="38"/>
      <c r="K87" s="27"/>
      <c r="L87" s="28"/>
      <c r="M87" s="38"/>
      <c r="N87" s="81"/>
      <c r="O87" s="81"/>
      <c r="P87" s="81"/>
      <c r="Q87" s="81"/>
      <c r="R87" s="81"/>
      <c r="S87" s="38"/>
      <c r="T87" s="38"/>
      <c r="U87" s="57"/>
      <c r="V87" s="57"/>
      <c r="W87" s="39"/>
      <c r="X87" s="39"/>
      <c r="Y87" s="39"/>
      <c r="Z87" s="18"/>
      <c r="AA87" s="40" t="s">
        <v>57</v>
      </c>
      <c r="AB87" s="39">
        <v>100</v>
      </c>
      <c r="AC87" s="39"/>
      <c r="AD87" s="16"/>
      <c r="AE87" s="131"/>
      <c r="AF87" s="131"/>
      <c r="AG87" s="131"/>
      <c r="AH87" s="131"/>
      <c r="AL87"/>
    </row>
    <row r="88" spans="1:38" customHeight="1" ht="20">
      <c r="A88" s="17"/>
      <c r="B88" s="42"/>
      <c r="C88" s="37"/>
      <c r="D88" s="17"/>
      <c r="E88" s="17"/>
      <c r="F88" s="17"/>
      <c r="G88" s="41"/>
      <c r="H88" s="17"/>
      <c r="I88" s="16"/>
      <c r="J88" s="38"/>
      <c r="K88" s="27"/>
      <c r="L88" s="28"/>
      <c r="M88" s="38"/>
      <c r="N88" s="81"/>
      <c r="O88" s="81"/>
      <c r="P88" s="81"/>
      <c r="Q88" s="81"/>
      <c r="R88" s="81"/>
      <c r="S88" s="38"/>
      <c r="T88" s="38"/>
      <c r="U88" s="57"/>
      <c r="V88" s="57"/>
      <c r="W88" s="39"/>
      <c r="X88" s="39"/>
      <c r="Y88" s="39"/>
      <c r="Z88" s="18"/>
      <c r="AA88" s="40"/>
      <c r="AB88" s="39"/>
      <c r="AC88" s="39"/>
      <c r="AD88" s="16"/>
      <c r="AE88" s="131">
        <f>SUM(AB85:AB87,AD85:AD85)</f>
        <v>2247.41</v>
      </c>
      <c r="AF88" s="131">
        <f>U85-AE88</f>
        <v>17683.59</v>
      </c>
      <c r="AG88" s="131">
        <f>(TRUNC((AF88-(S85+T85))/2,0) + (((AF88-(S85+T85))/2 - TRUNC((AF88-(S85+T85))/2)) + ((AF88-(S85+T85))/2 - TRUNC((AF88-(S85+T85))/2)))) + S85 + T85</f>
        <v>8842.59</v>
      </c>
      <c r="AH88" s="131">
        <f>AF88-AG88</f>
        <v>8841</v>
      </c>
      <c r="AL88"/>
    </row>
    <row r="89" spans="1:38" customHeight="1" ht="18.75">
      <c r="A89" s="98"/>
      <c r="B89" s="99"/>
      <c r="C89" s="100" t="s">
        <v>99</v>
      </c>
      <c r="D89" s="67">
        <f>SUM(D13:D88)</f>
        <v>9</v>
      </c>
      <c r="E89" s="67">
        <f>SUM(E13:E88)</f>
        <v>8</v>
      </c>
      <c r="F89" s="67"/>
      <c r="G89" s="64">
        <f>SUM(G13:G88)</f>
        <v>559723</v>
      </c>
      <c r="H89" s="49">
        <f>SUM(H13:H88)</f>
        <v>0</v>
      </c>
      <c r="I89" s="49">
        <f>SUM(I13:I88)</f>
        <v>0</v>
      </c>
      <c r="J89" s="49">
        <f>SUM(J13:J88)</f>
        <v>559723</v>
      </c>
      <c r="K89" s="49">
        <f>SUM(K13:K88)</f>
        <v>34000</v>
      </c>
      <c r="L89" s="49">
        <f>SUM(L13:L88)</f>
        <v>0</v>
      </c>
      <c r="M89" s="49">
        <f>SUM(M13:M88)</f>
        <v>34000</v>
      </c>
      <c r="N89" s="65"/>
      <c r="O89" s="65"/>
      <c r="P89" s="65"/>
      <c r="Q89" s="65"/>
      <c r="R89" s="65"/>
      <c r="S89" s="49">
        <f>SUM(S13:S88)</f>
        <v>0</v>
      </c>
      <c r="T89" s="49">
        <f>SUM(T13:T88)</f>
        <v>0</v>
      </c>
      <c r="U89" s="49">
        <f>SUM(U13:U88)</f>
        <v>593723</v>
      </c>
      <c r="V89" s="101"/>
      <c r="W89" s="101">
        <f>SUM(W13:W88)</f>
        <v>67166.76</v>
      </c>
      <c r="X89" s="101">
        <f>SUM(X13:X88)</f>
        <v>1700</v>
      </c>
      <c r="Y89" s="101">
        <f>SUM(Y13:Y88)</f>
        <v>10915.88</v>
      </c>
      <c r="Z89" s="101">
        <f>SUM(Z13:Z88)</f>
        <v>1700</v>
      </c>
      <c r="AA89" s="102"/>
      <c r="AB89" s="102"/>
      <c r="AC89" s="102"/>
      <c r="AD89" s="102"/>
      <c r="AE89" s="24">
        <f>SUM(AE13:AE88)</f>
        <v>100900.93</v>
      </c>
      <c r="AF89" s="24">
        <f>SUM(AF13:AF88)</f>
        <v>492822.07</v>
      </c>
      <c r="AG89" s="24">
        <f>SUM(AG13:AG88)</f>
        <v>246419.07</v>
      </c>
      <c r="AH89" s="24">
        <f>SUM(AH13:AH88)</f>
        <v>246403</v>
      </c>
      <c r="AJ89" s="22"/>
      <c r="AK89" s="22"/>
      <c r="AL89"/>
    </row>
    <row r="90" spans="1:38" customHeight="1" ht="28.5">
      <c r="A90" s="12"/>
      <c r="B90" s="13"/>
      <c r="C90" s="13"/>
      <c r="D90" s="12"/>
      <c r="E90" s="12"/>
      <c r="F90" s="12"/>
      <c r="G90" s="68"/>
      <c r="H90" s="12"/>
      <c r="I90" s="12"/>
      <c r="J90" s="12"/>
      <c r="K90" s="29"/>
      <c r="L90" s="12"/>
      <c r="M90" s="12"/>
      <c r="N90" s="83"/>
      <c r="O90" s="83"/>
      <c r="P90" s="83"/>
      <c r="Q90" s="83"/>
      <c r="R90" s="83"/>
      <c r="S90" s="12"/>
      <c r="T90" s="12"/>
      <c r="U90" s="58"/>
      <c r="V90" s="58"/>
      <c r="W90" s="12"/>
      <c r="X90" s="12"/>
      <c r="Y90" s="12"/>
      <c r="Z90" s="12"/>
      <c r="AA90" s="14"/>
      <c r="AB90" s="14"/>
      <c r="AC90" s="14"/>
      <c r="AD90" s="14"/>
      <c r="AE90" s="12"/>
      <c r="AF90" s="23"/>
      <c r="AG90" s="12"/>
      <c r="AH90" s="44"/>
      <c r="AL90"/>
    </row>
    <row r="91" spans="1:38" customHeight="1" ht="31.5">
      <c r="A91" s="12"/>
      <c r="B91" s="17" t="s">
        <v>100</v>
      </c>
      <c r="C91" s="17" t="s">
        <v>25</v>
      </c>
      <c r="D91" s="120" t="s">
        <v>101</v>
      </c>
      <c r="E91" s="120"/>
      <c r="F91" s="120"/>
      <c r="G91" s="41"/>
      <c r="H91" s="120" t="s">
        <v>102</v>
      </c>
      <c r="I91" s="120"/>
      <c r="J91" s="17"/>
      <c r="K91" s="43" t="s">
        <v>46</v>
      </c>
      <c r="L91" s="43"/>
      <c r="M91" s="19" t="s">
        <v>103</v>
      </c>
      <c r="N91" s="82"/>
      <c r="O91" s="82"/>
      <c r="P91" s="82"/>
      <c r="Q91" s="82"/>
      <c r="R91" s="82"/>
      <c r="S91" s="17"/>
      <c r="T91" s="89" t="s">
        <v>104</v>
      </c>
      <c r="U91" s="17"/>
      <c r="V91" s="97"/>
      <c r="W91" s="17"/>
      <c r="X91" s="17"/>
      <c r="Y91" s="17"/>
      <c r="Z91" s="17"/>
      <c r="AA91" s="89" t="s">
        <v>105</v>
      </c>
      <c r="AB91" s="19"/>
      <c r="AC91" s="19" t="s">
        <v>106</v>
      </c>
      <c r="AD91" s="15"/>
      <c r="AE91" s="12"/>
      <c r="AF91" s="23"/>
      <c r="AG91" s="12"/>
      <c r="AH91" s="44"/>
      <c r="AL91"/>
    </row>
    <row r="92" spans="1:38" customHeight="1" ht="27">
      <c r="A92" s="12"/>
      <c r="B92" s="63">
        <f>J89</f>
        <v>559723</v>
      </c>
      <c r="C92" s="61">
        <f>M89</f>
        <v>34000</v>
      </c>
      <c r="D92" s="121">
        <f>W89</f>
        <v>67166.76</v>
      </c>
      <c r="E92" s="122"/>
      <c r="F92" s="122"/>
      <c r="G92" s="69"/>
      <c r="H92" s="121">
        <f>X89</f>
        <v>1700</v>
      </c>
      <c r="I92" s="122"/>
      <c r="J92" s="51"/>
      <c r="K92" s="62">
        <f>Y89</f>
        <v>10915.88</v>
      </c>
      <c r="L92" s="62"/>
      <c r="M92" s="50">
        <f>Z89</f>
        <v>1700</v>
      </c>
      <c r="N92" s="84"/>
      <c r="O92" s="84"/>
      <c r="P92" s="84"/>
      <c r="Q92" s="84"/>
      <c r="R92" s="84"/>
      <c r="S92" s="51"/>
      <c r="T92" s="50">
        <f>S89</f>
        <v>0</v>
      </c>
      <c r="U92" s="51"/>
      <c r="V92" s="95"/>
      <c r="W92" s="51"/>
      <c r="X92" s="51"/>
      <c r="Y92" s="51"/>
      <c r="Z92" s="51"/>
      <c r="AA92" s="50">
        <f>T89</f>
        <v>0</v>
      </c>
      <c r="AB92" s="50"/>
      <c r="AC92" s="50">
        <f>SUM(B92:AB92)</f>
        <v>675205.64</v>
      </c>
      <c r="AD92" s="14"/>
      <c r="AE92" s="12"/>
      <c r="AF92" s="23"/>
      <c r="AG92" s="12"/>
      <c r="AH92" s="44"/>
      <c r="AJ92" s="92"/>
      <c r="AL92"/>
    </row>
    <row r="93" spans="1:38" customHeight="1" ht="17.25">
      <c r="A93" s="12"/>
      <c r="B93" s="13"/>
      <c r="C93" s="13"/>
      <c r="D93" s="12"/>
      <c r="E93" s="12"/>
      <c r="F93" s="12"/>
      <c r="G93" s="68"/>
      <c r="H93" s="12"/>
      <c r="I93" s="12"/>
      <c r="J93" s="12"/>
      <c r="K93" s="29"/>
      <c r="L93" s="12"/>
      <c r="M93" s="12"/>
      <c r="N93" s="83"/>
      <c r="O93" s="83"/>
      <c r="P93" s="83"/>
      <c r="Q93" s="83"/>
      <c r="R93" s="83"/>
      <c r="S93" s="12"/>
      <c r="T93" s="12"/>
      <c r="U93" s="58"/>
      <c r="V93" s="58"/>
      <c r="W93" s="12"/>
      <c r="X93" s="12"/>
      <c r="Y93" s="12"/>
      <c r="Z93" s="12"/>
      <c r="AA93" s="14"/>
      <c r="AB93" s="14"/>
      <c r="AC93" s="14"/>
      <c r="AD93" s="14"/>
      <c r="AE93" s="12"/>
      <c r="AF93" s="23"/>
      <c r="AG93" s="12"/>
      <c r="AH93" s="44"/>
      <c r="AL93"/>
    </row>
    <row r="94" spans="1:38" customHeight="1" ht="15.75">
      <c r="A94" s="20" t="s">
        <v>107</v>
      </c>
      <c r="B94" s="45" t="s">
        <v>108</v>
      </c>
      <c r="C94" s="3"/>
      <c r="D94" s="3"/>
      <c r="E94" s="3"/>
      <c r="F94" s="3"/>
      <c r="G94" s="20" t="s">
        <v>109</v>
      </c>
      <c r="H94" s="4" t="s">
        <v>110</v>
      </c>
      <c r="J94" s="3"/>
      <c r="K94" s="20"/>
      <c r="M94" s="3"/>
      <c r="N94" s="77"/>
      <c r="O94" s="77"/>
      <c r="P94" s="77"/>
      <c r="Q94" s="77"/>
      <c r="R94" s="77"/>
      <c r="S94" s="3"/>
      <c r="T94" s="3"/>
      <c r="W94" s="3"/>
      <c r="X94" s="3"/>
      <c r="Y94" s="3"/>
      <c r="Z94" s="3"/>
      <c r="AA94" s="3"/>
      <c r="AB94" s="20"/>
      <c r="AC94" s="20" t="s">
        <v>111</v>
      </c>
      <c r="AD94" s="4" t="s">
        <v>112</v>
      </c>
      <c r="AE94" s="20"/>
      <c r="AF94" s="10"/>
      <c r="AG94" s="10"/>
      <c r="AH94" s="10"/>
      <c r="AL94"/>
    </row>
    <row r="95" spans="1:38" customHeight="1" ht="44.25">
      <c r="A95" s="113" t="s">
        <v>113</v>
      </c>
      <c r="B95" s="113"/>
      <c r="C95" s="113"/>
      <c r="D95" s="129"/>
      <c r="E95" s="129"/>
      <c r="F95" s="4"/>
      <c r="G95" s="46"/>
      <c r="H95" s="113" t="s">
        <v>114</v>
      </c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48"/>
      <c r="AC95" s="46"/>
      <c r="AD95" s="113" t="s">
        <v>115</v>
      </c>
      <c r="AE95" s="113"/>
      <c r="AF95" s="32"/>
      <c r="AG95" s="26"/>
      <c r="AH95" s="3"/>
      <c r="AL95"/>
    </row>
    <row r="96" spans="1:38" customHeight="1" ht="15.75">
      <c r="A96" s="123" t="s">
        <v>116</v>
      </c>
      <c r="B96" s="123"/>
      <c r="C96" s="123"/>
      <c r="D96" s="103" t="s">
        <v>117</v>
      </c>
      <c r="E96" s="103"/>
      <c r="F96" s="32"/>
      <c r="G96" s="10"/>
      <c r="H96" s="123" t="s">
        <v>118</v>
      </c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  <c r="Y96" s="123"/>
      <c r="Z96" s="123"/>
      <c r="AA96" s="123"/>
      <c r="AB96" s="32" t="s">
        <v>119</v>
      </c>
      <c r="AC96" s="4"/>
      <c r="AD96" s="103" t="s">
        <v>120</v>
      </c>
      <c r="AE96" s="103"/>
      <c r="AF96" s="32"/>
      <c r="AG96" s="32" t="s">
        <v>119</v>
      </c>
      <c r="AH96" s="21"/>
      <c r="AL96"/>
    </row>
    <row r="97" spans="1:38" customHeight="1" ht="15.75">
      <c r="A97" s="123" t="s">
        <v>121</v>
      </c>
      <c r="B97" s="123"/>
      <c r="C97" s="123"/>
      <c r="F97" s="4"/>
      <c r="G97" s="47"/>
      <c r="H97" s="128" t="s">
        <v>122</v>
      </c>
      <c r="I97" s="128"/>
      <c r="J97" s="128"/>
      <c r="K97" s="128"/>
      <c r="L97" s="128"/>
      <c r="M97" s="128"/>
      <c r="N97" s="128"/>
      <c r="O97" s="128"/>
      <c r="P97" s="128"/>
      <c r="Q97" s="128"/>
      <c r="R97" s="128"/>
      <c r="S97" s="128"/>
      <c r="T97" s="128"/>
      <c r="U97" s="128"/>
      <c r="V97" s="128"/>
      <c r="W97" s="128"/>
      <c r="X97" s="128"/>
      <c r="Y97" s="128"/>
      <c r="Z97" s="128"/>
      <c r="AA97" s="128"/>
      <c r="AB97" s="3"/>
      <c r="AC97" s="3"/>
      <c r="AD97" s="127" t="s">
        <v>123</v>
      </c>
      <c r="AE97" s="127"/>
      <c r="AF97" s="21"/>
      <c r="AG97" s="21"/>
      <c r="AH97" s="21"/>
      <c r="AL97"/>
    </row>
    <row r="98" spans="1:38" customHeight="1" ht="15.75">
      <c r="A98" s="31"/>
      <c r="B98" s="31"/>
      <c r="F98" s="4"/>
      <c r="G98" s="33"/>
      <c r="H98" s="33"/>
      <c r="I98" s="33"/>
      <c r="J98" s="33"/>
      <c r="K98" s="33"/>
      <c r="L98" s="33"/>
      <c r="M98" s="33"/>
      <c r="N98" s="85"/>
      <c r="O98" s="85"/>
      <c r="P98" s="85"/>
      <c r="Q98" s="85"/>
      <c r="R98" s="85"/>
      <c r="S98" s="33"/>
      <c r="T98" s="33"/>
      <c r="U98" s="59"/>
      <c r="V98" s="59"/>
      <c r="AB98" s="3"/>
      <c r="AC98" s="3"/>
      <c r="AD98" s="34"/>
      <c r="AE98" s="34"/>
      <c r="AF98" s="21"/>
      <c r="AG98" s="21"/>
      <c r="AH98" s="21"/>
      <c r="AL98"/>
    </row>
    <row r="99" spans="1:38" customHeight="1" ht="15.75">
      <c r="A99" s="20" t="s">
        <v>124</v>
      </c>
      <c r="B99" s="124" t="s">
        <v>125</v>
      </c>
      <c r="C99" s="124"/>
      <c r="D99" s="124"/>
      <c r="E99" s="124"/>
      <c r="F99" s="124"/>
      <c r="G99" s="20" t="s">
        <v>126</v>
      </c>
      <c r="H99" s="126" t="s">
        <v>127</v>
      </c>
      <c r="I99" s="126"/>
      <c r="J99" s="126"/>
      <c r="K99" s="126"/>
      <c r="L99" s="126"/>
      <c r="M99" s="126"/>
      <c r="N99" s="126"/>
      <c r="O99" s="126"/>
      <c r="P99" s="126"/>
      <c r="Q99" s="126"/>
      <c r="R99" s="126"/>
      <c r="S99" s="126"/>
      <c r="T99" s="126"/>
      <c r="U99" s="126"/>
      <c r="V99" s="126"/>
      <c r="W99" s="126"/>
      <c r="X99" s="126"/>
      <c r="Y99" s="126"/>
      <c r="Z99" s="126"/>
      <c r="AA99" s="126"/>
      <c r="AB99" s="20"/>
      <c r="AC99" s="20" t="s">
        <v>37</v>
      </c>
      <c r="AE99" s="20"/>
      <c r="AF99" s="11"/>
      <c r="AH99" s="3"/>
      <c r="AI99" s="125"/>
      <c r="AL99"/>
    </row>
    <row r="100" spans="1:38" customHeight="1" ht="32.25">
      <c r="A100" s="3" t="s">
        <v>128</v>
      </c>
      <c r="B100" s="10"/>
      <c r="C100" s="10"/>
      <c r="D100" s="10"/>
      <c r="E100" s="10"/>
      <c r="F100" s="10"/>
      <c r="G100" s="10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  <c r="AA100" s="126"/>
      <c r="AF100" s="11"/>
      <c r="AI100" s="125"/>
      <c r="AL100"/>
    </row>
    <row r="101" spans="1:38" customHeight="1" ht="15.75">
      <c r="A101" s="3"/>
      <c r="B101" s="4" t="s">
        <v>129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78"/>
      <c r="O101" s="78"/>
      <c r="P101" s="78"/>
      <c r="Q101" s="78"/>
      <c r="R101" s="78"/>
      <c r="S101" s="4"/>
      <c r="T101" s="4"/>
      <c r="U101" s="55"/>
      <c r="V101" s="55"/>
      <c r="W101" s="4"/>
      <c r="X101" s="4"/>
      <c r="Y101" s="4"/>
      <c r="Z101" s="4"/>
      <c r="AA101" s="4"/>
      <c r="AB101" s="4"/>
      <c r="AC101" s="4"/>
      <c r="AD101" s="4" t="s">
        <v>130</v>
      </c>
      <c r="AF101" s="4"/>
      <c r="AI101" s="125"/>
      <c r="AL101"/>
    </row>
    <row r="102" spans="1:38" customHeight="1" ht="15.7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78"/>
      <c r="O102" s="78"/>
      <c r="P102" s="78"/>
      <c r="Q102" s="78"/>
      <c r="R102" s="78"/>
      <c r="S102" s="4"/>
      <c r="T102" s="4"/>
      <c r="U102" s="55"/>
      <c r="V102" s="55"/>
      <c r="W102" s="4"/>
      <c r="X102" s="4"/>
      <c r="Y102" s="4"/>
      <c r="Z102" s="4"/>
      <c r="AA102" s="4"/>
      <c r="AB102" s="4"/>
      <c r="AC102" s="3"/>
      <c r="AD102" s="3" t="s">
        <v>131</v>
      </c>
      <c r="AF102" s="3"/>
      <c r="AI102" s="125"/>
      <c r="AL102"/>
    </row>
    <row r="103" spans="1:38" customHeight="1" ht="15.75">
      <c r="A103" s="113" t="s">
        <v>132</v>
      </c>
      <c r="B103" s="113"/>
      <c r="C103" s="113"/>
      <c r="D103" s="129"/>
      <c r="E103" s="129"/>
      <c r="F103" s="4"/>
      <c r="G103" s="4"/>
      <c r="H103" s="4"/>
      <c r="I103" s="4"/>
      <c r="K103" s="4"/>
      <c r="L103" s="5"/>
      <c r="M103" s="9"/>
      <c r="AA103" s="4"/>
      <c r="AB103" s="5"/>
      <c r="AC103" s="4"/>
      <c r="AD103" s="4"/>
      <c r="AE103" s="4"/>
      <c r="AH103" s="4"/>
      <c r="AI103" s="125"/>
      <c r="AL103"/>
    </row>
    <row r="104" spans="1:38" customHeight="1" ht="15.75">
      <c r="A104" s="130" t="s">
        <v>133</v>
      </c>
      <c r="B104" s="130"/>
      <c r="C104" s="130"/>
      <c r="D104" s="103" t="s">
        <v>117</v>
      </c>
      <c r="E104" s="103"/>
      <c r="F104" s="32"/>
      <c r="G104" s="10"/>
      <c r="H104" s="123"/>
      <c r="I104" s="123"/>
      <c r="J104" s="123"/>
      <c r="K104" s="10"/>
      <c r="L104" s="123"/>
      <c r="M104" s="123"/>
      <c r="N104" s="87"/>
      <c r="O104" s="87"/>
      <c r="P104" s="87"/>
      <c r="Q104" s="87"/>
      <c r="R104" s="87"/>
      <c r="S104" s="31"/>
      <c r="T104" s="31"/>
      <c r="U104" s="60"/>
      <c r="V104" s="60"/>
      <c r="W104" s="32"/>
      <c r="X104" s="32"/>
      <c r="Y104" s="32" t="s">
        <v>117</v>
      </c>
      <c r="Z104" s="32"/>
      <c r="AA104" s="4"/>
      <c r="AB104" s="32" t="s">
        <v>119</v>
      </c>
      <c r="AC104" s="4"/>
      <c r="AD104" s="4"/>
      <c r="AH104" s="3"/>
      <c r="AI104" s="2"/>
      <c r="AL104"/>
    </row>
    <row r="105" spans="1:38" customHeight="1" ht="15.75">
      <c r="A105" s="130" t="s">
        <v>134</v>
      </c>
      <c r="B105" s="130"/>
      <c r="C105" s="130"/>
      <c r="D105" s="21"/>
      <c r="E105" s="21"/>
      <c r="F105" s="4"/>
      <c r="G105" s="10"/>
      <c r="H105" s="123"/>
      <c r="I105" s="123"/>
      <c r="J105" s="123"/>
      <c r="K105" s="10"/>
      <c r="L105" s="123"/>
      <c r="M105" s="123"/>
      <c r="N105" s="87"/>
      <c r="O105" s="87"/>
      <c r="P105" s="87"/>
      <c r="Q105" s="87"/>
      <c r="R105" s="87"/>
      <c r="S105" s="31"/>
      <c r="T105" s="31"/>
      <c r="U105" s="60"/>
      <c r="V105" s="60"/>
      <c r="AA105" s="10"/>
      <c r="AB105" s="32"/>
      <c r="AC105" s="10"/>
      <c r="AD105" s="10"/>
      <c r="AE105" s="10"/>
      <c r="AF105" s="4"/>
      <c r="AG105" s="3"/>
      <c r="AH105" s="3"/>
      <c r="AL1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A1:AA105"/>
  <mergeCells>
    <mergeCell ref="A95:C95"/>
    <mergeCell ref="H105:J105"/>
    <mergeCell ref="H104:J104"/>
    <mergeCell ref="D104:E104"/>
    <mergeCell ref="D103:E103"/>
    <mergeCell ref="D95:E95"/>
    <mergeCell ref="A105:C105"/>
    <mergeCell ref="A104:C104"/>
    <mergeCell ref="A103:C103"/>
    <mergeCell ref="A96:C96"/>
    <mergeCell ref="AI99:AI103"/>
    <mergeCell ref="H99:AA100"/>
    <mergeCell ref="AD97:AE97"/>
    <mergeCell ref="AD96:AE96"/>
    <mergeCell ref="H97:AA97"/>
    <mergeCell ref="H96:AA96"/>
    <mergeCell ref="L104:M104"/>
    <mergeCell ref="L105:M105"/>
    <mergeCell ref="B99:F99"/>
    <mergeCell ref="A97:C97"/>
    <mergeCell ref="D96:E96"/>
    <mergeCell ref="AD95:AE95"/>
    <mergeCell ref="H95:AA95"/>
    <mergeCell ref="D10:E11"/>
    <mergeCell ref="W11:Z11"/>
    <mergeCell ref="AA11:AB11"/>
    <mergeCell ref="M11:M12"/>
    <mergeCell ref="U11:U12"/>
    <mergeCell ref="S11:T11"/>
    <mergeCell ref="N11:O11"/>
    <mergeCell ref="G10:T10"/>
    <mergeCell ref="D91:F91"/>
    <mergeCell ref="H91:I91"/>
    <mergeCell ref="D92:F92"/>
    <mergeCell ref="H92:I92"/>
    <mergeCell ref="AF10:AF12"/>
    <mergeCell ref="G11:G12"/>
    <mergeCell ref="H11:H12"/>
    <mergeCell ref="I11:I12"/>
    <mergeCell ref="J11:J12"/>
    <mergeCell ref="AE11:AE12"/>
    <mergeCell ref="K11:K12"/>
    <mergeCell ref="L11:L12"/>
    <mergeCell ref="AC11:AD11"/>
    <mergeCell ref="A10:A12"/>
    <mergeCell ref="B10:B12"/>
    <mergeCell ref="C10:C12"/>
    <mergeCell ref="F10:F12"/>
    <mergeCell ref="W10:AE10"/>
    <mergeCell ref="AD8:AE8"/>
    <mergeCell ref="AF8:AG8"/>
    <mergeCell ref="AE1:AH1"/>
    <mergeCell ref="A3:AH3"/>
    <mergeCell ref="A4:AH4"/>
  </mergeCells>
  <printOptions gridLines="false" gridLinesSet="true" horizontalCentered="true"/>
  <pageMargins left="1.3385826771654" right="0.39370078740157" top="0.74803149606299" bottom="0.74803149606299" header="0.31496062992126" footer="0.31496062992126"/>
  <pageSetup paperSize="5" orientation="landscape" scale="50" fitToHeight="0" fitToWidth="1" pageOrder="downThenOver" r:id="rId1"/>
  <headerFooter differentOddEven="false" differentFirst="false" scaleWithDoc="true" alignWithMargins="true">
    <oddHeader>&amp;R&amp;14PAYROLL NO.:________
Sheet &amp;P of &amp;N</oddHeader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CHRMO</vt:lpstr>
    </vt:vector>
  </TitlesOfParts>
  <Company>Commission on Audit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Accountancy Office</dc:creator>
  <cp:lastModifiedBy>CADO03</cp:lastModifiedBy>
  <dcterms:created xsi:type="dcterms:W3CDTF">2002-04-18T05:54:39+08:00</dcterms:created>
  <dcterms:modified xsi:type="dcterms:W3CDTF">2023-10-03T16:01:14+08:00</dcterms:modified>
  <dc:title>Appendix 45 - General Payroll (GP)</dc:title>
  <dc:description/>
  <dc:subject/>
  <cp:keywords/>
  <cp:category/>
</cp:coreProperties>
</file>