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'CHRMO'!$AA$1:$AA$133</definedName>
    <definedName name="_xlnm.Print_Titles" localSheetId="0">'CHRMO'!$10:$12</definedName>
    <definedName name="_xlnm.Print_Area" localSheetId="0">'CHRMO'!$A$1:$AH$133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<sst xmlns="http://schemas.openxmlformats.org/spreadsheetml/2006/main" uniqueCount="129">
  <si>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</si>
  <si>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</si>
  <si>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</si>
  <si>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</si>
  <si>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</si>
  <si>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</si>
  <si>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</si>
  <si>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</si>
  <si>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</si>
  <si>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</si>
  <si>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</si>
  <si>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</si>
  <si>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</si>
  <si>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</si>
  <si>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</si>
  <si>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</si>
  <si>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</si>
  <si>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</si>
  <si>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</si>
  <si>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</si>
  <si>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</si>
  <si>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</si>
  <si>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</si>
  <si>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</si>
  <si>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</si>
  <si>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</si>
  <si>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</si>
  <si>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</si>
  <si>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</si>
  <si>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</si>
  <si>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</si>
  <si>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</si>
  <si>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</si>
  <si>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</si>
  <si>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</si>
  <si>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</si>
  <si>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</si>
  <si>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</si>
  <si>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</si>
  <si>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</si>
  <si>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</si>
  <si>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</si>
  <si>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</si>
  <si>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</si>
  <si>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</si>
  <si>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</si>
  <si>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</si>
  <si>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</si>
  <si>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</si>
  <si>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</si>
  <si>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</si>
  <si>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ALERIA , ROSIFILDA</t>
  </si>
  <si>
    <t>Administrative Aide IV (Bookbinder II)</t>
  </si>
  <si>
    <t>GSIS PS</t>
  </si>
  <si>
    <t>Coop Acct</t>
  </si>
  <si>
    <t>PHIC PS</t>
  </si>
  <si>
    <t>Coop Mortuary</t>
  </si>
  <si>
    <t>HDMF PS</t>
  </si>
  <si>
    <t>Coop Share</t>
  </si>
  <si>
    <t>SSS PS</t>
  </si>
  <si>
    <t>GSIS Conso Loan</t>
  </si>
  <si>
    <t>LBP Loan</t>
  </si>
  <si>
    <t>PCHGEA Dues</t>
  </si>
  <si>
    <t>PCHGEA Burial</t>
  </si>
  <si>
    <t>ARCENO , RHEA ROSE</t>
  </si>
  <si>
    <t>Administrative Officer IV (Human Resource Management Officer II)</t>
  </si>
  <si>
    <t>CRBI Loan</t>
  </si>
  <si>
    <t>GSIS Emergency Loan</t>
  </si>
  <si>
    <t>GSIS MPL</t>
  </si>
  <si>
    <t>GSIS Policy</t>
  </si>
  <si>
    <t>Witholding Tax</t>
  </si>
  <si>
    <t>Tagum Coop Loan</t>
  </si>
  <si>
    <t>BADAL , MEL-JUN</t>
  </si>
  <si>
    <t>Administrative Officer V (Human Resource Management Officer III)</t>
  </si>
  <si>
    <t>GFAL</t>
  </si>
  <si>
    <t>BASCON , MARY SIM</t>
  </si>
  <si>
    <t>Administrative Aide IV (Driver II)</t>
  </si>
  <si>
    <t>BURASCA , CLIFFORD</t>
  </si>
  <si>
    <t>Human Resource Management Officer II</t>
  </si>
  <si>
    <t>CAFE , JAN MARI</t>
  </si>
  <si>
    <t>City Government Department Head I</t>
  </si>
  <si>
    <t>PCHGEA Prov. Aide Loan</t>
  </si>
  <si>
    <t>CANLOBO , DAISY</t>
  </si>
  <si>
    <t>CEPADA , EAJEAN JOY PRINCESS</t>
  </si>
  <si>
    <t>CONSUEGRA , ALITHA</t>
  </si>
  <si>
    <t>DIANZON , DAISY</t>
  </si>
  <si>
    <t>GARCIA , BERNADETTE</t>
  </si>
  <si>
    <t>Administrative Assistant I (Bookbinder III)</t>
  </si>
  <si>
    <t>GARCIA , LORVENA</t>
  </si>
  <si>
    <t>Administrative Officer II (Human Resource Management Officer  I)</t>
  </si>
  <si>
    <t>LAJERA , MARIVEL</t>
  </si>
  <si>
    <t>GSIS Computer Loan</t>
  </si>
  <si>
    <t>ORMEGA , MARIA FATIMA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</si>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</sst>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133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112" sqref="AH112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05" t="s">
        <v>0</v>
      </c>
      <c r="AF1" s="105"/>
      <c r="AG1" s="105"/>
      <c r="AH1" s="105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J3" s="93"/>
      <c r="AL3"/>
    </row>
    <row r="4" spans="1:38" customHeight="1" ht="27.75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3" t="s">
        <v>8</v>
      </c>
      <c r="AE8" s="103"/>
      <c r="AF8" s="104">
        <v>45177</v>
      </c>
      <c r="AG8" s="104"/>
      <c r="AH8" s="71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08" t="s">
        <v>10</v>
      </c>
      <c r="B10" s="109" t="s">
        <v>11</v>
      </c>
      <c r="C10" s="109" t="s">
        <v>12</v>
      </c>
      <c r="D10" s="109" t="s">
        <v>13</v>
      </c>
      <c r="E10" s="109"/>
      <c r="F10" s="108" t="s">
        <v>14</v>
      </c>
      <c r="G10" s="115" t="s">
        <v>15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6"/>
      <c r="U10" s="56"/>
      <c r="V10" s="56"/>
      <c r="W10" s="110" t="s">
        <v>16</v>
      </c>
      <c r="X10" s="110"/>
      <c r="Y10" s="110"/>
      <c r="Z10" s="110"/>
      <c r="AA10" s="110"/>
      <c r="AB10" s="110"/>
      <c r="AC10" s="110"/>
      <c r="AD10" s="110"/>
      <c r="AE10" s="110"/>
      <c r="AF10" s="108" t="s">
        <v>17</v>
      </c>
      <c r="AG10" s="35" t="s">
        <v>18</v>
      </c>
      <c r="AH10" s="90" t="s">
        <v>19</v>
      </c>
      <c r="AI10" s="1"/>
      <c r="AL10"/>
    </row>
    <row r="11" spans="1:38" customHeight="1" ht="36">
      <c r="A11" s="108"/>
      <c r="B11" s="109"/>
      <c r="C11" s="109"/>
      <c r="D11" s="109"/>
      <c r="E11" s="109"/>
      <c r="F11" s="108"/>
      <c r="G11" s="108" t="s">
        <v>20</v>
      </c>
      <c r="H11" s="111" t="s">
        <v>21</v>
      </c>
      <c r="I11" s="108" t="s">
        <v>22</v>
      </c>
      <c r="J11" s="108" t="s">
        <v>23</v>
      </c>
      <c r="K11" s="108" t="s">
        <v>24</v>
      </c>
      <c r="L11" s="108" t="s">
        <v>22</v>
      </c>
      <c r="M11" s="108" t="s">
        <v>25</v>
      </c>
      <c r="N11" s="117" t="s">
        <v>26</v>
      </c>
      <c r="O11" s="118"/>
      <c r="P11" s="79" t="s">
        <v>27</v>
      </c>
      <c r="Q11" s="79" t="s">
        <v>27</v>
      </c>
      <c r="R11" s="79" t="s">
        <v>27</v>
      </c>
      <c r="S11" s="115" t="s">
        <v>28</v>
      </c>
      <c r="T11" s="116"/>
      <c r="U11" s="114" t="s">
        <v>29</v>
      </c>
      <c r="V11" s="96"/>
      <c r="W11" s="112" t="s">
        <v>30</v>
      </c>
      <c r="X11" s="112"/>
      <c r="Y11" s="112"/>
      <c r="Z11" s="112"/>
      <c r="AA11" s="112" t="s">
        <v>31</v>
      </c>
      <c r="AB11" s="112"/>
      <c r="AC11" s="112" t="s">
        <v>32</v>
      </c>
      <c r="AD11" s="112"/>
      <c r="AE11" s="108" t="s">
        <v>33</v>
      </c>
      <c r="AF11" s="108"/>
      <c r="AG11" s="72" t="s">
        <v>34</v>
      </c>
      <c r="AH11" s="72" t="s">
        <v>34</v>
      </c>
      <c r="AI11" s="1"/>
      <c r="AL11"/>
    </row>
    <row r="12" spans="1:38" customHeight="1" ht="36">
      <c r="A12" s="108"/>
      <c r="B12" s="109"/>
      <c r="C12" s="109"/>
      <c r="D12" s="30" t="s">
        <v>35</v>
      </c>
      <c r="E12" s="30" t="s">
        <v>36</v>
      </c>
      <c r="F12" s="108"/>
      <c r="G12" s="108"/>
      <c r="H12" s="111"/>
      <c r="I12" s="108"/>
      <c r="J12" s="108"/>
      <c r="K12" s="108"/>
      <c r="L12" s="108"/>
      <c r="M12" s="108"/>
      <c r="N12" s="88" t="s">
        <v>37</v>
      </c>
      <c r="O12" s="88" t="s">
        <v>38</v>
      </c>
      <c r="P12" s="80" t="s">
        <v>39</v>
      </c>
      <c r="Q12" s="80" t="s">
        <v>40</v>
      </c>
      <c r="R12" s="80" t="s">
        <v>41</v>
      </c>
      <c r="S12" s="73" t="s">
        <v>37</v>
      </c>
      <c r="T12" s="73" t="s">
        <v>38</v>
      </c>
      <c r="U12" s="114"/>
      <c r="V12" s="96" t="s">
        <v>42</v>
      </c>
      <c r="W12" s="36" t="s">
        <v>43</v>
      </c>
      <c r="X12" s="36" t="s">
        <v>44</v>
      </c>
      <c r="Y12" s="36" t="s">
        <v>45</v>
      </c>
      <c r="Z12" s="35" t="s">
        <v>46</v>
      </c>
      <c r="AA12" s="35" t="s">
        <v>47</v>
      </c>
      <c r="AB12" s="30" t="s">
        <v>48</v>
      </c>
      <c r="AC12" s="35" t="s">
        <v>47</v>
      </c>
      <c r="AD12" s="30" t="s">
        <v>48</v>
      </c>
      <c r="AE12" s="108"/>
      <c r="AF12" s="108"/>
      <c r="AG12" s="70" t="s">
        <v>49</v>
      </c>
      <c r="AH12" s="91" t="s">
        <v>50</v>
      </c>
      <c r="AI12" s="1"/>
      <c r="AL12"/>
    </row>
    <row r="13" spans="1:38">
      <c r="A13" s="132">
        <v>1</v>
      </c>
      <c r="B13" s="133" t="s">
        <v>51</v>
      </c>
      <c r="C13" s="134" t="s">
        <v>52</v>
      </c>
      <c r="D13" s="132"/>
      <c r="E13" s="132">
        <v>1</v>
      </c>
      <c r="F13" s="132">
        <v>439</v>
      </c>
      <c r="G13" s="135">
        <v>14135</v>
      </c>
      <c r="H13" s="132">
        <v>0.0</v>
      </c>
      <c r="I13" s="136">
        <f>ROUND(((G13/22))*H13,2)</f>
        <v>0</v>
      </c>
      <c r="J13" s="137">
        <f>G13-I13</f>
        <v>14135</v>
      </c>
      <c r="K13" s="135">
        <v>2000</v>
      </c>
      <c r="L13" s="136">
        <f>ROUND(((K13/22))*H13,2)</f>
        <v>0</v>
      </c>
      <c r="M13" s="137">
        <f>K13-L13</f>
        <v>2000</v>
      </c>
      <c r="N13" s="138">
        <v>0.0</v>
      </c>
      <c r="O13" s="138">
        <v>0.0</v>
      </c>
      <c r="P13" s="138">
        <v>22</v>
      </c>
      <c r="Q13" s="138">
        <v>0.0</v>
      </c>
      <c r="R13" s="138">
        <f>P13-Q13</f>
        <v>22</v>
      </c>
      <c r="S13" s="137">
        <f>ROUND(IF(R13&gt;=17,N13,IF(R13&gt;=12,N13*0.75,IF(R13&gt;=6,N13*0.5,IF(R13&gt;=1,N13*0.25,0)))),2)</f>
        <v>0</v>
      </c>
      <c r="T13" s="137">
        <f>ROUND(IF(R13&gt;=17,O13,IF(R13&gt;=12,O13*0.75,IF(R13&gt;=6,O13*0.5,IF(R13&gt;=1,O13*0.25,0)))),2)</f>
        <v>0</v>
      </c>
      <c r="U13" s="139">
        <f>J13+M13+S13+T13</f>
        <v>16135</v>
      </c>
      <c r="V13" s="139">
        <f>ROUND(IF(G13=0,0,IF(G13&lt;=10000,400,IF(G13&lt;=80000,G13*4%,IF(G13&gt;80000,3200)))),2)</f>
        <v>565.4</v>
      </c>
      <c r="W13" s="136">
        <f>G13*0.12</f>
        <v>1696.2</v>
      </c>
      <c r="X13" s="136">
        <v>100</v>
      </c>
      <c r="Y13" s="136">
        <f>ROUND(V13/2,2)</f>
        <v>282.7</v>
      </c>
      <c r="Z13" s="135">
        <f>IF(G13&gt;=10000,100,G13*0.01)</f>
        <v>100</v>
      </c>
      <c r="AA13" s="140" t="s">
        <v>53</v>
      </c>
      <c r="AB13" s="136">
        <v>1272.15</v>
      </c>
      <c r="AC13" s="136" t="s">
        <v>54</v>
      </c>
      <c r="AD13" s="136">
        <v>881.5</v>
      </c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55</v>
      </c>
      <c r="AB14" s="39">
        <v>282.7</v>
      </c>
      <c r="AC14" s="39" t="s">
        <v>56</v>
      </c>
      <c r="AD14" s="16">
        <v>100</v>
      </c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57</v>
      </c>
      <c r="AB15" s="39">
        <v>100</v>
      </c>
      <c r="AC15" s="39" t="s">
        <v>58</v>
      </c>
      <c r="AD15" s="16">
        <v>100</v>
      </c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59</v>
      </c>
      <c r="AB16" s="39">
        <v>560</v>
      </c>
      <c r="AC16" s="39" t="s">
        <v>60</v>
      </c>
      <c r="AD16" s="16">
        <v>2067.48</v>
      </c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/>
      <c r="AB17" s="39"/>
      <c r="AC17" s="39" t="s">
        <v>61</v>
      </c>
      <c r="AD17" s="16">
        <v>3487.81</v>
      </c>
      <c r="AE17" s="39"/>
      <c r="AF17" s="39"/>
      <c r="AG17" s="39"/>
      <c r="AH17" s="39"/>
      <c r="AL17"/>
    </row>
    <row r="18" spans="1:38" customHeight="1" ht="20">
      <c r="A18" s="17"/>
      <c r="B18" s="42"/>
      <c r="C18" s="37"/>
      <c r="D18" s="17"/>
      <c r="E18" s="17"/>
      <c r="F18" s="17"/>
      <c r="G18" s="41"/>
      <c r="H18" s="17"/>
      <c r="I18" s="16"/>
      <c r="J18" s="38"/>
      <c r="K18" s="27"/>
      <c r="L18" s="28"/>
      <c r="M18" s="38"/>
      <c r="N18" s="81"/>
      <c r="O18" s="81"/>
      <c r="P18" s="81"/>
      <c r="Q18" s="81"/>
      <c r="R18" s="81"/>
      <c r="S18" s="38"/>
      <c r="T18" s="38"/>
      <c r="U18" s="57"/>
      <c r="V18" s="57"/>
      <c r="W18" s="39"/>
      <c r="X18" s="39"/>
      <c r="Y18" s="39"/>
      <c r="Z18" s="18"/>
      <c r="AA18" s="40"/>
      <c r="AB18" s="39"/>
      <c r="AC18" s="39" t="s">
        <v>62</v>
      </c>
      <c r="AD18" s="16">
        <v>175</v>
      </c>
      <c r="AE18" s="39"/>
      <c r="AF18" s="39"/>
      <c r="AG18" s="39"/>
      <c r="AH18" s="39"/>
      <c r="AL18"/>
    </row>
    <row r="19" spans="1:38" customHeight="1" ht="20">
      <c r="A19" s="17"/>
      <c r="B19" s="42"/>
      <c r="C19" s="37"/>
      <c r="D19" s="17"/>
      <c r="E19" s="17"/>
      <c r="F19" s="17"/>
      <c r="G19" s="41"/>
      <c r="H19" s="17"/>
      <c r="I19" s="16"/>
      <c r="J19" s="38"/>
      <c r="K19" s="27"/>
      <c r="L19" s="28"/>
      <c r="M19" s="38"/>
      <c r="N19" s="81"/>
      <c r="O19" s="81"/>
      <c r="P19" s="81"/>
      <c r="Q19" s="81"/>
      <c r="R19" s="81"/>
      <c r="S19" s="38"/>
      <c r="T19" s="38"/>
      <c r="U19" s="57"/>
      <c r="V19" s="57"/>
      <c r="W19" s="39"/>
      <c r="X19" s="39"/>
      <c r="Y19" s="39"/>
      <c r="Z19" s="18"/>
      <c r="AA19" s="40"/>
      <c r="AB19" s="39"/>
      <c r="AC19" s="39" t="s">
        <v>63</v>
      </c>
      <c r="AD19" s="16">
        <v>30</v>
      </c>
      <c r="AE19" s="39"/>
      <c r="AF19" s="39"/>
      <c r="AG19" s="39"/>
      <c r="AH19" s="39"/>
      <c r="AL19"/>
    </row>
    <row r="20" spans="1:38" customHeight="1" ht="20">
      <c r="A20" s="17"/>
      <c r="B20" s="42"/>
      <c r="C20" s="37"/>
      <c r="D20" s="17"/>
      <c r="E20" s="17"/>
      <c r="F20" s="17"/>
      <c r="G20" s="41"/>
      <c r="H20" s="17"/>
      <c r="I20" s="16"/>
      <c r="J20" s="38"/>
      <c r="K20" s="27"/>
      <c r="L20" s="28"/>
      <c r="M20" s="38"/>
      <c r="N20" s="81"/>
      <c r="O20" s="81"/>
      <c r="P20" s="81"/>
      <c r="Q20" s="81"/>
      <c r="R20" s="81"/>
      <c r="S20" s="38"/>
      <c r="T20" s="38"/>
      <c r="U20" s="57"/>
      <c r="V20" s="57"/>
      <c r="W20" s="39"/>
      <c r="X20" s="39"/>
      <c r="Y20" s="39"/>
      <c r="Z20" s="18"/>
      <c r="AA20" s="40"/>
      <c r="AB20" s="39"/>
      <c r="AC20" s="39"/>
      <c r="AD20" s="16"/>
      <c r="AE20" s="131">
        <f>SUM(AB13:AB16,AD13:AD19)</f>
        <v>9056.64</v>
      </c>
      <c r="AF20" s="131">
        <f>U13-AE20</f>
        <v>7078.36</v>
      </c>
      <c r="AG20" s="131">
        <f>ROUND(((AF20-(S13+T13))/2),2)+S13+T13</f>
        <v>3539.18</v>
      </c>
      <c r="AH20" s="131">
        <f>AF20-AG20</f>
        <v>3539.18</v>
      </c>
      <c r="AL20"/>
    </row>
    <row r="21" spans="1:38">
      <c r="A21" s="132">
        <v>2</v>
      </c>
      <c r="B21" s="133" t="s">
        <v>64</v>
      </c>
      <c r="C21" s="134" t="s">
        <v>65</v>
      </c>
      <c r="D21" s="132"/>
      <c r="E21" s="132">
        <v>1</v>
      </c>
      <c r="F21" s="132">
        <v>1111</v>
      </c>
      <c r="G21" s="135">
        <v>32957</v>
      </c>
      <c r="H21" s="132">
        <v>0.0</v>
      </c>
      <c r="I21" s="136">
        <f>ROUND(((G21/22))*H21,2)</f>
        <v>0</v>
      </c>
      <c r="J21" s="137">
        <f>G21-I21</f>
        <v>32957</v>
      </c>
      <c r="K21" s="135">
        <v>2000</v>
      </c>
      <c r="L21" s="136">
        <f>ROUND(((K21/22))*H21,2)</f>
        <v>0</v>
      </c>
      <c r="M21" s="137">
        <f>K21-L21</f>
        <v>2000</v>
      </c>
      <c r="N21" s="138">
        <v>0.0</v>
      </c>
      <c r="O21" s="138">
        <v>0.0</v>
      </c>
      <c r="P21" s="138">
        <v>22</v>
      </c>
      <c r="Q21" s="138">
        <v>0.0</v>
      </c>
      <c r="R21" s="138">
        <f>P21-Q21</f>
        <v>22</v>
      </c>
      <c r="S21" s="137">
        <f>ROUND(IF(R21&gt;=17,N21,IF(R21&gt;=12,N21*0.75,IF(R21&gt;=6,N21*0.5,IF(R21&gt;=1,N21*0.25,0)))),2)</f>
        <v>0</v>
      </c>
      <c r="T21" s="137">
        <f>ROUND(IF(R21&gt;=17,O21,IF(R21&gt;=12,O21*0.75,IF(R21&gt;=6,O21*0.5,IF(R21&gt;=1,O21*0.25,0)))),2)</f>
        <v>0</v>
      </c>
      <c r="U21" s="139">
        <f>J21+M21+S21+T21</f>
        <v>34957</v>
      </c>
      <c r="V21" s="139">
        <f>ROUND(IF(G21=0,0,IF(G21&lt;=10000,400,IF(G21&lt;=80000,G21*4%,IF(G21&gt;80000,3200)))),2)</f>
        <v>1318.28</v>
      </c>
      <c r="W21" s="136">
        <f>G21*0.12</f>
        <v>3954.84</v>
      </c>
      <c r="X21" s="136">
        <v>100</v>
      </c>
      <c r="Y21" s="136">
        <f>ROUND(V21/2,2)</f>
        <v>659.14</v>
      </c>
      <c r="Z21" s="135">
        <f>IF(G21&gt;=10000,100,G21*0.01)</f>
        <v>100</v>
      </c>
      <c r="AA21" s="140" t="s">
        <v>53</v>
      </c>
      <c r="AB21" s="136">
        <v>2966.13</v>
      </c>
      <c r="AC21" s="136" t="s">
        <v>66</v>
      </c>
      <c r="AD21" s="136">
        <v>5199.299</v>
      </c>
      <c r="AE21" s="141"/>
      <c r="AF21" s="141"/>
      <c r="AG21" s="141"/>
      <c r="AH21" s="141"/>
      <c r="AL21"/>
    </row>
    <row r="22" spans="1:38" customHeight="1" ht="20">
      <c r="A22" s="17"/>
      <c r="B22" s="42"/>
      <c r="C22" s="37"/>
      <c r="D22" s="17"/>
      <c r="E22" s="17"/>
      <c r="F22" s="17"/>
      <c r="G22" s="41"/>
      <c r="H22" s="17"/>
      <c r="I22" s="16"/>
      <c r="J22" s="38"/>
      <c r="K22" s="27"/>
      <c r="L22" s="28"/>
      <c r="M22" s="38"/>
      <c r="N22" s="81"/>
      <c r="O22" s="81"/>
      <c r="P22" s="81"/>
      <c r="Q22" s="81"/>
      <c r="R22" s="81"/>
      <c r="S22" s="38"/>
      <c r="T22" s="38"/>
      <c r="U22" s="57"/>
      <c r="V22" s="57"/>
      <c r="W22" s="39"/>
      <c r="X22" s="39"/>
      <c r="Y22" s="39"/>
      <c r="Z22" s="18"/>
      <c r="AA22" s="40" t="s">
        <v>55</v>
      </c>
      <c r="AB22" s="39">
        <v>659.14</v>
      </c>
      <c r="AC22" s="39" t="s">
        <v>67</v>
      </c>
      <c r="AD22" s="16">
        <v>655.56</v>
      </c>
      <c r="AE22" s="131"/>
      <c r="AF22" s="131"/>
      <c r="AG22" s="131"/>
      <c r="AH22" s="131"/>
      <c r="AL22"/>
    </row>
    <row r="23" spans="1:38" customHeight="1" ht="20">
      <c r="A23" s="17"/>
      <c r="B23" s="42"/>
      <c r="C23" s="37"/>
      <c r="D23" s="17"/>
      <c r="E23" s="17"/>
      <c r="F23" s="17"/>
      <c r="G23" s="41"/>
      <c r="H23" s="17"/>
      <c r="I23" s="16"/>
      <c r="J23" s="38"/>
      <c r="K23" s="27"/>
      <c r="L23" s="28"/>
      <c r="M23" s="38"/>
      <c r="N23" s="81"/>
      <c r="O23" s="81"/>
      <c r="P23" s="81"/>
      <c r="Q23" s="81"/>
      <c r="R23" s="81"/>
      <c r="S23" s="38"/>
      <c r="T23" s="38"/>
      <c r="U23" s="57"/>
      <c r="V23" s="57"/>
      <c r="W23" s="39"/>
      <c r="X23" s="39"/>
      <c r="Y23" s="39"/>
      <c r="Z23" s="18"/>
      <c r="AA23" s="40" t="s">
        <v>57</v>
      </c>
      <c r="AB23" s="39">
        <v>400</v>
      </c>
      <c r="AC23" s="39" t="s">
        <v>68</v>
      </c>
      <c r="AD23" s="16">
        <v>3013.59</v>
      </c>
      <c r="AE23" s="131"/>
      <c r="AF23" s="131"/>
      <c r="AG23" s="131"/>
      <c r="AH23" s="131"/>
      <c r="AL23"/>
    </row>
    <row r="24" spans="1:38" customHeight="1" ht="20">
      <c r="A24" s="17"/>
      <c r="B24" s="42"/>
      <c r="C24" s="37"/>
      <c r="D24" s="17"/>
      <c r="E24" s="17"/>
      <c r="F24" s="17"/>
      <c r="G24" s="41"/>
      <c r="H24" s="17"/>
      <c r="I24" s="16"/>
      <c r="J24" s="38"/>
      <c r="K24" s="27"/>
      <c r="L24" s="28"/>
      <c r="M24" s="38"/>
      <c r="N24" s="81"/>
      <c r="O24" s="81"/>
      <c r="P24" s="81"/>
      <c r="Q24" s="81"/>
      <c r="R24" s="81"/>
      <c r="S24" s="38"/>
      <c r="T24" s="38"/>
      <c r="U24" s="57"/>
      <c r="V24" s="57"/>
      <c r="W24" s="39"/>
      <c r="X24" s="39"/>
      <c r="Y24" s="39"/>
      <c r="Z24" s="18"/>
      <c r="AA24" s="40" t="s">
        <v>59</v>
      </c>
      <c r="AB24" s="39">
        <v>560</v>
      </c>
      <c r="AC24" s="39" t="s">
        <v>69</v>
      </c>
      <c r="AD24" s="16">
        <v>100</v>
      </c>
      <c r="AE24" s="131"/>
      <c r="AF24" s="131"/>
      <c r="AG24" s="131"/>
      <c r="AH24" s="131"/>
      <c r="AL24"/>
    </row>
    <row r="25" spans="1:38" customHeight="1" ht="20">
      <c r="A25" s="17"/>
      <c r="B25" s="42"/>
      <c r="C25" s="37"/>
      <c r="D25" s="17"/>
      <c r="E25" s="17"/>
      <c r="F25" s="17"/>
      <c r="G25" s="41"/>
      <c r="H25" s="17"/>
      <c r="I25" s="16"/>
      <c r="J25" s="38"/>
      <c r="K25" s="27"/>
      <c r="L25" s="28"/>
      <c r="M25" s="38"/>
      <c r="N25" s="81"/>
      <c r="O25" s="81"/>
      <c r="P25" s="81"/>
      <c r="Q25" s="81"/>
      <c r="R25" s="81"/>
      <c r="S25" s="38"/>
      <c r="T25" s="38"/>
      <c r="U25" s="57"/>
      <c r="V25" s="57"/>
      <c r="W25" s="39"/>
      <c r="X25" s="39"/>
      <c r="Y25" s="39"/>
      <c r="Z25" s="18"/>
      <c r="AA25" s="40" t="s">
        <v>70</v>
      </c>
      <c r="AB25" s="39">
        <v>1874.99</v>
      </c>
      <c r="AC25" s="39" t="s">
        <v>71</v>
      </c>
      <c r="AD25" s="16">
        <v>10729.18</v>
      </c>
      <c r="AE25" s="131"/>
      <c r="AF25" s="131"/>
      <c r="AG25" s="131"/>
      <c r="AH25" s="131"/>
      <c r="AL25"/>
    </row>
    <row r="26" spans="1:38" customHeight="1" ht="20">
      <c r="A26" s="17"/>
      <c r="B26" s="42"/>
      <c r="C26" s="37"/>
      <c r="D26" s="17"/>
      <c r="E26" s="17"/>
      <c r="F26" s="17"/>
      <c r="G26" s="41"/>
      <c r="H26" s="17"/>
      <c r="I26" s="16"/>
      <c r="J26" s="38"/>
      <c r="K26" s="27"/>
      <c r="L26" s="28"/>
      <c r="M26" s="38"/>
      <c r="N26" s="81"/>
      <c r="O26" s="81"/>
      <c r="P26" s="81"/>
      <c r="Q26" s="81"/>
      <c r="R26" s="81"/>
      <c r="S26" s="38"/>
      <c r="T26" s="38"/>
      <c r="U26" s="57"/>
      <c r="V26" s="57"/>
      <c r="W26" s="39"/>
      <c r="X26" s="39"/>
      <c r="Y26" s="39"/>
      <c r="Z26" s="18"/>
      <c r="AA26" s="40"/>
      <c r="AB26" s="39"/>
      <c r="AC26" s="39" t="s">
        <v>62</v>
      </c>
      <c r="AD26" s="16">
        <v>175</v>
      </c>
      <c r="AE26" s="131"/>
      <c r="AF26" s="131"/>
      <c r="AG26" s="131"/>
      <c r="AH26" s="131"/>
      <c r="AL26"/>
    </row>
    <row r="27" spans="1:38" customHeight="1" ht="20">
      <c r="A27" s="17"/>
      <c r="B27" s="42"/>
      <c r="C27" s="37"/>
      <c r="D27" s="17"/>
      <c r="E27" s="17"/>
      <c r="F27" s="17"/>
      <c r="G27" s="41"/>
      <c r="H27" s="17"/>
      <c r="I27" s="16"/>
      <c r="J27" s="38"/>
      <c r="K27" s="27"/>
      <c r="L27" s="28"/>
      <c r="M27" s="38"/>
      <c r="N27" s="81"/>
      <c r="O27" s="81"/>
      <c r="P27" s="81"/>
      <c r="Q27" s="81"/>
      <c r="R27" s="81"/>
      <c r="S27" s="38"/>
      <c r="T27" s="38"/>
      <c r="U27" s="57"/>
      <c r="V27" s="57"/>
      <c r="W27" s="39"/>
      <c r="X27" s="39"/>
      <c r="Y27" s="39"/>
      <c r="Z27" s="18"/>
      <c r="AA27" s="40"/>
      <c r="AB27" s="39"/>
      <c r="AC27" s="39" t="s">
        <v>63</v>
      </c>
      <c r="AD27" s="16">
        <v>30</v>
      </c>
      <c r="AE27" s="131"/>
      <c r="AF27" s="131"/>
      <c r="AG27" s="131"/>
      <c r="AH27" s="131"/>
      <c r="AL27"/>
    </row>
    <row r="28" spans="1:38" customHeight="1" ht="20">
      <c r="A28" s="17"/>
      <c r="B28" s="42"/>
      <c r="C28" s="37"/>
      <c r="D28" s="17"/>
      <c r="E28" s="17"/>
      <c r="F28" s="17"/>
      <c r="G28" s="41"/>
      <c r="H28" s="17"/>
      <c r="I28" s="16"/>
      <c r="J28" s="38"/>
      <c r="K28" s="27"/>
      <c r="L28" s="28"/>
      <c r="M28" s="38"/>
      <c r="N28" s="81"/>
      <c r="O28" s="81"/>
      <c r="P28" s="81"/>
      <c r="Q28" s="81"/>
      <c r="R28" s="81"/>
      <c r="S28" s="38"/>
      <c r="T28" s="38"/>
      <c r="U28" s="57"/>
      <c r="V28" s="57"/>
      <c r="W28" s="39"/>
      <c r="X28" s="39"/>
      <c r="Y28" s="39"/>
      <c r="Z28" s="18"/>
      <c r="AA28" s="40"/>
      <c r="AB28" s="39"/>
      <c r="AC28" s="39"/>
      <c r="AD28" s="16"/>
      <c r="AE28" s="131">
        <f>SUM(AB21:AB25,AD21:AD27)</f>
        <v>26362.889</v>
      </c>
      <c r="AF28" s="131">
        <f>U21-AE28</f>
        <v>8594.111</v>
      </c>
      <c r="AG28" s="131">
        <f>ROUND(((AF28-(S21+T21))/2),2)+S21+T21</f>
        <v>4297.06</v>
      </c>
      <c r="AH28" s="131">
        <f>AF28-AG28</f>
        <v>4297.051</v>
      </c>
      <c r="AL28"/>
    </row>
    <row r="29" spans="1:38">
      <c r="A29" s="132">
        <v>3</v>
      </c>
      <c r="B29" s="133" t="s">
        <v>72</v>
      </c>
      <c r="C29" s="134" t="s">
        <v>73</v>
      </c>
      <c r="D29" s="132">
        <v>1</v>
      </c>
      <c r="E29" s="132"/>
      <c r="F29" s="132">
        <v>77</v>
      </c>
      <c r="G29" s="135">
        <v>42964</v>
      </c>
      <c r="H29" s="132">
        <v>0.0</v>
      </c>
      <c r="I29" s="136">
        <f>ROUND(((G29/22))*H29,2)</f>
        <v>0</v>
      </c>
      <c r="J29" s="137">
        <f>G29-I29</f>
        <v>42964</v>
      </c>
      <c r="K29" s="135">
        <v>2000</v>
      </c>
      <c r="L29" s="136">
        <f>ROUND(((K29/22))*H29,2)</f>
        <v>0</v>
      </c>
      <c r="M29" s="137">
        <f>K29-L29</f>
        <v>2000</v>
      </c>
      <c r="N29" s="138">
        <v>0.0</v>
      </c>
      <c r="O29" s="138">
        <v>0.0</v>
      </c>
      <c r="P29" s="138">
        <v>22</v>
      </c>
      <c r="Q29" s="138">
        <v>0.0</v>
      </c>
      <c r="R29" s="138">
        <f>P29-Q29</f>
        <v>22</v>
      </c>
      <c r="S29" s="137">
        <f>ROUND(IF(R29&gt;=17,N29,IF(R29&gt;=12,N29*0.75,IF(R29&gt;=6,N29*0.5,IF(R29&gt;=1,N29*0.25,0)))),2)</f>
        <v>0</v>
      </c>
      <c r="T29" s="137">
        <f>ROUND(IF(R29&gt;=17,O29,IF(R29&gt;=12,O29*0.75,IF(R29&gt;=6,O29*0.5,IF(R29&gt;=1,O29*0.25,0)))),2)</f>
        <v>0</v>
      </c>
      <c r="U29" s="139">
        <f>J29+M29+S29+T29</f>
        <v>44964</v>
      </c>
      <c r="V29" s="139">
        <f>ROUND(IF(G29=0,0,IF(G29&lt;=10000,400,IF(G29&lt;=80000,G29*4%,IF(G29&gt;80000,3200)))),2)</f>
        <v>1718.56</v>
      </c>
      <c r="W29" s="136">
        <f>G29*0.12</f>
        <v>5155.68</v>
      </c>
      <c r="X29" s="136">
        <v>100</v>
      </c>
      <c r="Y29" s="136">
        <f>ROUND(V29/2,2)</f>
        <v>859.28</v>
      </c>
      <c r="Z29" s="135">
        <f>IF(G29&gt;=10000,100,G29*0.01)</f>
        <v>100</v>
      </c>
      <c r="AA29" s="140" t="s">
        <v>53</v>
      </c>
      <c r="AB29" s="136">
        <v>3866.76</v>
      </c>
      <c r="AC29" s="136" t="s">
        <v>54</v>
      </c>
      <c r="AD29" s="136">
        <v>736</v>
      </c>
      <c r="AE29" s="141"/>
      <c r="AF29" s="141"/>
      <c r="AG29" s="141"/>
      <c r="AH29" s="141"/>
      <c r="AL29"/>
    </row>
    <row r="30" spans="1:38" customHeight="1" ht="20">
      <c r="A30" s="17"/>
      <c r="B30" s="42"/>
      <c r="C30" s="37"/>
      <c r="D30" s="17"/>
      <c r="E30" s="17"/>
      <c r="F30" s="17"/>
      <c r="G30" s="41"/>
      <c r="H30" s="17"/>
      <c r="I30" s="16"/>
      <c r="J30" s="38"/>
      <c r="K30" s="27"/>
      <c r="L30" s="28"/>
      <c r="M30" s="38"/>
      <c r="N30" s="81"/>
      <c r="O30" s="81"/>
      <c r="P30" s="81"/>
      <c r="Q30" s="81"/>
      <c r="R30" s="81"/>
      <c r="S30" s="38"/>
      <c r="T30" s="38"/>
      <c r="U30" s="57"/>
      <c r="V30" s="57"/>
      <c r="W30" s="39"/>
      <c r="X30" s="39"/>
      <c r="Y30" s="39"/>
      <c r="Z30" s="18"/>
      <c r="AA30" s="40" t="s">
        <v>55</v>
      </c>
      <c r="AB30" s="39">
        <v>859.28</v>
      </c>
      <c r="AC30" s="39" t="s">
        <v>56</v>
      </c>
      <c r="AD30" s="16">
        <v>100</v>
      </c>
      <c r="AE30" s="131"/>
      <c r="AF30" s="131"/>
      <c r="AG30" s="131"/>
      <c r="AH30" s="131"/>
      <c r="AL30"/>
    </row>
    <row r="31" spans="1:38" customHeight="1" ht="20">
      <c r="A31" s="17"/>
      <c r="B31" s="42"/>
      <c r="C31" s="37"/>
      <c r="D31" s="17"/>
      <c r="E31" s="17"/>
      <c r="F31" s="17"/>
      <c r="G31" s="41"/>
      <c r="H31" s="17"/>
      <c r="I31" s="16"/>
      <c r="J31" s="38"/>
      <c r="K31" s="27"/>
      <c r="L31" s="28"/>
      <c r="M31" s="38"/>
      <c r="N31" s="81"/>
      <c r="O31" s="81"/>
      <c r="P31" s="81"/>
      <c r="Q31" s="81"/>
      <c r="R31" s="81"/>
      <c r="S31" s="38"/>
      <c r="T31" s="38"/>
      <c r="U31" s="57"/>
      <c r="V31" s="57"/>
      <c r="W31" s="39"/>
      <c r="X31" s="39"/>
      <c r="Y31" s="39"/>
      <c r="Z31" s="18"/>
      <c r="AA31" s="40" t="s">
        <v>57</v>
      </c>
      <c r="AB31" s="39">
        <v>100</v>
      </c>
      <c r="AC31" s="39" t="s">
        <v>58</v>
      </c>
      <c r="AD31" s="16">
        <v>100</v>
      </c>
      <c r="AE31" s="131"/>
      <c r="AF31" s="131"/>
      <c r="AG31" s="131"/>
      <c r="AH31" s="131"/>
      <c r="AL31"/>
    </row>
    <row r="32" spans="1:38" customHeight="1" ht="20">
      <c r="A32" s="17"/>
      <c r="B32" s="42"/>
      <c r="C32" s="37"/>
      <c r="D32" s="17"/>
      <c r="E32" s="17"/>
      <c r="F32" s="17"/>
      <c r="G32" s="41"/>
      <c r="H32" s="17"/>
      <c r="I32" s="16"/>
      <c r="J32" s="38"/>
      <c r="K32" s="27"/>
      <c r="L32" s="28"/>
      <c r="M32" s="38"/>
      <c r="N32" s="81"/>
      <c r="O32" s="81"/>
      <c r="P32" s="81"/>
      <c r="Q32" s="81"/>
      <c r="R32" s="81"/>
      <c r="S32" s="38"/>
      <c r="T32" s="38"/>
      <c r="U32" s="57"/>
      <c r="V32" s="57"/>
      <c r="W32" s="39"/>
      <c r="X32" s="39"/>
      <c r="Y32" s="39"/>
      <c r="Z32" s="18"/>
      <c r="AA32" s="40" t="s">
        <v>59</v>
      </c>
      <c r="AB32" s="39">
        <v>910</v>
      </c>
      <c r="AC32" s="39" t="s">
        <v>66</v>
      </c>
      <c r="AD32" s="16">
        <v>3818.23</v>
      </c>
      <c r="AE32" s="131"/>
      <c r="AF32" s="131"/>
      <c r="AG32" s="131"/>
      <c r="AH32" s="131"/>
      <c r="AL32"/>
    </row>
    <row r="33" spans="1:38" customHeight="1" ht="20">
      <c r="A33" s="17"/>
      <c r="B33" s="42"/>
      <c r="C33" s="37"/>
      <c r="D33" s="17"/>
      <c r="E33" s="17"/>
      <c r="F33" s="17"/>
      <c r="G33" s="41"/>
      <c r="H33" s="17"/>
      <c r="I33" s="16"/>
      <c r="J33" s="38"/>
      <c r="K33" s="27"/>
      <c r="L33" s="28"/>
      <c r="M33" s="38"/>
      <c r="N33" s="81"/>
      <c r="O33" s="81"/>
      <c r="P33" s="81"/>
      <c r="Q33" s="81"/>
      <c r="R33" s="81"/>
      <c r="S33" s="38"/>
      <c r="T33" s="38"/>
      <c r="U33" s="57"/>
      <c r="V33" s="57"/>
      <c r="W33" s="39"/>
      <c r="X33" s="39"/>
      <c r="Y33" s="39"/>
      <c r="Z33" s="18"/>
      <c r="AA33" s="40" t="s">
        <v>70</v>
      </c>
      <c r="AB33" s="39">
        <v>3759.38</v>
      </c>
      <c r="AC33" s="39" t="s">
        <v>74</v>
      </c>
      <c r="AD33" s="16">
        <v>2504.96</v>
      </c>
      <c r="AE33" s="131"/>
      <c r="AF33" s="131"/>
      <c r="AG33" s="131"/>
      <c r="AH33" s="131"/>
      <c r="AL33"/>
    </row>
    <row r="34" spans="1:38" customHeight="1" ht="20">
      <c r="A34" s="17"/>
      <c r="B34" s="42"/>
      <c r="C34" s="37"/>
      <c r="D34" s="17"/>
      <c r="E34" s="17"/>
      <c r="F34" s="17"/>
      <c r="G34" s="41"/>
      <c r="H34" s="17"/>
      <c r="I34" s="16"/>
      <c r="J34" s="38"/>
      <c r="K34" s="27"/>
      <c r="L34" s="28"/>
      <c r="M34" s="38"/>
      <c r="N34" s="81"/>
      <c r="O34" s="81"/>
      <c r="P34" s="81"/>
      <c r="Q34" s="81"/>
      <c r="R34" s="81"/>
      <c r="S34" s="38"/>
      <c r="T34" s="38"/>
      <c r="U34" s="57"/>
      <c r="V34" s="57"/>
      <c r="W34" s="39"/>
      <c r="X34" s="39"/>
      <c r="Y34" s="39"/>
      <c r="Z34" s="18"/>
      <c r="AA34" s="40"/>
      <c r="AB34" s="39"/>
      <c r="AC34" s="39" t="s">
        <v>60</v>
      </c>
      <c r="AD34" s="16">
        <v>5945.57</v>
      </c>
      <c r="AE34" s="131"/>
      <c r="AF34" s="131"/>
      <c r="AG34" s="131"/>
      <c r="AH34" s="131"/>
      <c r="AL34"/>
    </row>
    <row r="35" spans="1:38" customHeight="1" ht="20">
      <c r="A35" s="17"/>
      <c r="B35" s="42"/>
      <c r="C35" s="37"/>
      <c r="D35" s="17"/>
      <c r="E35" s="17"/>
      <c r="F35" s="17"/>
      <c r="G35" s="41"/>
      <c r="H35" s="17"/>
      <c r="I35" s="16"/>
      <c r="J35" s="38"/>
      <c r="K35" s="27"/>
      <c r="L35" s="28"/>
      <c r="M35" s="38"/>
      <c r="N35" s="81"/>
      <c r="O35" s="81"/>
      <c r="P35" s="81"/>
      <c r="Q35" s="81"/>
      <c r="R35" s="81"/>
      <c r="S35" s="38"/>
      <c r="T35" s="38"/>
      <c r="U35" s="57"/>
      <c r="V35" s="57"/>
      <c r="W35" s="39"/>
      <c r="X35" s="39"/>
      <c r="Y35" s="39"/>
      <c r="Z35" s="18"/>
      <c r="AA35" s="40"/>
      <c r="AB35" s="39"/>
      <c r="AC35" s="39" t="s">
        <v>67</v>
      </c>
      <c r="AD35" s="16">
        <v>655.56</v>
      </c>
      <c r="AE35" s="131"/>
      <c r="AF35" s="131"/>
      <c r="AG35" s="131"/>
      <c r="AH35" s="131"/>
      <c r="AL35"/>
    </row>
    <row r="36" spans="1:38" customHeight="1" ht="20">
      <c r="A36" s="17"/>
      <c r="B36" s="42"/>
      <c r="C36" s="37"/>
      <c r="D36" s="17"/>
      <c r="E36" s="17"/>
      <c r="F36" s="17"/>
      <c r="G36" s="41"/>
      <c r="H36" s="17"/>
      <c r="I36" s="16"/>
      <c r="J36" s="38"/>
      <c r="K36" s="27"/>
      <c r="L36" s="28"/>
      <c r="M36" s="38"/>
      <c r="N36" s="81"/>
      <c r="O36" s="81"/>
      <c r="P36" s="81"/>
      <c r="Q36" s="81"/>
      <c r="R36" s="81"/>
      <c r="S36" s="38"/>
      <c r="T36" s="38"/>
      <c r="U36" s="57"/>
      <c r="V36" s="57"/>
      <c r="W36" s="39"/>
      <c r="X36" s="39"/>
      <c r="Y36" s="39"/>
      <c r="Z36" s="18"/>
      <c r="AA36" s="40"/>
      <c r="AB36" s="39"/>
      <c r="AC36" s="39" t="s">
        <v>69</v>
      </c>
      <c r="AD36" s="16">
        <v>1000</v>
      </c>
      <c r="AE36" s="131"/>
      <c r="AF36" s="131"/>
      <c r="AG36" s="131"/>
      <c r="AH36" s="131"/>
      <c r="AL36"/>
    </row>
    <row r="37" spans="1:38" customHeight="1" ht="20">
      <c r="A37" s="17"/>
      <c r="B37" s="42"/>
      <c r="C37" s="37"/>
      <c r="D37" s="17"/>
      <c r="E37" s="17"/>
      <c r="F37" s="17"/>
      <c r="G37" s="41"/>
      <c r="H37" s="17"/>
      <c r="I37" s="16"/>
      <c r="J37" s="38"/>
      <c r="K37" s="27"/>
      <c r="L37" s="28"/>
      <c r="M37" s="38"/>
      <c r="N37" s="81"/>
      <c r="O37" s="81"/>
      <c r="P37" s="81"/>
      <c r="Q37" s="81"/>
      <c r="R37" s="81"/>
      <c r="S37" s="38"/>
      <c r="T37" s="38"/>
      <c r="U37" s="57"/>
      <c r="V37" s="57"/>
      <c r="W37" s="39"/>
      <c r="X37" s="39"/>
      <c r="Y37" s="39"/>
      <c r="Z37" s="18"/>
      <c r="AA37" s="40"/>
      <c r="AB37" s="39"/>
      <c r="AC37" s="39" t="s">
        <v>61</v>
      </c>
      <c r="AD37" s="16">
        <v>5129.13</v>
      </c>
      <c r="AE37" s="131"/>
      <c r="AF37" s="131"/>
      <c r="AG37" s="131"/>
      <c r="AH37" s="131"/>
      <c r="AL37"/>
    </row>
    <row r="38" spans="1:38" customHeight="1" ht="20">
      <c r="A38" s="17"/>
      <c r="B38" s="42"/>
      <c r="C38" s="37"/>
      <c r="D38" s="17"/>
      <c r="E38" s="17"/>
      <c r="F38" s="17"/>
      <c r="G38" s="41"/>
      <c r="H38" s="17"/>
      <c r="I38" s="16"/>
      <c r="J38" s="38"/>
      <c r="K38" s="27"/>
      <c r="L38" s="28"/>
      <c r="M38" s="38"/>
      <c r="N38" s="81"/>
      <c r="O38" s="81"/>
      <c r="P38" s="81"/>
      <c r="Q38" s="81"/>
      <c r="R38" s="81"/>
      <c r="S38" s="38"/>
      <c r="T38" s="38"/>
      <c r="U38" s="57"/>
      <c r="V38" s="57"/>
      <c r="W38" s="39"/>
      <c r="X38" s="39"/>
      <c r="Y38" s="39"/>
      <c r="Z38" s="18"/>
      <c r="AA38" s="40"/>
      <c r="AB38" s="39"/>
      <c r="AC38" s="39" t="s">
        <v>62</v>
      </c>
      <c r="AD38" s="16">
        <v>175</v>
      </c>
      <c r="AE38" s="131"/>
      <c r="AF38" s="131"/>
      <c r="AG38" s="131"/>
      <c r="AH38" s="131"/>
      <c r="AL38"/>
    </row>
    <row r="39" spans="1:38" customHeight="1" ht="20">
      <c r="A39" s="17"/>
      <c r="B39" s="42"/>
      <c r="C39" s="37"/>
      <c r="D39" s="17"/>
      <c r="E39" s="17"/>
      <c r="F39" s="17"/>
      <c r="G39" s="41"/>
      <c r="H39" s="17"/>
      <c r="I39" s="16"/>
      <c r="J39" s="38"/>
      <c r="K39" s="27"/>
      <c r="L39" s="28"/>
      <c r="M39" s="38"/>
      <c r="N39" s="81"/>
      <c r="O39" s="81"/>
      <c r="P39" s="81"/>
      <c r="Q39" s="81"/>
      <c r="R39" s="81"/>
      <c r="S39" s="38"/>
      <c r="T39" s="38"/>
      <c r="U39" s="57"/>
      <c r="V39" s="57"/>
      <c r="W39" s="39"/>
      <c r="X39" s="39"/>
      <c r="Y39" s="39"/>
      <c r="Z39" s="18"/>
      <c r="AA39" s="40"/>
      <c r="AB39" s="39"/>
      <c r="AC39" s="39" t="s">
        <v>63</v>
      </c>
      <c r="AD39" s="16">
        <v>30</v>
      </c>
      <c r="AE39" s="131"/>
      <c r="AF39" s="131"/>
      <c r="AG39" s="131"/>
      <c r="AH39" s="131"/>
      <c r="AL39"/>
    </row>
    <row r="40" spans="1:38" customHeight="1" ht="20">
      <c r="A40" s="17"/>
      <c r="B40" s="42"/>
      <c r="C40" s="37"/>
      <c r="D40" s="17"/>
      <c r="E40" s="17"/>
      <c r="F40" s="17"/>
      <c r="G40" s="41"/>
      <c r="H40" s="17"/>
      <c r="I40" s="16"/>
      <c r="J40" s="38"/>
      <c r="K40" s="27"/>
      <c r="L40" s="28"/>
      <c r="M40" s="38"/>
      <c r="N40" s="81"/>
      <c r="O40" s="81"/>
      <c r="P40" s="81"/>
      <c r="Q40" s="81"/>
      <c r="R40" s="81"/>
      <c r="S40" s="38"/>
      <c r="T40" s="38"/>
      <c r="U40" s="57"/>
      <c r="V40" s="57"/>
      <c r="W40" s="39"/>
      <c r="X40" s="39"/>
      <c r="Y40" s="39"/>
      <c r="Z40" s="18"/>
      <c r="AA40" s="40"/>
      <c r="AB40" s="39"/>
      <c r="AC40" s="39"/>
      <c r="AD40" s="16"/>
      <c r="AE40" s="131">
        <f>SUM(AB29:AB33,AD29:AD39)</f>
        <v>29689.87</v>
      </c>
      <c r="AF40" s="131">
        <f>U29-AE40</f>
        <v>15274.13</v>
      </c>
      <c r="AG40" s="131">
        <f>ROUND(((AF40-(S29+T29))/2),2)+S29+T29</f>
        <v>7637.07</v>
      </c>
      <c r="AH40" s="131">
        <f>AF40-AG40</f>
        <v>7637.06</v>
      </c>
      <c r="AL40"/>
    </row>
    <row r="41" spans="1:38">
      <c r="A41" s="132">
        <v>4</v>
      </c>
      <c r="B41" s="133" t="s">
        <v>75</v>
      </c>
      <c r="C41" s="134" t="s">
        <v>76</v>
      </c>
      <c r="D41" s="132"/>
      <c r="E41" s="132">
        <v>1</v>
      </c>
      <c r="F41" s="132">
        <v>358</v>
      </c>
      <c r="G41" s="135">
        <v>14135</v>
      </c>
      <c r="H41" s="132">
        <v>0.0</v>
      </c>
      <c r="I41" s="136">
        <f>ROUND(((G41/22))*H41,2)</f>
        <v>0</v>
      </c>
      <c r="J41" s="137">
        <f>G41-I41</f>
        <v>14135</v>
      </c>
      <c r="K41" s="135">
        <v>2000</v>
      </c>
      <c r="L41" s="136">
        <f>ROUND(((K41/22))*H41,2)</f>
        <v>0</v>
      </c>
      <c r="M41" s="137">
        <f>K41-L41</f>
        <v>2000</v>
      </c>
      <c r="N41" s="138">
        <v>0.0</v>
      </c>
      <c r="O41" s="138">
        <v>0.0</v>
      </c>
      <c r="P41" s="138">
        <v>22</v>
      </c>
      <c r="Q41" s="138">
        <v>0.0</v>
      </c>
      <c r="R41" s="138">
        <f>P41-Q41</f>
        <v>22</v>
      </c>
      <c r="S41" s="137">
        <f>ROUND(IF(R41&gt;=17,N41,IF(R41&gt;=12,N41*0.75,IF(R41&gt;=6,N41*0.5,IF(R41&gt;=1,N41*0.25,0)))),2)</f>
        <v>0</v>
      </c>
      <c r="T41" s="137">
        <f>ROUND(IF(R41&gt;=17,O41,IF(R41&gt;=12,O41*0.75,IF(R41&gt;=6,O41*0.5,IF(R41&gt;=1,O41*0.25,0)))),2)</f>
        <v>0</v>
      </c>
      <c r="U41" s="139">
        <f>J41+M41+S41+T41</f>
        <v>16135</v>
      </c>
      <c r="V41" s="139">
        <f>ROUND(IF(G41=0,0,IF(G41&lt;=10000,400,IF(G41&lt;=80000,G41*4%,IF(G41&gt;80000,3200)))),2)</f>
        <v>565.4</v>
      </c>
      <c r="W41" s="136">
        <f>G41*0.12</f>
        <v>1696.2</v>
      </c>
      <c r="X41" s="136">
        <v>100</v>
      </c>
      <c r="Y41" s="136">
        <f>ROUND(V41/2,2)</f>
        <v>282.7</v>
      </c>
      <c r="Z41" s="135">
        <f>IF(G41&gt;=10000,100,G41*0.01)</f>
        <v>100</v>
      </c>
      <c r="AA41" s="140" t="s">
        <v>53</v>
      </c>
      <c r="AB41" s="136">
        <v>1272.15</v>
      </c>
      <c r="AC41" s="136" t="s">
        <v>54</v>
      </c>
      <c r="AD41" s="136">
        <v>900</v>
      </c>
      <c r="AE41" s="141"/>
      <c r="AF41" s="141"/>
      <c r="AG41" s="141"/>
      <c r="AH41" s="141"/>
      <c r="AL41"/>
    </row>
    <row r="42" spans="1:38" customHeight="1" ht="20">
      <c r="A42" s="17"/>
      <c r="B42" s="42"/>
      <c r="C42" s="37"/>
      <c r="D42" s="17"/>
      <c r="E42" s="17"/>
      <c r="F42" s="17"/>
      <c r="G42" s="41"/>
      <c r="H42" s="17"/>
      <c r="I42" s="16"/>
      <c r="J42" s="38"/>
      <c r="K42" s="27"/>
      <c r="L42" s="28"/>
      <c r="M42" s="38"/>
      <c r="N42" s="81"/>
      <c r="O42" s="81"/>
      <c r="P42" s="81"/>
      <c r="Q42" s="81"/>
      <c r="R42" s="81"/>
      <c r="S42" s="38"/>
      <c r="T42" s="38"/>
      <c r="U42" s="57"/>
      <c r="V42" s="57"/>
      <c r="W42" s="39"/>
      <c r="X42" s="39"/>
      <c r="Y42" s="39"/>
      <c r="Z42" s="18"/>
      <c r="AA42" s="40" t="s">
        <v>55</v>
      </c>
      <c r="AB42" s="39">
        <v>282.7</v>
      </c>
      <c r="AC42" s="39" t="s">
        <v>56</v>
      </c>
      <c r="AD42" s="16">
        <v>100</v>
      </c>
      <c r="AE42" s="131"/>
      <c r="AF42" s="131"/>
      <c r="AG42" s="131"/>
      <c r="AH42" s="131"/>
      <c r="AL42"/>
    </row>
    <row r="43" spans="1:38" customHeight="1" ht="20">
      <c r="A43" s="17"/>
      <c r="B43" s="42"/>
      <c r="C43" s="37"/>
      <c r="D43" s="17"/>
      <c r="E43" s="17"/>
      <c r="F43" s="17"/>
      <c r="G43" s="41"/>
      <c r="H43" s="17"/>
      <c r="I43" s="16"/>
      <c r="J43" s="38"/>
      <c r="K43" s="27"/>
      <c r="L43" s="28"/>
      <c r="M43" s="38"/>
      <c r="N43" s="81"/>
      <c r="O43" s="81"/>
      <c r="P43" s="81"/>
      <c r="Q43" s="81"/>
      <c r="R43" s="81"/>
      <c r="S43" s="38"/>
      <c r="T43" s="38"/>
      <c r="U43" s="57"/>
      <c r="V43" s="57"/>
      <c r="W43" s="39"/>
      <c r="X43" s="39"/>
      <c r="Y43" s="39"/>
      <c r="Z43" s="18"/>
      <c r="AA43" s="40" t="s">
        <v>57</v>
      </c>
      <c r="AB43" s="39">
        <v>200</v>
      </c>
      <c r="AC43" s="39" t="s">
        <v>58</v>
      </c>
      <c r="AD43" s="16">
        <v>100</v>
      </c>
      <c r="AE43" s="131"/>
      <c r="AF43" s="131"/>
      <c r="AG43" s="131"/>
      <c r="AH43" s="131"/>
      <c r="AL43"/>
    </row>
    <row r="44" spans="1:38" customHeight="1" ht="20">
      <c r="A44" s="17"/>
      <c r="B44" s="42"/>
      <c r="C44" s="37"/>
      <c r="D44" s="17"/>
      <c r="E44" s="17"/>
      <c r="F44" s="17"/>
      <c r="G44" s="41"/>
      <c r="H44" s="17"/>
      <c r="I44" s="16"/>
      <c r="J44" s="38"/>
      <c r="K44" s="27"/>
      <c r="L44" s="28"/>
      <c r="M44" s="38"/>
      <c r="N44" s="81"/>
      <c r="O44" s="81"/>
      <c r="P44" s="81"/>
      <c r="Q44" s="81"/>
      <c r="R44" s="81"/>
      <c r="S44" s="38"/>
      <c r="T44" s="38"/>
      <c r="U44" s="57"/>
      <c r="V44" s="57"/>
      <c r="W44" s="39"/>
      <c r="X44" s="39"/>
      <c r="Y44" s="39"/>
      <c r="Z44" s="18"/>
      <c r="AA44" s="40" t="s">
        <v>59</v>
      </c>
      <c r="AB44" s="39">
        <v>560</v>
      </c>
      <c r="AC44" s="39" t="s">
        <v>66</v>
      </c>
      <c r="AD44" s="16">
        <v>3053.34</v>
      </c>
      <c r="AE44" s="131"/>
      <c r="AF44" s="131"/>
      <c r="AG44" s="131"/>
      <c r="AH44" s="131"/>
      <c r="AL44"/>
    </row>
    <row r="45" spans="1:38" customHeight="1" ht="20">
      <c r="A45" s="17"/>
      <c r="B45" s="42"/>
      <c r="C45" s="37"/>
      <c r="D45" s="17"/>
      <c r="E45" s="17"/>
      <c r="F45" s="17"/>
      <c r="G45" s="41"/>
      <c r="H45" s="17"/>
      <c r="I45" s="16"/>
      <c r="J45" s="38"/>
      <c r="K45" s="27"/>
      <c r="L45" s="28"/>
      <c r="M45" s="38"/>
      <c r="N45" s="81"/>
      <c r="O45" s="81"/>
      <c r="P45" s="81"/>
      <c r="Q45" s="81"/>
      <c r="R45" s="81"/>
      <c r="S45" s="38"/>
      <c r="T45" s="38"/>
      <c r="U45" s="57"/>
      <c r="V45" s="57"/>
      <c r="W45" s="39"/>
      <c r="X45" s="39"/>
      <c r="Y45" s="39"/>
      <c r="Z45" s="18"/>
      <c r="AA45" s="40"/>
      <c r="AB45" s="39"/>
      <c r="AC45" s="39" t="s">
        <v>60</v>
      </c>
      <c r="AD45" s="16">
        <v>1719.1</v>
      </c>
      <c r="AE45" s="131"/>
      <c r="AF45" s="131"/>
      <c r="AG45" s="131"/>
      <c r="AH45" s="131"/>
      <c r="AL45"/>
    </row>
    <row r="46" spans="1:38" customHeight="1" ht="20">
      <c r="A46" s="17"/>
      <c r="B46" s="42"/>
      <c r="C46" s="37"/>
      <c r="D46" s="17"/>
      <c r="E46" s="17"/>
      <c r="F46" s="17"/>
      <c r="G46" s="41"/>
      <c r="H46" s="17"/>
      <c r="I46" s="16"/>
      <c r="J46" s="38"/>
      <c r="K46" s="27"/>
      <c r="L46" s="28"/>
      <c r="M46" s="38"/>
      <c r="N46" s="81"/>
      <c r="O46" s="81"/>
      <c r="P46" s="81"/>
      <c r="Q46" s="81"/>
      <c r="R46" s="81"/>
      <c r="S46" s="38"/>
      <c r="T46" s="38"/>
      <c r="U46" s="57"/>
      <c r="V46" s="57"/>
      <c r="W46" s="39"/>
      <c r="X46" s="39"/>
      <c r="Y46" s="39"/>
      <c r="Z46" s="18"/>
      <c r="AA46" s="40"/>
      <c r="AB46" s="39"/>
      <c r="AC46" s="39" t="s">
        <v>61</v>
      </c>
      <c r="AD46" s="16">
        <v>2667.15</v>
      </c>
      <c r="AE46" s="131"/>
      <c r="AF46" s="131"/>
      <c r="AG46" s="131"/>
      <c r="AH46" s="131"/>
      <c r="AL46"/>
    </row>
    <row r="47" spans="1:38" customHeight="1" ht="20">
      <c r="A47" s="17"/>
      <c r="B47" s="42"/>
      <c r="C47" s="37"/>
      <c r="D47" s="17"/>
      <c r="E47" s="17"/>
      <c r="F47" s="17"/>
      <c r="G47" s="41"/>
      <c r="H47" s="17"/>
      <c r="I47" s="16"/>
      <c r="J47" s="38"/>
      <c r="K47" s="27"/>
      <c r="L47" s="28"/>
      <c r="M47" s="38"/>
      <c r="N47" s="81"/>
      <c r="O47" s="81"/>
      <c r="P47" s="81"/>
      <c r="Q47" s="81"/>
      <c r="R47" s="81"/>
      <c r="S47" s="38"/>
      <c r="T47" s="38"/>
      <c r="U47" s="57"/>
      <c r="V47" s="57"/>
      <c r="W47" s="39"/>
      <c r="X47" s="39"/>
      <c r="Y47" s="39"/>
      <c r="Z47" s="18"/>
      <c r="AA47" s="40"/>
      <c r="AB47" s="39"/>
      <c r="AC47" s="39" t="s">
        <v>62</v>
      </c>
      <c r="AD47" s="16">
        <v>175</v>
      </c>
      <c r="AE47" s="131"/>
      <c r="AF47" s="131"/>
      <c r="AG47" s="131"/>
      <c r="AH47" s="131"/>
      <c r="AL47"/>
    </row>
    <row r="48" spans="1:38" customHeight="1" ht="20">
      <c r="A48" s="17"/>
      <c r="B48" s="42"/>
      <c r="C48" s="37"/>
      <c r="D48" s="17"/>
      <c r="E48" s="17"/>
      <c r="F48" s="17"/>
      <c r="G48" s="41"/>
      <c r="H48" s="17"/>
      <c r="I48" s="16"/>
      <c r="J48" s="38"/>
      <c r="K48" s="27"/>
      <c r="L48" s="28"/>
      <c r="M48" s="38"/>
      <c r="N48" s="81"/>
      <c r="O48" s="81"/>
      <c r="P48" s="81"/>
      <c r="Q48" s="81"/>
      <c r="R48" s="81"/>
      <c r="S48" s="38"/>
      <c r="T48" s="38"/>
      <c r="U48" s="57"/>
      <c r="V48" s="57"/>
      <c r="W48" s="39"/>
      <c r="X48" s="39"/>
      <c r="Y48" s="39"/>
      <c r="Z48" s="18"/>
      <c r="AA48" s="40"/>
      <c r="AB48" s="39"/>
      <c r="AC48" s="39" t="s">
        <v>63</v>
      </c>
      <c r="AD48" s="16">
        <v>30</v>
      </c>
      <c r="AE48" s="131"/>
      <c r="AF48" s="131"/>
      <c r="AG48" s="131"/>
      <c r="AH48" s="131"/>
      <c r="AL48"/>
    </row>
    <row r="49" spans="1:38" customHeight="1" ht="20">
      <c r="A49" s="17"/>
      <c r="B49" s="42"/>
      <c r="C49" s="37"/>
      <c r="D49" s="17"/>
      <c r="E49" s="17"/>
      <c r="F49" s="17"/>
      <c r="G49" s="41"/>
      <c r="H49" s="17"/>
      <c r="I49" s="16"/>
      <c r="J49" s="38"/>
      <c r="K49" s="27"/>
      <c r="L49" s="28"/>
      <c r="M49" s="38"/>
      <c r="N49" s="81"/>
      <c r="O49" s="81"/>
      <c r="P49" s="81"/>
      <c r="Q49" s="81"/>
      <c r="R49" s="81"/>
      <c r="S49" s="38"/>
      <c r="T49" s="38"/>
      <c r="U49" s="57"/>
      <c r="V49" s="57"/>
      <c r="W49" s="39"/>
      <c r="X49" s="39"/>
      <c r="Y49" s="39"/>
      <c r="Z49" s="18"/>
      <c r="AA49" s="40"/>
      <c r="AB49" s="39"/>
      <c r="AC49" s="39"/>
      <c r="AD49" s="16"/>
      <c r="AE49" s="131">
        <f>SUM(AB41:AB44,AD41:AD48)</f>
        <v>11059.44</v>
      </c>
      <c r="AF49" s="131">
        <f>U41-AE49</f>
        <v>5075.56</v>
      </c>
      <c r="AG49" s="131">
        <f>ROUND(((AF49-(S41+T41))/2),2)+S41+T41</f>
        <v>2537.78</v>
      </c>
      <c r="AH49" s="131">
        <f>AF49-AG49</f>
        <v>2537.78</v>
      </c>
      <c r="AL49"/>
    </row>
    <row r="50" spans="1:38">
      <c r="A50" s="132">
        <v>5</v>
      </c>
      <c r="B50" s="133" t="s">
        <v>77</v>
      </c>
      <c r="C50" s="134" t="s">
        <v>78</v>
      </c>
      <c r="D50" s="132">
        <v>1</v>
      </c>
      <c r="E50" s="132"/>
      <c r="F50" s="132">
        <v>492</v>
      </c>
      <c r="G50" s="135">
        <v>24300</v>
      </c>
      <c r="H50" s="132">
        <v>0.0</v>
      </c>
      <c r="I50" s="136">
        <f>ROUND(((G50/22))*H50,2)</f>
        <v>0</v>
      </c>
      <c r="J50" s="137">
        <f>G50-I50</f>
        <v>24300</v>
      </c>
      <c r="K50" s="135">
        <v>2000</v>
      </c>
      <c r="L50" s="136">
        <f>ROUND(((K50/22))*H50,2)</f>
        <v>0</v>
      </c>
      <c r="M50" s="137">
        <f>K50-L50</f>
        <v>2000</v>
      </c>
      <c r="N50" s="138">
        <v>0.0</v>
      </c>
      <c r="O50" s="138">
        <v>0.0</v>
      </c>
      <c r="P50" s="138">
        <v>22</v>
      </c>
      <c r="Q50" s="138">
        <v>0.0</v>
      </c>
      <c r="R50" s="138">
        <f>P50-Q50</f>
        <v>22</v>
      </c>
      <c r="S50" s="137">
        <f>ROUND(IF(R50&gt;=17,N50,IF(R50&gt;=12,N50*0.75,IF(R50&gt;=6,N50*0.5,IF(R50&gt;=1,N50*0.25,0)))),2)</f>
        <v>0</v>
      </c>
      <c r="T50" s="137">
        <f>ROUND(IF(R50&gt;=17,O50,IF(R50&gt;=12,O50*0.75,IF(R50&gt;=6,O50*0.5,IF(R50&gt;=1,O50*0.25,0)))),2)</f>
        <v>0</v>
      </c>
      <c r="U50" s="139">
        <f>J50+M50+S50+T50</f>
        <v>26300</v>
      </c>
      <c r="V50" s="139">
        <f>ROUND(IF(G50=0,0,IF(G50&lt;=10000,400,IF(G50&lt;=80000,G50*4%,IF(G50&gt;80000,3200)))),2)</f>
        <v>972</v>
      </c>
      <c r="W50" s="136">
        <f>G50*0.12</f>
        <v>2916</v>
      </c>
      <c r="X50" s="136">
        <v>100</v>
      </c>
      <c r="Y50" s="136">
        <f>ROUND(V50/2,2)</f>
        <v>486</v>
      </c>
      <c r="Z50" s="135">
        <f>IF(G50&gt;=10000,100,G50*0.01)</f>
        <v>100</v>
      </c>
      <c r="AA50" s="140" t="s">
        <v>53</v>
      </c>
      <c r="AB50" s="136">
        <v>2187.0</v>
      </c>
      <c r="AC50" s="136" t="s">
        <v>66</v>
      </c>
      <c r="AD50" s="136">
        <v>10086.11</v>
      </c>
      <c r="AE50" s="141"/>
      <c r="AF50" s="141"/>
      <c r="AG50" s="141"/>
      <c r="AH50" s="141"/>
      <c r="AL50"/>
    </row>
    <row r="51" spans="1:38" customHeight="1" ht="20">
      <c r="A51" s="17"/>
      <c r="B51" s="42"/>
      <c r="C51" s="37"/>
      <c r="D51" s="17"/>
      <c r="E51" s="17"/>
      <c r="F51" s="17"/>
      <c r="G51" s="41"/>
      <c r="H51" s="17"/>
      <c r="I51" s="16"/>
      <c r="J51" s="38"/>
      <c r="K51" s="27"/>
      <c r="L51" s="28"/>
      <c r="M51" s="38"/>
      <c r="N51" s="81"/>
      <c r="O51" s="81"/>
      <c r="P51" s="81"/>
      <c r="Q51" s="81"/>
      <c r="R51" s="81"/>
      <c r="S51" s="38"/>
      <c r="T51" s="38"/>
      <c r="U51" s="57"/>
      <c r="V51" s="57"/>
      <c r="W51" s="39"/>
      <c r="X51" s="39"/>
      <c r="Y51" s="39"/>
      <c r="Z51" s="18"/>
      <c r="AA51" s="40" t="s">
        <v>55</v>
      </c>
      <c r="AB51" s="39">
        <v>486.0</v>
      </c>
      <c r="AC51" s="39" t="s">
        <v>74</v>
      </c>
      <c r="AD51" s="16">
        <v>3853.78</v>
      </c>
      <c r="AE51" s="131"/>
      <c r="AF51" s="131"/>
      <c r="AG51" s="131"/>
      <c r="AH51" s="131"/>
      <c r="AL51"/>
    </row>
    <row r="52" spans="1:38" customHeight="1" ht="20">
      <c r="A52" s="17"/>
      <c r="B52" s="42"/>
      <c r="C52" s="37"/>
      <c r="D52" s="17"/>
      <c r="E52" s="17"/>
      <c r="F52" s="17"/>
      <c r="G52" s="41"/>
      <c r="H52" s="17"/>
      <c r="I52" s="16"/>
      <c r="J52" s="38"/>
      <c r="K52" s="27"/>
      <c r="L52" s="28"/>
      <c r="M52" s="38"/>
      <c r="N52" s="81"/>
      <c r="O52" s="81"/>
      <c r="P52" s="81"/>
      <c r="Q52" s="81"/>
      <c r="R52" s="81"/>
      <c r="S52" s="38"/>
      <c r="T52" s="38"/>
      <c r="U52" s="57"/>
      <c r="V52" s="57"/>
      <c r="W52" s="39"/>
      <c r="X52" s="39"/>
      <c r="Y52" s="39"/>
      <c r="Z52" s="18"/>
      <c r="AA52" s="40" t="s">
        <v>57</v>
      </c>
      <c r="AB52" s="39">
        <v>100</v>
      </c>
      <c r="AC52" s="39" t="s">
        <v>62</v>
      </c>
      <c r="AD52" s="16">
        <v>175</v>
      </c>
      <c r="AE52" s="131"/>
      <c r="AF52" s="131"/>
      <c r="AG52" s="131"/>
      <c r="AH52" s="131"/>
      <c r="AL52"/>
    </row>
    <row r="53" spans="1:38" customHeight="1" ht="20">
      <c r="A53" s="17"/>
      <c r="B53" s="42"/>
      <c r="C53" s="37"/>
      <c r="D53" s="17"/>
      <c r="E53" s="17"/>
      <c r="F53" s="17"/>
      <c r="G53" s="41"/>
      <c r="H53" s="17"/>
      <c r="I53" s="16"/>
      <c r="J53" s="38"/>
      <c r="K53" s="27"/>
      <c r="L53" s="28"/>
      <c r="M53" s="38"/>
      <c r="N53" s="81"/>
      <c r="O53" s="81"/>
      <c r="P53" s="81"/>
      <c r="Q53" s="81"/>
      <c r="R53" s="81"/>
      <c r="S53" s="38"/>
      <c r="T53" s="38"/>
      <c r="U53" s="57"/>
      <c r="V53" s="57"/>
      <c r="W53" s="39"/>
      <c r="X53" s="39"/>
      <c r="Y53" s="39"/>
      <c r="Z53" s="18"/>
      <c r="AA53" s="40" t="s">
        <v>70</v>
      </c>
      <c r="AB53" s="39">
        <v>326.66</v>
      </c>
      <c r="AC53" s="39" t="s">
        <v>63</v>
      </c>
      <c r="AD53" s="16">
        <v>30</v>
      </c>
      <c r="AE53" s="131"/>
      <c r="AF53" s="131"/>
      <c r="AG53" s="131"/>
      <c r="AH53" s="131"/>
      <c r="AL53"/>
    </row>
    <row r="54" spans="1:38" customHeight="1" ht="20">
      <c r="A54" s="17"/>
      <c r="B54" s="42"/>
      <c r="C54" s="37"/>
      <c r="D54" s="17"/>
      <c r="E54" s="17"/>
      <c r="F54" s="17"/>
      <c r="G54" s="41"/>
      <c r="H54" s="17"/>
      <c r="I54" s="16"/>
      <c r="J54" s="38"/>
      <c r="K54" s="27"/>
      <c r="L54" s="28"/>
      <c r="M54" s="38"/>
      <c r="N54" s="81"/>
      <c r="O54" s="81"/>
      <c r="P54" s="81"/>
      <c r="Q54" s="81"/>
      <c r="R54" s="81"/>
      <c r="S54" s="38"/>
      <c r="T54" s="38"/>
      <c r="U54" s="57"/>
      <c r="V54" s="57"/>
      <c r="W54" s="39"/>
      <c r="X54" s="39"/>
      <c r="Y54" s="39"/>
      <c r="Z54" s="18"/>
      <c r="AA54" s="40"/>
      <c r="AB54" s="39"/>
      <c r="AC54" s="39"/>
      <c r="AD54" s="16"/>
      <c r="AE54" s="131">
        <f>SUM(AB50:AB53,AD50:AD53)</f>
        <v>17244.55</v>
      </c>
      <c r="AF54" s="131">
        <f>U50-AE54</f>
        <v>9055.45</v>
      </c>
      <c r="AG54" s="131">
        <f>ROUND(((AF54-(S50+T50))/2),2)+S50+T50</f>
        <v>4527.73</v>
      </c>
      <c r="AH54" s="131">
        <f>AF54-AG54</f>
        <v>4527.72</v>
      </c>
      <c r="AL54"/>
    </row>
    <row r="55" spans="1:38">
      <c r="A55" s="132">
        <v>6</v>
      </c>
      <c r="B55" s="133" t="s">
        <v>79</v>
      </c>
      <c r="C55" s="134" t="s">
        <v>80</v>
      </c>
      <c r="D55" s="132"/>
      <c r="E55" s="132">
        <v>1</v>
      </c>
      <c r="F55" s="132">
        <v>367</v>
      </c>
      <c r="G55" s="135">
        <v>92421</v>
      </c>
      <c r="H55" s="132">
        <v>0.0</v>
      </c>
      <c r="I55" s="136">
        <f>ROUND(((G55/22))*H55,2)</f>
        <v>0</v>
      </c>
      <c r="J55" s="137">
        <f>G55-I55</f>
        <v>92421</v>
      </c>
      <c r="K55" s="135">
        <v>2000</v>
      </c>
      <c r="L55" s="136">
        <f>ROUND(((K55/22))*H55,2)</f>
        <v>0</v>
      </c>
      <c r="M55" s="137">
        <f>K55-L55</f>
        <v>2000</v>
      </c>
      <c r="N55" s="138">
        <v>6750.0</v>
      </c>
      <c r="O55" s="138">
        <v>0.0</v>
      </c>
      <c r="P55" s="138">
        <v>22</v>
      </c>
      <c r="Q55" s="138">
        <v>0.0</v>
      </c>
      <c r="R55" s="138">
        <f>P55-Q55</f>
        <v>22</v>
      </c>
      <c r="S55" s="137">
        <f>ROUND(IF(R55&gt;=17,N55,IF(R55&gt;=12,N55*0.75,IF(R55&gt;=6,N55*0.5,IF(R55&gt;=1,N55*0.25,0)))),2)</f>
        <v>6750</v>
      </c>
      <c r="T55" s="137">
        <f>ROUND(IF(R55&gt;=17,O55,IF(R55&gt;=12,O55*0.75,IF(R55&gt;=6,O55*0.5,IF(R55&gt;=1,O55*0.25,0)))),2)</f>
        <v>0</v>
      </c>
      <c r="U55" s="139">
        <f>J55+M55+S55+T55</f>
        <v>101171</v>
      </c>
      <c r="V55" s="139">
        <f>ROUND(IF(G55=0,0,IF(G55&lt;=10000,400,IF(G55&lt;=80000,G55*4%,IF(G55&gt;80000,3200)))),2)</f>
        <v>3200</v>
      </c>
      <c r="W55" s="136">
        <f>G55*0.12</f>
        <v>11090.52</v>
      </c>
      <c r="X55" s="136">
        <v>100</v>
      </c>
      <c r="Y55" s="136">
        <f>ROUND(V55/2,2)</f>
        <v>1600</v>
      </c>
      <c r="Z55" s="135">
        <f>IF(G55&gt;=10000,100,G55*0.01)</f>
        <v>100</v>
      </c>
      <c r="AA55" s="140" t="s">
        <v>53</v>
      </c>
      <c r="AB55" s="136">
        <v>8317.89</v>
      </c>
      <c r="AC55" s="136" t="s">
        <v>54</v>
      </c>
      <c r="AD55" s="136">
        <v>17500</v>
      </c>
      <c r="AE55" s="141"/>
      <c r="AF55" s="141"/>
      <c r="AG55" s="141"/>
      <c r="AH55" s="141"/>
      <c r="AL55"/>
    </row>
    <row r="56" spans="1:38" customHeight="1" ht="20">
      <c r="A56" s="17"/>
      <c r="B56" s="42"/>
      <c r="C56" s="37"/>
      <c r="D56" s="17"/>
      <c r="E56" s="17"/>
      <c r="F56" s="17"/>
      <c r="G56" s="41"/>
      <c r="H56" s="17"/>
      <c r="I56" s="16"/>
      <c r="J56" s="38"/>
      <c r="K56" s="27"/>
      <c r="L56" s="28"/>
      <c r="M56" s="38"/>
      <c r="N56" s="81"/>
      <c r="O56" s="81"/>
      <c r="P56" s="81"/>
      <c r="Q56" s="81"/>
      <c r="R56" s="81"/>
      <c r="S56" s="38"/>
      <c r="T56" s="38"/>
      <c r="U56" s="57"/>
      <c r="V56" s="57"/>
      <c r="W56" s="39"/>
      <c r="X56" s="39"/>
      <c r="Y56" s="39"/>
      <c r="Z56" s="18"/>
      <c r="AA56" s="40" t="s">
        <v>55</v>
      </c>
      <c r="AB56" s="39">
        <v>1600</v>
      </c>
      <c r="AC56" s="39" t="s">
        <v>56</v>
      </c>
      <c r="AD56" s="16">
        <v>100</v>
      </c>
      <c r="AE56" s="131"/>
      <c r="AF56" s="131"/>
      <c r="AG56" s="131"/>
      <c r="AH56" s="131"/>
      <c r="AL56"/>
    </row>
    <row r="57" spans="1:38" customHeight="1" ht="20">
      <c r="A57" s="17"/>
      <c r="B57" s="42"/>
      <c r="C57" s="37"/>
      <c r="D57" s="17"/>
      <c r="E57" s="17"/>
      <c r="F57" s="17"/>
      <c r="G57" s="41"/>
      <c r="H57" s="17"/>
      <c r="I57" s="16"/>
      <c r="J57" s="38"/>
      <c r="K57" s="27"/>
      <c r="L57" s="28"/>
      <c r="M57" s="38"/>
      <c r="N57" s="81"/>
      <c r="O57" s="81"/>
      <c r="P57" s="81"/>
      <c r="Q57" s="81"/>
      <c r="R57" s="81"/>
      <c r="S57" s="38"/>
      <c r="T57" s="38"/>
      <c r="U57" s="57"/>
      <c r="V57" s="57"/>
      <c r="W57" s="39"/>
      <c r="X57" s="39"/>
      <c r="Y57" s="39"/>
      <c r="Z57" s="18"/>
      <c r="AA57" s="40" t="s">
        <v>57</v>
      </c>
      <c r="AB57" s="39">
        <v>500</v>
      </c>
      <c r="AC57" s="39" t="s">
        <v>58</v>
      </c>
      <c r="AD57" s="16">
        <v>5000</v>
      </c>
      <c r="AE57" s="131"/>
      <c r="AF57" s="131"/>
      <c r="AG57" s="131"/>
      <c r="AH57" s="131"/>
      <c r="AL57"/>
    </row>
    <row r="58" spans="1:38" customHeight="1" ht="20">
      <c r="A58" s="17"/>
      <c r="B58" s="42"/>
      <c r="C58" s="37"/>
      <c r="D58" s="17"/>
      <c r="E58" s="17"/>
      <c r="F58" s="17"/>
      <c r="G58" s="41"/>
      <c r="H58" s="17"/>
      <c r="I58" s="16"/>
      <c r="J58" s="38"/>
      <c r="K58" s="27"/>
      <c r="L58" s="28"/>
      <c r="M58" s="38"/>
      <c r="N58" s="81"/>
      <c r="O58" s="81"/>
      <c r="P58" s="81"/>
      <c r="Q58" s="81"/>
      <c r="R58" s="81"/>
      <c r="S58" s="38"/>
      <c r="T58" s="38"/>
      <c r="U58" s="57"/>
      <c r="V58" s="57"/>
      <c r="W58" s="39"/>
      <c r="X58" s="39"/>
      <c r="Y58" s="39"/>
      <c r="Z58" s="18"/>
      <c r="AA58" s="40" t="s">
        <v>59</v>
      </c>
      <c r="AB58" s="39">
        <v>2450</v>
      </c>
      <c r="AC58" s="39" t="s">
        <v>74</v>
      </c>
      <c r="AD58" s="16">
        <v>9634.44</v>
      </c>
      <c r="AE58" s="131"/>
      <c r="AF58" s="131"/>
      <c r="AG58" s="131"/>
      <c r="AH58" s="131"/>
      <c r="AL58"/>
    </row>
    <row r="59" spans="1:38" customHeight="1" ht="20">
      <c r="A59" s="17"/>
      <c r="B59" s="42"/>
      <c r="C59" s="37"/>
      <c r="D59" s="17"/>
      <c r="E59" s="17"/>
      <c r="F59" s="17"/>
      <c r="G59" s="41"/>
      <c r="H59" s="17"/>
      <c r="I59" s="16"/>
      <c r="J59" s="38"/>
      <c r="K59" s="27"/>
      <c r="L59" s="28"/>
      <c r="M59" s="38"/>
      <c r="N59" s="81"/>
      <c r="O59" s="81"/>
      <c r="P59" s="81"/>
      <c r="Q59" s="81"/>
      <c r="R59" s="81"/>
      <c r="S59" s="38"/>
      <c r="T59" s="38"/>
      <c r="U59" s="57"/>
      <c r="V59" s="57"/>
      <c r="W59" s="39"/>
      <c r="X59" s="39"/>
      <c r="Y59" s="39"/>
      <c r="Z59" s="18"/>
      <c r="AA59" s="40" t="s">
        <v>70</v>
      </c>
      <c r="AB59" s="39">
        <v>15640.46</v>
      </c>
      <c r="AC59" s="39" t="s">
        <v>67</v>
      </c>
      <c r="AD59" s="16">
        <v>1061.7</v>
      </c>
      <c r="AE59" s="131"/>
      <c r="AF59" s="131"/>
      <c r="AG59" s="131"/>
      <c r="AH59" s="131"/>
      <c r="AL59"/>
    </row>
    <row r="60" spans="1:38" customHeight="1" ht="20">
      <c r="A60" s="17"/>
      <c r="B60" s="42"/>
      <c r="C60" s="37"/>
      <c r="D60" s="17"/>
      <c r="E60" s="17"/>
      <c r="F60" s="17"/>
      <c r="G60" s="41"/>
      <c r="H60" s="17"/>
      <c r="I60" s="16"/>
      <c r="J60" s="38"/>
      <c r="K60" s="27"/>
      <c r="L60" s="28"/>
      <c r="M60" s="38"/>
      <c r="N60" s="81"/>
      <c r="O60" s="81"/>
      <c r="P60" s="81"/>
      <c r="Q60" s="81"/>
      <c r="R60" s="81"/>
      <c r="S60" s="38"/>
      <c r="T60" s="38"/>
      <c r="U60" s="57"/>
      <c r="V60" s="57"/>
      <c r="W60" s="39"/>
      <c r="X60" s="39"/>
      <c r="Y60" s="39"/>
      <c r="Z60" s="18"/>
      <c r="AA60" s="40"/>
      <c r="AB60" s="39"/>
      <c r="AC60" s="39" t="s">
        <v>68</v>
      </c>
      <c r="AD60" s="16">
        <v>5996.93</v>
      </c>
      <c r="AE60" s="131"/>
      <c r="AF60" s="131"/>
      <c r="AG60" s="131"/>
      <c r="AH60" s="131"/>
      <c r="AL60"/>
    </row>
    <row r="61" spans="1:38" customHeight="1" ht="20">
      <c r="A61" s="17"/>
      <c r="B61" s="42"/>
      <c r="C61" s="37"/>
      <c r="D61" s="17"/>
      <c r="E61" s="17"/>
      <c r="F61" s="17"/>
      <c r="G61" s="41"/>
      <c r="H61" s="17"/>
      <c r="I61" s="16"/>
      <c r="J61" s="38"/>
      <c r="K61" s="27"/>
      <c r="L61" s="28"/>
      <c r="M61" s="38"/>
      <c r="N61" s="81"/>
      <c r="O61" s="81"/>
      <c r="P61" s="81"/>
      <c r="Q61" s="81"/>
      <c r="R61" s="81"/>
      <c r="S61" s="38"/>
      <c r="T61" s="38"/>
      <c r="U61" s="57"/>
      <c r="V61" s="57"/>
      <c r="W61" s="39"/>
      <c r="X61" s="39"/>
      <c r="Y61" s="39"/>
      <c r="Z61" s="18"/>
      <c r="AA61" s="40"/>
      <c r="AB61" s="39"/>
      <c r="AC61" s="39" t="s">
        <v>69</v>
      </c>
      <c r="AD61" s="16">
        <v>500</v>
      </c>
      <c r="AE61" s="131"/>
      <c r="AF61" s="131"/>
      <c r="AG61" s="131"/>
      <c r="AH61" s="131"/>
      <c r="AL61"/>
    </row>
    <row r="62" spans="1:38" customHeight="1" ht="20">
      <c r="A62" s="17"/>
      <c r="B62" s="42"/>
      <c r="C62" s="37"/>
      <c r="D62" s="17"/>
      <c r="E62" s="17"/>
      <c r="F62" s="17"/>
      <c r="G62" s="41"/>
      <c r="H62" s="17"/>
      <c r="I62" s="16"/>
      <c r="J62" s="38"/>
      <c r="K62" s="27"/>
      <c r="L62" s="28"/>
      <c r="M62" s="38"/>
      <c r="N62" s="81"/>
      <c r="O62" s="81"/>
      <c r="P62" s="81"/>
      <c r="Q62" s="81"/>
      <c r="R62" s="81"/>
      <c r="S62" s="38"/>
      <c r="T62" s="38"/>
      <c r="U62" s="57"/>
      <c r="V62" s="57"/>
      <c r="W62" s="39"/>
      <c r="X62" s="39"/>
      <c r="Y62" s="39"/>
      <c r="Z62" s="18"/>
      <c r="AA62" s="40"/>
      <c r="AB62" s="39"/>
      <c r="AC62" s="39" t="s">
        <v>81</v>
      </c>
      <c r="AD62" s="16">
        <v>2000</v>
      </c>
      <c r="AE62" s="131"/>
      <c r="AF62" s="131"/>
      <c r="AG62" s="131"/>
      <c r="AH62" s="131"/>
      <c r="AL62"/>
    </row>
    <row r="63" spans="1:38" customHeight="1" ht="20">
      <c r="A63" s="17"/>
      <c r="B63" s="42"/>
      <c r="C63" s="37"/>
      <c r="D63" s="17"/>
      <c r="E63" s="17"/>
      <c r="F63" s="17"/>
      <c r="G63" s="41"/>
      <c r="H63" s="17"/>
      <c r="I63" s="16"/>
      <c r="J63" s="38"/>
      <c r="K63" s="27"/>
      <c r="L63" s="28"/>
      <c r="M63" s="38"/>
      <c r="N63" s="81"/>
      <c r="O63" s="81"/>
      <c r="P63" s="81"/>
      <c r="Q63" s="81"/>
      <c r="R63" s="81"/>
      <c r="S63" s="38"/>
      <c r="T63" s="38"/>
      <c r="U63" s="57"/>
      <c r="V63" s="57"/>
      <c r="W63" s="39"/>
      <c r="X63" s="39"/>
      <c r="Y63" s="39"/>
      <c r="Z63" s="18"/>
      <c r="AA63" s="40"/>
      <c r="AB63" s="39"/>
      <c r="AC63" s="39"/>
      <c r="AD63" s="16"/>
      <c r="AE63" s="131">
        <f>SUM(AB55:AB59,AD55:AD62)</f>
        <v>70301.42</v>
      </c>
      <c r="AF63" s="131">
        <f>U55-AE63</f>
        <v>30869.58</v>
      </c>
      <c r="AG63" s="131">
        <f>ROUND(((AF63-(S55+T55))/2),2)+S55+T55</f>
        <v>18809.79</v>
      </c>
      <c r="AH63" s="131">
        <f>AF63-AG63</f>
        <v>12059.79</v>
      </c>
      <c r="AL63"/>
    </row>
    <row r="64" spans="1:38">
      <c r="A64" s="132">
        <v>7</v>
      </c>
      <c r="B64" s="133" t="s">
        <v>82</v>
      </c>
      <c r="C64" s="134" t="s">
        <v>52</v>
      </c>
      <c r="D64" s="132"/>
      <c r="E64" s="132">
        <v>1</v>
      </c>
      <c r="F64" s="132">
        <v>271</v>
      </c>
      <c r="G64" s="135">
        <v>14135</v>
      </c>
      <c r="H64" s="132">
        <v>0.0</v>
      </c>
      <c r="I64" s="136">
        <f>ROUND(((G64/22))*H64,2)</f>
        <v>0</v>
      </c>
      <c r="J64" s="137">
        <f>G64-I64</f>
        <v>14135</v>
      </c>
      <c r="K64" s="135">
        <v>2000</v>
      </c>
      <c r="L64" s="136">
        <f>ROUND(((K64/22))*H64,2)</f>
        <v>0</v>
      </c>
      <c r="M64" s="137">
        <f>K64-L64</f>
        <v>2000</v>
      </c>
      <c r="N64" s="138">
        <v>0.0</v>
      </c>
      <c r="O64" s="138">
        <v>0.0</v>
      </c>
      <c r="P64" s="138">
        <v>22</v>
      </c>
      <c r="Q64" s="138">
        <v>0.0</v>
      </c>
      <c r="R64" s="138">
        <f>P64-Q64</f>
        <v>22</v>
      </c>
      <c r="S64" s="137">
        <f>ROUND(IF(R64&gt;=17,N64,IF(R64&gt;=12,N64*0.75,IF(R64&gt;=6,N64*0.5,IF(R64&gt;=1,N64*0.25,0)))),2)</f>
        <v>0</v>
      </c>
      <c r="T64" s="137">
        <f>ROUND(IF(R64&gt;=17,O64,IF(R64&gt;=12,O64*0.75,IF(R64&gt;=6,O64*0.5,IF(R64&gt;=1,O64*0.25,0)))),2)</f>
        <v>0</v>
      </c>
      <c r="U64" s="139">
        <f>J64+M64+S64+T64</f>
        <v>16135</v>
      </c>
      <c r="V64" s="139">
        <f>ROUND(IF(G64=0,0,IF(G64&lt;=10000,400,IF(G64&lt;=80000,G64*4%,IF(G64&gt;80000,3200)))),2)</f>
        <v>565.4</v>
      </c>
      <c r="W64" s="136">
        <f>G64*0.12</f>
        <v>1696.2</v>
      </c>
      <c r="X64" s="136">
        <v>100</v>
      </c>
      <c r="Y64" s="136">
        <f>ROUND(V64/2,2)</f>
        <v>282.7</v>
      </c>
      <c r="Z64" s="135">
        <f>IF(G64&gt;=10000,100,G64*0.01)</f>
        <v>100</v>
      </c>
      <c r="AA64" s="140" t="s">
        <v>53</v>
      </c>
      <c r="AB64" s="136">
        <v>1272.15</v>
      </c>
      <c r="AC64" s="136" t="s">
        <v>58</v>
      </c>
      <c r="AD64" s="136">
        <v>100</v>
      </c>
      <c r="AE64" s="141"/>
      <c r="AF64" s="141"/>
      <c r="AG64" s="141"/>
      <c r="AH64" s="141"/>
      <c r="AL64"/>
    </row>
    <row r="65" spans="1:38" customHeight="1" ht="20">
      <c r="A65" s="17"/>
      <c r="B65" s="42"/>
      <c r="C65" s="37"/>
      <c r="D65" s="17"/>
      <c r="E65" s="17"/>
      <c r="F65" s="17"/>
      <c r="G65" s="41"/>
      <c r="H65" s="17"/>
      <c r="I65" s="16"/>
      <c r="J65" s="38"/>
      <c r="K65" s="27"/>
      <c r="L65" s="28"/>
      <c r="M65" s="38"/>
      <c r="N65" s="81"/>
      <c r="O65" s="81"/>
      <c r="P65" s="81"/>
      <c r="Q65" s="81"/>
      <c r="R65" s="81"/>
      <c r="S65" s="38"/>
      <c r="T65" s="38"/>
      <c r="U65" s="57"/>
      <c r="V65" s="57"/>
      <c r="W65" s="39"/>
      <c r="X65" s="39"/>
      <c r="Y65" s="39"/>
      <c r="Z65" s="18"/>
      <c r="AA65" s="40" t="s">
        <v>55</v>
      </c>
      <c r="AB65" s="39">
        <v>282.7</v>
      </c>
      <c r="AC65" s="39" t="s">
        <v>60</v>
      </c>
      <c r="AD65" s="16">
        <v>1719.1</v>
      </c>
      <c r="AE65" s="131"/>
      <c r="AF65" s="131"/>
      <c r="AG65" s="131"/>
      <c r="AH65" s="131"/>
      <c r="AL65"/>
    </row>
    <row r="66" spans="1:38" customHeight="1" ht="20">
      <c r="A66" s="17"/>
      <c r="B66" s="42"/>
      <c r="C66" s="37"/>
      <c r="D66" s="17"/>
      <c r="E66" s="17"/>
      <c r="F66" s="17"/>
      <c r="G66" s="41"/>
      <c r="H66" s="17"/>
      <c r="I66" s="16"/>
      <c r="J66" s="38"/>
      <c r="K66" s="27"/>
      <c r="L66" s="28"/>
      <c r="M66" s="38"/>
      <c r="N66" s="81"/>
      <c r="O66" s="81"/>
      <c r="P66" s="81"/>
      <c r="Q66" s="81"/>
      <c r="R66" s="81"/>
      <c r="S66" s="38"/>
      <c r="T66" s="38"/>
      <c r="U66" s="57"/>
      <c r="V66" s="57"/>
      <c r="W66" s="39"/>
      <c r="X66" s="39"/>
      <c r="Y66" s="39"/>
      <c r="Z66" s="18"/>
      <c r="AA66" s="40" t="s">
        <v>57</v>
      </c>
      <c r="AB66" s="39">
        <v>100</v>
      </c>
      <c r="AC66" s="39" t="s">
        <v>69</v>
      </c>
      <c r="AD66" s="16">
        <v>50</v>
      </c>
      <c r="AE66" s="131"/>
      <c r="AF66" s="131"/>
      <c r="AG66" s="131"/>
      <c r="AH66" s="131"/>
      <c r="AL66"/>
    </row>
    <row r="67" spans="1:38" customHeight="1" ht="20">
      <c r="A67" s="17"/>
      <c r="B67" s="42"/>
      <c r="C67" s="37"/>
      <c r="D67" s="17"/>
      <c r="E67" s="17"/>
      <c r="F67" s="17"/>
      <c r="G67" s="41"/>
      <c r="H67" s="17"/>
      <c r="I67" s="16"/>
      <c r="J67" s="38"/>
      <c r="K67" s="27"/>
      <c r="L67" s="28"/>
      <c r="M67" s="38"/>
      <c r="N67" s="81"/>
      <c r="O67" s="81"/>
      <c r="P67" s="81"/>
      <c r="Q67" s="81"/>
      <c r="R67" s="81"/>
      <c r="S67" s="38"/>
      <c r="T67" s="38"/>
      <c r="U67" s="57"/>
      <c r="V67" s="57"/>
      <c r="W67" s="39"/>
      <c r="X67" s="39"/>
      <c r="Y67" s="39"/>
      <c r="Z67" s="18"/>
      <c r="AA67" s="40"/>
      <c r="AB67" s="39"/>
      <c r="AC67" s="39" t="s">
        <v>71</v>
      </c>
      <c r="AD67" s="16">
        <v>7188.55</v>
      </c>
      <c r="AE67" s="131"/>
      <c r="AF67" s="131"/>
      <c r="AG67" s="131"/>
      <c r="AH67" s="131"/>
      <c r="AL67"/>
    </row>
    <row r="68" spans="1:38" customHeight="1" ht="20">
      <c r="A68" s="17"/>
      <c r="B68" s="42"/>
      <c r="C68" s="37"/>
      <c r="D68" s="17"/>
      <c r="E68" s="17"/>
      <c r="F68" s="17"/>
      <c r="G68" s="41"/>
      <c r="H68" s="17"/>
      <c r="I68" s="16"/>
      <c r="J68" s="38"/>
      <c r="K68" s="27"/>
      <c r="L68" s="28"/>
      <c r="M68" s="38"/>
      <c r="N68" s="81"/>
      <c r="O68" s="81"/>
      <c r="P68" s="81"/>
      <c r="Q68" s="81"/>
      <c r="R68" s="81"/>
      <c r="S68" s="38"/>
      <c r="T68" s="38"/>
      <c r="U68" s="57"/>
      <c r="V68" s="57"/>
      <c r="W68" s="39"/>
      <c r="X68" s="39"/>
      <c r="Y68" s="39"/>
      <c r="Z68" s="18"/>
      <c r="AA68" s="40"/>
      <c r="AB68" s="39"/>
      <c r="AC68" s="39" t="s">
        <v>62</v>
      </c>
      <c r="AD68" s="16">
        <v>175</v>
      </c>
      <c r="AE68" s="131"/>
      <c r="AF68" s="131"/>
      <c r="AG68" s="131"/>
      <c r="AH68" s="131"/>
      <c r="AL68"/>
    </row>
    <row r="69" spans="1:38" customHeight="1" ht="20">
      <c r="A69" s="17"/>
      <c r="B69" s="42"/>
      <c r="C69" s="37"/>
      <c r="D69" s="17"/>
      <c r="E69" s="17"/>
      <c r="F69" s="17"/>
      <c r="G69" s="41"/>
      <c r="H69" s="17"/>
      <c r="I69" s="16"/>
      <c r="J69" s="38"/>
      <c r="K69" s="27"/>
      <c r="L69" s="28"/>
      <c r="M69" s="38"/>
      <c r="N69" s="81"/>
      <c r="O69" s="81"/>
      <c r="P69" s="81"/>
      <c r="Q69" s="81"/>
      <c r="R69" s="81"/>
      <c r="S69" s="38"/>
      <c r="T69" s="38"/>
      <c r="U69" s="57"/>
      <c r="V69" s="57"/>
      <c r="W69" s="39"/>
      <c r="X69" s="39"/>
      <c r="Y69" s="39"/>
      <c r="Z69" s="18"/>
      <c r="AA69" s="40"/>
      <c r="AB69" s="39"/>
      <c r="AC69" s="39" t="s">
        <v>63</v>
      </c>
      <c r="AD69" s="16">
        <v>30</v>
      </c>
      <c r="AE69" s="131"/>
      <c r="AF69" s="131"/>
      <c r="AG69" s="131"/>
      <c r="AH69" s="131"/>
      <c r="AL69"/>
    </row>
    <row r="70" spans="1:38" customHeight="1" ht="20">
      <c r="A70" s="17"/>
      <c r="B70" s="42"/>
      <c r="C70" s="37"/>
      <c r="D70" s="17"/>
      <c r="E70" s="17"/>
      <c r="F70" s="17"/>
      <c r="G70" s="41"/>
      <c r="H70" s="17"/>
      <c r="I70" s="16"/>
      <c r="J70" s="38"/>
      <c r="K70" s="27"/>
      <c r="L70" s="28"/>
      <c r="M70" s="38"/>
      <c r="N70" s="81"/>
      <c r="O70" s="81"/>
      <c r="P70" s="81"/>
      <c r="Q70" s="81"/>
      <c r="R70" s="81"/>
      <c r="S70" s="38"/>
      <c r="T70" s="38"/>
      <c r="U70" s="57"/>
      <c r="V70" s="57"/>
      <c r="W70" s="39"/>
      <c r="X70" s="39"/>
      <c r="Y70" s="39"/>
      <c r="Z70" s="18"/>
      <c r="AA70" s="40"/>
      <c r="AB70" s="39"/>
      <c r="AC70" s="39"/>
      <c r="AD70" s="16"/>
      <c r="AE70" s="131">
        <f>SUM(AB64:AB66,AD64:AD69)</f>
        <v>10917.5</v>
      </c>
      <c r="AF70" s="131">
        <f>U64-AE70</f>
        <v>5217.5</v>
      </c>
      <c r="AG70" s="131">
        <f>ROUND(((AF70-(S64+T64))/2),2)+S64+T64</f>
        <v>2608.75</v>
      </c>
      <c r="AH70" s="131">
        <f>AF70-AG70</f>
        <v>2608.75</v>
      </c>
      <c r="AL70"/>
    </row>
    <row r="71" spans="1:38">
      <c r="A71" s="132">
        <v>8</v>
      </c>
      <c r="B71" s="133" t="s">
        <v>83</v>
      </c>
      <c r="C71" s="134" t="s">
        <v>65</v>
      </c>
      <c r="D71" s="132"/>
      <c r="E71" s="132">
        <v>1</v>
      </c>
      <c r="F71" s="132">
        <v>1156</v>
      </c>
      <c r="G71" s="135">
        <v>33297</v>
      </c>
      <c r="H71" s="132">
        <v>0.0</v>
      </c>
      <c r="I71" s="136">
        <f>ROUND(((G71/22))*H71,2)</f>
        <v>0</v>
      </c>
      <c r="J71" s="137">
        <f>G71-I71</f>
        <v>33297</v>
      </c>
      <c r="K71" s="135">
        <v>2000</v>
      </c>
      <c r="L71" s="136">
        <f>ROUND(((K71/22))*H71,2)</f>
        <v>0</v>
      </c>
      <c r="M71" s="137">
        <f>K71-L71</f>
        <v>2000</v>
      </c>
      <c r="N71" s="138">
        <v>0.0</v>
      </c>
      <c r="O71" s="138">
        <v>0.0</v>
      </c>
      <c r="P71" s="138">
        <v>22</v>
      </c>
      <c r="Q71" s="138">
        <v>0.0</v>
      </c>
      <c r="R71" s="138">
        <f>P71-Q71</f>
        <v>22</v>
      </c>
      <c r="S71" s="137">
        <f>ROUND(IF(R71&gt;=17,N71,IF(R71&gt;=12,N71*0.75,IF(R71&gt;=6,N71*0.5,IF(R71&gt;=1,N71*0.25,0)))),2)</f>
        <v>0</v>
      </c>
      <c r="T71" s="137">
        <f>ROUND(IF(R71&gt;=17,O71,IF(R71&gt;=12,O71*0.75,IF(R71&gt;=6,O71*0.5,IF(R71&gt;=1,O71*0.25,0)))),2)</f>
        <v>0</v>
      </c>
      <c r="U71" s="139">
        <f>J71+M71+S71+T71</f>
        <v>35297</v>
      </c>
      <c r="V71" s="139">
        <f>ROUND(IF(G71=0,0,IF(G71&lt;=10000,400,IF(G71&lt;=80000,G71*4%,IF(G71&gt;80000,3200)))),2)</f>
        <v>1331.88</v>
      </c>
      <c r="W71" s="136">
        <f>G71*0.12</f>
        <v>3995.64</v>
      </c>
      <c r="X71" s="136">
        <v>100</v>
      </c>
      <c r="Y71" s="136">
        <f>ROUND(V71/2,2)</f>
        <v>665.94</v>
      </c>
      <c r="Z71" s="135">
        <f>IF(G71&gt;=10000,100,G71*0.01)</f>
        <v>100</v>
      </c>
      <c r="AA71" s="140" t="s">
        <v>53</v>
      </c>
      <c r="AB71" s="136">
        <v>2996.73</v>
      </c>
      <c r="AC71" s="136" t="s">
        <v>62</v>
      </c>
      <c r="AD71" s="136">
        <v>175</v>
      </c>
      <c r="AE71" s="141"/>
      <c r="AF71" s="141"/>
      <c r="AG71" s="141"/>
      <c r="AH71" s="141"/>
      <c r="AL71"/>
    </row>
    <row r="72" spans="1:38" customHeight="1" ht="20">
      <c r="A72" s="17"/>
      <c r="B72" s="42"/>
      <c r="C72" s="37"/>
      <c r="D72" s="17"/>
      <c r="E72" s="17"/>
      <c r="F72" s="17"/>
      <c r="G72" s="41"/>
      <c r="H72" s="17"/>
      <c r="I72" s="16"/>
      <c r="J72" s="38"/>
      <c r="K72" s="27"/>
      <c r="L72" s="28"/>
      <c r="M72" s="38"/>
      <c r="N72" s="81"/>
      <c r="O72" s="81"/>
      <c r="P72" s="81"/>
      <c r="Q72" s="81"/>
      <c r="R72" s="81"/>
      <c r="S72" s="38"/>
      <c r="T72" s="38"/>
      <c r="U72" s="57"/>
      <c r="V72" s="57"/>
      <c r="W72" s="39"/>
      <c r="X72" s="39"/>
      <c r="Y72" s="39"/>
      <c r="Z72" s="18"/>
      <c r="AA72" s="40" t="s">
        <v>55</v>
      </c>
      <c r="AB72" s="39">
        <v>665.94</v>
      </c>
      <c r="AC72" s="39" t="s">
        <v>63</v>
      </c>
      <c r="AD72" s="16">
        <v>30</v>
      </c>
      <c r="AE72" s="131"/>
      <c r="AF72" s="131"/>
      <c r="AG72" s="131"/>
      <c r="AH72" s="131"/>
      <c r="AL72"/>
    </row>
    <row r="73" spans="1:38" customHeight="1" ht="20">
      <c r="A73" s="17"/>
      <c r="B73" s="42"/>
      <c r="C73" s="37"/>
      <c r="D73" s="17"/>
      <c r="E73" s="17"/>
      <c r="F73" s="17"/>
      <c r="G73" s="41"/>
      <c r="H73" s="17"/>
      <c r="I73" s="16"/>
      <c r="J73" s="38"/>
      <c r="K73" s="27"/>
      <c r="L73" s="28"/>
      <c r="M73" s="38"/>
      <c r="N73" s="81"/>
      <c r="O73" s="81"/>
      <c r="P73" s="81"/>
      <c r="Q73" s="81"/>
      <c r="R73" s="81"/>
      <c r="S73" s="38"/>
      <c r="T73" s="38"/>
      <c r="U73" s="57"/>
      <c r="V73" s="57"/>
      <c r="W73" s="39"/>
      <c r="X73" s="39"/>
      <c r="Y73" s="39"/>
      <c r="Z73" s="18"/>
      <c r="AA73" s="40" t="s">
        <v>57</v>
      </c>
      <c r="AB73" s="39">
        <v>100</v>
      </c>
      <c r="AC73" s="39"/>
      <c r="AD73" s="16"/>
      <c r="AE73" s="131"/>
      <c r="AF73" s="131"/>
      <c r="AG73" s="131"/>
      <c r="AH73" s="131"/>
      <c r="AL73"/>
    </row>
    <row r="74" spans="1:38" customHeight="1" ht="20">
      <c r="A74" s="17"/>
      <c r="B74" s="42"/>
      <c r="C74" s="37"/>
      <c r="D74" s="17"/>
      <c r="E74" s="17"/>
      <c r="F74" s="17"/>
      <c r="G74" s="41"/>
      <c r="H74" s="17"/>
      <c r="I74" s="16"/>
      <c r="J74" s="38"/>
      <c r="K74" s="27"/>
      <c r="L74" s="28"/>
      <c r="M74" s="38"/>
      <c r="N74" s="81"/>
      <c r="O74" s="81"/>
      <c r="P74" s="81"/>
      <c r="Q74" s="81"/>
      <c r="R74" s="81"/>
      <c r="S74" s="38"/>
      <c r="T74" s="38"/>
      <c r="U74" s="57"/>
      <c r="V74" s="57"/>
      <c r="W74" s="39"/>
      <c r="X74" s="39"/>
      <c r="Y74" s="39"/>
      <c r="Z74" s="18"/>
      <c r="AA74" s="40"/>
      <c r="AB74" s="39"/>
      <c r="AC74" s="39"/>
      <c r="AD74" s="16"/>
      <c r="AE74" s="131">
        <f>SUM(AB71:AB73,AD71:AD72)</f>
        <v>3967.67</v>
      </c>
      <c r="AF74" s="131">
        <f>U71-AE74</f>
        <v>31329.33</v>
      </c>
      <c r="AG74" s="131">
        <f>ROUND(((AF74-(S71+T71))/2),2)+S71+T71</f>
        <v>15664.67</v>
      </c>
      <c r="AH74" s="131">
        <f>AF74-AG74</f>
        <v>15664.66</v>
      </c>
      <c r="AL74"/>
    </row>
    <row r="75" spans="1:38">
      <c r="A75" s="132">
        <v>9</v>
      </c>
      <c r="B75" s="133" t="s">
        <v>84</v>
      </c>
      <c r="C75" s="134" t="s">
        <v>52</v>
      </c>
      <c r="D75" s="132"/>
      <c r="E75" s="132">
        <v>1</v>
      </c>
      <c r="F75" s="132">
        <v>272</v>
      </c>
      <c r="G75" s="135">
        <v>14135</v>
      </c>
      <c r="H75" s="132">
        <v>0.0</v>
      </c>
      <c r="I75" s="136">
        <f>ROUND(((G75/22))*H75,2)</f>
        <v>0</v>
      </c>
      <c r="J75" s="137">
        <f>G75-I75</f>
        <v>14135</v>
      </c>
      <c r="K75" s="135">
        <v>2000</v>
      </c>
      <c r="L75" s="136">
        <f>ROUND(((K75/22))*H75,2)</f>
        <v>0</v>
      </c>
      <c r="M75" s="137">
        <f>K75-L75</f>
        <v>2000</v>
      </c>
      <c r="N75" s="138">
        <v>0.0</v>
      </c>
      <c r="O75" s="138">
        <v>0.0</v>
      </c>
      <c r="P75" s="138">
        <v>22</v>
      </c>
      <c r="Q75" s="138">
        <v>0.0</v>
      </c>
      <c r="R75" s="138">
        <f>P75-Q75</f>
        <v>22</v>
      </c>
      <c r="S75" s="137">
        <f>ROUND(IF(R75&gt;=17,N75,IF(R75&gt;=12,N75*0.75,IF(R75&gt;=6,N75*0.5,IF(R75&gt;=1,N75*0.25,0)))),2)</f>
        <v>0</v>
      </c>
      <c r="T75" s="137">
        <f>ROUND(IF(R75&gt;=17,O75,IF(R75&gt;=12,O75*0.75,IF(R75&gt;=6,O75*0.5,IF(R75&gt;=1,O75*0.25,0)))),2)</f>
        <v>0</v>
      </c>
      <c r="U75" s="139">
        <f>J75+M75+S75+T75</f>
        <v>16135</v>
      </c>
      <c r="V75" s="139">
        <f>ROUND(IF(G75=0,0,IF(G75&lt;=10000,400,IF(G75&lt;=80000,G75*4%,IF(G75&gt;80000,3200)))),2)</f>
        <v>565.4</v>
      </c>
      <c r="W75" s="136">
        <f>G75*0.12</f>
        <v>1696.2</v>
      </c>
      <c r="X75" s="136">
        <v>100</v>
      </c>
      <c r="Y75" s="136">
        <f>ROUND(V75/2,2)</f>
        <v>282.7</v>
      </c>
      <c r="Z75" s="135">
        <f>IF(G75&gt;=10000,100,G75*0.01)</f>
        <v>100</v>
      </c>
      <c r="AA75" s="140" t="s">
        <v>53</v>
      </c>
      <c r="AB75" s="136">
        <v>1272.15</v>
      </c>
      <c r="AC75" s="136" t="s">
        <v>58</v>
      </c>
      <c r="AD75" s="136">
        <v>100</v>
      </c>
      <c r="AE75" s="141"/>
      <c r="AF75" s="141"/>
      <c r="AG75" s="141"/>
      <c r="AH75" s="141"/>
      <c r="AL75"/>
    </row>
    <row r="76" spans="1:38" customHeight="1" ht="20">
      <c r="A76" s="17"/>
      <c r="B76" s="42"/>
      <c r="C76" s="37"/>
      <c r="D76" s="17"/>
      <c r="E76" s="17"/>
      <c r="F76" s="17"/>
      <c r="G76" s="41"/>
      <c r="H76" s="17"/>
      <c r="I76" s="16"/>
      <c r="J76" s="38"/>
      <c r="K76" s="27"/>
      <c r="L76" s="28"/>
      <c r="M76" s="38"/>
      <c r="N76" s="81"/>
      <c r="O76" s="81"/>
      <c r="P76" s="81"/>
      <c r="Q76" s="81"/>
      <c r="R76" s="81"/>
      <c r="S76" s="38"/>
      <c r="T76" s="38"/>
      <c r="U76" s="57"/>
      <c r="V76" s="57"/>
      <c r="W76" s="39"/>
      <c r="X76" s="39"/>
      <c r="Y76" s="39"/>
      <c r="Z76" s="18"/>
      <c r="AA76" s="40" t="s">
        <v>55</v>
      </c>
      <c r="AB76" s="39">
        <v>282.7</v>
      </c>
      <c r="AC76" s="39" t="s">
        <v>69</v>
      </c>
      <c r="AD76" s="16">
        <v>100</v>
      </c>
      <c r="AE76" s="131"/>
      <c r="AF76" s="131"/>
      <c r="AG76" s="131"/>
      <c r="AH76" s="131"/>
      <c r="AL76"/>
    </row>
    <row r="77" spans="1:38" customHeight="1" ht="20">
      <c r="A77" s="17"/>
      <c r="B77" s="42"/>
      <c r="C77" s="37"/>
      <c r="D77" s="17"/>
      <c r="E77" s="17"/>
      <c r="F77" s="17"/>
      <c r="G77" s="41"/>
      <c r="H77" s="17"/>
      <c r="I77" s="16"/>
      <c r="J77" s="38"/>
      <c r="K77" s="27"/>
      <c r="L77" s="28"/>
      <c r="M77" s="38"/>
      <c r="N77" s="81"/>
      <c r="O77" s="81"/>
      <c r="P77" s="81"/>
      <c r="Q77" s="81"/>
      <c r="R77" s="81"/>
      <c r="S77" s="38"/>
      <c r="T77" s="38"/>
      <c r="U77" s="57"/>
      <c r="V77" s="57"/>
      <c r="W77" s="39"/>
      <c r="X77" s="39"/>
      <c r="Y77" s="39"/>
      <c r="Z77" s="18"/>
      <c r="AA77" s="40" t="s">
        <v>57</v>
      </c>
      <c r="AB77" s="39">
        <v>100</v>
      </c>
      <c r="AC77" s="39" t="s">
        <v>71</v>
      </c>
      <c r="AD77" s="16">
        <v>8583.34</v>
      </c>
      <c r="AE77" s="131"/>
      <c r="AF77" s="131"/>
      <c r="AG77" s="131"/>
      <c r="AH77" s="131"/>
      <c r="AL77"/>
    </row>
    <row r="78" spans="1:38" customHeight="1" ht="20">
      <c r="A78" s="17"/>
      <c r="B78" s="42"/>
      <c r="C78" s="37"/>
      <c r="D78" s="17"/>
      <c r="E78" s="17"/>
      <c r="F78" s="17"/>
      <c r="G78" s="41"/>
      <c r="H78" s="17"/>
      <c r="I78" s="16"/>
      <c r="J78" s="38"/>
      <c r="K78" s="27"/>
      <c r="L78" s="28"/>
      <c r="M78" s="38"/>
      <c r="N78" s="81"/>
      <c r="O78" s="81"/>
      <c r="P78" s="81"/>
      <c r="Q78" s="81"/>
      <c r="R78" s="81"/>
      <c r="S78" s="38"/>
      <c r="T78" s="38"/>
      <c r="U78" s="57"/>
      <c r="V78" s="57"/>
      <c r="W78" s="39"/>
      <c r="X78" s="39"/>
      <c r="Y78" s="39"/>
      <c r="Z78" s="18"/>
      <c r="AA78" s="40"/>
      <c r="AB78" s="39"/>
      <c r="AC78" s="39" t="s">
        <v>62</v>
      </c>
      <c r="AD78" s="16">
        <v>175</v>
      </c>
      <c r="AE78" s="131"/>
      <c r="AF78" s="131"/>
      <c r="AG78" s="131"/>
      <c r="AH78" s="131"/>
      <c r="AL78"/>
    </row>
    <row r="79" spans="1:38" customHeight="1" ht="20">
      <c r="A79" s="17"/>
      <c r="B79" s="42"/>
      <c r="C79" s="37"/>
      <c r="D79" s="17"/>
      <c r="E79" s="17"/>
      <c r="F79" s="17"/>
      <c r="G79" s="41"/>
      <c r="H79" s="17"/>
      <c r="I79" s="16"/>
      <c r="J79" s="38"/>
      <c r="K79" s="27"/>
      <c r="L79" s="28"/>
      <c r="M79" s="38"/>
      <c r="N79" s="81"/>
      <c r="O79" s="81"/>
      <c r="P79" s="81"/>
      <c r="Q79" s="81"/>
      <c r="R79" s="81"/>
      <c r="S79" s="38"/>
      <c r="T79" s="38"/>
      <c r="U79" s="57"/>
      <c r="V79" s="57"/>
      <c r="W79" s="39"/>
      <c r="X79" s="39"/>
      <c r="Y79" s="39"/>
      <c r="Z79" s="18"/>
      <c r="AA79" s="40"/>
      <c r="AB79" s="39"/>
      <c r="AC79" s="39" t="s">
        <v>63</v>
      </c>
      <c r="AD79" s="16">
        <v>30</v>
      </c>
      <c r="AE79" s="131"/>
      <c r="AF79" s="131"/>
      <c r="AG79" s="131"/>
      <c r="AH79" s="131"/>
      <c r="AL79"/>
    </row>
    <row r="80" spans="1:38" customHeight="1" ht="20">
      <c r="A80" s="17"/>
      <c r="B80" s="42"/>
      <c r="C80" s="37"/>
      <c r="D80" s="17"/>
      <c r="E80" s="17"/>
      <c r="F80" s="17"/>
      <c r="G80" s="41"/>
      <c r="H80" s="17"/>
      <c r="I80" s="16"/>
      <c r="J80" s="38"/>
      <c r="K80" s="27"/>
      <c r="L80" s="28"/>
      <c r="M80" s="38"/>
      <c r="N80" s="81"/>
      <c r="O80" s="81"/>
      <c r="P80" s="81"/>
      <c r="Q80" s="81"/>
      <c r="R80" s="81"/>
      <c r="S80" s="38"/>
      <c r="T80" s="38"/>
      <c r="U80" s="57"/>
      <c r="V80" s="57"/>
      <c r="W80" s="39"/>
      <c r="X80" s="39"/>
      <c r="Y80" s="39"/>
      <c r="Z80" s="18"/>
      <c r="AA80" s="40"/>
      <c r="AB80" s="39"/>
      <c r="AC80" s="39"/>
      <c r="AD80" s="16"/>
      <c r="AE80" s="131">
        <f>SUM(AB75:AB77,AD75:AD79)</f>
        <v>10643.19</v>
      </c>
      <c r="AF80" s="131">
        <f>U75-AE80</f>
        <v>5491.81</v>
      </c>
      <c r="AG80" s="131">
        <f>ROUND(((AF80-(S75+T75))/2),2)+S75+T75</f>
        <v>2745.91</v>
      </c>
      <c r="AH80" s="131">
        <f>AF80-AG80</f>
        <v>2745.9</v>
      </c>
      <c r="AL80"/>
    </row>
    <row r="81" spans="1:38">
      <c r="A81" s="132">
        <v>10</v>
      </c>
      <c r="B81" s="133" t="s">
        <v>85</v>
      </c>
      <c r="C81" s="134" t="s">
        <v>73</v>
      </c>
      <c r="D81" s="132"/>
      <c r="E81" s="132">
        <v>1</v>
      </c>
      <c r="F81" s="132">
        <v>27</v>
      </c>
      <c r="G81" s="135">
        <v>43898</v>
      </c>
      <c r="H81" s="132">
        <v>0.0</v>
      </c>
      <c r="I81" s="136">
        <f>ROUND(((G81/22))*H81,2)</f>
        <v>0</v>
      </c>
      <c r="J81" s="137">
        <f>G81-I81</f>
        <v>43898</v>
      </c>
      <c r="K81" s="135">
        <v>2000</v>
      </c>
      <c r="L81" s="136">
        <f>ROUND(((K81/22))*H81,2)</f>
        <v>0</v>
      </c>
      <c r="M81" s="137">
        <f>K81-L81</f>
        <v>2000</v>
      </c>
      <c r="N81" s="138">
        <v>4500.0</v>
      </c>
      <c r="O81" s="138">
        <v>4500.0</v>
      </c>
      <c r="P81" s="138">
        <v>22</v>
      </c>
      <c r="Q81" s="138">
        <v>0.0</v>
      </c>
      <c r="R81" s="138">
        <f>P81-Q81</f>
        <v>22</v>
      </c>
      <c r="S81" s="137">
        <f>ROUND(IF(R81&gt;=17,N81,IF(R81&gt;=12,N81*0.75,IF(R81&gt;=6,N81*0.5,IF(R81&gt;=1,N81*0.25,0)))),2)</f>
        <v>4500</v>
      </c>
      <c r="T81" s="137">
        <f>ROUND(IF(R81&gt;=17,O81,IF(R81&gt;=12,O81*0.75,IF(R81&gt;=6,O81*0.5,IF(R81&gt;=1,O81*0.25,0)))),2)</f>
        <v>4500</v>
      </c>
      <c r="U81" s="139">
        <f>J81+M81+S81+T81</f>
        <v>54898</v>
      </c>
      <c r="V81" s="139">
        <f>ROUND(IF(G81=0,0,IF(G81&lt;=10000,400,IF(G81&lt;=80000,G81*4%,IF(G81&gt;80000,3200)))),2)</f>
        <v>1755.92</v>
      </c>
      <c r="W81" s="136">
        <f>G81*0.12</f>
        <v>5267.76</v>
      </c>
      <c r="X81" s="136">
        <v>100</v>
      </c>
      <c r="Y81" s="136">
        <f>ROUND(V81/2,2)</f>
        <v>877.96</v>
      </c>
      <c r="Z81" s="135">
        <f>IF(G81&gt;=10000,100,G81*0.01)</f>
        <v>100</v>
      </c>
      <c r="AA81" s="140" t="s">
        <v>53</v>
      </c>
      <c r="AB81" s="136">
        <v>3950.82</v>
      </c>
      <c r="AC81" s="136" t="s">
        <v>56</v>
      </c>
      <c r="AD81" s="136">
        <v>100</v>
      </c>
      <c r="AE81" s="141"/>
      <c r="AF81" s="141"/>
      <c r="AG81" s="141"/>
      <c r="AH81" s="141"/>
      <c r="AL81"/>
    </row>
    <row r="82" spans="1:38" customHeight="1" ht="20">
      <c r="A82" s="17"/>
      <c r="B82" s="42"/>
      <c r="C82" s="37"/>
      <c r="D82" s="17"/>
      <c r="E82" s="17"/>
      <c r="F82" s="17"/>
      <c r="G82" s="41"/>
      <c r="H82" s="17"/>
      <c r="I82" s="16"/>
      <c r="J82" s="38"/>
      <c r="K82" s="27"/>
      <c r="L82" s="28"/>
      <c r="M82" s="38"/>
      <c r="N82" s="81"/>
      <c r="O82" s="81"/>
      <c r="P82" s="81"/>
      <c r="Q82" s="81"/>
      <c r="R82" s="81"/>
      <c r="S82" s="38"/>
      <c r="T82" s="38"/>
      <c r="U82" s="57"/>
      <c r="V82" s="57"/>
      <c r="W82" s="39"/>
      <c r="X82" s="39"/>
      <c r="Y82" s="39"/>
      <c r="Z82" s="18"/>
      <c r="AA82" s="40" t="s">
        <v>55</v>
      </c>
      <c r="AB82" s="39">
        <v>877.96</v>
      </c>
      <c r="AC82" s="39" t="s">
        <v>66</v>
      </c>
      <c r="AD82" s="16">
        <v>2129.01</v>
      </c>
      <c r="AE82" s="131"/>
      <c r="AF82" s="131"/>
      <c r="AG82" s="131"/>
      <c r="AH82" s="131"/>
      <c r="AL82"/>
    </row>
    <row r="83" spans="1:38" customHeight="1" ht="20">
      <c r="A83" s="17"/>
      <c r="B83" s="42"/>
      <c r="C83" s="37"/>
      <c r="D83" s="17"/>
      <c r="E83" s="17"/>
      <c r="F83" s="17"/>
      <c r="G83" s="41"/>
      <c r="H83" s="17"/>
      <c r="I83" s="16"/>
      <c r="J83" s="38"/>
      <c r="K83" s="27"/>
      <c r="L83" s="28"/>
      <c r="M83" s="38"/>
      <c r="N83" s="81"/>
      <c r="O83" s="81"/>
      <c r="P83" s="81"/>
      <c r="Q83" s="81"/>
      <c r="R83" s="81"/>
      <c r="S83" s="38"/>
      <c r="T83" s="38"/>
      <c r="U83" s="57"/>
      <c r="V83" s="57"/>
      <c r="W83" s="39"/>
      <c r="X83" s="39"/>
      <c r="Y83" s="39"/>
      <c r="Z83" s="18"/>
      <c r="AA83" s="40" t="s">
        <v>57</v>
      </c>
      <c r="AB83" s="39">
        <v>100</v>
      </c>
      <c r="AC83" s="39" t="s">
        <v>74</v>
      </c>
      <c r="AD83" s="16">
        <v>9634.44</v>
      </c>
      <c r="AE83" s="131"/>
      <c r="AF83" s="131"/>
      <c r="AG83" s="131"/>
      <c r="AH83" s="131"/>
      <c r="AL83"/>
    </row>
    <row r="84" spans="1:38" customHeight="1" ht="20">
      <c r="A84" s="17"/>
      <c r="B84" s="42"/>
      <c r="C84" s="37"/>
      <c r="D84" s="17"/>
      <c r="E84" s="17"/>
      <c r="F84" s="17"/>
      <c r="G84" s="41"/>
      <c r="H84" s="17"/>
      <c r="I84" s="16"/>
      <c r="J84" s="38"/>
      <c r="K84" s="27"/>
      <c r="L84" s="28"/>
      <c r="M84" s="38"/>
      <c r="N84" s="81"/>
      <c r="O84" s="81"/>
      <c r="P84" s="81"/>
      <c r="Q84" s="81"/>
      <c r="R84" s="81"/>
      <c r="S84" s="38"/>
      <c r="T84" s="38"/>
      <c r="U84" s="57"/>
      <c r="V84" s="57"/>
      <c r="W84" s="39"/>
      <c r="X84" s="39"/>
      <c r="Y84" s="39"/>
      <c r="Z84" s="18"/>
      <c r="AA84" s="40" t="s">
        <v>70</v>
      </c>
      <c r="AB84" s="39">
        <v>4256.75</v>
      </c>
      <c r="AC84" s="39" t="s">
        <v>67</v>
      </c>
      <c r="AD84" s="16">
        <v>655.56</v>
      </c>
      <c r="AE84" s="131"/>
      <c r="AF84" s="131"/>
      <c r="AG84" s="131"/>
      <c r="AH84" s="131"/>
      <c r="AL84"/>
    </row>
    <row r="85" spans="1:38" customHeight="1" ht="20">
      <c r="A85" s="17"/>
      <c r="B85" s="42"/>
      <c r="C85" s="37"/>
      <c r="D85" s="17"/>
      <c r="E85" s="17"/>
      <c r="F85" s="17"/>
      <c r="G85" s="41"/>
      <c r="H85" s="17"/>
      <c r="I85" s="16"/>
      <c r="J85" s="38"/>
      <c r="K85" s="27"/>
      <c r="L85" s="28"/>
      <c r="M85" s="38"/>
      <c r="N85" s="81"/>
      <c r="O85" s="81"/>
      <c r="P85" s="81"/>
      <c r="Q85" s="81"/>
      <c r="R85" s="81"/>
      <c r="S85" s="38"/>
      <c r="T85" s="38"/>
      <c r="U85" s="57"/>
      <c r="V85" s="57"/>
      <c r="W85" s="39"/>
      <c r="X85" s="39"/>
      <c r="Y85" s="39"/>
      <c r="Z85" s="18"/>
      <c r="AA85" s="40"/>
      <c r="AB85" s="39"/>
      <c r="AC85" s="39" t="s">
        <v>68</v>
      </c>
      <c r="AD85" s="16">
        <v>8989.14</v>
      </c>
      <c r="AE85" s="131"/>
      <c r="AF85" s="131"/>
      <c r="AG85" s="131"/>
      <c r="AH85" s="131"/>
      <c r="AL85"/>
    </row>
    <row r="86" spans="1:38" customHeight="1" ht="20">
      <c r="A86" s="17"/>
      <c r="B86" s="42"/>
      <c r="C86" s="37"/>
      <c r="D86" s="17"/>
      <c r="E86" s="17"/>
      <c r="F86" s="17"/>
      <c r="G86" s="41"/>
      <c r="H86" s="17"/>
      <c r="I86" s="16"/>
      <c r="J86" s="38"/>
      <c r="K86" s="27"/>
      <c r="L86" s="28"/>
      <c r="M86" s="38"/>
      <c r="N86" s="81"/>
      <c r="O86" s="81"/>
      <c r="P86" s="81"/>
      <c r="Q86" s="81"/>
      <c r="R86" s="81"/>
      <c r="S86" s="38"/>
      <c r="T86" s="38"/>
      <c r="U86" s="57"/>
      <c r="V86" s="57"/>
      <c r="W86" s="39"/>
      <c r="X86" s="39"/>
      <c r="Y86" s="39"/>
      <c r="Z86" s="18"/>
      <c r="AA86" s="40"/>
      <c r="AB86" s="39"/>
      <c r="AC86" s="39" t="s">
        <v>61</v>
      </c>
      <c r="AD86" s="16">
        <v>4103.31</v>
      </c>
      <c r="AE86" s="131"/>
      <c r="AF86" s="131"/>
      <c r="AG86" s="131"/>
      <c r="AH86" s="131"/>
      <c r="AL86"/>
    </row>
    <row r="87" spans="1:38" customHeight="1" ht="20">
      <c r="A87" s="17"/>
      <c r="B87" s="42"/>
      <c r="C87" s="37"/>
      <c r="D87" s="17"/>
      <c r="E87" s="17"/>
      <c r="F87" s="17"/>
      <c r="G87" s="41"/>
      <c r="H87" s="17"/>
      <c r="I87" s="16"/>
      <c r="J87" s="38"/>
      <c r="K87" s="27"/>
      <c r="L87" s="28"/>
      <c r="M87" s="38"/>
      <c r="N87" s="81"/>
      <c r="O87" s="81"/>
      <c r="P87" s="81"/>
      <c r="Q87" s="81"/>
      <c r="R87" s="81"/>
      <c r="S87" s="38"/>
      <c r="T87" s="38"/>
      <c r="U87" s="57"/>
      <c r="V87" s="57"/>
      <c r="W87" s="39"/>
      <c r="X87" s="39"/>
      <c r="Y87" s="39"/>
      <c r="Z87" s="18"/>
      <c r="AA87" s="40"/>
      <c r="AB87" s="39"/>
      <c r="AC87" s="39" t="s">
        <v>71</v>
      </c>
      <c r="AD87" s="16">
        <v>4613.55</v>
      </c>
      <c r="AE87" s="131"/>
      <c r="AF87" s="131"/>
      <c r="AG87" s="131"/>
      <c r="AH87" s="131"/>
      <c r="AL87"/>
    </row>
    <row r="88" spans="1:38" customHeight="1" ht="20">
      <c r="A88" s="17"/>
      <c r="B88" s="42"/>
      <c r="C88" s="37"/>
      <c r="D88" s="17"/>
      <c r="E88" s="17"/>
      <c r="F88" s="17"/>
      <c r="G88" s="41"/>
      <c r="H88" s="17"/>
      <c r="I88" s="16"/>
      <c r="J88" s="38"/>
      <c r="K88" s="27"/>
      <c r="L88" s="28"/>
      <c r="M88" s="38"/>
      <c r="N88" s="81"/>
      <c r="O88" s="81"/>
      <c r="P88" s="81"/>
      <c r="Q88" s="81"/>
      <c r="R88" s="81"/>
      <c r="S88" s="38"/>
      <c r="T88" s="38"/>
      <c r="U88" s="57"/>
      <c r="V88" s="57"/>
      <c r="W88" s="39"/>
      <c r="X88" s="39"/>
      <c r="Y88" s="39"/>
      <c r="Z88" s="18"/>
      <c r="AA88" s="40"/>
      <c r="AB88" s="39"/>
      <c r="AC88" s="39" t="s">
        <v>62</v>
      </c>
      <c r="AD88" s="16">
        <v>175</v>
      </c>
      <c r="AE88" s="131"/>
      <c r="AF88" s="131"/>
      <c r="AG88" s="131"/>
      <c r="AH88" s="131"/>
      <c r="AL88"/>
    </row>
    <row r="89" spans="1:38" customHeight="1" ht="20">
      <c r="A89" s="17"/>
      <c r="B89" s="42"/>
      <c r="C89" s="37"/>
      <c r="D89" s="17"/>
      <c r="E89" s="17"/>
      <c r="F89" s="17"/>
      <c r="G89" s="41"/>
      <c r="H89" s="17"/>
      <c r="I89" s="16"/>
      <c r="J89" s="38"/>
      <c r="K89" s="27"/>
      <c r="L89" s="28"/>
      <c r="M89" s="38"/>
      <c r="N89" s="81"/>
      <c r="O89" s="81"/>
      <c r="P89" s="81"/>
      <c r="Q89" s="81"/>
      <c r="R89" s="81"/>
      <c r="S89" s="38"/>
      <c r="T89" s="38"/>
      <c r="U89" s="57"/>
      <c r="V89" s="57"/>
      <c r="W89" s="39"/>
      <c r="X89" s="39"/>
      <c r="Y89" s="39"/>
      <c r="Z89" s="18"/>
      <c r="AA89" s="40"/>
      <c r="AB89" s="39"/>
      <c r="AC89" s="39" t="s">
        <v>63</v>
      </c>
      <c r="AD89" s="16">
        <v>30</v>
      </c>
      <c r="AE89" s="131"/>
      <c r="AF89" s="131"/>
      <c r="AG89" s="131"/>
      <c r="AH89" s="131"/>
      <c r="AL89"/>
    </row>
    <row r="90" spans="1:38" customHeight="1" ht="20">
      <c r="A90" s="17"/>
      <c r="B90" s="42"/>
      <c r="C90" s="37"/>
      <c r="D90" s="17"/>
      <c r="E90" s="17"/>
      <c r="F90" s="17"/>
      <c r="G90" s="41"/>
      <c r="H90" s="17"/>
      <c r="I90" s="16"/>
      <c r="J90" s="38"/>
      <c r="K90" s="27"/>
      <c r="L90" s="28"/>
      <c r="M90" s="38"/>
      <c r="N90" s="81"/>
      <c r="O90" s="81"/>
      <c r="P90" s="81"/>
      <c r="Q90" s="81"/>
      <c r="R90" s="81"/>
      <c r="S90" s="38"/>
      <c r="T90" s="38"/>
      <c r="U90" s="57"/>
      <c r="V90" s="57"/>
      <c r="W90" s="39"/>
      <c r="X90" s="39"/>
      <c r="Y90" s="39"/>
      <c r="Z90" s="18"/>
      <c r="AA90" s="40"/>
      <c r="AB90" s="39"/>
      <c r="AC90" s="39"/>
      <c r="AD90" s="16"/>
      <c r="AE90" s="131">
        <f>SUM(AB81:AB84,AD81:AD89)</f>
        <v>39615.54</v>
      </c>
      <c r="AF90" s="131">
        <f>U81-AE90</f>
        <v>15282.46</v>
      </c>
      <c r="AG90" s="131">
        <f>ROUND(((AF90-(S81+T81))/2),2)+S81+T81</f>
        <v>12141.23</v>
      </c>
      <c r="AH90" s="131">
        <f>AF90-AG90</f>
        <v>3141.23</v>
      </c>
      <c r="AL90"/>
    </row>
    <row r="91" spans="1:38">
      <c r="A91" s="132">
        <v>11</v>
      </c>
      <c r="B91" s="133" t="s">
        <v>86</v>
      </c>
      <c r="C91" s="134" t="s">
        <v>87</v>
      </c>
      <c r="D91" s="132"/>
      <c r="E91" s="132">
        <v>1</v>
      </c>
      <c r="F91" s="132">
        <v>110</v>
      </c>
      <c r="G91" s="135">
        <v>17278</v>
      </c>
      <c r="H91" s="132">
        <v>0.0</v>
      </c>
      <c r="I91" s="136">
        <f>ROUND(((G91/22))*H91,2)</f>
        <v>0</v>
      </c>
      <c r="J91" s="137">
        <f>G91-I91</f>
        <v>17278</v>
      </c>
      <c r="K91" s="135">
        <v>2000</v>
      </c>
      <c r="L91" s="136">
        <f>ROUND(((K91/22))*H91,2)</f>
        <v>0</v>
      </c>
      <c r="M91" s="137">
        <f>K91-L91</f>
        <v>2000</v>
      </c>
      <c r="N91" s="138">
        <v>0.0</v>
      </c>
      <c r="O91" s="138">
        <v>0.0</v>
      </c>
      <c r="P91" s="138">
        <v>22</v>
      </c>
      <c r="Q91" s="138">
        <v>0.0</v>
      </c>
      <c r="R91" s="138">
        <f>P91-Q91</f>
        <v>22</v>
      </c>
      <c r="S91" s="137">
        <f>ROUND(IF(R91&gt;=17,N91,IF(R91&gt;=12,N91*0.75,IF(R91&gt;=6,N91*0.5,IF(R91&gt;=1,N91*0.25,0)))),2)</f>
        <v>0</v>
      </c>
      <c r="T91" s="137">
        <f>ROUND(IF(R91&gt;=17,O91,IF(R91&gt;=12,O91*0.75,IF(R91&gt;=6,O91*0.5,IF(R91&gt;=1,O91*0.25,0)))),2)</f>
        <v>0</v>
      </c>
      <c r="U91" s="139">
        <f>J91+M91+S91+T91</f>
        <v>19278</v>
      </c>
      <c r="V91" s="139">
        <f>ROUND(IF(G91=0,0,IF(G91&lt;=10000,400,IF(G91&lt;=80000,G91*4%,IF(G91&gt;80000,3200)))),2)</f>
        <v>691.12</v>
      </c>
      <c r="W91" s="136">
        <f>G91*0.12</f>
        <v>2073.36</v>
      </c>
      <c r="X91" s="136">
        <v>100</v>
      </c>
      <c r="Y91" s="136">
        <f>ROUND(V91/2,2)</f>
        <v>345.56</v>
      </c>
      <c r="Z91" s="135">
        <f>IF(G91&gt;=10000,100,G91*0.01)</f>
        <v>100</v>
      </c>
      <c r="AA91" s="140" t="s">
        <v>53</v>
      </c>
      <c r="AB91" s="136">
        <v>1555.02</v>
      </c>
      <c r="AC91" s="136" t="s">
        <v>74</v>
      </c>
      <c r="AD91" s="136">
        <v>3853.78</v>
      </c>
      <c r="AE91" s="141"/>
      <c r="AF91" s="141"/>
      <c r="AG91" s="141"/>
      <c r="AH91" s="141"/>
      <c r="AL91"/>
    </row>
    <row r="92" spans="1:38" customHeight="1" ht="20">
      <c r="A92" s="17"/>
      <c r="B92" s="42"/>
      <c r="C92" s="37"/>
      <c r="D92" s="17"/>
      <c r="E92" s="17"/>
      <c r="F92" s="17"/>
      <c r="G92" s="41"/>
      <c r="H92" s="17"/>
      <c r="I92" s="16"/>
      <c r="J92" s="38"/>
      <c r="K92" s="27"/>
      <c r="L92" s="28"/>
      <c r="M92" s="38"/>
      <c r="N92" s="81"/>
      <c r="O92" s="81"/>
      <c r="P92" s="81"/>
      <c r="Q92" s="81"/>
      <c r="R92" s="81"/>
      <c r="S92" s="38"/>
      <c r="T92" s="38"/>
      <c r="U92" s="57"/>
      <c r="V92" s="57"/>
      <c r="W92" s="39"/>
      <c r="X92" s="39"/>
      <c r="Y92" s="39"/>
      <c r="Z92" s="18"/>
      <c r="AA92" s="40" t="s">
        <v>55</v>
      </c>
      <c r="AB92" s="39">
        <v>345.56</v>
      </c>
      <c r="AC92" s="39" t="s">
        <v>71</v>
      </c>
      <c r="AD92" s="16">
        <v>2168.94</v>
      </c>
      <c r="AE92" s="131"/>
      <c r="AF92" s="131"/>
      <c r="AG92" s="131"/>
      <c r="AH92" s="131"/>
      <c r="AL92"/>
    </row>
    <row r="93" spans="1:38" customHeight="1" ht="20">
      <c r="A93" s="17"/>
      <c r="B93" s="42"/>
      <c r="C93" s="37"/>
      <c r="D93" s="17"/>
      <c r="E93" s="17"/>
      <c r="F93" s="17"/>
      <c r="G93" s="41"/>
      <c r="H93" s="17"/>
      <c r="I93" s="16"/>
      <c r="J93" s="38"/>
      <c r="K93" s="27"/>
      <c r="L93" s="28"/>
      <c r="M93" s="38"/>
      <c r="N93" s="81"/>
      <c r="O93" s="81"/>
      <c r="P93" s="81"/>
      <c r="Q93" s="81"/>
      <c r="R93" s="81"/>
      <c r="S93" s="38"/>
      <c r="T93" s="38"/>
      <c r="U93" s="57"/>
      <c r="V93" s="57"/>
      <c r="W93" s="39"/>
      <c r="X93" s="39"/>
      <c r="Y93" s="39"/>
      <c r="Z93" s="18"/>
      <c r="AA93" s="40" t="s">
        <v>57</v>
      </c>
      <c r="AB93" s="39">
        <v>600</v>
      </c>
      <c r="AC93" s="39" t="s">
        <v>62</v>
      </c>
      <c r="AD93" s="16">
        <v>175</v>
      </c>
      <c r="AE93" s="131"/>
      <c r="AF93" s="131"/>
      <c r="AG93" s="131"/>
      <c r="AH93" s="131"/>
      <c r="AL93"/>
    </row>
    <row r="94" spans="1:38" customHeight="1" ht="20">
      <c r="A94" s="17"/>
      <c r="B94" s="42"/>
      <c r="C94" s="37"/>
      <c r="D94" s="17"/>
      <c r="E94" s="17"/>
      <c r="F94" s="17"/>
      <c r="G94" s="41"/>
      <c r="H94" s="17"/>
      <c r="I94" s="16"/>
      <c r="J94" s="38"/>
      <c r="K94" s="27"/>
      <c r="L94" s="28"/>
      <c r="M94" s="38"/>
      <c r="N94" s="81"/>
      <c r="O94" s="81"/>
      <c r="P94" s="81"/>
      <c r="Q94" s="81"/>
      <c r="R94" s="81"/>
      <c r="S94" s="38"/>
      <c r="T94" s="38"/>
      <c r="U94" s="57"/>
      <c r="V94" s="57"/>
      <c r="W94" s="39"/>
      <c r="X94" s="39"/>
      <c r="Y94" s="39"/>
      <c r="Z94" s="18"/>
      <c r="AA94" s="40" t="s">
        <v>59</v>
      </c>
      <c r="AB94" s="39">
        <v>560</v>
      </c>
      <c r="AC94" s="39" t="s">
        <v>63</v>
      </c>
      <c r="AD94" s="16">
        <v>30</v>
      </c>
      <c r="AE94" s="131"/>
      <c r="AF94" s="131"/>
      <c r="AG94" s="131"/>
      <c r="AH94" s="131"/>
      <c r="AL94"/>
    </row>
    <row r="95" spans="1:38" customHeight="1" ht="20">
      <c r="A95" s="17"/>
      <c r="B95" s="42"/>
      <c r="C95" s="37"/>
      <c r="D95" s="17"/>
      <c r="E95" s="17"/>
      <c r="F95" s="17"/>
      <c r="G95" s="41"/>
      <c r="H95" s="17"/>
      <c r="I95" s="16"/>
      <c r="J95" s="38"/>
      <c r="K95" s="27"/>
      <c r="L95" s="28"/>
      <c r="M95" s="38"/>
      <c r="N95" s="81"/>
      <c r="O95" s="81"/>
      <c r="P95" s="81"/>
      <c r="Q95" s="81"/>
      <c r="R95" s="81"/>
      <c r="S95" s="38"/>
      <c r="T95" s="38"/>
      <c r="U95" s="57"/>
      <c r="V95" s="57"/>
      <c r="W95" s="39"/>
      <c r="X95" s="39"/>
      <c r="Y95" s="39"/>
      <c r="Z95" s="18"/>
      <c r="AA95" s="40"/>
      <c r="AB95" s="39"/>
      <c r="AC95" s="39"/>
      <c r="AD95" s="16"/>
      <c r="AE95" s="131">
        <f>SUM(AB91:AB94,AD91:AD94)</f>
        <v>9288.3</v>
      </c>
      <c r="AF95" s="131">
        <f>U91-AE95</f>
        <v>9989.7</v>
      </c>
      <c r="AG95" s="131">
        <f>ROUND(((AF95-(S91+T91))/2),2)+S91+T91</f>
        <v>4994.85</v>
      </c>
      <c r="AH95" s="131">
        <f>AF95-AG95</f>
        <v>4994.85</v>
      </c>
      <c r="AL95"/>
    </row>
    <row r="96" spans="1:38">
      <c r="A96" s="132">
        <v>12</v>
      </c>
      <c r="B96" s="133" t="s">
        <v>88</v>
      </c>
      <c r="C96" s="134" t="s">
        <v>89</v>
      </c>
      <c r="D96" s="132"/>
      <c r="E96" s="132">
        <v>1</v>
      </c>
      <c r="F96" s="132">
        <v>488</v>
      </c>
      <c r="G96" s="135">
        <v>24816</v>
      </c>
      <c r="H96" s="132">
        <v>0.0</v>
      </c>
      <c r="I96" s="136">
        <f>ROUND(((G96/22))*H96,2)</f>
        <v>0</v>
      </c>
      <c r="J96" s="137">
        <f>G96-I96</f>
        <v>24816</v>
      </c>
      <c r="K96" s="135">
        <v>2000</v>
      </c>
      <c r="L96" s="136">
        <f>ROUND(((K96/22))*H96,2)</f>
        <v>0</v>
      </c>
      <c r="M96" s="137">
        <f>K96-L96</f>
        <v>2000</v>
      </c>
      <c r="N96" s="138">
        <v>0.0</v>
      </c>
      <c r="O96" s="138">
        <v>0.0</v>
      </c>
      <c r="P96" s="138">
        <v>22</v>
      </c>
      <c r="Q96" s="138">
        <v>0.0</v>
      </c>
      <c r="R96" s="138">
        <f>P96-Q96</f>
        <v>22</v>
      </c>
      <c r="S96" s="137">
        <f>ROUND(IF(R96&gt;=17,N96,IF(R96&gt;=12,N96*0.75,IF(R96&gt;=6,N96*0.5,IF(R96&gt;=1,N96*0.25,0)))),2)</f>
        <v>0</v>
      </c>
      <c r="T96" s="137">
        <f>ROUND(IF(R96&gt;=17,O96,IF(R96&gt;=12,O96*0.75,IF(R96&gt;=6,O96*0.5,IF(R96&gt;=1,O96*0.25,0)))),2)</f>
        <v>0</v>
      </c>
      <c r="U96" s="139">
        <f>J96+M96+S96+T96</f>
        <v>26816</v>
      </c>
      <c r="V96" s="139">
        <f>ROUND(IF(G96=0,0,IF(G96&lt;=10000,400,IF(G96&lt;=80000,G96*4%,IF(G96&gt;80000,3200)))),2)</f>
        <v>992.64</v>
      </c>
      <c r="W96" s="136">
        <f>G96*0.12</f>
        <v>2977.92</v>
      </c>
      <c r="X96" s="136">
        <v>100</v>
      </c>
      <c r="Y96" s="136">
        <f>ROUND(V96/2,2)</f>
        <v>496.32</v>
      </c>
      <c r="Z96" s="135">
        <f>IF(G96&gt;=10000,100,G96*0.01)</f>
        <v>100</v>
      </c>
      <c r="AA96" s="140" t="s">
        <v>53</v>
      </c>
      <c r="AB96" s="136">
        <v>2233.44</v>
      </c>
      <c r="AC96" s="136" t="s">
        <v>58</v>
      </c>
      <c r="AD96" s="136">
        <v>100</v>
      </c>
      <c r="AE96" s="141"/>
      <c r="AF96" s="141"/>
      <c r="AG96" s="141"/>
      <c r="AH96" s="141"/>
      <c r="AL96"/>
    </row>
    <row r="97" spans="1:38" customHeight="1" ht="20">
      <c r="A97" s="17"/>
      <c r="B97" s="42"/>
      <c r="C97" s="37"/>
      <c r="D97" s="17"/>
      <c r="E97" s="17"/>
      <c r="F97" s="17"/>
      <c r="G97" s="41"/>
      <c r="H97" s="17"/>
      <c r="I97" s="16"/>
      <c r="J97" s="38"/>
      <c r="K97" s="27"/>
      <c r="L97" s="28"/>
      <c r="M97" s="38"/>
      <c r="N97" s="81"/>
      <c r="O97" s="81"/>
      <c r="P97" s="81"/>
      <c r="Q97" s="81"/>
      <c r="R97" s="81"/>
      <c r="S97" s="38"/>
      <c r="T97" s="38"/>
      <c r="U97" s="57"/>
      <c r="V97" s="57"/>
      <c r="W97" s="39"/>
      <c r="X97" s="39"/>
      <c r="Y97" s="39"/>
      <c r="Z97" s="18"/>
      <c r="AA97" s="40" t="s">
        <v>55</v>
      </c>
      <c r="AB97" s="39">
        <v>496.32</v>
      </c>
      <c r="AC97" s="39" t="s">
        <v>74</v>
      </c>
      <c r="AD97" s="16">
        <v>6986.18</v>
      </c>
      <c r="AE97" s="131"/>
      <c r="AF97" s="131"/>
      <c r="AG97" s="131"/>
      <c r="AH97" s="131"/>
      <c r="AL97"/>
    </row>
    <row r="98" spans="1:38" customHeight="1" ht="20">
      <c r="A98" s="17"/>
      <c r="B98" s="42"/>
      <c r="C98" s="37"/>
      <c r="D98" s="17"/>
      <c r="E98" s="17"/>
      <c r="F98" s="17"/>
      <c r="G98" s="41"/>
      <c r="H98" s="17"/>
      <c r="I98" s="16"/>
      <c r="J98" s="38"/>
      <c r="K98" s="27"/>
      <c r="L98" s="28"/>
      <c r="M98" s="38"/>
      <c r="N98" s="81"/>
      <c r="O98" s="81"/>
      <c r="P98" s="81"/>
      <c r="Q98" s="81"/>
      <c r="R98" s="81"/>
      <c r="S98" s="38"/>
      <c r="T98" s="38"/>
      <c r="U98" s="57"/>
      <c r="V98" s="57"/>
      <c r="W98" s="39"/>
      <c r="X98" s="39"/>
      <c r="Y98" s="39"/>
      <c r="Z98" s="18"/>
      <c r="AA98" s="40" t="s">
        <v>57</v>
      </c>
      <c r="AB98" s="39">
        <v>600</v>
      </c>
      <c r="AC98" s="39" t="s">
        <v>68</v>
      </c>
      <c r="AD98" s="16">
        <v>3629.75</v>
      </c>
      <c r="AE98" s="131"/>
      <c r="AF98" s="131"/>
      <c r="AG98" s="131"/>
      <c r="AH98" s="131"/>
      <c r="AL98"/>
    </row>
    <row r="99" spans="1:38" customHeight="1" ht="20">
      <c r="A99" s="17"/>
      <c r="B99" s="42"/>
      <c r="C99" s="37"/>
      <c r="D99" s="17"/>
      <c r="E99" s="17"/>
      <c r="F99" s="17"/>
      <c r="G99" s="41"/>
      <c r="H99" s="17"/>
      <c r="I99" s="16"/>
      <c r="J99" s="38"/>
      <c r="K99" s="27"/>
      <c r="L99" s="28"/>
      <c r="M99" s="38"/>
      <c r="N99" s="81"/>
      <c r="O99" s="81"/>
      <c r="P99" s="81"/>
      <c r="Q99" s="81"/>
      <c r="R99" s="81"/>
      <c r="S99" s="38"/>
      <c r="T99" s="38"/>
      <c r="U99" s="57"/>
      <c r="V99" s="57"/>
      <c r="W99" s="39"/>
      <c r="X99" s="39"/>
      <c r="Y99" s="39"/>
      <c r="Z99" s="18"/>
      <c r="AA99" s="40" t="s">
        <v>70</v>
      </c>
      <c r="AB99" s="39">
        <v>412.33</v>
      </c>
      <c r="AC99" s="39" t="s">
        <v>71</v>
      </c>
      <c r="AD99" s="16">
        <v>6437.51</v>
      </c>
      <c r="AE99" s="131"/>
      <c r="AF99" s="131"/>
      <c r="AG99" s="131"/>
      <c r="AH99" s="131"/>
      <c r="AL99"/>
    </row>
    <row r="100" spans="1:38" customHeight="1" ht="20">
      <c r="A100" s="17"/>
      <c r="B100" s="42"/>
      <c r="C100" s="37"/>
      <c r="D100" s="17"/>
      <c r="E100" s="17"/>
      <c r="F100" s="17"/>
      <c r="G100" s="41"/>
      <c r="H100" s="17"/>
      <c r="I100" s="16"/>
      <c r="J100" s="38"/>
      <c r="K100" s="27"/>
      <c r="L100" s="28"/>
      <c r="M100" s="38"/>
      <c r="N100" s="81"/>
      <c r="O100" s="81"/>
      <c r="P100" s="81"/>
      <c r="Q100" s="81"/>
      <c r="R100" s="81"/>
      <c r="S100" s="38"/>
      <c r="T100" s="38"/>
      <c r="U100" s="57"/>
      <c r="V100" s="57"/>
      <c r="W100" s="39"/>
      <c r="X100" s="39"/>
      <c r="Y100" s="39"/>
      <c r="Z100" s="18"/>
      <c r="AA100" s="40"/>
      <c r="AB100" s="39"/>
      <c r="AC100" s="39" t="s">
        <v>62</v>
      </c>
      <c r="AD100" s="16">
        <v>175</v>
      </c>
      <c r="AE100" s="131"/>
      <c r="AF100" s="131"/>
      <c r="AG100" s="131"/>
      <c r="AH100" s="131"/>
      <c r="AL100"/>
    </row>
    <row r="101" spans="1:38" customHeight="1" ht="20">
      <c r="A101" s="17"/>
      <c r="B101" s="42"/>
      <c r="C101" s="37"/>
      <c r="D101" s="17"/>
      <c r="E101" s="17"/>
      <c r="F101" s="17"/>
      <c r="G101" s="41"/>
      <c r="H101" s="17"/>
      <c r="I101" s="16"/>
      <c r="J101" s="38"/>
      <c r="K101" s="27"/>
      <c r="L101" s="28"/>
      <c r="M101" s="38"/>
      <c r="N101" s="81"/>
      <c r="O101" s="81"/>
      <c r="P101" s="81"/>
      <c r="Q101" s="81"/>
      <c r="R101" s="81"/>
      <c r="S101" s="38"/>
      <c r="T101" s="38"/>
      <c r="U101" s="57"/>
      <c r="V101" s="57"/>
      <c r="W101" s="39"/>
      <c r="X101" s="39"/>
      <c r="Y101" s="39"/>
      <c r="Z101" s="18"/>
      <c r="AA101" s="40"/>
      <c r="AB101" s="39"/>
      <c r="AC101" s="39" t="s">
        <v>63</v>
      </c>
      <c r="AD101" s="16">
        <v>30</v>
      </c>
      <c r="AE101" s="131"/>
      <c r="AF101" s="131"/>
      <c r="AG101" s="131"/>
      <c r="AH101" s="131"/>
      <c r="AL101"/>
    </row>
    <row r="102" spans="1:38" customHeight="1" ht="20">
      <c r="A102" s="17"/>
      <c r="B102" s="42"/>
      <c r="C102" s="37"/>
      <c r="D102" s="17"/>
      <c r="E102" s="17"/>
      <c r="F102" s="17"/>
      <c r="G102" s="41"/>
      <c r="H102" s="17"/>
      <c r="I102" s="16"/>
      <c r="J102" s="38"/>
      <c r="K102" s="27"/>
      <c r="L102" s="28"/>
      <c r="M102" s="38"/>
      <c r="N102" s="81"/>
      <c r="O102" s="81"/>
      <c r="P102" s="81"/>
      <c r="Q102" s="81"/>
      <c r="R102" s="81"/>
      <c r="S102" s="38"/>
      <c r="T102" s="38"/>
      <c r="U102" s="57"/>
      <c r="V102" s="57"/>
      <c r="W102" s="39"/>
      <c r="X102" s="39"/>
      <c r="Y102" s="39"/>
      <c r="Z102" s="18"/>
      <c r="AA102" s="40"/>
      <c r="AB102" s="39"/>
      <c r="AC102" s="39"/>
      <c r="AD102" s="16"/>
      <c r="AE102" s="131">
        <f>SUM(AB96:AB99,AD96:AD101)</f>
        <v>21100.53</v>
      </c>
      <c r="AF102" s="131">
        <f>U96-AE102</f>
        <v>5715.47</v>
      </c>
      <c r="AG102" s="131">
        <f>ROUND(((AF102-(S96+T96))/2),2)+S96+T96</f>
        <v>2857.74</v>
      </c>
      <c r="AH102" s="131">
        <f>AF102-AG102</f>
        <v>2857.73</v>
      </c>
      <c r="AL102"/>
    </row>
    <row r="103" spans="1:38">
      <c r="A103" s="132">
        <v>13</v>
      </c>
      <c r="B103" s="133" t="s">
        <v>90</v>
      </c>
      <c r="C103" s="134" t="s">
        <v>52</v>
      </c>
      <c r="D103" s="132"/>
      <c r="E103" s="132">
        <v>1</v>
      </c>
      <c r="F103" s="132">
        <v>221</v>
      </c>
      <c r="G103" s="135">
        <v>14135</v>
      </c>
      <c r="H103" s="132">
        <v>0.0</v>
      </c>
      <c r="I103" s="136">
        <f>ROUND(((G103/22))*H103,2)</f>
        <v>0</v>
      </c>
      <c r="J103" s="137">
        <f>G103-I103</f>
        <v>14135</v>
      </c>
      <c r="K103" s="135">
        <v>2000</v>
      </c>
      <c r="L103" s="136">
        <f>ROUND(((K103/22))*H103,2)</f>
        <v>0</v>
      </c>
      <c r="M103" s="137">
        <f>K103-L103</f>
        <v>2000</v>
      </c>
      <c r="N103" s="138">
        <v>0.0</v>
      </c>
      <c r="O103" s="138">
        <v>0.0</v>
      </c>
      <c r="P103" s="138">
        <v>22</v>
      </c>
      <c r="Q103" s="138">
        <v>0.0</v>
      </c>
      <c r="R103" s="138">
        <f>P103-Q103</f>
        <v>22</v>
      </c>
      <c r="S103" s="137">
        <f>ROUND(IF(R103&gt;=17,N103,IF(R103&gt;=12,N103*0.75,IF(R103&gt;=6,N103*0.5,IF(R103&gt;=1,N103*0.25,0)))),2)</f>
        <v>0</v>
      </c>
      <c r="T103" s="137">
        <f>ROUND(IF(R103&gt;=17,O103,IF(R103&gt;=12,O103*0.75,IF(R103&gt;=6,O103*0.5,IF(R103&gt;=1,O103*0.25,0)))),2)</f>
        <v>0</v>
      </c>
      <c r="U103" s="139">
        <f>J103+M103+S103+T103</f>
        <v>16135</v>
      </c>
      <c r="V103" s="139">
        <f>ROUND(IF(G103=0,0,IF(G103&lt;=10000,400,IF(G103&lt;=80000,G103*4%,IF(G103&gt;80000,3200)))),2)</f>
        <v>565.4</v>
      </c>
      <c r="W103" s="136">
        <f>G103*0.12</f>
        <v>1696.2</v>
      </c>
      <c r="X103" s="136">
        <v>100</v>
      </c>
      <c r="Y103" s="136">
        <f>ROUND(V103/2,2)</f>
        <v>282.7</v>
      </c>
      <c r="Z103" s="135">
        <f>IF(G103&gt;=10000,100,G103*0.01)</f>
        <v>100</v>
      </c>
      <c r="AA103" s="140" t="s">
        <v>53</v>
      </c>
      <c r="AB103" s="136">
        <v>1272.15</v>
      </c>
      <c r="AC103" s="136" t="s">
        <v>74</v>
      </c>
      <c r="AD103" s="136">
        <v>2451.9</v>
      </c>
      <c r="AE103" s="141"/>
      <c r="AF103" s="141"/>
      <c r="AG103" s="141"/>
      <c r="AH103" s="141"/>
      <c r="AL103"/>
    </row>
    <row r="104" spans="1:38" customHeight="1" ht="20">
      <c r="A104" s="17"/>
      <c r="B104" s="42"/>
      <c r="C104" s="37"/>
      <c r="D104" s="17"/>
      <c r="E104" s="17"/>
      <c r="F104" s="17"/>
      <c r="G104" s="41"/>
      <c r="H104" s="17"/>
      <c r="I104" s="16"/>
      <c r="J104" s="38"/>
      <c r="K104" s="27"/>
      <c r="L104" s="28"/>
      <c r="M104" s="38"/>
      <c r="N104" s="81"/>
      <c r="O104" s="81"/>
      <c r="P104" s="81"/>
      <c r="Q104" s="81"/>
      <c r="R104" s="81"/>
      <c r="S104" s="38"/>
      <c r="T104" s="38"/>
      <c r="U104" s="57"/>
      <c r="V104" s="57"/>
      <c r="W104" s="39"/>
      <c r="X104" s="39"/>
      <c r="Y104" s="39"/>
      <c r="Z104" s="18"/>
      <c r="AA104" s="40" t="s">
        <v>55</v>
      </c>
      <c r="AB104" s="39">
        <v>282.7</v>
      </c>
      <c r="AC104" s="39" t="s">
        <v>91</v>
      </c>
      <c r="AD104" s="16">
        <v>983.33</v>
      </c>
      <c r="AE104" s="131"/>
      <c r="AF104" s="131"/>
      <c r="AG104" s="131"/>
      <c r="AH104" s="131"/>
      <c r="AL104"/>
    </row>
    <row r="105" spans="1:38" customHeight="1" ht="20">
      <c r="A105" s="17"/>
      <c r="B105" s="42"/>
      <c r="C105" s="37"/>
      <c r="D105" s="17"/>
      <c r="E105" s="17"/>
      <c r="F105" s="17"/>
      <c r="G105" s="41"/>
      <c r="H105" s="17"/>
      <c r="I105" s="16"/>
      <c r="J105" s="38"/>
      <c r="K105" s="27"/>
      <c r="L105" s="28"/>
      <c r="M105" s="38"/>
      <c r="N105" s="81"/>
      <c r="O105" s="81"/>
      <c r="P105" s="81"/>
      <c r="Q105" s="81"/>
      <c r="R105" s="81"/>
      <c r="S105" s="38"/>
      <c r="T105" s="38"/>
      <c r="U105" s="57"/>
      <c r="V105" s="57"/>
      <c r="W105" s="39"/>
      <c r="X105" s="39"/>
      <c r="Y105" s="39"/>
      <c r="Z105" s="18"/>
      <c r="AA105" s="40" t="s">
        <v>57</v>
      </c>
      <c r="AB105" s="39">
        <v>100</v>
      </c>
      <c r="AC105" s="39" t="s">
        <v>68</v>
      </c>
      <c r="AD105" s="16">
        <v>2067.48</v>
      </c>
      <c r="AE105" s="131"/>
      <c r="AF105" s="131"/>
      <c r="AG105" s="131"/>
      <c r="AH105" s="131"/>
      <c r="AL105"/>
    </row>
    <row r="106" spans="1:38" customHeight="1" ht="20">
      <c r="A106" s="17"/>
      <c r="B106" s="42"/>
      <c r="C106" s="37"/>
      <c r="D106" s="17"/>
      <c r="E106" s="17"/>
      <c r="F106" s="17"/>
      <c r="G106" s="41"/>
      <c r="H106" s="17"/>
      <c r="I106" s="16"/>
      <c r="J106" s="38"/>
      <c r="K106" s="27"/>
      <c r="L106" s="28"/>
      <c r="M106" s="38"/>
      <c r="N106" s="81"/>
      <c r="O106" s="81"/>
      <c r="P106" s="81"/>
      <c r="Q106" s="81"/>
      <c r="R106" s="81"/>
      <c r="S106" s="38"/>
      <c r="T106" s="38"/>
      <c r="U106" s="57"/>
      <c r="V106" s="57"/>
      <c r="W106" s="39"/>
      <c r="X106" s="39"/>
      <c r="Y106" s="39"/>
      <c r="Z106" s="18"/>
      <c r="AA106" s="40"/>
      <c r="AB106" s="39"/>
      <c r="AC106" s="39" t="s">
        <v>61</v>
      </c>
      <c r="AD106" s="16">
        <v>3795.56</v>
      </c>
      <c r="AE106" s="131"/>
      <c r="AF106" s="131"/>
      <c r="AG106" s="131"/>
      <c r="AH106" s="131"/>
      <c r="AL106"/>
    </row>
    <row r="107" spans="1:38" customHeight="1" ht="20">
      <c r="A107" s="17"/>
      <c r="B107" s="42"/>
      <c r="C107" s="37"/>
      <c r="D107" s="17"/>
      <c r="E107" s="17"/>
      <c r="F107" s="17"/>
      <c r="G107" s="41"/>
      <c r="H107" s="17"/>
      <c r="I107" s="16"/>
      <c r="J107" s="38"/>
      <c r="K107" s="27"/>
      <c r="L107" s="28"/>
      <c r="M107" s="38"/>
      <c r="N107" s="81"/>
      <c r="O107" s="81"/>
      <c r="P107" s="81"/>
      <c r="Q107" s="81"/>
      <c r="R107" s="81"/>
      <c r="S107" s="38"/>
      <c r="T107" s="38"/>
      <c r="U107" s="57"/>
      <c r="V107" s="57"/>
      <c r="W107" s="39"/>
      <c r="X107" s="39"/>
      <c r="Y107" s="39"/>
      <c r="Z107" s="18"/>
      <c r="AA107" s="40"/>
      <c r="AB107" s="39"/>
      <c r="AC107" s="39" t="s">
        <v>62</v>
      </c>
      <c r="AD107" s="16">
        <v>175</v>
      </c>
      <c r="AE107" s="131"/>
      <c r="AF107" s="131"/>
      <c r="AG107" s="131"/>
      <c r="AH107" s="131"/>
      <c r="AL107"/>
    </row>
    <row r="108" spans="1:38" customHeight="1" ht="20">
      <c r="A108" s="17"/>
      <c r="B108" s="42"/>
      <c r="C108" s="37"/>
      <c r="D108" s="17"/>
      <c r="E108" s="17"/>
      <c r="F108" s="17"/>
      <c r="G108" s="41"/>
      <c r="H108" s="17"/>
      <c r="I108" s="16"/>
      <c r="J108" s="38"/>
      <c r="K108" s="27"/>
      <c r="L108" s="28"/>
      <c r="M108" s="38"/>
      <c r="N108" s="81"/>
      <c r="O108" s="81"/>
      <c r="P108" s="81"/>
      <c r="Q108" s="81"/>
      <c r="R108" s="81"/>
      <c r="S108" s="38"/>
      <c r="T108" s="38"/>
      <c r="U108" s="57"/>
      <c r="V108" s="57"/>
      <c r="W108" s="39"/>
      <c r="X108" s="39"/>
      <c r="Y108" s="39"/>
      <c r="Z108" s="18"/>
      <c r="AA108" s="40"/>
      <c r="AB108" s="39"/>
      <c r="AC108" s="39" t="s">
        <v>63</v>
      </c>
      <c r="AD108" s="16">
        <v>30</v>
      </c>
      <c r="AE108" s="131"/>
      <c r="AF108" s="131"/>
      <c r="AG108" s="131"/>
      <c r="AH108" s="131"/>
      <c r="AL108"/>
    </row>
    <row r="109" spans="1:38" customHeight="1" ht="20">
      <c r="A109" s="17"/>
      <c r="B109" s="42"/>
      <c r="C109" s="37"/>
      <c r="D109" s="17"/>
      <c r="E109" s="17"/>
      <c r="F109" s="17"/>
      <c r="G109" s="41"/>
      <c r="H109" s="17"/>
      <c r="I109" s="16"/>
      <c r="J109" s="38"/>
      <c r="K109" s="27"/>
      <c r="L109" s="28"/>
      <c r="M109" s="38"/>
      <c r="N109" s="81"/>
      <c r="O109" s="81"/>
      <c r="P109" s="81"/>
      <c r="Q109" s="81"/>
      <c r="R109" s="81"/>
      <c r="S109" s="38"/>
      <c r="T109" s="38"/>
      <c r="U109" s="57"/>
      <c r="V109" s="57"/>
      <c r="W109" s="39"/>
      <c r="X109" s="39"/>
      <c r="Y109" s="39"/>
      <c r="Z109" s="18"/>
      <c r="AA109" s="40"/>
      <c r="AB109" s="39"/>
      <c r="AC109" s="39"/>
      <c r="AD109" s="16"/>
      <c r="AE109" s="131">
        <f>SUM(AB103:AB105,AD103:AD108)</f>
        <v>11158.12</v>
      </c>
      <c r="AF109" s="131">
        <f>U103-AE109</f>
        <v>4976.88</v>
      </c>
      <c r="AG109" s="131">
        <f>ROUND(((AF109-(S103+T103))/2),2)+S103+T103</f>
        <v>2488.44</v>
      </c>
      <c r="AH109" s="131">
        <f>AF109-AG109</f>
        <v>2488.44</v>
      </c>
      <c r="AL109"/>
    </row>
    <row r="110" spans="1:38">
      <c r="A110" s="132">
        <v>14</v>
      </c>
      <c r="B110" s="133" t="s">
        <v>92</v>
      </c>
      <c r="C110" s="134" t="s">
        <v>89</v>
      </c>
      <c r="D110" s="132"/>
      <c r="E110" s="132">
        <v>1</v>
      </c>
      <c r="F110" s="132">
        <v>447</v>
      </c>
      <c r="G110" s="135">
        <v>24556</v>
      </c>
      <c r="H110" s="132">
        <v>0.0</v>
      </c>
      <c r="I110" s="136">
        <f>ROUND(((G110/22))*H110,2)</f>
        <v>0</v>
      </c>
      <c r="J110" s="137">
        <f>G110-I110</f>
        <v>24556</v>
      </c>
      <c r="K110" s="135">
        <v>2000</v>
      </c>
      <c r="L110" s="136">
        <f>ROUND(((K110/22))*H110,2)</f>
        <v>0</v>
      </c>
      <c r="M110" s="137">
        <f>K110-L110</f>
        <v>2000</v>
      </c>
      <c r="N110" s="138">
        <v>0.0</v>
      </c>
      <c r="O110" s="138">
        <v>0.0</v>
      </c>
      <c r="P110" s="138">
        <v>22</v>
      </c>
      <c r="Q110" s="138">
        <v>0.0</v>
      </c>
      <c r="R110" s="138">
        <f>P110-Q110</f>
        <v>22</v>
      </c>
      <c r="S110" s="137">
        <f>ROUND(IF(R110&gt;=17,N110,IF(R110&gt;=12,N110*0.75,IF(R110&gt;=6,N110*0.5,IF(R110&gt;=1,N110*0.25,0)))),2)</f>
        <v>0</v>
      </c>
      <c r="T110" s="137">
        <f>ROUND(IF(R110&gt;=17,O110,IF(R110&gt;=12,O110*0.75,IF(R110&gt;=6,O110*0.5,IF(R110&gt;=1,O110*0.25,0)))),2)</f>
        <v>0</v>
      </c>
      <c r="U110" s="139">
        <f>J110+M110+S110+T110</f>
        <v>26556</v>
      </c>
      <c r="V110" s="139">
        <f>ROUND(IF(G110=0,0,IF(G110&lt;=10000,400,IF(G110&lt;=80000,G110*4%,IF(G110&gt;80000,3200)))),2)</f>
        <v>982.24</v>
      </c>
      <c r="W110" s="136">
        <f>G110*0.12</f>
        <v>2946.72</v>
      </c>
      <c r="X110" s="136">
        <v>100</v>
      </c>
      <c r="Y110" s="136">
        <f>ROUND(V110/2,2)</f>
        <v>491.12</v>
      </c>
      <c r="Z110" s="135">
        <f>IF(G110&gt;=10000,100,G110*0.01)</f>
        <v>100</v>
      </c>
      <c r="AA110" s="140" t="s">
        <v>53</v>
      </c>
      <c r="AB110" s="136">
        <v>2210.04</v>
      </c>
      <c r="AC110" s="136" t="s">
        <v>58</v>
      </c>
      <c r="AD110" s="136">
        <v>100</v>
      </c>
      <c r="AE110" s="141"/>
      <c r="AF110" s="141"/>
      <c r="AG110" s="141"/>
      <c r="AH110" s="141"/>
      <c r="AL110"/>
    </row>
    <row r="111" spans="1:38" customHeight="1" ht="20">
      <c r="A111" s="17"/>
      <c r="B111" s="42"/>
      <c r="C111" s="37"/>
      <c r="D111" s="17"/>
      <c r="E111" s="17"/>
      <c r="F111" s="17"/>
      <c r="G111" s="41"/>
      <c r="H111" s="17"/>
      <c r="I111" s="16"/>
      <c r="J111" s="38"/>
      <c r="K111" s="27"/>
      <c r="L111" s="28"/>
      <c r="M111" s="38"/>
      <c r="N111" s="81"/>
      <c r="O111" s="81"/>
      <c r="P111" s="81"/>
      <c r="Q111" s="81"/>
      <c r="R111" s="81"/>
      <c r="S111" s="38"/>
      <c r="T111" s="38"/>
      <c r="U111" s="57"/>
      <c r="V111" s="57"/>
      <c r="W111" s="39"/>
      <c r="X111" s="39"/>
      <c r="Y111" s="39"/>
      <c r="Z111" s="18"/>
      <c r="AA111" s="40" t="s">
        <v>55</v>
      </c>
      <c r="AB111" s="39">
        <v>491.12</v>
      </c>
      <c r="AC111" s="39" t="s">
        <v>74</v>
      </c>
      <c r="AD111" s="16">
        <v>9372.39</v>
      </c>
      <c r="AE111" s="131"/>
      <c r="AF111" s="131"/>
      <c r="AG111" s="131"/>
      <c r="AH111" s="131"/>
      <c r="AL111"/>
    </row>
    <row r="112" spans="1:38" customHeight="1" ht="20">
      <c r="A112" s="17"/>
      <c r="B112" s="42"/>
      <c r="C112" s="37"/>
      <c r="D112" s="17"/>
      <c r="E112" s="17"/>
      <c r="F112" s="17"/>
      <c r="G112" s="41"/>
      <c r="H112" s="17"/>
      <c r="I112" s="16"/>
      <c r="J112" s="38"/>
      <c r="K112" s="27"/>
      <c r="L112" s="28"/>
      <c r="M112" s="38"/>
      <c r="N112" s="81"/>
      <c r="O112" s="81"/>
      <c r="P112" s="81"/>
      <c r="Q112" s="81"/>
      <c r="R112" s="81"/>
      <c r="S112" s="38"/>
      <c r="T112" s="38"/>
      <c r="U112" s="57"/>
      <c r="V112" s="57"/>
      <c r="W112" s="39"/>
      <c r="X112" s="39"/>
      <c r="Y112" s="39"/>
      <c r="Z112" s="18"/>
      <c r="AA112" s="40" t="s">
        <v>57</v>
      </c>
      <c r="AB112" s="39">
        <v>100</v>
      </c>
      <c r="AC112" s="39" t="s">
        <v>68</v>
      </c>
      <c r="AD112" s="16">
        <v>2340.27</v>
      </c>
      <c r="AE112" s="131"/>
      <c r="AF112" s="131"/>
      <c r="AG112" s="131"/>
      <c r="AH112" s="131"/>
      <c r="AL112"/>
    </row>
    <row r="113" spans="1:38" customHeight="1" ht="20">
      <c r="A113" s="17"/>
      <c r="B113" s="42"/>
      <c r="C113" s="37"/>
      <c r="D113" s="17"/>
      <c r="E113" s="17"/>
      <c r="F113" s="17"/>
      <c r="G113" s="41"/>
      <c r="H113" s="17"/>
      <c r="I113" s="16"/>
      <c r="J113" s="38"/>
      <c r="K113" s="27"/>
      <c r="L113" s="28"/>
      <c r="M113" s="38"/>
      <c r="N113" s="81"/>
      <c r="O113" s="81"/>
      <c r="P113" s="81"/>
      <c r="Q113" s="81"/>
      <c r="R113" s="81"/>
      <c r="S113" s="38"/>
      <c r="T113" s="38"/>
      <c r="U113" s="57"/>
      <c r="V113" s="57"/>
      <c r="W113" s="39"/>
      <c r="X113" s="39"/>
      <c r="Y113" s="39"/>
      <c r="Z113" s="18"/>
      <c r="AA113" s="40" t="s">
        <v>70</v>
      </c>
      <c r="AB113" s="39">
        <v>371.12</v>
      </c>
      <c r="AC113" s="39" t="s">
        <v>71</v>
      </c>
      <c r="AD113" s="16">
        <v>5636.39</v>
      </c>
      <c r="AE113" s="131"/>
      <c r="AF113" s="131"/>
      <c r="AG113" s="131"/>
      <c r="AH113" s="131"/>
      <c r="AL113"/>
    </row>
    <row r="114" spans="1:38" customHeight="1" ht="20">
      <c r="A114" s="17"/>
      <c r="B114" s="42"/>
      <c r="C114" s="37"/>
      <c r="D114" s="17"/>
      <c r="E114" s="17"/>
      <c r="F114" s="17"/>
      <c r="G114" s="41"/>
      <c r="H114" s="17"/>
      <c r="I114" s="16"/>
      <c r="J114" s="38"/>
      <c r="K114" s="27"/>
      <c r="L114" s="28"/>
      <c r="M114" s="38"/>
      <c r="N114" s="81"/>
      <c r="O114" s="81"/>
      <c r="P114" s="81"/>
      <c r="Q114" s="81"/>
      <c r="R114" s="81"/>
      <c r="S114" s="38"/>
      <c r="T114" s="38"/>
      <c r="U114" s="57"/>
      <c r="V114" s="57"/>
      <c r="W114" s="39"/>
      <c r="X114" s="39"/>
      <c r="Y114" s="39"/>
      <c r="Z114" s="18"/>
      <c r="AA114" s="40"/>
      <c r="AB114" s="39"/>
      <c r="AC114" s="39" t="s">
        <v>62</v>
      </c>
      <c r="AD114" s="16">
        <v>175</v>
      </c>
      <c r="AE114" s="131"/>
      <c r="AF114" s="131"/>
      <c r="AG114" s="131"/>
      <c r="AH114" s="131"/>
      <c r="AL114"/>
    </row>
    <row r="115" spans="1:38" customHeight="1" ht="20">
      <c r="A115" s="17"/>
      <c r="B115" s="42"/>
      <c r="C115" s="37"/>
      <c r="D115" s="17"/>
      <c r="E115" s="17"/>
      <c r="F115" s="17"/>
      <c r="G115" s="41"/>
      <c r="H115" s="17"/>
      <c r="I115" s="16"/>
      <c r="J115" s="38"/>
      <c r="K115" s="27"/>
      <c r="L115" s="28"/>
      <c r="M115" s="38"/>
      <c r="N115" s="81"/>
      <c r="O115" s="81"/>
      <c r="P115" s="81"/>
      <c r="Q115" s="81"/>
      <c r="R115" s="81"/>
      <c r="S115" s="38"/>
      <c r="T115" s="38"/>
      <c r="U115" s="57"/>
      <c r="V115" s="57"/>
      <c r="W115" s="39"/>
      <c r="X115" s="39"/>
      <c r="Y115" s="39"/>
      <c r="Z115" s="18"/>
      <c r="AA115" s="40"/>
      <c r="AB115" s="39"/>
      <c r="AC115" s="39" t="s">
        <v>63</v>
      </c>
      <c r="AD115" s="16">
        <v>30</v>
      </c>
      <c r="AE115" s="131"/>
      <c r="AF115" s="131"/>
      <c r="AG115" s="131"/>
      <c r="AH115" s="131"/>
      <c r="AL115"/>
    </row>
    <row r="116" spans="1:38" customHeight="1" ht="20">
      <c r="A116" s="17"/>
      <c r="B116" s="42"/>
      <c r="C116" s="37"/>
      <c r="D116" s="17"/>
      <c r="E116" s="17"/>
      <c r="F116" s="17"/>
      <c r="G116" s="41"/>
      <c r="H116" s="17"/>
      <c r="I116" s="16"/>
      <c r="J116" s="38"/>
      <c r="K116" s="27"/>
      <c r="L116" s="28"/>
      <c r="M116" s="38"/>
      <c r="N116" s="81"/>
      <c r="O116" s="81"/>
      <c r="P116" s="81"/>
      <c r="Q116" s="81"/>
      <c r="R116" s="81"/>
      <c r="S116" s="38"/>
      <c r="T116" s="38"/>
      <c r="U116" s="57"/>
      <c r="V116" s="57"/>
      <c r="W116" s="39"/>
      <c r="X116" s="39"/>
      <c r="Y116" s="39"/>
      <c r="Z116" s="18"/>
      <c r="AA116" s="40"/>
      <c r="AB116" s="39"/>
      <c r="AC116" s="39"/>
      <c r="AD116" s="16"/>
      <c r="AE116" s="131">
        <f>SUM(AB110:AB113,AD110:AD115)</f>
        <v>20826.33</v>
      </c>
      <c r="AF116" s="131">
        <f>U110-AE116</f>
        <v>5729.67</v>
      </c>
      <c r="AG116" s="131">
        <f>ROUND(((AF116-(S110+T110))/2),2)+S110+T110</f>
        <v>2864.84</v>
      </c>
      <c r="AH116" s="131">
        <f>AF116-AG116</f>
        <v>2864.83</v>
      </c>
      <c r="AL116"/>
    </row>
    <row r="117" spans="1:38" customHeight="1" ht="18.75">
      <c r="A117" s="98"/>
      <c r="B117" s="99"/>
      <c r="C117" s="100" t="s">
        <v>93</v>
      </c>
      <c r="D117" s="67">
        <f>SUM(D13:D13)</f>
        <v>0</v>
      </c>
      <c r="E117" s="67">
        <f>SUM(E13:E13)</f>
        <v>1</v>
      </c>
      <c r="F117" s="67"/>
      <c r="G117" s="64">
        <f>SUM(G13:G13)</f>
        <v>14135</v>
      </c>
      <c r="H117" s="49">
        <f>SUM(H13:H13)</f>
        <v>0</v>
      </c>
      <c r="I117" s="49">
        <f>SUM(I13:I13)</f>
        <v>0</v>
      </c>
      <c r="J117" s="49">
        <f>SUM(J13:J13)</f>
        <v>14135</v>
      </c>
      <c r="K117" s="49">
        <f>SUM(K13:K13)</f>
        <v>2000</v>
      </c>
      <c r="L117" s="49">
        <f>SUM(L13:L13)</f>
        <v>0</v>
      </c>
      <c r="M117" s="49">
        <f>SUM(M13:M13)</f>
        <v>2000</v>
      </c>
      <c r="N117" s="65"/>
      <c r="O117" s="65"/>
      <c r="P117" s="65"/>
      <c r="Q117" s="65"/>
      <c r="R117" s="65"/>
      <c r="S117" s="49">
        <f>SUM(S13:S13)</f>
        <v>0</v>
      </c>
      <c r="T117" s="49">
        <f>SUM(T13:T13)</f>
        <v>0</v>
      </c>
      <c r="U117" s="49">
        <f>SUM(U13:U13)</f>
        <v>16135</v>
      </c>
      <c r="V117" s="101"/>
      <c r="W117" s="101">
        <f>SUM(W13:W13)</f>
        <v>1696.2</v>
      </c>
      <c r="X117" s="101">
        <f>SUM(X13:X13)</f>
        <v>100</v>
      </c>
      <c r="Y117" s="101">
        <f>SUM(Y13:Y13)</f>
        <v>282.7</v>
      </c>
      <c r="Z117" s="101">
        <f>SUM(Z13:Z13)</f>
        <v>100</v>
      </c>
      <c r="AA117" s="102"/>
      <c r="AB117" s="102"/>
      <c r="AC117" s="102"/>
      <c r="AD117" s="102"/>
      <c r="AE117" s="24">
        <f>SUM(AE13:AE13)</f>
        <v>0</v>
      </c>
      <c r="AF117" s="24">
        <f>SUM(AF13:AF13)</f>
        <v>0</v>
      </c>
      <c r="AG117" s="24">
        <f>SUM(AG13:AG13)</f>
        <v>0</v>
      </c>
      <c r="AH117" s="24">
        <f>SUM(AH13:AH13)</f>
        <v>0</v>
      </c>
      <c r="AJ117" s="22"/>
      <c r="AK117" s="22"/>
      <c r="AL117"/>
    </row>
    <row r="118" spans="1:38" customHeight="1" ht="28.5">
      <c r="A118" s="12"/>
      <c r="B118" s="13"/>
      <c r="C118" s="13"/>
      <c r="D118" s="12"/>
      <c r="E118" s="12"/>
      <c r="F118" s="12"/>
      <c r="G118" s="68"/>
      <c r="H118" s="12"/>
      <c r="I118" s="12"/>
      <c r="J118" s="12"/>
      <c r="K118" s="29"/>
      <c r="L118" s="12"/>
      <c r="M118" s="12"/>
      <c r="N118" s="83"/>
      <c r="O118" s="83"/>
      <c r="P118" s="83"/>
      <c r="Q118" s="83"/>
      <c r="R118" s="83"/>
      <c r="S118" s="12"/>
      <c r="T118" s="12"/>
      <c r="U118" s="58"/>
      <c r="V118" s="58"/>
      <c r="W118" s="12"/>
      <c r="X118" s="12"/>
      <c r="Y118" s="12"/>
      <c r="Z118" s="12"/>
      <c r="AA118" s="14"/>
      <c r="AB118" s="14"/>
      <c r="AC118" s="14"/>
      <c r="AD118" s="14"/>
      <c r="AE118" s="12"/>
      <c r="AF118" s="23"/>
      <c r="AG118" s="12"/>
      <c r="AH118" s="44"/>
      <c r="AL118"/>
    </row>
    <row r="119" spans="1:38" customHeight="1" ht="31.5">
      <c r="A119" s="12"/>
      <c r="B119" s="17" t="s">
        <v>94</v>
      </c>
      <c r="C119" s="17" t="s">
        <v>24</v>
      </c>
      <c r="D119" s="120" t="s">
        <v>95</v>
      </c>
      <c r="E119" s="120"/>
      <c r="F119" s="120"/>
      <c r="G119" s="41"/>
      <c r="H119" s="120" t="s">
        <v>96</v>
      </c>
      <c r="I119" s="120"/>
      <c r="J119" s="17"/>
      <c r="K119" s="43" t="s">
        <v>45</v>
      </c>
      <c r="L119" s="43"/>
      <c r="M119" s="19" t="s">
        <v>97</v>
      </c>
      <c r="N119" s="82"/>
      <c r="O119" s="82"/>
      <c r="P119" s="82"/>
      <c r="Q119" s="82"/>
      <c r="R119" s="82"/>
      <c r="S119" s="17"/>
      <c r="T119" s="89" t="s">
        <v>98</v>
      </c>
      <c r="U119" s="17"/>
      <c r="V119" s="97"/>
      <c r="W119" s="17"/>
      <c r="X119" s="17"/>
      <c r="Y119" s="17"/>
      <c r="Z119" s="17"/>
      <c r="AA119" s="89" t="s">
        <v>99</v>
      </c>
      <c r="AB119" s="19"/>
      <c r="AC119" s="19" t="s">
        <v>100</v>
      </c>
      <c r="AD119" s="15"/>
      <c r="AE119" s="12"/>
      <c r="AF119" s="23"/>
      <c r="AG119" s="12"/>
      <c r="AH119" s="44"/>
      <c r="AL119"/>
    </row>
    <row r="120" spans="1:38" customHeight="1" ht="27">
      <c r="A120" s="12"/>
      <c r="B120" s="63">
        <f>J117</f>
        <v>14135</v>
      </c>
      <c r="C120" s="61">
        <f>M117</f>
        <v>2000</v>
      </c>
      <c r="D120" s="121">
        <f>W117</f>
        <v>1696.2</v>
      </c>
      <c r="E120" s="122"/>
      <c r="F120" s="122"/>
      <c r="G120" s="69"/>
      <c r="H120" s="121">
        <f>X117</f>
        <v>100</v>
      </c>
      <c r="I120" s="122"/>
      <c r="J120" s="51"/>
      <c r="K120" s="62">
        <f>Y117</f>
        <v>282.7</v>
      </c>
      <c r="L120" s="62"/>
      <c r="M120" s="50">
        <f>Z117</f>
        <v>100</v>
      </c>
      <c r="N120" s="84"/>
      <c r="O120" s="84"/>
      <c r="P120" s="84"/>
      <c r="Q120" s="84"/>
      <c r="R120" s="84"/>
      <c r="S120" s="51"/>
      <c r="T120" s="50">
        <f>S117</f>
        <v>0</v>
      </c>
      <c r="U120" s="51"/>
      <c r="V120" s="95"/>
      <c r="W120" s="51"/>
      <c r="X120" s="51"/>
      <c r="Y120" s="51"/>
      <c r="Z120" s="51"/>
      <c r="AA120" s="50">
        <f>T117</f>
        <v>0</v>
      </c>
      <c r="AB120" s="50"/>
      <c r="AC120" s="50">
        <f>SUM(B120:AB120)</f>
        <v>18313.9</v>
      </c>
      <c r="AD120" s="14"/>
      <c r="AE120" s="12"/>
      <c r="AF120" s="23"/>
      <c r="AG120" s="12"/>
      <c r="AH120" s="44"/>
      <c r="AJ120" s="92"/>
      <c r="AL120"/>
    </row>
    <row r="121" spans="1:38" customHeight="1" ht="17.25">
      <c r="A121" s="12"/>
      <c r="B121" s="13"/>
      <c r="C121" s="13"/>
      <c r="D121" s="12"/>
      <c r="E121" s="12"/>
      <c r="F121" s="12"/>
      <c r="G121" s="68"/>
      <c r="H121" s="12"/>
      <c r="I121" s="12"/>
      <c r="J121" s="12"/>
      <c r="K121" s="29"/>
      <c r="L121" s="12"/>
      <c r="M121" s="12"/>
      <c r="N121" s="83"/>
      <c r="O121" s="83"/>
      <c r="P121" s="83"/>
      <c r="Q121" s="83"/>
      <c r="R121" s="83"/>
      <c r="S121" s="12"/>
      <c r="T121" s="12"/>
      <c r="U121" s="58"/>
      <c r="V121" s="58"/>
      <c r="W121" s="12"/>
      <c r="X121" s="12"/>
      <c r="Y121" s="12"/>
      <c r="Z121" s="12"/>
      <c r="AA121" s="14"/>
      <c r="AB121" s="14"/>
      <c r="AC121" s="14"/>
      <c r="AD121" s="14"/>
      <c r="AE121" s="12"/>
      <c r="AF121" s="23"/>
      <c r="AG121" s="12"/>
      <c r="AH121" s="44"/>
      <c r="AL121"/>
    </row>
    <row r="122" spans="1:38" customHeight="1" ht="15.75">
      <c r="A122" s="20" t="s">
        <v>101</v>
      </c>
      <c r="B122" s="45" t="s">
        <v>102</v>
      </c>
      <c r="C122" s="3"/>
      <c r="D122" s="3"/>
      <c r="E122" s="3"/>
      <c r="F122" s="3"/>
      <c r="G122" s="20" t="s">
        <v>103</v>
      </c>
      <c r="H122" s="4" t="s">
        <v>104</v>
      </c>
      <c r="J122" s="3"/>
      <c r="K122" s="20"/>
      <c r="M122" s="3"/>
      <c r="N122" s="77"/>
      <c r="O122" s="77"/>
      <c r="P122" s="77"/>
      <c r="Q122" s="77"/>
      <c r="R122" s="77"/>
      <c r="S122" s="3"/>
      <c r="T122" s="3"/>
      <c r="W122" s="3"/>
      <c r="X122" s="3"/>
      <c r="Y122" s="3"/>
      <c r="Z122" s="3"/>
      <c r="AA122" s="3"/>
      <c r="AB122" s="20"/>
      <c r="AC122" s="20" t="s">
        <v>105</v>
      </c>
      <c r="AD122" s="4" t="s">
        <v>106</v>
      </c>
      <c r="AE122" s="20"/>
      <c r="AF122" s="10"/>
      <c r="AG122" s="10"/>
      <c r="AH122" s="10"/>
      <c r="AL122"/>
    </row>
    <row r="123" spans="1:38" customHeight="1" ht="44.25">
      <c r="A123" s="113" t="s">
        <v>107</v>
      </c>
      <c r="B123" s="113"/>
      <c r="C123" s="113"/>
      <c r="D123" s="129"/>
      <c r="E123" s="129"/>
      <c r="F123" s="4"/>
      <c r="G123" s="46"/>
      <c r="H123" s="113" t="s">
        <v>108</v>
      </c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48"/>
      <c r="AC123" s="46"/>
      <c r="AD123" s="113" t="s">
        <v>109</v>
      </c>
      <c r="AE123" s="113"/>
      <c r="AF123" s="32"/>
      <c r="AG123" s="26"/>
      <c r="AH123" s="3"/>
      <c r="AL123"/>
    </row>
    <row r="124" spans="1:38" customHeight="1" ht="15.75">
      <c r="A124" s="123" t="s">
        <v>110</v>
      </c>
      <c r="B124" s="123"/>
      <c r="C124" s="123"/>
      <c r="D124" s="103" t="s">
        <v>111</v>
      </c>
      <c r="E124" s="103"/>
      <c r="F124" s="32"/>
      <c r="G124" s="10"/>
      <c r="H124" s="123" t="s">
        <v>112</v>
      </c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32" t="s">
        <v>113</v>
      </c>
      <c r="AC124" s="4"/>
      <c r="AD124" s="103" t="s">
        <v>114</v>
      </c>
      <c r="AE124" s="103"/>
      <c r="AF124" s="32"/>
      <c r="AG124" s="32" t="s">
        <v>113</v>
      </c>
      <c r="AH124" s="21"/>
      <c r="AL124"/>
    </row>
    <row r="125" spans="1:38" customHeight="1" ht="15.75">
      <c r="A125" s="123" t="s">
        <v>115</v>
      </c>
      <c r="B125" s="123"/>
      <c r="C125" s="123"/>
      <c r="F125" s="4"/>
      <c r="G125" s="47"/>
      <c r="H125" s="128" t="s">
        <v>116</v>
      </c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3"/>
      <c r="AC125" s="3"/>
      <c r="AD125" s="127" t="s">
        <v>117</v>
      </c>
      <c r="AE125" s="127"/>
      <c r="AF125" s="21"/>
      <c r="AG125" s="21"/>
      <c r="AH125" s="21"/>
      <c r="AL125"/>
    </row>
    <row r="126" spans="1:38" customHeight="1" ht="15.75">
      <c r="A126" s="31"/>
      <c r="B126" s="31"/>
      <c r="F126" s="4"/>
      <c r="G126" s="33"/>
      <c r="H126" s="33"/>
      <c r="I126" s="33"/>
      <c r="J126" s="33"/>
      <c r="K126" s="33"/>
      <c r="L126" s="33"/>
      <c r="M126" s="33"/>
      <c r="N126" s="85"/>
      <c r="O126" s="85"/>
      <c r="P126" s="85"/>
      <c r="Q126" s="85"/>
      <c r="R126" s="85"/>
      <c r="S126" s="33"/>
      <c r="T126" s="33"/>
      <c r="U126" s="59"/>
      <c r="V126" s="59"/>
      <c r="AB126" s="3"/>
      <c r="AC126" s="3"/>
      <c r="AD126" s="34"/>
      <c r="AE126" s="34"/>
      <c r="AF126" s="21"/>
      <c r="AG126" s="21"/>
      <c r="AH126" s="21"/>
      <c r="AL126"/>
    </row>
    <row r="127" spans="1:38" customHeight="1" ht="15.75">
      <c r="A127" s="20" t="s">
        <v>118</v>
      </c>
      <c r="B127" s="124" t="s">
        <v>119</v>
      </c>
      <c r="C127" s="124"/>
      <c r="D127" s="124"/>
      <c r="E127" s="124"/>
      <c r="F127" s="124"/>
      <c r="G127" s="20" t="s">
        <v>120</v>
      </c>
      <c r="H127" s="126" t="s">
        <v>121</v>
      </c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20"/>
      <c r="AC127" s="20" t="s">
        <v>36</v>
      </c>
      <c r="AE127" s="20"/>
      <c r="AF127" s="11"/>
      <c r="AH127" s="3"/>
      <c r="AI127" s="125"/>
      <c r="AL127"/>
    </row>
    <row r="128" spans="1:38" customHeight="1" ht="32.25">
      <c r="A128" s="3" t="s">
        <v>122</v>
      </c>
      <c r="B128" s="10"/>
      <c r="C128" s="10"/>
      <c r="D128" s="10"/>
      <c r="E128" s="10"/>
      <c r="F128" s="10"/>
      <c r="G128" s="10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F128" s="11"/>
      <c r="AI128" s="125"/>
      <c r="AL128"/>
    </row>
    <row r="129" spans="1:38" customHeight="1" ht="15.75">
      <c r="A129" s="3"/>
      <c r="B129" s="4" t="s">
        <v>123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78"/>
      <c r="O129" s="78"/>
      <c r="P129" s="78"/>
      <c r="Q129" s="78"/>
      <c r="R129" s="78"/>
      <c r="S129" s="4"/>
      <c r="T129" s="4"/>
      <c r="U129" s="55"/>
      <c r="V129" s="55"/>
      <c r="W129" s="4"/>
      <c r="X129" s="4"/>
      <c r="Y129" s="4"/>
      <c r="Z129" s="4"/>
      <c r="AA129" s="4"/>
      <c r="AB129" s="4"/>
      <c r="AC129" s="4"/>
      <c r="AD129" s="4" t="s">
        <v>124</v>
      </c>
      <c r="AF129" s="4"/>
      <c r="AI129" s="125"/>
      <c r="AL129"/>
    </row>
    <row r="130" spans="1:38" customHeight="1" ht="15.7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78"/>
      <c r="O130" s="78"/>
      <c r="P130" s="78"/>
      <c r="Q130" s="78"/>
      <c r="R130" s="78"/>
      <c r="S130" s="4"/>
      <c r="T130" s="4"/>
      <c r="U130" s="55"/>
      <c r="V130" s="55"/>
      <c r="W130" s="4"/>
      <c r="X130" s="4"/>
      <c r="Y130" s="4"/>
      <c r="Z130" s="4"/>
      <c r="AA130" s="4"/>
      <c r="AB130" s="4"/>
      <c r="AC130" s="3"/>
      <c r="AD130" s="3" t="s">
        <v>125</v>
      </c>
      <c r="AF130" s="3"/>
      <c r="AI130" s="125"/>
      <c r="AL130"/>
    </row>
    <row r="131" spans="1:38" customHeight="1" ht="15.75">
      <c r="A131" s="113" t="s">
        <v>126</v>
      </c>
      <c r="B131" s="113"/>
      <c r="C131" s="113"/>
      <c r="D131" s="129"/>
      <c r="E131" s="129"/>
      <c r="F131" s="4"/>
      <c r="G131" s="4"/>
      <c r="H131" s="4"/>
      <c r="I131" s="4"/>
      <c r="K131" s="4"/>
      <c r="L131" s="5"/>
      <c r="M131" s="9"/>
      <c r="AA131" s="4"/>
      <c r="AB131" s="5"/>
      <c r="AC131" s="4"/>
      <c r="AD131" s="4"/>
      <c r="AE131" s="4"/>
      <c r="AH131" s="4"/>
      <c r="AI131" s="125"/>
      <c r="AL131"/>
    </row>
    <row r="132" spans="1:38" customHeight="1" ht="15.75">
      <c r="A132" s="130" t="s">
        <v>127</v>
      </c>
      <c r="B132" s="130"/>
      <c r="C132" s="130"/>
      <c r="D132" s="103" t="s">
        <v>111</v>
      </c>
      <c r="E132" s="103"/>
      <c r="F132" s="32"/>
      <c r="G132" s="10"/>
      <c r="H132" s="123"/>
      <c r="I132" s="123"/>
      <c r="J132" s="123"/>
      <c r="K132" s="10"/>
      <c r="L132" s="123"/>
      <c r="M132" s="123"/>
      <c r="N132" s="87"/>
      <c r="O132" s="87"/>
      <c r="P132" s="87"/>
      <c r="Q132" s="87"/>
      <c r="R132" s="87"/>
      <c r="S132" s="31"/>
      <c r="T132" s="31"/>
      <c r="U132" s="60"/>
      <c r="V132" s="60"/>
      <c r="W132" s="32"/>
      <c r="X132" s="32"/>
      <c r="Y132" s="32" t="s">
        <v>111</v>
      </c>
      <c r="Z132" s="32"/>
      <c r="AA132" s="4"/>
      <c r="AB132" s="32" t="s">
        <v>113</v>
      </c>
      <c r="AC132" s="4"/>
      <c r="AD132" s="4"/>
      <c r="AH132" s="3"/>
      <c r="AI132" s="2"/>
      <c r="AL132"/>
    </row>
    <row r="133" spans="1:38" customHeight="1" ht="15.75">
      <c r="A133" s="130" t="s">
        <v>128</v>
      </c>
      <c r="B133" s="130"/>
      <c r="C133" s="130"/>
      <c r="D133" s="21"/>
      <c r="E133" s="21"/>
      <c r="F133" s="4"/>
      <c r="G133" s="10"/>
      <c r="H133" s="123"/>
      <c r="I133" s="123"/>
      <c r="J133" s="123"/>
      <c r="K133" s="10"/>
      <c r="L133" s="123"/>
      <c r="M133" s="123"/>
      <c r="N133" s="87"/>
      <c r="O133" s="87"/>
      <c r="P133" s="87"/>
      <c r="Q133" s="87"/>
      <c r="R133" s="87"/>
      <c r="S133" s="31"/>
      <c r="T133" s="31"/>
      <c r="U133" s="60"/>
      <c r="V133" s="60"/>
      <c r="AA133" s="10"/>
      <c r="AB133" s="32"/>
      <c r="AC133" s="10"/>
      <c r="AD133" s="10"/>
      <c r="AE133" s="10"/>
      <c r="AF133" s="4"/>
      <c r="AG133" s="3"/>
      <c r="AH133" s="3"/>
      <c r="AL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133"/>
  <mergeCells>
    <mergeCell ref="A123:C123"/>
    <mergeCell ref="H133:J133"/>
    <mergeCell ref="H132:J132"/>
    <mergeCell ref="D132:E132"/>
    <mergeCell ref="D131:E131"/>
    <mergeCell ref="D123:E123"/>
    <mergeCell ref="A133:C133"/>
    <mergeCell ref="A132:C132"/>
    <mergeCell ref="A131:C131"/>
    <mergeCell ref="A124:C124"/>
    <mergeCell ref="AI127:AI131"/>
    <mergeCell ref="H127:AA128"/>
    <mergeCell ref="AD125:AE125"/>
    <mergeCell ref="AD124:AE124"/>
    <mergeCell ref="H125:AA125"/>
    <mergeCell ref="H124:AA124"/>
    <mergeCell ref="L132:M132"/>
    <mergeCell ref="L133:M133"/>
    <mergeCell ref="B127:F127"/>
    <mergeCell ref="A125:C125"/>
    <mergeCell ref="D124:E124"/>
    <mergeCell ref="AD123:AE123"/>
    <mergeCell ref="H123:AA123"/>
    <mergeCell ref="D10:E11"/>
    <mergeCell ref="W11:Z11"/>
    <mergeCell ref="AA11:AB11"/>
    <mergeCell ref="M11:M12"/>
    <mergeCell ref="U11:U12"/>
    <mergeCell ref="S11:T11"/>
    <mergeCell ref="N11:O11"/>
    <mergeCell ref="G10:T10"/>
    <mergeCell ref="D119:F119"/>
    <mergeCell ref="H119:I119"/>
    <mergeCell ref="D120:F120"/>
    <mergeCell ref="H120:I120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2023-09-27T09:03:43+08:00</dcterms:modified>
  <dc:title>Appendix 45 - General Payroll (GP)</dc:title>
  <dc:description/>
  <dc:subject/>
  <cp:keywords/>
  <cp:category/>
</cp:coreProperties>
</file>