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8" yWindow="1812" windowWidth="16608" windowHeight="7932" tabRatio="656" firstSheet="1" activeTab="1"/>
  </bookViews>
  <sheets>
    <sheet name="1. Instructions" sheetId="9" r:id="rId1"/>
    <sheet name="2. k-data" sheetId="1" r:id="rId2"/>
    <sheet name="CCT Validity" sheetId="11" r:id="rId3"/>
    <sheet name="3. daylight" sheetId="2" r:id="rId4"/>
    <sheet name="4. blackbody" sheetId="3" r:id="rId5"/>
    <sheet name="5. r-data" sheetId="4" r:id="rId6"/>
    <sheet name="6. k-munsell" sheetId="5" r:id="rId7"/>
    <sheet name="7. r-munsell" sheetId="6" r:id="rId8"/>
    <sheet name="8. table -k-r" sheetId="7" r:id="rId9"/>
    <sheet name="9. CRI" sheetId="8" r:id="rId10"/>
  </sheets>
  <calcPr calcId="125725"/>
</workbook>
</file>

<file path=xl/calcChain.xml><?xml version="1.0" encoding="utf-8"?>
<calcChain xmlns="http://schemas.openxmlformats.org/spreadsheetml/2006/main">
  <c r="I86" i="11"/>
  <c r="I82"/>
  <c r="H81"/>
  <c r="J78"/>
  <c r="H77"/>
  <c r="J74"/>
  <c r="I73"/>
  <c r="I70"/>
  <c r="I66"/>
  <c r="H65"/>
  <c r="H62"/>
  <c r="H61"/>
  <c r="H58"/>
  <c r="J57"/>
  <c r="I54"/>
  <c r="I50"/>
  <c r="H49"/>
  <c r="H46"/>
  <c r="H45"/>
  <c r="J42"/>
  <c r="I41"/>
  <c r="I38"/>
  <c r="I34"/>
  <c r="H33"/>
  <c r="H30"/>
  <c r="H29"/>
  <c r="J26"/>
  <c r="J25"/>
  <c r="I22"/>
  <c r="I18"/>
  <c r="H17"/>
  <c r="J14"/>
  <c r="H13"/>
  <c r="J10"/>
  <c r="I9"/>
  <c r="H86"/>
  <c r="J85"/>
  <c r="H84"/>
  <c r="J81"/>
  <c r="H80"/>
  <c r="H76"/>
  <c r="H72"/>
  <c r="J70"/>
  <c r="I69"/>
  <c r="H68"/>
  <c r="J65"/>
  <c r="H64"/>
  <c r="H60"/>
  <c r="H56"/>
  <c r="H54"/>
  <c r="I53"/>
  <c r="H52"/>
  <c r="I49"/>
  <c r="H48"/>
  <c r="H44"/>
  <c r="H40"/>
  <c r="J38"/>
  <c r="I37"/>
  <c r="H36"/>
  <c r="I33"/>
  <c r="H32"/>
  <c r="H28"/>
  <c r="H24"/>
  <c r="H22"/>
  <c r="J21"/>
  <c r="H20"/>
  <c r="I17"/>
  <c r="H16"/>
  <c r="H12"/>
  <c r="H8"/>
  <c r="J87"/>
  <c r="I87"/>
  <c r="H87"/>
  <c r="H85"/>
  <c r="J84"/>
  <c r="I84"/>
  <c r="J83"/>
  <c r="I83"/>
  <c r="H83"/>
  <c r="J80"/>
  <c r="I80"/>
  <c r="J79"/>
  <c r="I79"/>
  <c r="H79"/>
  <c r="J76"/>
  <c r="I76"/>
  <c r="J75"/>
  <c r="I75"/>
  <c r="H75"/>
  <c r="I74"/>
  <c r="H73"/>
  <c r="J72"/>
  <c r="I72"/>
  <c r="J71"/>
  <c r="I71"/>
  <c r="H71"/>
  <c r="H69"/>
  <c r="J68"/>
  <c r="I68"/>
  <c r="J67"/>
  <c r="I67"/>
  <c r="H67"/>
  <c r="J64"/>
  <c r="I64"/>
  <c r="J63"/>
  <c r="I63"/>
  <c r="H63"/>
  <c r="J60"/>
  <c r="I60"/>
  <c r="J59"/>
  <c r="I59"/>
  <c r="H59"/>
  <c r="I58"/>
  <c r="H57"/>
  <c r="J56"/>
  <c r="I56"/>
  <c r="J55"/>
  <c r="I55"/>
  <c r="H55"/>
  <c r="H53"/>
  <c r="J52"/>
  <c r="I52"/>
  <c r="J51"/>
  <c r="I51"/>
  <c r="H51"/>
  <c r="J48"/>
  <c r="I48"/>
  <c r="J47"/>
  <c r="I47"/>
  <c r="H47"/>
  <c r="J44"/>
  <c r="I44"/>
  <c r="J43"/>
  <c r="I43"/>
  <c r="H43"/>
  <c r="I42"/>
  <c r="H41"/>
  <c r="J40"/>
  <c r="I40"/>
  <c r="J39"/>
  <c r="I39"/>
  <c r="H39"/>
  <c r="H37"/>
  <c r="J36"/>
  <c r="I36"/>
  <c r="J35"/>
  <c r="I35"/>
  <c r="H35"/>
  <c r="J32"/>
  <c r="I32"/>
  <c r="J31"/>
  <c r="I31"/>
  <c r="H31"/>
  <c r="J28"/>
  <c r="I28"/>
  <c r="J27"/>
  <c r="I27"/>
  <c r="H27"/>
  <c r="I26"/>
  <c r="H25"/>
  <c r="J24"/>
  <c r="I24"/>
  <c r="J23"/>
  <c r="I23"/>
  <c r="H23"/>
  <c r="H21"/>
  <c r="J20"/>
  <c r="I20"/>
  <c r="J19"/>
  <c r="I19"/>
  <c r="H19"/>
  <c r="J16"/>
  <c r="I16"/>
  <c r="J15"/>
  <c r="I15"/>
  <c r="H15"/>
  <c r="J12"/>
  <c r="I12"/>
  <c r="J11"/>
  <c r="I11"/>
  <c r="H11"/>
  <c r="I10"/>
  <c r="H9"/>
  <c r="J8"/>
  <c r="I8"/>
  <c r="J7"/>
  <c r="I7"/>
  <c r="H7"/>
  <c r="U5" i="7"/>
  <c r="O5"/>
  <c r="P5"/>
  <c r="A3"/>
  <c r="A5"/>
  <c r="E5"/>
  <c r="C5"/>
  <c r="D5"/>
  <c r="A8"/>
  <c r="A9"/>
  <c r="A10"/>
  <c r="A11"/>
  <c r="A12"/>
  <c r="A13"/>
  <c r="A14"/>
  <c r="A15"/>
  <c r="A16"/>
  <c r="A17"/>
  <c r="A18"/>
  <c r="A19"/>
  <c r="A20"/>
  <c r="A21"/>
  <c r="A22"/>
  <c r="A87" i="6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7" i="5"/>
  <c r="I14" i="11" l="1"/>
  <c r="I13"/>
  <c r="J18"/>
  <c r="I29"/>
  <c r="J34"/>
  <c r="I45"/>
  <c r="J50"/>
  <c r="I61"/>
  <c r="J66"/>
  <c r="I77"/>
  <c r="J82"/>
  <c r="I30"/>
  <c r="I46"/>
  <c r="I62"/>
  <c r="I78"/>
  <c r="H10"/>
  <c r="H14"/>
  <c r="H18"/>
  <c r="H26"/>
  <c r="H34"/>
  <c r="H38"/>
  <c r="H42"/>
  <c r="H50"/>
  <c r="H66"/>
  <c r="H70"/>
  <c r="H74"/>
  <c r="H78"/>
  <c r="H82"/>
  <c r="J9"/>
  <c r="J13"/>
  <c r="J17"/>
  <c r="J29"/>
  <c r="J33"/>
  <c r="J37"/>
  <c r="J41"/>
  <c r="J45"/>
  <c r="J49"/>
  <c r="J53"/>
  <c r="J61"/>
  <c r="J69"/>
  <c r="J73"/>
  <c r="J77"/>
  <c r="I21"/>
  <c r="J22"/>
  <c r="I25"/>
  <c r="J30"/>
  <c r="J46"/>
  <c r="J54"/>
  <c r="I57"/>
  <c r="J58"/>
  <c r="J62"/>
  <c r="I65"/>
  <c r="I81"/>
  <c r="I85"/>
  <c r="J86"/>
  <c r="B8" i="5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7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"/>
  <c r="C30" i="3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29"/>
  <c r="I90" i="11" l="1"/>
  <c r="I92" s="1"/>
  <c r="M7" s="1"/>
  <c r="Q17" s="1"/>
  <c r="J90"/>
  <c r="H90"/>
  <c r="BP87" i="5"/>
  <c r="BO87"/>
  <c r="BN87"/>
  <c r="BM87"/>
  <c r="BL87"/>
  <c r="BK87"/>
  <c r="BJ87"/>
  <c r="BI87"/>
  <c r="BR87"/>
  <c r="BG87"/>
  <c r="BH87"/>
  <c r="BE87"/>
  <c r="BA87"/>
  <c r="AG87"/>
  <c r="AY87"/>
  <c r="AW87"/>
  <c r="AL87"/>
  <c r="AK87"/>
  <c r="AJ87"/>
  <c r="AI87"/>
  <c r="AH87"/>
  <c r="AE87"/>
  <c r="BD87"/>
  <c r="AD87"/>
  <c r="AC87"/>
  <c r="AB87"/>
  <c r="AA87"/>
  <c r="Z87"/>
  <c r="Y87"/>
  <c r="X87"/>
  <c r="AF87"/>
  <c r="BF87"/>
  <c r="BC87"/>
  <c r="AX87"/>
  <c r="BB87"/>
  <c r="AZ87"/>
  <c r="AV87"/>
  <c r="AU87"/>
  <c r="AT87"/>
  <c r="AS87"/>
  <c r="AR87"/>
  <c r="AQ87"/>
  <c r="AP87"/>
  <c r="AO87"/>
  <c r="AN87"/>
  <c r="AM87"/>
  <c r="BP83"/>
  <c r="BO83"/>
  <c r="BN83"/>
  <c r="BM83"/>
  <c r="BL83"/>
  <c r="BK83"/>
  <c r="BJ83"/>
  <c r="BI83"/>
  <c r="BR83"/>
  <c r="BH83"/>
  <c r="BF83"/>
  <c r="BD83"/>
  <c r="BB83"/>
  <c r="BG83"/>
  <c r="BC83"/>
  <c r="AZ83"/>
  <c r="AY83"/>
  <c r="AX83"/>
  <c r="AW83"/>
  <c r="AV83"/>
  <c r="AG83"/>
  <c r="AU83"/>
  <c r="AT83"/>
  <c r="AS83"/>
  <c r="AR83"/>
  <c r="AQ83"/>
  <c r="AP83"/>
  <c r="AO83"/>
  <c r="AN83"/>
  <c r="AM83"/>
  <c r="AL83"/>
  <c r="AK83"/>
  <c r="AJ83"/>
  <c r="AI83"/>
  <c r="AH83"/>
  <c r="AF83"/>
  <c r="AE83"/>
  <c r="AD83"/>
  <c r="AC83"/>
  <c r="AB83"/>
  <c r="AA83"/>
  <c r="Z83"/>
  <c r="Y83"/>
  <c r="X83"/>
  <c r="BE83"/>
  <c r="BA83"/>
  <c r="BP79"/>
  <c r="BO79"/>
  <c r="BN79"/>
  <c r="BM79"/>
  <c r="BL79"/>
  <c r="BK79"/>
  <c r="BJ79"/>
  <c r="BI79"/>
  <c r="BR79"/>
  <c r="BH79"/>
  <c r="BG79"/>
  <c r="BF79"/>
  <c r="BE79"/>
  <c r="BD79"/>
  <c r="AZ79"/>
  <c r="AY79"/>
  <c r="AX79"/>
  <c r="AW79"/>
  <c r="AV79"/>
  <c r="BA79"/>
  <c r="AG79"/>
  <c r="BB79"/>
  <c r="BC79"/>
  <c r="AD79"/>
  <c r="AC79"/>
  <c r="AB79"/>
  <c r="AA79"/>
  <c r="Z79"/>
  <c r="Y79"/>
  <c r="X79"/>
  <c r="AU79"/>
  <c r="AT79"/>
  <c r="AS79"/>
  <c r="AR79"/>
  <c r="AQ79"/>
  <c r="AP79"/>
  <c r="AO79"/>
  <c r="AN79"/>
  <c r="AM79"/>
  <c r="AL79"/>
  <c r="AK79"/>
  <c r="AI79"/>
  <c r="AE79"/>
  <c r="AJ79"/>
  <c r="AH79"/>
  <c r="AF79"/>
  <c r="BP75"/>
  <c r="BO75"/>
  <c r="BN75"/>
  <c r="BM75"/>
  <c r="BL75"/>
  <c r="BK75"/>
  <c r="BJ75"/>
  <c r="BI75"/>
  <c r="BH75"/>
  <c r="BG75"/>
  <c r="BF75"/>
  <c r="BE75"/>
  <c r="BD75"/>
  <c r="BC75"/>
  <c r="BB75"/>
  <c r="BA75"/>
  <c r="BR75"/>
  <c r="AG75"/>
  <c r="AZ75"/>
  <c r="AX75"/>
  <c r="AV75"/>
  <c r="AU75"/>
  <c r="AT75"/>
  <c r="AS75"/>
  <c r="AR75"/>
  <c r="AQ75"/>
  <c r="AP75"/>
  <c r="AO75"/>
  <c r="AN75"/>
  <c r="AM75"/>
  <c r="AL75"/>
  <c r="AD75"/>
  <c r="AC75"/>
  <c r="AB75"/>
  <c r="AA75"/>
  <c r="Z75"/>
  <c r="Y75"/>
  <c r="X75"/>
  <c r="AY75"/>
  <c r="AK75"/>
  <c r="AI75"/>
  <c r="AE75"/>
  <c r="AW75"/>
  <c r="AJ75"/>
  <c r="AH75"/>
  <c r="AF75"/>
  <c r="BP71"/>
  <c r="BO71"/>
  <c r="BN71"/>
  <c r="BM71"/>
  <c r="BL71"/>
  <c r="BK71"/>
  <c r="BJ71"/>
  <c r="BI71"/>
  <c r="BH71"/>
  <c r="BR71"/>
  <c r="BG71"/>
  <c r="BC71"/>
  <c r="BF71"/>
  <c r="BD71"/>
  <c r="AG71"/>
  <c r="BA71"/>
  <c r="AZ71"/>
  <c r="AX71"/>
  <c r="AV71"/>
  <c r="AK71"/>
  <c r="AJ71"/>
  <c r="AI71"/>
  <c r="AH71"/>
  <c r="AF71"/>
  <c r="AE71"/>
  <c r="BB71"/>
  <c r="AD71"/>
  <c r="AC71"/>
  <c r="AB71"/>
  <c r="AA71"/>
  <c r="Z71"/>
  <c r="Y71"/>
  <c r="X71"/>
  <c r="AY71"/>
  <c r="BE71"/>
  <c r="AU71"/>
  <c r="AT71"/>
  <c r="AS71"/>
  <c r="AR71"/>
  <c r="AQ71"/>
  <c r="AP71"/>
  <c r="AO71"/>
  <c r="AN71"/>
  <c r="AM71"/>
  <c r="AL71"/>
  <c r="AW71"/>
  <c r="BP67"/>
  <c r="BO67"/>
  <c r="BN67"/>
  <c r="BM67"/>
  <c r="BL67"/>
  <c r="BK67"/>
  <c r="BJ67"/>
  <c r="BI67"/>
  <c r="BH67"/>
  <c r="BR67"/>
  <c r="BG67"/>
  <c r="BE67"/>
  <c r="BA67"/>
  <c r="BB67"/>
  <c r="AZ67"/>
  <c r="AY67"/>
  <c r="AX67"/>
  <c r="AW67"/>
  <c r="AV67"/>
  <c r="AG67"/>
  <c r="BF67"/>
  <c r="AU67"/>
  <c r="AT67"/>
  <c r="AS67"/>
  <c r="AR67"/>
  <c r="AQ67"/>
  <c r="AP67"/>
  <c r="AO67"/>
  <c r="AN67"/>
  <c r="AM67"/>
  <c r="AL67"/>
  <c r="AK67"/>
  <c r="AJ67"/>
  <c r="AI67"/>
  <c r="AH67"/>
  <c r="AF67"/>
  <c r="AE67"/>
  <c r="AD67"/>
  <c r="AC67"/>
  <c r="AB67"/>
  <c r="AA67"/>
  <c r="Z67"/>
  <c r="Y67"/>
  <c r="X67"/>
  <c r="BD67"/>
  <c r="BC67"/>
  <c r="BP63"/>
  <c r="BO63"/>
  <c r="BN63"/>
  <c r="BM63"/>
  <c r="BL63"/>
  <c r="BK63"/>
  <c r="BJ63"/>
  <c r="BI63"/>
  <c r="BH63"/>
  <c r="BR63"/>
  <c r="BG63"/>
  <c r="BF63"/>
  <c r="BE63"/>
  <c r="BD63"/>
  <c r="BC63"/>
  <c r="AZ63"/>
  <c r="AY63"/>
  <c r="AX63"/>
  <c r="AW63"/>
  <c r="AV63"/>
  <c r="AG63"/>
  <c r="AC63"/>
  <c r="AB63"/>
  <c r="AA63"/>
  <c r="Z63"/>
  <c r="Y63"/>
  <c r="X63"/>
  <c r="BB63"/>
  <c r="AU63"/>
  <c r="AT63"/>
  <c r="AS63"/>
  <c r="AR63"/>
  <c r="AQ63"/>
  <c r="AP63"/>
  <c r="AO63"/>
  <c r="AN63"/>
  <c r="AM63"/>
  <c r="AL63"/>
  <c r="AJ63"/>
  <c r="AD63"/>
  <c r="BA63"/>
  <c r="AK63"/>
  <c r="AI63"/>
  <c r="AE63"/>
  <c r="AH63"/>
  <c r="AF63"/>
  <c r="BP59"/>
  <c r="BO59"/>
  <c r="BN59"/>
  <c r="BM59"/>
  <c r="BL59"/>
  <c r="BK59"/>
  <c r="BJ59"/>
  <c r="BI59"/>
  <c r="BH59"/>
  <c r="BG59"/>
  <c r="BF59"/>
  <c r="BE59"/>
  <c r="BD59"/>
  <c r="BC59"/>
  <c r="BB59"/>
  <c r="BA59"/>
  <c r="AG59"/>
  <c r="AY59"/>
  <c r="AW59"/>
  <c r="AU59"/>
  <c r="AT59"/>
  <c r="AS59"/>
  <c r="AR59"/>
  <c r="AQ59"/>
  <c r="AP59"/>
  <c r="AO59"/>
  <c r="AN59"/>
  <c r="AM59"/>
  <c r="AL59"/>
  <c r="AC59"/>
  <c r="AB59"/>
  <c r="AA59"/>
  <c r="Z59"/>
  <c r="Y59"/>
  <c r="X59"/>
  <c r="BR59"/>
  <c r="AX59"/>
  <c r="AJ59"/>
  <c r="AH59"/>
  <c r="AF59"/>
  <c r="AD59"/>
  <c r="AZ59"/>
  <c r="AV59"/>
  <c r="AK59"/>
  <c r="AI59"/>
  <c r="AE59"/>
  <c r="BP55"/>
  <c r="BO55"/>
  <c r="BN55"/>
  <c r="BM55"/>
  <c r="BL55"/>
  <c r="BK55"/>
  <c r="BJ55"/>
  <c r="BI55"/>
  <c r="BH55"/>
  <c r="BR55"/>
  <c r="BB55"/>
  <c r="BG55"/>
  <c r="BE55"/>
  <c r="BC55"/>
  <c r="AG55"/>
  <c r="AY55"/>
  <c r="AW55"/>
  <c r="AK55"/>
  <c r="AJ55"/>
  <c r="AI55"/>
  <c r="AH55"/>
  <c r="AF55"/>
  <c r="AE55"/>
  <c r="AC55"/>
  <c r="AB55"/>
  <c r="AA55"/>
  <c r="Z55"/>
  <c r="Y55"/>
  <c r="X55"/>
  <c r="AD55"/>
  <c r="BD55"/>
  <c r="BF55"/>
  <c r="AZ55"/>
  <c r="AV55"/>
  <c r="AX55"/>
  <c r="BA55"/>
  <c r="AU55"/>
  <c r="AT55"/>
  <c r="AS55"/>
  <c r="AR55"/>
  <c r="AQ55"/>
  <c r="AP55"/>
  <c r="AO55"/>
  <c r="AN55"/>
  <c r="AM55"/>
  <c r="AL55"/>
  <c r="BP51"/>
  <c r="BO51"/>
  <c r="BN51"/>
  <c r="BM51"/>
  <c r="BL51"/>
  <c r="BK51"/>
  <c r="BJ51"/>
  <c r="BI51"/>
  <c r="BH51"/>
  <c r="BR51"/>
  <c r="BG51"/>
  <c r="BF51"/>
  <c r="BD51"/>
  <c r="AZ51"/>
  <c r="BA51"/>
  <c r="AY51"/>
  <c r="AX51"/>
  <c r="AW51"/>
  <c r="AV51"/>
  <c r="AG51"/>
  <c r="BE51"/>
  <c r="BB51"/>
  <c r="AU51"/>
  <c r="AT51"/>
  <c r="AS51"/>
  <c r="AR51"/>
  <c r="AQ51"/>
  <c r="AP51"/>
  <c r="AO51"/>
  <c r="AN51"/>
  <c r="AM51"/>
  <c r="AL51"/>
  <c r="AK51"/>
  <c r="AJ51"/>
  <c r="AI51"/>
  <c r="AH51"/>
  <c r="AF51"/>
  <c r="AE51"/>
  <c r="AD51"/>
  <c r="AC51"/>
  <c r="AB51"/>
  <c r="AA51"/>
  <c r="Z51"/>
  <c r="Y51"/>
  <c r="X51"/>
  <c r="BC51"/>
  <c r="BP47"/>
  <c r="BO47"/>
  <c r="BN47"/>
  <c r="BM47"/>
  <c r="BL47"/>
  <c r="BK47"/>
  <c r="BJ47"/>
  <c r="BI47"/>
  <c r="BH47"/>
  <c r="BR47"/>
  <c r="BG47"/>
  <c r="BF47"/>
  <c r="BE47"/>
  <c r="BD47"/>
  <c r="BC47"/>
  <c r="BB47"/>
  <c r="AY47"/>
  <c r="AX47"/>
  <c r="AW47"/>
  <c r="AV47"/>
  <c r="AG47"/>
  <c r="AZ47"/>
  <c r="BA47"/>
  <c r="AC47"/>
  <c r="AB47"/>
  <c r="AA47"/>
  <c r="Z47"/>
  <c r="Y47"/>
  <c r="X47"/>
  <c r="AU47"/>
  <c r="AT47"/>
  <c r="AS47"/>
  <c r="AR47"/>
  <c r="AQ47"/>
  <c r="AP47"/>
  <c r="AO47"/>
  <c r="AN47"/>
  <c r="AM47"/>
  <c r="AL47"/>
  <c r="AI47"/>
  <c r="AJ47"/>
  <c r="AH47"/>
  <c r="AF47"/>
  <c r="AD47"/>
  <c r="AK47"/>
  <c r="AE47"/>
  <c r="BP43"/>
  <c r="BO43"/>
  <c r="BN43"/>
  <c r="BM43"/>
  <c r="BL43"/>
  <c r="BK43"/>
  <c r="BJ43"/>
  <c r="BI43"/>
  <c r="BH43"/>
  <c r="BF43"/>
  <c r="BE43"/>
  <c r="BD43"/>
  <c r="BC43"/>
  <c r="BB43"/>
  <c r="BA43"/>
  <c r="AZ43"/>
  <c r="BG43"/>
  <c r="BR43"/>
  <c r="AG43"/>
  <c r="AX43"/>
  <c r="AV43"/>
  <c r="AU43"/>
  <c r="AT43"/>
  <c r="AS43"/>
  <c r="AR43"/>
  <c r="AQ43"/>
  <c r="AP43"/>
  <c r="AO43"/>
  <c r="AN43"/>
  <c r="AM43"/>
  <c r="AL43"/>
  <c r="AC43"/>
  <c r="AB43"/>
  <c r="AA43"/>
  <c r="Z43"/>
  <c r="Y43"/>
  <c r="X43"/>
  <c r="AW43"/>
  <c r="AK43"/>
  <c r="AI43"/>
  <c r="AE43"/>
  <c r="AY43"/>
  <c r="AJ43"/>
  <c r="AH43"/>
  <c r="AF43"/>
  <c r="AD43"/>
  <c r="BP39"/>
  <c r="BO39"/>
  <c r="BN39"/>
  <c r="BM39"/>
  <c r="BL39"/>
  <c r="BK39"/>
  <c r="BJ39"/>
  <c r="BI39"/>
  <c r="BH39"/>
  <c r="BR39"/>
  <c r="BG39"/>
  <c r="BA39"/>
  <c r="BD39"/>
  <c r="BB39"/>
  <c r="AG39"/>
  <c r="AX39"/>
  <c r="AV39"/>
  <c r="AK39"/>
  <c r="AJ39"/>
  <c r="AI39"/>
  <c r="AH39"/>
  <c r="AF39"/>
  <c r="AE39"/>
  <c r="AD39"/>
  <c r="BE39"/>
  <c r="AZ39"/>
  <c r="AC39"/>
  <c r="AB39"/>
  <c r="AA39"/>
  <c r="Z39"/>
  <c r="Y39"/>
  <c r="X39"/>
  <c r="BF39"/>
  <c r="AY39"/>
  <c r="AW39"/>
  <c r="BC39"/>
  <c r="AU39"/>
  <c r="AT39"/>
  <c r="AS39"/>
  <c r="AR39"/>
  <c r="AQ39"/>
  <c r="AP39"/>
  <c r="AO39"/>
  <c r="AN39"/>
  <c r="AM39"/>
  <c r="AL39"/>
  <c r="BP35"/>
  <c r="BO35"/>
  <c r="BN35"/>
  <c r="BM35"/>
  <c r="BL35"/>
  <c r="BK35"/>
  <c r="BJ35"/>
  <c r="BI35"/>
  <c r="BH35"/>
  <c r="BR35"/>
  <c r="BG35"/>
  <c r="BF35"/>
  <c r="BE35"/>
  <c r="BC35"/>
  <c r="AZ35"/>
  <c r="AY35"/>
  <c r="AX35"/>
  <c r="AW35"/>
  <c r="AV35"/>
  <c r="AG35"/>
  <c r="BD35"/>
  <c r="AU35"/>
  <c r="AT35"/>
  <c r="AS35"/>
  <c r="AR35"/>
  <c r="AQ35"/>
  <c r="AP35"/>
  <c r="AO35"/>
  <c r="AN35"/>
  <c r="AM35"/>
  <c r="AL35"/>
  <c r="AK35"/>
  <c r="AJ35"/>
  <c r="AI35"/>
  <c r="AH35"/>
  <c r="AF35"/>
  <c r="AE35"/>
  <c r="AD35"/>
  <c r="AC35"/>
  <c r="AB35"/>
  <c r="AA35"/>
  <c r="Z35"/>
  <c r="Y35"/>
  <c r="X35"/>
  <c r="BB35"/>
  <c r="BA35"/>
  <c r="BP31"/>
  <c r="BO31"/>
  <c r="BN31"/>
  <c r="BM31"/>
  <c r="BL31"/>
  <c r="BK31"/>
  <c r="BJ31"/>
  <c r="BI31"/>
  <c r="BH31"/>
  <c r="BR31"/>
  <c r="BG31"/>
  <c r="BF31"/>
  <c r="BE31"/>
  <c r="BD31"/>
  <c r="BC31"/>
  <c r="BA31"/>
  <c r="AY31"/>
  <c r="AX31"/>
  <c r="AW31"/>
  <c r="AV31"/>
  <c r="BB31"/>
  <c r="AG31"/>
  <c r="AC31"/>
  <c r="AB31"/>
  <c r="AA31"/>
  <c r="Z31"/>
  <c r="Y31"/>
  <c r="X31"/>
  <c r="AU31"/>
  <c r="AT31"/>
  <c r="AS31"/>
  <c r="AR31"/>
  <c r="AQ31"/>
  <c r="AP31"/>
  <c r="AO31"/>
  <c r="AN31"/>
  <c r="AM31"/>
  <c r="AL31"/>
  <c r="AF31"/>
  <c r="AK31"/>
  <c r="AI31"/>
  <c r="AE31"/>
  <c r="AZ31"/>
  <c r="AJ31"/>
  <c r="AH31"/>
  <c r="AD31"/>
  <c r="BP27"/>
  <c r="BO27"/>
  <c r="BN27"/>
  <c r="BM27"/>
  <c r="BL27"/>
  <c r="BK27"/>
  <c r="BJ27"/>
  <c r="BI27"/>
  <c r="BH27"/>
  <c r="BG27"/>
  <c r="BE27"/>
  <c r="BD27"/>
  <c r="BC27"/>
  <c r="BB27"/>
  <c r="BA27"/>
  <c r="AZ27"/>
  <c r="AG27"/>
  <c r="BR27"/>
  <c r="AY27"/>
  <c r="AW27"/>
  <c r="AU27"/>
  <c r="AT27"/>
  <c r="AS27"/>
  <c r="AR27"/>
  <c r="AQ27"/>
  <c r="AP27"/>
  <c r="AO27"/>
  <c r="AN27"/>
  <c r="AM27"/>
  <c r="AL27"/>
  <c r="AC27"/>
  <c r="AB27"/>
  <c r="AA27"/>
  <c r="Z27"/>
  <c r="Y27"/>
  <c r="X27"/>
  <c r="AV27"/>
  <c r="AJ27"/>
  <c r="AH27"/>
  <c r="AF27"/>
  <c r="AD27"/>
  <c r="BF27"/>
  <c r="AX27"/>
  <c r="AK27"/>
  <c r="AI27"/>
  <c r="AE27"/>
  <c r="BP23"/>
  <c r="BO23"/>
  <c r="BN23"/>
  <c r="BM23"/>
  <c r="BL23"/>
  <c r="BK23"/>
  <c r="BJ23"/>
  <c r="BI23"/>
  <c r="BH23"/>
  <c r="BR23"/>
  <c r="BF23"/>
  <c r="BG23"/>
  <c r="AZ23"/>
  <c r="BE23"/>
  <c r="BC23"/>
  <c r="BA23"/>
  <c r="AG23"/>
  <c r="BB23"/>
  <c r="AY23"/>
  <c r="AW23"/>
  <c r="AU23"/>
  <c r="AK23"/>
  <c r="AJ23"/>
  <c r="AI23"/>
  <c r="AH23"/>
  <c r="AF23"/>
  <c r="AE23"/>
  <c r="AD23"/>
  <c r="BD23"/>
  <c r="AC23"/>
  <c r="AB23"/>
  <c r="AA23"/>
  <c r="Z23"/>
  <c r="Y23"/>
  <c r="X23"/>
  <c r="AV23"/>
  <c r="AT23"/>
  <c r="AS23"/>
  <c r="AR23"/>
  <c r="AQ23"/>
  <c r="AP23"/>
  <c r="AO23"/>
  <c r="AN23"/>
  <c r="AM23"/>
  <c r="AL23"/>
  <c r="AX23"/>
  <c r="BP19"/>
  <c r="BO19"/>
  <c r="BN19"/>
  <c r="BM19"/>
  <c r="BL19"/>
  <c r="BK19"/>
  <c r="BJ19"/>
  <c r="BI19"/>
  <c r="BH19"/>
  <c r="BR19"/>
  <c r="BF19"/>
  <c r="BD19"/>
  <c r="BB19"/>
  <c r="BG19"/>
  <c r="AY19"/>
  <c r="AX19"/>
  <c r="AW19"/>
  <c r="AV19"/>
  <c r="AU19"/>
  <c r="AG19"/>
  <c r="BC19"/>
  <c r="AZ19"/>
  <c r="BA19"/>
  <c r="AT19"/>
  <c r="AS19"/>
  <c r="AR19"/>
  <c r="AQ19"/>
  <c r="AP19"/>
  <c r="AO19"/>
  <c r="AN19"/>
  <c r="AM19"/>
  <c r="AL19"/>
  <c r="AK19"/>
  <c r="AJ19"/>
  <c r="AI19"/>
  <c r="AH19"/>
  <c r="AF19"/>
  <c r="AE19"/>
  <c r="AD19"/>
  <c r="AC19"/>
  <c r="AB19"/>
  <c r="AA19"/>
  <c r="Z19"/>
  <c r="Y19"/>
  <c r="X19"/>
  <c r="BE19"/>
  <c r="BP15"/>
  <c r="BO15"/>
  <c r="BN15"/>
  <c r="BM15"/>
  <c r="BL15"/>
  <c r="BK15"/>
  <c r="BJ15"/>
  <c r="BI15"/>
  <c r="BH15"/>
  <c r="BR15"/>
  <c r="BG15"/>
  <c r="BF15"/>
  <c r="BE15"/>
  <c r="BD15"/>
  <c r="BC15"/>
  <c r="AZ15"/>
  <c r="AY15"/>
  <c r="AX15"/>
  <c r="AW15"/>
  <c r="AV15"/>
  <c r="AU15"/>
  <c r="BA15"/>
  <c r="AG15"/>
  <c r="AC15"/>
  <c r="AB15"/>
  <c r="AA15"/>
  <c r="Z15"/>
  <c r="Y15"/>
  <c r="X15"/>
  <c r="AT15"/>
  <c r="AS15"/>
  <c r="AR15"/>
  <c r="AQ15"/>
  <c r="AP15"/>
  <c r="AO15"/>
  <c r="AN15"/>
  <c r="AM15"/>
  <c r="AL15"/>
  <c r="AK15"/>
  <c r="AE15"/>
  <c r="AJ15"/>
  <c r="AH15"/>
  <c r="AF15"/>
  <c r="AD15"/>
  <c r="BB15"/>
  <c r="AI15"/>
  <c r="BP11"/>
  <c r="BO11"/>
  <c r="BN11"/>
  <c r="BM11"/>
  <c r="BL11"/>
  <c r="BK11"/>
  <c r="BJ11"/>
  <c r="BI11"/>
  <c r="BH11"/>
  <c r="BG11"/>
  <c r="BE11"/>
  <c r="BD11"/>
  <c r="BC11"/>
  <c r="BB11"/>
  <c r="BA11"/>
  <c r="AZ11"/>
  <c r="BR11"/>
  <c r="AG11"/>
  <c r="AX11"/>
  <c r="AV11"/>
  <c r="AT11"/>
  <c r="AS11"/>
  <c r="AR11"/>
  <c r="AQ11"/>
  <c r="AP11"/>
  <c r="AO11"/>
  <c r="AN11"/>
  <c r="AM11"/>
  <c r="AL11"/>
  <c r="AC11"/>
  <c r="AB11"/>
  <c r="AA11"/>
  <c r="Z11"/>
  <c r="Y11"/>
  <c r="X11"/>
  <c r="AY11"/>
  <c r="AU11"/>
  <c r="AK11"/>
  <c r="AI11"/>
  <c r="AE11"/>
  <c r="BF11"/>
  <c r="AW11"/>
  <c r="AJ11"/>
  <c r="AH11"/>
  <c r="AF11"/>
  <c r="AD11"/>
  <c r="BR7"/>
  <c r="BB7"/>
  <c r="BM7"/>
  <c r="BI7"/>
  <c r="BE7"/>
  <c r="BA7"/>
  <c r="AW7"/>
  <c r="AS7"/>
  <c r="AO7"/>
  <c r="AK7"/>
  <c r="AG7"/>
  <c r="AD7"/>
  <c r="Z7"/>
  <c r="BN7"/>
  <c r="BJ7"/>
  <c r="BF7"/>
  <c r="BK7"/>
  <c r="BC7"/>
  <c r="AV7"/>
  <c r="AQ7"/>
  <c r="AL7"/>
  <c r="AF7"/>
  <c r="AB7"/>
  <c r="BG7"/>
  <c r="AT7"/>
  <c r="AI7"/>
  <c r="Y7"/>
  <c r="BH7"/>
  <c r="AU7"/>
  <c r="AJ7"/>
  <c r="AA7"/>
  <c r="BL7"/>
  <c r="BD7"/>
  <c r="AX7"/>
  <c r="AR7"/>
  <c r="AM7"/>
  <c r="AH7"/>
  <c r="AC7"/>
  <c r="X7"/>
  <c r="BO7"/>
  <c r="AY7"/>
  <c r="AN7"/>
  <c r="BP7"/>
  <c r="AZ7"/>
  <c r="AP7"/>
  <c r="AE7"/>
  <c r="BR84"/>
  <c r="BH84"/>
  <c r="BG84"/>
  <c r="BF84"/>
  <c r="BE84"/>
  <c r="BD84"/>
  <c r="BP84"/>
  <c r="BN84"/>
  <c r="BL84"/>
  <c r="BJ84"/>
  <c r="BC84"/>
  <c r="AZ84"/>
  <c r="AY84"/>
  <c r="AX84"/>
  <c r="AW84"/>
  <c r="AV84"/>
  <c r="BM84"/>
  <c r="BI84"/>
  <c r="BA84"/>
  <c r="BB84"/>
  <c r="AG84"/>
  <c r="BK84"/>
  <c r="AU84"/>
  <c r="AS84"/>
  <c r="AQ84"/>
  <c r="AO84"/>
  <c r="AM84"/>
  <c r="AJ84"/>
  <c r="BO84"/>
  <c r="AK84"/>
  <c r="AI84"/>
  <c r="AE84"/>
  <c r="AD84"/>
  <c r="AC84"/>
  <c r="AB84"/>
  <c r="AA84"/>
  <c r="Z84"/>
  <c r="Y84"/>
  <c r="X84"/>
  <c r="AT84"/>
  <c r="AR84"/>
  <c r="AP84"/>
  <c r="AN84"/>
  <c r="AL84"/>
  <c r="AH84"/>
  <c r="AF84"/>
  <c r="BR80"/>
  <c r="BH80"/>
  <c r="BP80"/>
  <c r="BO80"/>
  <c r="BN80"/>
  <c r="BM80"/>
  <c r="BL80"/>
  <c r="BK80"/>
  <c r="BJ80"/>
  <c r="BI80"/>
  <c r="BG80"/>
  <c r="BF80"/>
  <c r="BE80"/>
  <c r="BD80"/>
  <c r="BC80"/>
  <c r="BB80"/>
  <c r="BA80"/>
  <c r="AU80"/>
  <c r="AT80"/>
  <c r="AS80"/>
  <c r="AR80"/>
  <c r="AQ80"/>
  <c r="AP80"/>
  <c r="AO80"/>
  <c r="AN80"/>
  <c r="AM80"/>
  <c r="AL80"/>
  <c r="AG80"/>
  <c r="AY80"/>
  <c r="AW80"/>
  <c r="AX80"/>
  <c r="AJ80"/>
  <c r="AH80"/>
  <c r="AF80"/>
  <c r="AD80"/>
  <c r="AC80"/>
  <c r="AB80"/>
  <c r="AA80"/>
  <c r="Z80"/>
  <c r="Y80"/>
  <c r="X80"/>
  <c r="AZ80"/>
  <c r="AV80"/>
  <c r="AK80"/>
  <c r="AI80"/>
  <c r="AE80"/>
  <c r="BR76"/>
  <c r="BP76"/>
  <c r="BO76"/>
  <c r="BN76"/>
  <c r="BM76"/>
  <c r="BL76"/>
  <c r="BK76"/>
  <c r="BJ76"/>
  <c r="BI76"/>
  <c r="BH76"/>
  <c r="BB76"/>
  <c r="BE76"/>
  <c r="BC76"/>
  <c r="AY76"/>
  <c r="AW76"/>
  <c r="AK76"/>
  <c r="AJ76"/>
  <c r="AI76"/>
  <c r="AH76"/>
  <c r="AF76"/>
  <c r="AE76"/>
  <c r="BG76"/>
  <c r="BF76"/>
  <c r="BA76"/>
  <c r="AG76"/>
  <c r="AZ76"/>
  <c r="AX76"/>
  <c r="AU76"/>
  <c r="AT76"/>
  <c r="AS76"/>
  <c r="AR76"/>
  <c r="AQ76"/>
  <c r="AP76"/>
  <c r="AO76"/>
  <c r="AN76"/>
  <c r="AM76"/>
  <c r="AL76"/>
  <c r="AD76"/>
  <c r="AC76"/>
  <c r="AB76"/>
  <c r="AA76"/>
  <c r="Z76"/>
  <c r="Y76"/>
  <c r="X76"/>
  <c r="BD76"/>
  <c r="AV76"/>
  <c r="BR72"/>
  <c r="BP72"/>
  <c r="BO72"/>
  <c r="BN72"/>
  <c r="BM72"/>
  <c r="BL72"/>
  <c r="BK72"/>
  <c r="BJ72"/>
  <c r="BI72"/>
  <c r="BH72"/>
  <c r="BG72"/>
  <c r="BF72"/>
  <c r="BD72"/>
  <c r="BA72"/>
  <c r="AZ72"/>
  <c r="AY72"/>
  <c r="AX72"/>
  <c r="AW72"/>
  <c r="AV72"/>
  <c r="BE72"/>
  <c r="AU72"/>
  <c r="AT72"/>
  <c r="AS72"/>
  <c r="AR72"/>
  <c r="AQ72"/>
  <c r="AP72"/>
  <c r="AO72"/>
  <c r="AN72"/>
  <c r="AM72"/>
  <c r="AL72"/>
  <c r="AK72"/>
  <c r="AJ72"/>
  <c r="AI72"/>
  <c r="AH72"/>
  <c r="AF72"/>
  <c r="AE72"/>
  <c r="AG72"/>
  <c r="BC72"/>
  <c r="BB72"/>
  <c r="AD72"/>
  <c r="AC72"/>
  <c r="AB72"/>
  <c r="AA72"/>
  <c r="Z72"/>
  <c r="Y72"/>
  <c r="X72"/>
  <c r="BR68"/>
  <c r="BG68"/>
  <c r="BF68"/>
  <c r="BE68"/>
  <c r="BD68"/>
  <c r="BO68"/>
  <c r="BM68"/>
  <c r="BK68"/>
  <c r="BI68"/>
  <c r="BB68"/>
  <c r="AZ68"/>
  <c r="AY68"/>
  <c r="AX68"/>
  <c r="AW68"/>
  <c r="AV68"/>
  <c r="BC68"/>
  <c r="BP68"/>
  <c r="BL68"/>
  <c r="BH68"/>
  <c r="BA68"/>
  <c r="AT68"/>
  <c r="AR68"/>
  <c r="AP68"/>
  <c r="AN68"/>
  <c r="AL68"/>
  <c r="BJ68"/>
  <c r="AJ68"/>
  <c r="AH68"/>
  <c r="AF68"/>
  <c r="AD68"/>
  <c r="AC68"/>
  <c r="AB68"/>
  <c r="AA68"/>
  <c r="Z68"/>
  <c r="Y68"/>
  <c r="X68"/>
  <c r="AG68"/>
  <c r="BN68"/>
  <c r="AU68"/>
  <c r="AS68"/>
  <c r="AQ68"/>
  <c r="AO68"/>
  <c r="AM68"/>
  <c r="AK68"/>
  <c r="AI68"/>
  <c r="AE68"/>
  <c r="BR64"/>
  <c r="BP64"/>
  <c r="BO64"/>
  <c r="BN64"/>
  <c r="BM64"/>
  <c r="BL64"/>
  <c r="BK64"/>
  <c r="BJ64"/>
  <c r="BI64"/>
  <c r="BH64"/>
  <c r="BF64"/>
  <c r="BE64"/>
  <c r="BD64"/>
  <c r="BC64"/>
  <c r="BB64"/>
  <c r="BA64"/>
  <c r="BG64"/>
  <c r="AU64"/>
  <c r="AT64"/>
  <c r="AS64"/>
  <c r="AR64"/>
  <c r="AQ64"/>
  <c r="AP64"/>
  <c r="AO64"/>
  <c r="AN64"/>
  <c r="AM64"/>
  <c r="AL64"/>
  <c r="AG64"/>
  <c r="AZ64"/>
  <c r="AX64"/>
  <c r="AV64"/>
  <c r="AW64"/>
  <c r="AK64"/>
  <c r="AI64"/>
  <c r="AE64"/>
  <c r="AC64"/>
  <c r="AB64"/>
  <c r="AA64"/>
  <c r="Z64"/>
  <c r="Y64"/>
  <c r="X64"/>
  <c r="AY64"/>
  <c r="AJ64"/>
  <c r="AH64"/>
  <c r="AF64"/>
  <c r="AD64"/>
  <c r="BR60"/>
  <c r="BP60"/>
  <c r="BO60"/>
  <c r="BN60"/>
  <c r="BM60"/>
  <c r="BL60"/>
  <c r="BK60"/>
  <c r="BJ60"/>
  <c r="BI60"/>
  <c r="BH60"/>
  <c r="BG60"/>
  <c r="BA60"/>
  <c r="BF60"/>
  <c r="BD60"/>
  <c r="BB60"/>
  <c r="BC60"/>
  <c r="AZ60"/>
  <c r="AX60"/>
  <c r="AV60"/>
  <c r="AK60"/>
  <c r="AJ60"/>
  <c r="AI60"/>
  <c r="AH60"/>
  <c r="AF60"/>
  <c r="AE60"/>
  <c r="AD60"/>
  <c r="BE60"/>
  <c r="AG60"/>
  <c r="AW60"/>
  <c r="AU60"/>
  <c r="AT60"/>
  <c r="AS60"/>
  <c r="AR60"/>
  <c r="AQ60"/>
  <c r="AP60"/>
  <c r="AO60"/>
  <c r="AN60"/>
  <c r="AM60"/>
  <c r="AL60"/>
  <c r="AC60"/>
  <c r="AB60"/>
  <c r="AA60"/>
  <c r="Z60"/>
  <c r="Y60"/>
  <c r="X60"/>
  <c r="AY60"/>
  <c r="BR56"/>
  <c r="BP56"/>
  <c r="BO56"/>
  <c r="BN56"/>
  <c r="BM56"/>
  <c r="BL56"/>
  <c r="BK56"/>
  <c r="BJ56"/>
  <c r="BI56"/>
  <c r="BH56"/>
  <c r="BF56"/>
  <c r="BG56"/>
  <c r="BE56"/>
  <c r="BC56"/>
  <c r="AZ56"/>
  <c r="AY56"/>
  <c r="AX56"/>
  <c r="AW56"/>
  <c r="AV56"/>
  <c r="BD56"/>
  <c r="BA56"/>
  <c r="AU56"/>
  <c r="AT56"/>
  <c r="AS56"/>
  <c r="AR56"/>
  <c r="AQ56"/>
  <c r="AP56"/>
  <c r="AO56"/>
  <c r="AN56"/>
  <c r="AM56"/>
  <c r="AL56"/>
  <c r="BB56"/>
  <c r="AK56"/>
  <c r="AJ56"/>
  <c r="AI56"/>
  <c r="AH56"/>
  <c r="AF56"/>
  <c r="AE56"/>
  <c r="AD56"/>
  <c r="AG56"/>
  <c r="AC56"/>
  <c r="AB56"/>
  <c r="AA56"/>
  <c r="Z56"/>
  <c r="Y56"/>
  <c r="X56"/>
  <c r="BR52"/>
  <c r="BG52"/>
  <c r="BF52"/>
  <c r="BE52"/>
  <c r="BD52"/>
  <c r="BC52"/>
  <c r="BP52"/>
  <c r="BN52"/>
  <c r="BL52"/>
  <c r="BJ52"/>
  <c r="BH52"/>
  <c r="BA52"/>
  <c r="AY52"/>
  <c r="AX52"/>
  <c r="AW52"/>
  <c r="AV52"/>
  <c r="BB52"/>
  <c r="BO52"/>
  <c r="BK52"/>
  <c r="AZ52"/>
  <c r="AG52"/>
  <c r="AU52"/>
  <c r="AS52"/>
  <c r="AQ52"/>
  <c r="AO52"/>
  <c r="AM52"/>
  <c r="AH52"/>
  <c r="AF52"/>
  <c r="BM52"/>
  <c r="AK52"/>
  <c r="AI52"/>
  <c r="AE52"/>
  <c r="AC52"/>
  <c r="AB52"/>
  <c r="AA52"/>
  <c r="Z52"/>
  <c r="Y52"/>
  <c r="X52"/>
  <c r="BI52"/>
  <c r="AT52"/>
  <c r="AR52"/>
  <c r="AP52"/>
  <c r="AN52"/>
  <c r="AL52"/>
  <c r="AJ52"/>
  <c r="AD52"/>
  <c r="BR48"/>
  <c r="BP48"/>
  <c r="BO48"/>
  <c r="BN48"/>
  <c r="BM48"/>
  <c r="BL48"/>
  <c r="BK48"/>
  <c r="BJ48"/>
  <c r="BI48"/>
  <c r="BH48"/>
  <c r="BE48"/>
  <c r="BD48"/>
  <c r="BC48"/>
  <c r="BB48"/>
  <c r="BA48"/>
  <c r="AZ48"/>
  <c r="BF48"/>
  <c r="AU48"/>
  <c r="AT48"/>
  <c r="AS48"/>
  <c r="AR48"/>
  <c r="AQ48"/>
  <c r="AP48"/>
  <c r="AO48"/>
  <c r="AN48"/>
  <c r="AM48"/>
  <c r="AL48"/>
  <c r="AG48"/>
  <c r="BG48"/>
  <c r="AY48"/>
  <c r="AW48"/>
  <c r="AV48"/>
  <c r="AJ48"/>
  <c r="AH48"/>
  <c r="AF48"/>
  <c r="AD48"/>
  <c r="AC48"/>
  <c r="AB48"/>
  <c r="AA48"/>
  <c r="Z48"/>
  <c r="Y48"/>
  <c r="X48"/>
  <c r="AX48"/>
  <c r="AK48"/>
  <c r="AI48"/>
  <c r="AE48"/>
  <c r="BR44"/>
  <c r="BG44"/>
  <c r="BP44"/>
  <c r="BO44"/>
  <c r="BN44"/>
  <c r="BM44"/>
  <c r="BL44"/>
  <c r="BK44"/>
  <c r="BJ44"/>
  <c r="BI44"/>
  <c r="BH44"/>
  <c r="BF44"/>
  <c r="AZ44"/>
  <c r="BE44"/>
  <c r="BC44"/>
  <c r="BA44"/>
  <c r="AY44"/>
  <c r="AW44"/>
  <c r="AK44"/>
  <c r="AJ44"/>
  <c r="AI44"/>
  <c r="AH44"/>
  <c r="AF44"/>
  <c r="AE44"/>
  <c r="BD44"/>
  <c r="AG44"/>
  <c r="AD44"/>
  <c r="BB44"/>
  <c r="AX44"/>
  <c r="AV44"/>
  <c r="AU44"/>
  <c r="AT44"/>
  <c r="AS44"/>
  <c r="AR44"/>
  <c r="AQ44"/>
  <c r="AP44"/>
  <c r="AO44"/>
  <c r="AN44"/>
  <c r="AM44"/>
  <c r="AL44"/>
  <c r="AC44"/>
  <c r="AB44"/>
  <c r="AA44"/>
  <c r="Z44"/>
  <c r="Y44"/>
  <c r="X44"/>
  <c r="BR40"/>
  <c r="BP40"/>
  <c r="BO40"/>
  <c r="BN40"/>
  <c r="BM40"/>
  <c r="BL40"/>
  <c r="BK40"/>
  <c r="BJ40"/>
  <c r="BI40"/>
  <c r="BH40"/>
  <c r="BD40"/>
  <c r="BB40"/>
  <c r="BG40"/>
  <c r="AY40"/>
  <c r="AX40"/>
  <c r="AW40"/>
  <c r="AV40"/>
  <c r="BF40"/>
  <c r="BC40"/>
  <c r="AU40"/>
  <c r="AT40"/>
  <c r="AS40"/>
  <c r="AR40"/>
  <c r="AQ40"/>
  <c r="AP40"/>
  <c r="AO40"/>
  <c r="AN40"/>
  <c r="AM40"/>
  <c r="AL40"/>
  <c r="AK40"/>
  <c r="AJ40"/>
  <c r="AI40"/>
  <c r="AH40"/>
  <c r="AF40"/>
  <c r="AE40"/>
  <c r="AD40"/>
  <c r="BA40"/>
  <c r="BE40"/>
  <c r="AZ40"/>
  <c r="AG40"/>
  <c r="AC40"/>
  <c r="AB40"/>
  <c r="AA40"/>
  <c r="Z40"/>
  <c r="Y40"/>
  <c r="X40"/>
  <c r="BR36"/>
  <c r="BG36"/>
  <c r="BF36"/>
  <c r="BE36"/>
  <c r="BD36"/>
  <c r="BC36"/>
  <c r="BO36"/>
  <c r="BM36"/>
  <c r="BK36"/>
  <c r="BI36"/>
  <c r="AZ36"/>
  <c r="AY36"/>
  <c r="AX36"/>
  <c r="AW36"/>
  <c r="AV36"/>
  <c r="BA36"/>
  <c r="BN36"/>
  <c r="BJ36"/>
  <c r="BB36"/>
  <c r="AT36"/>
  <c r="AR36"/>
  <c r="AP36"/>
  <c r="AN36"/>
  <c r="AL36"/>
  <c r="AK36"/>
  <c r="AE36"/>
  <c r="BP36"/>
  <c r="BH36"/>
  <c r="AJ36"/>
  <c r="AH36"/>
  <c r="AF36"/>
  <c r="AD36"/>
  <c r="AC36"/>
  <c r="AB36"/>
  <c r="AA36"/>
  <c r="Z36"/>
  <c r="Y36"/>
  <c r="X36"/>
  <c r="AG36"/>
  <c r="BL36"/>
  <c r="AU36"/>
  <c r="AS36"/>
  <c r="AQ36"/>
  <c r="AO36"/>
  <c r="AM36"/>
  <c r="AI36"/>
  <c r="BR32"/>
  <c r="BG32"/>
  <c r="BP32"/>
  <c r="BO32"/>
  <c r="BN32"/>
  <c r="BM32"/>
  <c r="BL32"/>
  <c r="BK32"/>
  <c r="BJ32"/>
  <c r="BI32"/>
  <c r="BH32"/>
  <c r="BE32"/>
  <c r="BD32"/>
  <c r="BC32"/>
  <c r="BB32"/>
  <c r="BA32"/>
  <c r="AZ32"/>
  <c r="BF32"/>
  <c r="AU32"/>
  <c r="AT32"/>
  <c r="AS32"/>
  <c r="AR32"/>
  <c r="AQ32"/>
  <c r="AP32"/>
  <c r="AO32"/>
  <c r="AN32"/>
  <c r="AM32"/>
  <c r="AL32"/>
  <c r="AG32"/>
  <c r="AX32"/>
  <c r="AV32"/>
  <c r="AY32"/>
  <c r="AK32"/>
  <c r="AI32"/>
  <c r="AE32"/>
  <c r="AC32"/>
  <c r="AB32"/>
  <c r="AA32"/>
  <c r="Z32"/>
  <c r="Y32"/>
  <c r="X32"/>
  <c r="AW32"/>
  <c r="AJ32"/>
  <c r="AH32"/>
  <c r="AF32"/>
  <c r="AD32"/>
  <c r="BR28"/>
  <c r="BF28"/>
  <c r="BP28"/>
  <c r="BO28"/>
  <c r="BN28"/>
  <c r="BM28"/>
  <c r="BL28"/>
  <c r="BK28"/>
  <c r="BJ28"/>
  <c r="BI28"/>
  <c r="BH28"/>
  <c r="BG28"/>
  <c r="BD28"/>
  <c r="AZ28"/>
  <c r="BA28"/>
  <c r="AX28"/>
  <c r="AV28"/>
  <c r="AK28"/>
  <c r="AJ28"/>
  <c r="AI28"/>
  <c r="AH28"/>
  <c r="AF28"/>
  <c r="AE28"/>
  <c r="AD28"/>
  <c r="BC28"/>
  <c r="BB28"/>
  <c r="AG28"/>
  <c r="AY28"/>
  <c r="AU28"/>
  <c r="AT28"/>
  <c r="AS28"/>
  <c r="AR28"/>
  <c r="AQ28"/>
  <c r="AP28"/>
  <c r="AO28"/>
  <c r="AN28"/>
  <c r="AM28"/>
  <c r="AL28"/>
  <c r="AC28"/>
  <c r="AB28"/>
  <c r="AA28"/>
  <c r="Z28"/>
  <c r="Y28"/>
  <c r="X28"/>
  <c r="BE28"/>
  <c r="AW28"/>
  <c r="BR24"/>
  <c r="BP24"/>
  <c r="BO24"/>
  <c r="BN24"/>
  <c r="BM24"/>
  <c r="BL24"/>
  <c r="BK24"/>
  <c r="BJ24"/>
  <c r="BI24"/>
  <c r="BH24"/>
  <c r="BG24"/>
  <c r="BE24"/>
  <c r="BC24"/>
  <c r="BA24"/>
  <c r="BB24"/>
  <c r="AY24"/>
  <c r="AX24"/>
  <c r="AW24"/>
  <c r="AV24"/>
  <c r="AU24"/>
  <c r="AT24"/>
  <c r="AS24"/>
  <c r="AR24"/>
  <c r="AQ24"/>
  <c r="AP24"/>
  <c r="AO24"/>
  <c r="AN24"/>
  <c r="AM24"/>
  <c r="AL24"/>
  <c r="BF24"/>
  <c r="AZ24"/>
  <c r="AK24"/>
  <c r="AJ24"/>
  <c r="AI24"/>
  <c r="AH24"/>
  <c r="AF24"/>
  <c r="AE24"/>
  <c r="AD24"/>
  <c r="BD24"/>
  <c r="AG24"/>
  <c r="AC24"/>
  <c r="AB24"/>
  <c r="AA24"/>
  <c r="Z24"/>
  <c r="Y24"/>
  <c r="X24"/>
  <c r="BR20"/>
  <c r="BG20"/>
  <c r="BF20"/>
  <c r="BE20"/>
  <c r="BD20"/>
  <c r="BC20"/>
  <c r="BP20"/>
  <c r="BN20"/>
  <c r="BL20"/>
  <c r="BJ20"/>
  <c r="BH20"/>
  <c r="AY20"/>
  <c r="AX20"/>
  <c r="AW20"/>
  <c r="AV20"/>
  <c r="AU20"/>
  <c r="AZ20"/>
  <c r="BM20"/>
  <c r="BI20"/>
  <c r="AG20"/>
  <c r="BA20"/>
  <c r="AS20"/>
  <c r="AQ20"/>
  <c r="AO20"/>
  <c r="AM20"/>
  <c r="AJ20"/>
  <c r="AH20"/>
  <c r="AD20"/>
  <c r="BK20"/>
  <c r="AK20"/>
  <c r="AI20"/>
  <c r="AE20"/>
  <c r="AC20"/>
  <c r="AB20"/>
  <c r="AA20"/>
  <c r="Z20"/>
  <c r="Y20"/>
  <c r="X20"/>
  <c r="BB20"/>
  <c r="BO20"/>
  <c r="AT20"/>
  <c r="AR20"/>
  <c r="AP20"/>
  <c r="AN20"/>
  <c r="AL20"/>
  <c r="AF20"/>
  <c r="BR16"/>
  <c r="BG16"/>
  <c r="BP16"/>
  <c r="BO16"/>
  <c r="BN16"/>
  <c r="BM16"/>
  <c r="BL16"/>
  <c r="BK16"/>
  <c r="BJ16"/>
  <c r="BI16"/>
  <c r="BH16"/>
  <c r="BF16"/>
  <c r="BE16"/>
  <c r="BD16"/>
  <c r="BC16"/>
  <c r="BB16"/>
  <c r="BA16"/>
  <c r="AZ16"/>
  <c r="AT16"/>
  <c r="AS16"/>
  <c r="AR16"/>
  <c r="AQ16"/>
  <c r="AP16"/>
  <c r="AO16"/>
  <c r="AN16"/>
  <c r="AM16"/>
  <c r="AL16"/>
  <c r="AG16"/>
  <c r="AY16"/>
  <c r="AW16"/>
  <c r="AU16"/>
  <c r="AX16"/>
  <c r="AJ16"/>
  <c r="AH16"/>
  <c r="AF16"/>
  <c r="AD16"/>
  <c r="AC16"/>
  <c r="AB16"/>
  <c r="AA16"/>
  <c r="Z16"/>
  <c r="Y16"/>
  <c r="X16"/>
  <c r="AV16"/>
  <c r="AK16"/>
  <c r="AI16"/>
  <c r="AE16"/>
  <c r="BR12"/>
  <c r="BP12"/>
  <c r="BO12"/>
  <c r="BN12"/>
  <c r="BM12"/>
  <c r="BL12"/>
  <c r="BK12"/>
  <c r="BJ12"/>
  <c r="BI12"/>
  <c r="BH12"/>
  <c r="BB12"/>
  <c r="BE12"/>
  <c r="BC12"/>
  <c r="BF12"/>
  <c r="AY12"/>
  <c r="AW12"/>
  <c r="AU12"/>
  <c r="AK12"/>
  <c r="AJ12"/>
  <c r="AI12"/>
  <c r="AH12"/>
  <c r="AF12"/>
  <c r="AE12"/>
  <c r="AD12"/>
  <c r="AG12"/>
  <c r="BD12"/>
  <c r="BA12"/>
  <c r="BG12"/>
  <c r="AV12"/>
  <c r="AZ12"/>
  <c r="AX12"/>
  <c r="AT12"/>
  <c r="AS12"/>
  <c r="AR12"/>
  <c r="AQ12"/>
  <c r="AP12"/>
  <c r="AO12"/>
  <c r="AN12"/>
  <c r="AM12"/>
  <c r="AL12"/>
  <c r="AC12"/>
  <c r="AB12"/>
  <c r="AA12"/>
  <c r="Z12"/>
  <c r="Y12"/>
  <c r="X12"/>
  <c r="BR8"/>
  <c r="BP8"/>
  <c r="BO8"/>
  <c r="BN8"/>
  <c r="BM8"/>
  <c r="BL8"/>
  <c r="BK8"/>
  <c r="BJ8"/>
  <c r="BI8"/>
  <c r="BH8"/>
  <c r="BF8"/>
  <c r="BD8"/>
  <c r="AZ8"/>
  <c r="BA8"/>
  <c r="AY8"/>
  <c r="AX8"/>
  <c r="AW8"/>
  <c r="AV8"/>
  <c r="AU8"/>
  <c r="BE8"/>
  <c r="BB8"/>
  <c r="AT8"/>
  <c r="AS8"/>
  <c r="AR8"/>
  <c r="AQ8"/>
  <c r="AP8"/>
  <c r="AO8"/>
  <c r="AN8"/>
  <c r="AM8"/>
  <c r="AL8"/>
  <c r="BG8"/>
  <c r="AK8"/>
  <c r="AJ8"/>
  <c r="AI8"/>
  <c r="AH8"/>
  <c r="AF8"/>
  <c r="AE8"/>
  <c r="AD8"/>
  <c r="BC8"/>
  <c r="AG8"/>
  <c r="AC8"/>
  <c r="AB8"/>
  <c r="AA8"/>
  <c r="Z8"/>
  <c r="Y8"/>
  <c r="X8"/>
  <c r="BR85"/>
  <c r="BH85"/>
  <c r="BP85"/>
  <c r="BO85"/>
  <c r="BN85"/>
  <c r="BM85"/>
  <c r="BL85"/>
  <c r="BK85"/>
  <c r="BJ85"/>
  <c r="BI85"/>
  <c r="BF85"/>
  <c r="BE85"/>
  <c r="BD85"/>
  <c r="BC85"/>
  <c r="BB85"/>
  <c r="BA85"/>
  <c r="BG85"/>
  <c r="AU85"/>
  <c r="AT85"/>
  <c r="AS85"/>
  <c r="AR85"/>
  <c r="AQ85"/>
  <c r="AP85"/>
  <c r="AO85"/>
  <c r="AN85"/>
  <c r="AM85"/>
  <c r="AL85"/>
  <c r="AK85"/>
  <c r="AJ85"/>
  <c r="AI85"/>
  <c r="AH85"/>
  <c r="AF85"/>
  <c r="AE85"/>
  <c r="AG85"/>
  <c r="AZ85"/>
  <c r="AX85"/>
  <c r="AV85"/>
  <c r="AW85"/>
  <c r="AD85"/>
  <c r="AC85"/>
  <c r="AB85"/>
  <c r="AA85"/>
  <c r="Z85"/>
  <c r="Y85"/>
  <c r="X85"/>
  <c r="AY85"/>
  <c r="BR81"/>
  <c r="BP81"/>
  <c r="BO81"/>
  <c r="BN81"/>
  <c r="BM81"/>
  <c r="BL81"/>
  <c r="BK81"/>
  <c r="BJ81"/>
  <c r="BI81"/>
  <c r="BG81"/>
  <c r="BH81"/>
  <c r="BA81"/>
  <c r="BF81"/>
  <c r="BD81"/>
  <c r="BB81"/>
  <c r="AU81"/>
  <c r="AT81"/>
  <c r="AS81"/>
  <c r="AR81"/>
  <c r="AQ81"/>
  <c r="AP81"/>
  <c r="AO81"/>
  <c r="AN81"/>
  <c r="AM81"/>
  <c r="AL81"/>
  <c r="AK81"/>
  <c r="AJ81"/>
  <c r="AI81"/>
  <c r="AH81"/>
  <c r="AF81"/>
  <c r="AE81"/>
  <c r="AZ81"/>
  <c r="AX81"/>
  <c r="AV81"/>
  <c r="BE81"/>
  <c r="AG81"/>
  <c r="Y81"/>
  <c r="X81"/>
  <c r="AY81"/>
  <c r="BC81"/>
  <c r="AW81"/>
  <c r="AD81"/>
  <c r="AC81"/>
  <c r="AB81"/>
  <c r="AA81"/>
  <c r="Z81"/>
  <c r="BR77"/>
  <c r="BE77"/>
  <c r="BC77"/>
  <c r="BP77"/>
  <c r="BN77"/>
  <c r="BL77"/>
  <c r="BJ77"/>
  <c r="BH77"/>
  <c r="AZ77"/>
  <c r="AY77"/>
  <c r="AX77"/>
  <c r="AW77"/>
  <c r="AV77"/>
  <c r="AU77"/>
  <c r="AT77"/>
  <c r="AS77"/>
  <c r="AR77"/>
  <c r="AQ77"/>
  <c r="AP77"/>
  <c r="AO77"/>
  <c r="AN77"/>
  <c r="AM77"/>
  <c r="AL77"/>
  <c r="AK77"/>
  <c r="AJ77"/>
  <c r="AI77"/>
  <c r="AH77"/>
  <c r="AF77"/>
  <c r="AE77"/>
  <c r="BD77"/>
  <c r="BO77"/>
  <c r="BK77"/>
  <c r="BM77"/>
  <c r="AD77"/>
  <c r="AC77"/>
  <c r="AB77"/>
  <c r="AA77"/>
  <c r="Z77"/>
  <c r="Y77"/>
  <c r="X77"/>
  <c r="BA77"/>
  <c r="BF77"/>
  <c r="BI77"/>
  <c r="BB77"/>
  <c r="BG77"/>
  <c r="AG77"/>
  <c r="BR73"/>
  <c r="BP73"/>
  <c r="BO73"/>
  <c r="BN73"/>
  <c r="BM73"/>
  <c r="BL73"/>
  <c r="BK73"/>
  <c r="BJ73"/>
  <c r="BI73"/>
  <c r="BH73"/>
  <c r="BG73"/>
  <c r="BF73"/>
  <c r="BE73"/>
  <c r="BD73"/>
  <c r="BA73"/>
  <c r="AZ73"/>
  <c r="AY73"/>
  <c r="AX73"/>
  <c r="AW73"/>
  <c r="AV73"/>
  <c r="BB73"/>
  <c r="AU73"/>
  <c r="AT73"/>
  <c r="AS73"/>
  <c r="AR73"/>
  <c r="AQ73"/>
  <c r="AP73"/>
  <c r="AO73"/>
  <c r="AN73"/>
  <c r="AM73"/>
  <c r="AL73"/>
  <c r="AK73"/>
  <c r="AJ73"/>
  <c r="AI73"/>
  <c r="AH73"/>
  <c r="AF73"/>
  <c r="AE73"/>
  <c r="BC73"/>
  <c r="AG73"/>
  <c r="AC73"/>
  <c r="AB73"/>
  <c r="AA73"/>
  <c r="Z73"/>
  <c r="AD73"/>
  <c r="Y73"/>
  <c r="X73"/>
  <c r="BR69"/>
  <c r="BP69"/>
  <c r="BO69"/>
  <c r="BN69"/>
  <c r="BM69"/>
  <c r="BL69"/>
  <c r="BK69"/>
  <c r="BJ69"/>
  <c r="BI69"/>
  <c r="BH69"/>
  <c r="BF69"/>
  <c r="BE69"/>
  <c r="BD69"/>
  <c r="BC69"/>
  <c r="BB69"/>
  <c r="BA69"/>
  <c r="BG69"/>
  <c r="AU69"/>
  <c r="AT69"/>
  <c r="AS69"/>
  <c r="AR69"/>
  <c r="AQ69"/>
  <c r="AP69"/>
  <c r="AO69"/>
  <c r="AN69"/>
  <c r="AM69"/>
  <c r="AL69"/>
  <c r="AK69"/>
  <c r="AJ69"/>
  <c r="AI69"/>
  <c r="AH69"/>
  <c r="AF69"/>
  <c r="AE69"/>
  <c r="AG69"/>
  <c r="AY69"/>
  <c r="AW69"/>
  <c r="AZ69"/>
  <c r="AV69"/>
  <c r="AD69"/>
  <c r="AC69"/>
  <c r="AB69"/>
  <c r="AA69"/>
  <c r="Z69"/>
  <c r="Y69"/>
  <c r="X69"/>
  <c r="AX69"/>
  <c r="BR65"/>
  <c r="BP65"/>
  <c r="BO65"/>
  <c r="BN65"/>
  <c r="BM65"/>
  <c r="BL65"/>
  <c r="BK65"/>
  <c r="BJ65"/>
  <c r="BI65"/>
  <c r="BH65"/>
  <c r="BG65"/>
  <c r="BE65"/>
  <c r="BA65"/>
  <c r="AU65"/>
  <c r="AT65"/>
  <c r="AS65"/>
  <c r="AR65"/>
  <c r="AQ65"/>
  <c r="AP65"/>
  <c r="AO65"/>
  <c r="AN65"/>
  <c r="AM65"/>
  <c r="AL65"/>
  <c r="AK65"/>
  <c r="AJ65"/>
  <c r="AI65"/>
  <c r="AH65"/>
  <c r="AF65"/>
  <c r="AE65"/>
  <c r="AD65"/>
  <c r="BB65"/>
  <c r="AY65"/>
  <c r="AW65"/>
  <c r="BD65"/>
  <c r="BC65"/>
  <c r="AG65"/>
  <c r="Y65"/>
  <c r="X65"/>
  <c r="AZ65"/>
  <c r="AV65"/>
  <c r="BF65"/>
  <c r="AC65"/>
  <c r="AB65"/>
  <c r="AA65"/>
  <c r="Z65"/>
  <c r="AX65"/>
  <c r="BR61"/>
  <c r="BF61"/>
  <c r="BD61"/>
  <c r="BB61"/>
  <c r="BO61"/>
  <c r="BM61"/>
  <c r="BK61"/>
  <c r="BI61"/>
  <c r="BC61"/>
  <c r="AZ61"/>
  <c r="AY61"/>
  <c r="AX61"/>
  <c r="AW61"/>
  <c r="AV61"/>
  <c r="AU61"/>
  <c r="AT61"/>
  <c r="AS61"/>
  <c r="AR61"/>
  <c r="AQ61"/>
  <c r="AP61"/>
  <c r="AO61"/>
  <c r="AN61"/>
  <c r="AM61"/>
  <c r="AL61"/>
  <c r="AK61"/>
  <c r="AJ61"/>
  <c r="AI61"/>
  <c r="AH61"/>
  <c r="AF61"/>
  <c r="AE61"/>
  <c r="AD61"/>
  <c r="BN61"/>
  <c r="BJ61"/>
  <c r="BA61"/>
  <c r="BP61"/>
  <c r="BH61"/>
  <c r="BG61"/>
  <c r="AC61"/>
  <c r="AB61"/>
  <c r="AA61"/>
  <c r="Z61"/>
  <c r="Y61"/>
  <c r="X61"/>
  <c r="BE61"/>
  <c r="AG61"/>
  <c r="BL61"/>
  <c r="BR57"/>
  <c r="BP57"/>
  <c r="BO57"/>
  <c r="BN57"/>
  <c r="BM57"/>
  <c r="BL57"/>
  <c r="BK57"/>
  <c r="BJ57"/>
  <c r="BI57"/>
  <c r="BH57"/>
  <c r="BG57"/>
  <c r="BF57"/>
  <c r="BE57"/>
  <c r="BD57"/>
  <c r="AZ57"/>
  <c r="AY57"/>
  <c r="AX57"/>
  <c r="AW57"/>
  <c r="AV57"/>
  <c r="BA57"/>
  <c r="AU57"/>
  <c r="AT57"/>
  <c r="AS57"/>
  <c r="AR57"/>
  <c r="AQ57"/>
  <c r="AP57"/>
  <c r="AO57"/>
  <c r="AN57"/>
  <c r="AM57"/>
  <c r="AL57"/>
  <c r="AK57"/>
  <c r="AJ57"/>
  <c r="AI57"/>
  <c r="AH57"/>
  <c r="AF57"/>
  <c r="AE57"/>
  <c r="AD57"/>
  <c r="BC57"/>
  <c r="AC57"/>
  <c r="AB57"/>
  <c r="AA57"/>
  <c r="Z57"/>
  <c r="Y57"/>
  <c r="BB57"/>
  <c r="AG57"/>
  <c r="X57"/>
  <c r="BR53"/>
  <c r="BP53"/>
  <c r="BO53"/>
  <c r="BN53"/>
  <c r="BM53"/>
  <c r="BL53"/>
  <c r="BK53"/>
  <c r="BJ53"/>
  <c r="BI53"/>
  <c r="BH53"/>
  <c r="BG53"/>
  <c r="BE53"/>
  <c r="BD53"/>
  <c r="BC53"/>
  <c r="BB53"/>
  <c r="BA53"/>
  <c r="AZ53"/>
  <c r="AU53"/>
  <c r="AT53"/>
  <c r="AS53"/>
  <c r="AR53"/>
  <c r="AQ53"/>
  <c r="AP53"/>
  <c r="AO53"/>
  <c r="AN53"/>
  <c r="AM53"/>
  <c r="AL53"/>
  <c r="AK53"/>
  <c r="AJ53"/>
  <c r="AI53"/>
  <c r="AH53"/>
  <c r="AF53"/>
  <c r="AE53"/>
  <c r="AD53"/>
  <c r="AG53"/>
  <c r="BF53"/>
  <c r="AX53"/>
  <c r="AV53"/>
  <c r="AY53"/>
  <c r="AC53"/>
  <c r="AB53"/>
  <c r="AA53"/>
  <c r="Z53"/>
  <c r="Y53"/>
  <c r="X53"/>
  <c r="AW53"/>
  <c r="BR49"/>
  <c r="BP49"/>
  <c r="BO49"/>
  <c r="BN49"/>
  <c r="BM49"/>
  <c r="BL49"/>
  <c r="BK49"/>
  <c r="BJ49"/>
  <c r="BI49"/>
  <c r="BH49"/>
  <c r="BF49"/>
  <c r="BD49"/>
  <c r="AZ49"/>
  <c r="AU49"/>
  <c r="AT49"/>
  <c r="AS49"/>
  <c r="AR49"/>
  <c r="AQ49"/>
  <c r="AP49"/>
  <c r="AO49"/>
  <c r="AN49"/>
  <c r="AM49"/>
  <c r="AL49"/>
  <c r="AK49"/>
  <c r="AJ49"/>
  <c r="AI49"/>
  <c r="AH49"/>
  <c r="AF49"/>
  <c r="AE49"/>
  <c r="AD49"/>
  <c r="AX49"/>
  <c r="AV49"/>
  <c r="BC49"/>
  <c r="AG49"/>
  <c r="BE49"/>
  <c r="X49"/>
  <c r="AW49"/>
  <c r="BG49"/>
  <c r="AY49"/>
  <c r="BB49"/>
  <c r="AC49"/>
  <c r="AB49"/>
  <c r="AA49"/>
  <c r="Z49"/>
  <c r="Y49"/>
  <c r="BA49"/>
  <c r="BR45"/>
  <c r="BG45"/>
  <c r="BE45"/>
  <c r="BC45"/>
  <c r="BA45"/>
  <c r="BP45"/>
  <c r="BN45"/>
  <c r="BL45"/>
  <c r="BJ45"/>
  <c r="BH45"/>
  <c r="BF45"/>
  <c r="BB45"/>
  <c r="AY45"/>
  <c r="AX45"/>
  <c r="AW45"/>
  <c r="AV45"/>
  <c r="AU45"/>
  <c r="AT45"/>
  <c r="AS45"/>
  <c r="AR45"/>
  <c r="AQ45"/>
  <c r="AP45"/>
  <c r="AO45"/>
  <c r="AN45"/>
  <c r="AM45"/>
  <c r="AL45"/>
  <c r="AK45"/>
  <c r="AJ45"/>
  <c r="AI45"/>
  <c r="AH45"/>
  <c r="AF45"/>
  <c r="AE45"/>
  <c r="AD45"/>
  <c r="BM45"/>
  <c r="BI45"/>
  <c r="BK45"/>
  <c r="AZ45"/>
  <c r="AC45"/>
  <c r="AB45"/>
  <c r="AA45"/>
  <c r="Z45"/>
  <c r="Y45"/>
  <c r="X45"/>
  <c r="BD45"/>
  <c r="BO45"/>
  <c r="AG45"/>
  <c r="BR41"/>
  <c r="BP41"/>
  <c r="BO41"/>
  <c r="BN41"/>
  <c r="BM41"/>
  <c r="BL41"/>
  <c r="BK41"/>
  <c r="BJ41"/>
  <c r="BI41"/>
  <c r="BH41"/>
  <c r="BG41"/>
  <c r="BF41"/>
  <c r="BE41"/>
  <c r="BD41"/>
  <c r="BC41"/>
  <c r="AY41"/>
  <c r="AX41"/>
  <c r="AW41"/>
  <c r="AV41"/>
  <c r="AZ41"/>
  <c r="AU41"/>
  <c r="AT41"/>
  <c r="AS41"/>
  <c r="AR41"/>
  <c r="AQ41"/>
  <c r="AP41"/>
  <c r="AO41"/>
  <c r="AN41"/>
  <c r="AM41"/>
  <c r="AL41"/>
  <c r="AK41"/>
  <c r="AJ41"/>
  <c r="AI41"/>
  <c r="AH41"/>
  <c r="AF41"/>
  <c r="AE41"/>
  <c r="AD41"/>
  <c r="BA41"/>
  <c r="BB41"/>
  <c r="AG41"/>
  <c r="AC41"/>
  <c r="AB41"/>
  <c r="AA41"/>
  <c r="Z41"/>
  <c r="Y41"/>
  <c r="X41"/>
  <c r="BR37"/>
  <c r="BG37"/>
  <c r="BP37"/>
  <c r="BO37"/>
  <c r="BN37"/>
  <c r="BM37"/>
  <c r="BL37"/>
  <c r="BK37"/>
  <c r="BJ37"/>
  <c r="BI37"/>
  <c r="BH37"/>
  <c r="BF37"/>
  <c r="BE37"/>
  <c r="BD37"/>
  <c r="BC37"/>
  <c r="BB37"/>
  <c r="BA37"/>
  <c r="AZ37"/>
  <c r="AU37"/>
  <c r="AT37"/>
  <c r="AS37"/>
  <c r="AR37"/>
  <c r="AQ37"/>
  <c r="AP37"/>
  <c r="AO37"/>
  <c r="AN37"/>
  <c r="AM37"/>
  <c r="AL37"/>
  <c r="AK37"/>
  <c r="AJ37"/>
  <c r="AI37"/>
  <c r="AH37"/>
  <c r="AF37"/>
  <c r="AE37"/>
  <c r="AD37"/>
  <c r="AG37"/>
  <c r="AY37"/>
  <c r="AW37"/>
  <c r="AX37"/>
  <c r="AC37"/>
  <c r="AB37"/>
  <c r="AA37"/>
  <c r="Z37"/>
  <c r="Y37"/>
  <c r="X37"/>
  <c r="AV37"/>
  <c r="BR33"/>
  <c r="BP33"/>
  <c r="BO33"/>
  <c r="BN33"/>
  <c r="BM33"/>
  <c r="BL33"/>
  <c r="BK33"/>
  <c r="BJ33"/>
  <c r="BI33"/>
  <c r="BH33"/>
  <c r="BF33"/>
  <c r="BB33"/>
  <c r="BE33"/>
  <c r="BC33"/>
  <c r="AU33"/>
  <c r="AT33"/>
  <c r="AS33"/>
  <c r="AR33"/>
  <c r="AQ33"/>
  <c r="AP33"/>
  <c r="AO33"/>
  <c r="AN33"/>
  <c r="AM33"/>
  <c r="AL33"/>
  <c r="AK33"/>
  <c r="AJ33"/>
  <c r="AI33"/>
  <c r="AH33"/>
  <c r="AF33"/>
  <c r="AE33"/>
  <c r="AD33"/>
  <c r="BG33"/>
  <c r="AZ33"/>
  <c r="AY33"/>
  <c r="AW33"/>
  <c r="BA33"/>
  <c r="AG33"/>
  <c r="X33"/>
  <c r="AX33"/>
  <c r="BD33"/>
  <c r="AC33"/>
  <c r="AB33"/>
  <c r="AA33"/>
  <c r="Z33"/>
  <c r="Y33"/>
  <c r="AV33"/>
  <c r="BR29"/>
  <c r="BF29"/>
  <c r="BD29"/>
  <c r="AZ29"/>
  <c r="BO29"/>
  <c r="BM29"/>
  <c r="BK29"/>
  <c r="BI29"/>
  <c r="BA29"/>
  <c r="AY29"/>
  <c r="AX29"/>
  <c r="AW29"/>
  <c r="AV29"/>
  <c r="AU29"/>
  <c r="AT29"/>
  <c r="AS29"/>
  <c r="AR29"/>
  <c r="AQ29"/>
  <c r="AP29"/>
  <c r="AO29"/>
  <c r="AN29"/>
  <c r="AM29"/>
  <c r="AL29"/>
  <c r="AK29"/>
  <c r="AJ29"/>
  <c r="AI29"/>
  <c r="AH29"/>
  <c r="AF29"/>
  <c r="AE29"/>
  <c r="AD29"/>
  <c r="BE29"/>
  <c r="BP29"/>
  <c r="BL29"/>
  <c r="BH29"/>
  <c r="BN29"/>
  <c r="AC29"/>
  <c r="AB29"/>
  <c r="AA29"/>
  <c r="Z29"/>
  <c r="Y29"/>
  <c r="X29"/>
  <c r="BB29"/>
  <c r="AG29"/>
  <c r="BJ29"/>
  <c r="BG29"/>
  <c r="BC29"/>
  <c r="BR25"/>
  <c r="BP25"/>
  <c r="BO25"/>
  <c r="BN25"/>
  <c r="BM25"/>
  <c r="BL25"/>
  <c r="BK25"/>
  <c r="BJ25"/>
  <c r="BI25"/>
  <c r="BH25"/>
  <c r="BG25"/>
  <c r="BF25"/>
  <c r="BE25"/>
  <c r="BD25"/>
  <c r="BC25"/>
  <c r="BB25"/>
  <c r="AY25"/>
  <c r="AX25"/>
  <c r="AW25"/>
  <c r="AV25"/>
  <c r="AU25"/>
  <c r="AT25"/>
  <c r="AS25"/>
  <c r="AR25"/>
  <c r="AQ25"/>
  <c r="AP25"/>
  <c r="AO25"/>
  <c r="AN25"/>
  <c r="AM25"/>
  <c r="AL25"/>
  <c r="AK25"/>
  <c r="AJ25"/>
  <c r="AI25"/>
  <c r="AH25"/>
  <c r="AF25"/>
  <c r="AE25"/>
  <c r="AD25"/>
  <c r="AC25"/>
  <c r="AB25"/>
  <c r="AA25"/>
  <c r="Z25"/>
  <c r="Y25"/>
  <c r="BA25"/>
  <c r="AG25"/>
  <c r="X25"/>
  <c r="AZ25"/>
  <c r="BR21"/>
  <c r="BG21"/>
  <c r="BP21"/>
  <c r="BO21"/>
  <c r="BN21"/>
  <c r="BM21"/>
  <c r="BL21"/>
  <c r="BK21"/>
  <c r="BJ21"/>
  <c r="BI21"/>
  <c r="BH21"/>
  <c r="BF21"/>
  <c r="BE21"/>
  <c r="BD21"/>
  <c r="BC21"/>
  <c r="BB21"/>
  <c r="BA21"/>
  <c r="AZ21"/>
  <c r="AT21"/>
  <c r="AS21"/>
  <c r="AR21"/>
  <c r="AQ21"/>
  <c r="AP21"/>
  <c r="AO21"/>
  <c r="AN21"/>
  <c r="AM21"/>
  <c r="AL21"/>
  <c r="AK21"/>
  <c r="AJ21"/>
  <c r="AI21"/>
  <c r="AH21"/>
  <c r="AF21"/>
  <c r="AE21"/>
  <c r="AD21"/>
  <c r="AG21"/>
  <c r="AX21"/>
  <c r="AV21"/>
  <c r="AW21"/>
  <c r="AC21"/>
  <c r="AB21"/>
  <c r="AA21"/>
  <c r="Z21"/>
  <c r="Y21"/>
  <c r="X21"/>
  <c r="AY21"/>
  <c r="AU21"/>
  <c r="BR17"/>
  <c r="BP17"/>
  <c r="BO17"/>
  <c r="BN17"/>
  <c r="BM17"/>
  <c r="BL17"/>
  <c r="BK17"/>
  <c r="BJ17"/>
  <c r="BI17"/>
  <c r="BH17"/>
  <c r="BG17"/>
  <c r="BA17"/>
  <c r="BF17"/>
  <c r="BD17"/>
  <c r="BB17"/>
  <c r="AT17"/>
  <c r="AS17"/>
  <c r="AR17"/>
  <c r="AQ17"/>
  <c r="AP17"/>
  <c r="AO17"/>
  <c r="AN17"/>
  <c r="AM17"/>
  <c r="AL17"/>
  <c r="AK17"/>
  <c r="AJ17"/>
  <c r="AI17"/>
  <c r="AH17"/>
  <c r="AF17"/>
  <c r="AE17"/>
  <c r="AD17"/>
  <c r="AX17"/>
  <c r="AV17"/>
  <c r="BE17"/>
  <c r="AG17"/>
  <c r="BC17"/>
  <c r="AZ17"/>
  <c r="X17"/>
  <c r="AU17"/>
  <c r="AW17"/>
  <c r="AC17"/>
  <c r="AB17"/>
  <c r="AA17"/>
  <c r="Z17"/>
  <c r="Y17"/>
  <c r="AY17"/>
  <c r="BR13"/>
  <c r="BG13"/>
  <c r="BF13"/>
  <c r="BE13"/>
  <c r="BC13"/>
  <c r="BP13"/>
  <c r="BN13"/>
  <c r="BL13"/>
  <c r="BJ13"/>
  <c r="BH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F13"/>
  <c r="AE13"/>
  <c r="AD13"/>
  <c r="BD13"/>
  <c r="BA13"/>
  <c r="BO13"/>
  <c r="BK13"/>
  <c r="BB13"/>
  <c r="BI13"/>
  <c r="AC13"/>
  <c r="AB13"/>
  <c r="AA13"/>
  <c r="Z13"/>
  <c r="Y13"/>
  <c r="X13"/>
  <c r="AG13"/>
  <c r="BM13"/>
  <c r="BR9"/>
  <c r="BP9"/>
  <c r="BO9"/>
  <c r="BN9"/>
  <c r="BM9"/>
  <c r="BL9"/>
  <c r="BK9"/>
  <c r="BJ9"/>
  <c r="BI9"/>
  <c r="BH9"/>
  <c r="BG9"/>
  <c r="BF9"/>
  <c r="BE9"/>
  <c r="BD9"/>
  <c r="BC9"/>
  <c r="BA9"/>
  <c r="AY9"/>
  <c r="AX9"/>
  <c r="AW9"/>
  <c r="AV9"/>
  <c r="AU9"/>
  <c r="BB9"/>
  <c r="AT9"/>
  <c r="AS9"/>
  <c r="AR9"/>
  <c r="AQ9"/>
  <c r="AP9"/>
  <c r="AO9"/>
  <c r="AN9"/>
  <c r="AM9"/>
  <c r="AL9"/>
  <c r="AK9"/>
  <c r="AJ9"/>
  <c r="AI9"/>
  <c r="AH9"/>
  <c r="AF9"/>
  <c r="AE9"/>
  <c r="AD9"/>
  <c r="AZ9"/>
  <c r="AG9"/>
  <c r="AB9"/>
  <c r="AA9"/>
  <c r="Z9"/>
  <c r="Y9"/>
  <c r="AC9"/>
  <c r="X9"/>
  <c r="BP86"/>
  <c r="BO86"/>
  <c r="BN86"/>
  <c r="BM86"/>
  <c r="BL86"/>
  <c r="BK86"/>
  <c r="BJ86"/>
  <c r="BI86"/>
  <c r="BH86"/>
  <c r="BG86"/>
  <c r="BR86"/>
  <c r="BF86"/>
  <c r="BE86"/>
  <c r="BD86"/>
  <c r="BC86"/>
  <c r="BB86"/>
  <c r="BA86"/>
  <c r="AZ86"/>
  <c r="AY86"/>
  <c r="AX86"/>
  <c r="AW86"/>
  <c r="AV86"/>
  <c r="AU86"/>
  <c r="AT86"/>
  <c r="AS86"/>
  <c r="AR86"/>
  <c r="AQ86"/>
  <c r="AP86"/>
  <c r="AO86"/>
  <c r="AN86"/>
  <c r="AM86"/>
  <c r="AB86"/>
  <c r="Z86"/>
  <c r="Y86"/>
  <c r="X86"/>
  <c r="AG86"/>
  <c r="AD86"/>
  <c r="AC86"/>
  <c r="AA86"/>
  <c r="AK86"/>
  <c r="AI86"/>
  <c r="AE86"/>
  <c r="AL86"/>
  <c r="AJ86"/>
  <c r="AH86"/>
  <c r="AF86"/>
  <c r="BP82"/>
  <c r="BO82"/>
  <c r="BN82"/>
  <c r="BM82"/>
  <c r="BL82"/>
  <c r="BK82"/>
  <c r="BJ82"/>
  <c r="BI82"/>
  <c r="BH82"/>
  <c r="BG82"/>
  <c r="BF82"/>
  <c r="BE82"/>
  <c r="BD82"/>
  <c r="BC82"/>
  <c r="BB82"/>
  <c r="BA82"/>
  <c r="AZ82"/>
  <c r="AY82"/>
  <c r="AX82"/>
  <c r="AW82"/>
  <c r="AV82"/>
  <c r="BR82"/>
  <c r="AU82"/>
  <c r="AT82"/>
  <c r="AS82"/>
  <c r="AR82"/>
  <c r="AQ82"/>
  <c r="AP82"/>
  <c r="AO82"/>
  <c r="AN82"/>
  <c r="AM82"/>
  <c r="AL82"/>
  <c r="AK82"/>
  <c r="AJ82"/>
  <c r="AI82"/>
  <c r="AH82"/>
  <c r="AF82"/>
  <c r="AE82"/>
  <c r="AC82"/>
  <c r="AA82"/>
  <c r="AD82"/>
  <c r="AB82"/>
  <c r="Z82"/>
  <c r="Y82"/>
  <c r="X82"/>
  <c r="AG82"/>
  <c r="BP78"/>
  <c r="BO78"/>
  <c r="BN78"/>
  <c r="BM78"/>
  <c r="BL78"/>
  <c r="BK78"/>
  <c r="BJ78"/>
  <c r="BI78"/>
  <c r="BH78"/>
  <c r="BG78"/>
  <c r="BR78"/>
  <c r="BF78"/>
  <c r="BE78"/>
  <c r="BD78"/>
  <c r="BC78"/>
  <c r="BB78"/>
  <c r="BA78"/>
  <c r="AZ78"/>
  <c r="AY78"/>
  <c r="AX78"/>
  <c r="AW78"/>
  <c r="AV78"/>
  <c r="AU78"/>
  <c r="AT78"/>
  <c r="AS78"/>
  <c r="AR78"/>
  <c r="AQ78"/>
  <c r="AP78"/>
  <c r="AO78"/>
  <c r="AN78"/>
  <c r="AM78"/>
  <c r="AL78"/>
  <c r="AD78"/>
  <c r="AB78"/>
  <c r="Z78"/>
  <c r="Y78"/>
  <c r="X78"/>
  <c r="AK78"/>
  <c r="AJ78"/>
  <c r="AI78"/>
  <c r="AH78"/>
  <c r="AF78"/>
  <c r="AE78"/>
  <c r="AC78"/>
  <c r="AA78"/>
  <c r="AG78"/>
  <c r="BP74"/>
  <c r="BO74"/>
  <c r="BN74"/>
  <c r="BM74"/>
  <c r="BL74"/>
  <c r="BK74"/>
  <c r="BJ74"/>
  <c r="BI74"/>
  <c r="BH74"/>
  <c r="BG74"/>
  <c r="BF74"/>
  <c r="BE74"/>
  <c r="BD74"/>
  <c r="BC74"/>
  <c r="BB74"/>
  <c r="BA74"/>
  <c r="BR74"/>
  <c r="AZ74"/>
  <c r="AY74"/>
  <c r="AX74"/>
  <c r="AW74"/>
  <c r="AV74"/>
  <c r="AU74"/>
  <c r="AT74"/>
  <c r="AS74"/>
  <c r="AR74"/>
  <c r="AQ74"/>
  <c r="AP74"/>
  <c r="AO74"/>
  <c r="AN74"/>
  <c r="AM74"/>
  <c r="AL74"/>
  <c r="AG74"/>
  <c r="AA74"/>
  <c r="AD74"/>
  <c r="AC74"/>
  <c r="AB74"/>
  <c r="Z74"/>
  <c r="Y74"/>
  <c r="X74"/>
  <c r="AH74"/>
  <c r="AF74"/>
  <c r="AK74"/>
  <c r="AI74"/>
  <c r="AE74"/>
  <c r="AJ74"/>
  <c r="BP70"/>
  <c r="BO70"/>
  <c r="BN70"/>
  <c r="BM70"/>
  <c r="BL70"/>
  <c r="BK70"/>
  <c r="BJ70"/>
  <c r="BI70"/>
  <c r="BH70"/>
  <c r="BG70"/>
  <c r="BR70"/>
  <c r="BF70"/>
  <c r="BE70"/>
  <c r="BD70"/>
  <c r="BC70"/>
  <c r="BB70"/>
  <c r="BA70"/>
  <c r="AZ70"/>
  <c r="AY70"/>
  <c r="AX70"/>
  <c r="AW70"/>
  <c r="AV70"/>
  <c r="AU70"/>
  <c r="AT70"/>
  <c r="AS70"/>
  <c r="AR70"/>
  <c r="AQ70"/>
  <c r="AP70"/>
  <c r="AO70"/>
  <c r="AN70"/>
  <c r="AM70"/>
  <c r="AL70"/>
  <c r="AD70"/>
  <c r="AC70"/>
  <c r="Y70"/>
  <c r="X70"/>
  <c r="AG70"/>
  <c r="AB70"/>
  <c r="AA70"/>
  <c r="Z70"/>
  <c r="AJ70"/>
  <c r="AH70"/>
  <c r="AF70"/>
  <c r="AK70"/>
  <c r="AI70"/>
  <c r="AE70"/>
  <c r="BP66"/>
  <c r="BO66"/>
  <c r="BN66"/>
  <c r="BM66"/>
  <c r="BL66"/>
  <c r="BK66"/>
  <c r="BJ66"/>
  <c r="BI66"/>
  <c r="BH66"/>
  <c r="BG66"/>
  <c r="BF66"/>
  <c r="BE66"/>
  <c r="BD66"/>
  <c r="BC66"/>
  <c r="BB66"/>
  <c r="BA66"/>
  <c r="AZ66"/>
  <c r="AY66"/>
  <c r="AX66"/>
  <c r="AW66"/>
  <c r="AV66"/>
  <c r="AU66"/>
  <c r="AT66"/>
  <c r="AS66"/>
  <c r="AR66"/>
  <c r="AQ66"/>
  <c r="AP66"/>
  <c r="AO66"/>
  <c r="AN66"/>
  <c r="AM66"/>
  <c r="AL66"/>
  <c r="BR66"/>
  <c r="AK66"/>
  <c r="AJ66"/>
  <c r="AI66"/>
  <c r="AH66"/>
  <c r="AF66"/>
  <c r="AE66"/>
  <c r="AB66"/>
  <c r="AA66"/>
  <c r="Z66"/>
  <c r="AD66"/>
  <c r="AC66"/>
  <c r="Y66"/>
  <c r="X66"/>
  <c r="AG66"/>
  <c r="BP62"/>
  <c r="BO62"/>
  <c r="BN62"/>
  <c r="BM62"/>
  <c r="BL62"/>
  <c r="BK62"/>
  <c r="BJ62"/>
  <c r="BI62"/>
  <c r="BH62"/>
  <c r="BG62"/>
  <c r="BR62"/>
  <c r="BF62"/>
  <c r="BE62"/>
  <c r="BD62"/>
  <c r="BC62"/>
  <c r="BB62"/>
  <c r="BA62"/>
  <c r="AZ62"/>
  <c r="AY62"/>
  <c r="AX62"/>
  <c r="AW62"/>
  <c r="AV62"/>
  <c r="AU62"/>
  <c r="AT62"/>
  <c r="AS62"/>
  <c r="AR62"/>
  <c r="AQ62"/>
  <c r="AP62"/>
  <c r="AO62"/>
  <c r="AN62"/>
  <c r="AM62"/>
  <c r="AL62"/>
  <c r="AC62"/>
  <c r="AK62"/>
  <c r="AJ62"/>
  <c r="AI62"/>
  <c r="AH62"/>
  <c r="AF62"/>
  <c r="AE62"/>
  <c r="AD62"/>
  <c r="AB62"/>
  <c r="AA62"/>
  <c r="Z62"/>
  <c r="Y62"/>
  <c r="X62"/>
  <c r="AG62"/>
  <c r="BP58"/>
  <c r="BO58"/>
  <c r="BN58"/>
  <c r="BM58"/>
  <c r="BL58"/>
  <c r="BK58"/>
  <c r="BJ58"/>
  <c r="BI58"/>
  <c r="BH58"/>
  <c r="BG58"/>
  <c r="BF58"/>
  <c r="BE58"/>
  <c r="BD58"/>
  <c r="BC58"/>
  <c r="BB58"/>
  <c r="BA58"/>
  <c r="BR58"/>
  <c r="AZ58"/>
  <c r="AY58"/>
  <c r="AX58"/>
  <c r="AW58"/>
  <c r="AV58"/>
  <c r="AU58"/>
  <c r="AT58"/>
  <c r="AS58"/>
  <c r="AR58"/>
  <c r="AQ58"/>
  <c r="AP58"/>
  <c r="AO58"/>
  <c r="AN58"/>
  <c r="AM58"/>
  <c r="AL58"/>
  <c r="AG58"/>
  <c r="AB58"/>
  <c r="Z58"/>
  <c r="Y58"/>
  <c r="X58"/>
  <c r="AC58"/>
  <c r="AA58"/>
  <c r="AK58"/>
  <c r="AE58"/>
  <c r="AJ58"/>
  <c r="AH58"/>
  <c r="AF58"/>
  <c r="AD58"/>
  <c r="AI58"/>
  <c r="BP54"/>
  <c r="BO54"/>
  <c r="BN54"/>
  <c r="BM54"/>
  <c r="BL54"/>
  <c r="BK54"/>
  <c r="BJ54"/>
  <c r="BI54"/>
  <c r="BH54"/>
  <c r="BG54"/>
  <c r="BF54"/>
  <c r="BR54"/>
  <c r="BE54"/>
  <c r="BD54"/>
  <c r="BC54"/>
  <c r="BB54"/>
  <c r="BA54"/>
  <c r="AZ54"/>
  <c r="AY54"/>
  <c r="AX54"/>
  <c r="AW54"/>
  <c r="AV54"/>
  <c r="AU54"/>
  <c r="AT54"/>
  <c r="AS54"/>
  <c r="AR54"/>
  <c r="AQ54"/>
  <c r="AP54"/>
  <c r="AO54"/>
  <c r="AN54"/>
  <c r="AM54"/>
  <c r="AL54"/>
  <c r="AC54"/>
  <c r="AA54"/>
  <c r="AG54"/>
  <c r="AB54"/>
  <c r="Z54"/>
  <c r="Y54"/>
  <c r="X54"/>
  <c r="AK54"/>
  <c r="AI54"/>
  <c r="AE54"/>
  <c r="AJ54"/>
  <c r="AH54"/>
  <c r="AF54"/>
  <c r="AD54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BR50"/>
  <c r="AU50"/>
  <c r="AT50"/>
  <c r="AS50"/>
  <c r="AR50"/>
  <c r="AQ50"/>
  <c r="AP50"/>
  <c r="AO50"/>
  <c r="AN50"/>
  <c r="AM50"/>
  <c r="AL50"/>
  <c r="AK50"/>
  <c r="AJ50"/>
  <c r="AI50"/>
  <c r="AH50"/>
  <c r="AF50"/>
  <c r="AE50"/>
  <c r="AD50"/>
  <c r="Z50"/>
  <c r="Y50"/>
  <c r="X50"/>
  <c r="AC50"/>
  <c r="AB50"/>
  <c r="AA50"/>
  <c r="AG50"/>
  <c r="BP46"/>
  <c r="BO46"/>
  <c r="BN46"/>
  <c r="BM46"/>
  <c r="BL46"/>
  <c r="BK46"/>
  <c r="BJ46"/>
  <c r="BI46"/>
  <c r="BH46"/>
  <c r="BG46"/>
  <c r="BF46"/>
  <c r="BR46"/>
  <c r="BE46"/>
  <c r="BD46"/>
  <c r="BC46"/>
  <c r="BB46"/>
  <c r="BA46"/>
  <c r="AZ46"/>
  <c r="AY46"/>
  <c r="AX46"/>
  <c r="AW46"/>
  <c r="AV46"/>
  <c r="AU46"/>
  <c r="AT46"/>
  <c r="AS46"/>
  <c r="AR46"/>
  <c r="AQ46"/>
  <c r="AP46"/>
  <c r="AO46"/>
  <c r="AN46"/>
  <c r="AM46"/>
  <c r="AL46"/>
  <c r="AB46"/>
  <c r="AK46"/>
  <c r="AJ46"/>
  <c r="AI46"/>
  <c r="AH46"/>
  <c r="AF46"/>
  <c r="AE46"/>
  <c r="AD46"/>
  <c r="AC46"/>
  <c r="AA46"/>
  <c r="Z46"/>
  <c r="Y46"/>
  <c r="X46"/>
  <c r="AG46"/>
  <c r="BP42"/>
  <c r="BO42"/>
  <c r="BN42"/>
  <c r="BM42"/>
  <c r="BL42"/>
  <c r="BK42"/>
  <c r="BJ42"/>
  <c r="BI42"/>
  <c r="BH42"/>
  <c r="BG42"/>
  <c r="BF42"/>
  <c r="BE42"/>
  <c r="BD42"/>
  <c r="BC42"/>
  <c r="BB42"/>
  <c r="BA42"/>
  <c r="AZ42"/>
  <c r="BR42"/>
  <c r="AY42"/>
  <c r="AX42"/>
  <c r="AW42"/>
  <c r="AV42"/>
  <c r="AU42"/>
  <c r="AT42"/>
  <c r="AS42"/>
  <c r="AR42"/>
  <c r="AQ42"/>
  <c r="AP42"/>
  <c r="AO42"/>
  <c r="AN42"/>
  <c r="AM42"/>
  <c r="AL42"/>
  <c r="AG42"/>
  <c r="AC42"/>
  <c r="AA42"/>
  <c r="Z42"/>
  <c r="Y42"/>
  <c r="AB42"/>
  <c r="X42"/>
  <c r="AJ42"/>
  <c r="AH42"/>
  <c r="AD42"/>
  <c r="AK42"/>
  <c r="AI42"/>
  <c r="AE42"/>
  <c r="AF42"/>
  <c r="BP38"/>
  <c r="BO38"/>
  <c r="BN38"/>
  <c r="BM38"/>
  <c r="BL38"/>
  <c r="BK38"/>
  <c r="BJ38"/>
  <c r="BI38"/>
  <c r="BH38"/>
  <c r="BG38"/>
  <c r="BF38"/>
  <c r="BR38"/>
  <c r="BE38"/>
  <c r="BD38"/>
  <c r="BC38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B38"/>
  <c r="X38"/>
  <c r="AG38"/>
  <c r="AC38"/>
  <c r="AA38"/>
  <c r="Z38"/>
  <c r="Y38"/>
  <c r="AJ38"/>
  <c r="AH38"/>
  <c r="AF38"/>
  <c r="AD38"/>
  <c r="AK38"/>
  <c r="AI38"/>
  <c r="AE38"/>
  <c r="BP34"/>
  <c r="BO34"/>
  <c r="BN34"/>
  <c r="BM34"/>
  <c r="BL34"/>
  <c r="BK34"/>
  <c r="BJ34"/>
  <c r="BI34"/>
  <c r="BH34"/>
  <c r="BG34"/>
  <c r="BF34"/>
  <c r="BE34"/>
  <c r="BD34"/>
  <c r="BC34"/>
  <c r="BB34"/>
  <c r="BA34"/>
  <c r="AZ34"/>
  <c r="AY34"/>
  <c r="AX34"/>
  <c r="AW34"/>
  <c r="AV34"/>
  <c r="AU34"/>
  <c r="AT34"/>
  <c r="AS34"/>
  <c r="AR34"/>
  <c r="AQ34"/>
  <c r="AP34"/>
  <c r="AO34"/>
  <c r="AN34"/>
  <c r="AM34"/>
  <c r="AL34"/>
  <c r="AK34"/>
  <c r="AJ34"/>
  <c r="AI34"/>
  <c r="AH34"/>
  <c r="AF34"/>
  <c r="AE34"/>
  <c r="AC34"/>
  <c r="AA34"/>
  <c r="Y34"/>
  <c r="AD34"/>
  <c r="AB34"/>
  <c r="Z34"/>
  <c r="X34"/>
  <c r="AG34"/>
  <c r="BR34"/>
  <c r="BP30"/>
  <c r="BO30"/>
  <c r="BN30"/>
  <c r="BM30"/>
  <c r="BL30"/>
  <c r="BK30"/>
  <c r="BJ30"/>
  <c r="BI30"/>
  <c r="BH30"/>
  <c r="BG30"/>
  <c r="BF30"/>
  <c r="BR30"/>
  <c r="BE30"/>
  <c r="BD30"/>
  <c r="BC30"/>
  <c r="BB30"/>
  <c r="BA30"/>
  <c r="AZ30"/>
  <c r="AY30"/>
  <c r="AX30"/>
  <c r="AW30"/>
  <c r="AV30"/>
  <c r="AU30"/>
  <c r="AT30"/>
  <c r="AS30"/>
  <c r="AR30"/>
  <c r="AQ30"/>
  <c r="AP30"/>
  <c r="AO30"/>
  <c r="AN30"/>
  <c r="AM30"/>
  <c r="AL30"/>
  <c r="Z30"/>
  <c r="AK30"/>
  <c r="AJ30"/>
  <c r="AI30"/>
  <c r="AH30"/>
  <c r="AF30"/>
  <c r="AE30"/>
  <c r="AD30"/>
  <c r="AC30"/>
  <c r="AB30"/>
  <c r="AA30"/>
  <c r="Y30"/>
  <c r="X30"/>
  <c r="AG30"/>
  <c r="BP26"/>
  <c r="BO26"/>
  <c r="BN26"/>
  <c r="BM26"/>
  <c r="BL26"/>
  <c r="BK26"/>
  <c r="BJ26"/>
  <c r="BI26"/>
  <c r="BH26"/>
  <c r="BG26"/>
  <c r="BF26"/>
  <c r="BE26"/>
  <c r="BD26"/>
  <c r="BC26"/>
  <c r="BB26"/>
  <c r="BA26"/>
  <c r="AZ26"/>
  <c r="BR26"/>
  <c r="AY26"/>
  <c r="AX26"/>
  <c r="AW26"/>
  <c r="AV26"/>
  <c r="AU26"/>
  <c r="AT26"/>
  <c r="AS26"/>
  <c r="AR26"/>
  <c r="AQ26"/>
  <c r="AP26"/>
  <c r="AO26"/>
  <c r="AN26"/>
  <c r="AM26"/>
  <c r="AL26"/>
  <c r="AG26"/>
  <c r="AC26"/>
  <c r="AB26"/>
  <c r="AA26"/>
  <c r="X26"/>
  <c r="Z26"/>
  <c r="Y26"/>
  <c r="AI26"/>
  <c r="AJ26"/>
  <c r="AH26"/>
  <c r="AF26"/>
  <c r="AD26"/>
  <c r="AK26"/>
  <c r="AE26"/>
  <c r="BP22"/>
  <c r="BO22"/>
  <c r="BN22"/>
  <c r="BM22"/>
  <c r="BL22"/>
  <c r="BK22"/>
  <c r="BJ22"/>
  <c r="BI22"/>
  <c r="BH22"/>
  <c r="BG22"/>
  <c r="BF22"/>
  <c r="BR22"/>
  <c r="BE22"/>
  <c r="BD22"/>
  <c r="BC22"/>
  <c r="BB22"/>
  <c r="BA22"/>
  <c r="AZ22"/>
  <c r="AY22"/>
  <c r="AX22"/>
  <c r="AW22"/>
  <c r="AV22"/>
  <c r="AU22"/>
  <c r="AT22"/>
  <c r="AS22"/>
  <c r="AR22"/>
  <c r="AQ22"/>
  <c r="AP22"/>
  <c r="AO22"/>
  <c r="AN22"/>
  <c r="AM22"/>
  <c r="AL22"/>
  <c r="Z22"/>
  <c r="Y22"/>
  <c r="AG22"/>
  <c r="AC22"/>
  <c r="AB22"/>
  <c r="AA22"/>
  <c r="X22"/>
  <c r="AK22"/>
  <c r="AI22"/>
  <c r="AE22"/>
  <c r="AD22"/>
  <c r="AJ22"/>
  <c r="AH22"/>
  <c r="AF22"/>
  <c r="BP18"/>
  <c r="BO18"/>
  <c r="BN18"/>
  <c r="BM18"/>
  <c r="BL18"/>
  <c r="BK18"/>
  <c r="BJ18"/>
  <c r="BI18"/>
  <c r="BH18"/>
  <c r="BG18"/>
  <c r="BF18"/>
  <c r="BE18"/>
  <c r="BD18"/>
  <c r="BC18"/>
  <c r="BB18"/>
  <c r="BA18"/>
  <c r="AZ18"/>
  <c r="AY18"/>
  <c r="AX18"/>
  <c r="AW18"/>
  <c r="AV18"/>
  <c r="AU18"/>
  <c r="BR18"/>
  <c r="AT18"/>
  <c r="AS18"/>
  <c r="AR18"/>
  <c r="AQ18"/>
  <c r="AP18"/>
  <c r="AO18"/>
  <c r="AN18"/>
  <c r="AM18"/>
  <c r="AL18"/>
  <c r="AK18"/>
  <c r="AJ18"/>
  <c r="AI18"/>
  <c r="AH18"/>
  <c r="AF18"/>
  <c r="AE18"/>
  <c r="AC18"/>
  <c r="AB18"/>
  <c r="AD18"/>
  <c r="AA18"/>
  <c r="Z18"/>
  <c r="Y18"/>
  <c r="X18"/>
  <c r="AG18"/>
  <c r="BP14"/>
  <c r="BO14"/>
  <c r="BN14"/>
  <c r="BM14"/>
  <c r="BL14"/>
  <c r="BK14"/>
  <c r="BJ14"/>
  <c r="BI14"/>
  <c r="BH14"/>
  <c r="BG14"/>
  <c r="BF14"/>
  <c r="BR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A14"/>
  <c r="Z14"/>
  <c r="Y14"/>
  <c r="X14"/>
  <c r="AK14"/>
  <c r="AJ14"/>
  <c r="AI14"/>
  <c r="AH14"/>
  <c r="AF14"/>
  <c r="AE14"/>
  <c r="AD14"/>
  <c r="AC14"/>
  <c r="AB14"/>
  <c r="AG14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BR10"/>
  <c r="AY10"/>
  <c r="AX10"/>
  <c r="AW10"/>
  <c r="AV10"/>
  <c r="AU10"/>
  <c r="AT10"/>
  <c r="AS10"/>
  <c r="AR10"/>
  <c r="AQ10"/>
  <c r="AP10"/>
  <c r="AO10"/>
  <c r="AN10"/>
  <c r="AM10"/>
  <c r="AL10"/>
  <c r="AG10"/>
  <c r="AC10"/>
  <c r="AB10"/>
  <c r="AA10"/>
  <c r="Z10"/>
  <c r="Y10"/>
  <c r="X10"/>
  <c r="AF10"/>
  <c r="AK10"/>
  <c r="AI10"/>
  <c r="AE10"/>
  <c r="AJ10"/>
  <c r="AH10"/>
  <c r="AD10"/>
  <c r="H92" i="11" l="1"/>
  <c r="L7" s="1"/>
  <c r="M10" s="1"/>
  <c r="J92"/>
  <c r="N7" s="1"/>
  <c r="AA89" i="5"/>
  <c r="AY89"/>
  <c r="BD89"/>
  <c r="AT89"/>
  <c r="BK89"/>
  <c r="AO89"/>
  <c r="BR89"/>
  <c r="BR91" s="1"/>
  <c r="AE89"/>
  <c r="AC89"/>
  <c r="AX89"/>
  <c r="AJ89"/>
  <c r="AI89"/>
  <c r="AF89"/>
  <c r="BC89"/>
  <c r="BN89"/>
  <c r="AK89"/>
  <c r="BA89"/>
  <c r="BB89"/>
  <c r="BP89"/>
  <c r="X89"/>
  <c r="AR89"/>
  <c r="Y89"/>
  <c r="AB89"/>
  <c r="AV89"/>
  <c r="BJ89"/>
  <c r="AG89"/>
  <c r="AW89"/>
  <c r="BM89"/>
  <c r="AP89"/>
  <c r="AH89"/>
  <c r="AU89"/>
  <c r="AL89"/>
  <c r="Z89"/>
  <c r="BE89"/>
  <c r="AN89"/>
  <c r="AZ89"/>
  <c r="BO89"/>
  <c r="AM89"/>
  <c r="BL89"/>
  <c r="BH89"/>
  <c r="BG89"/>
  <c r="AQ89"/>
  <c r="BF89"/>
  <c r="AD89"/>
  <c r="AS89"/>
  <c r="BI89"/>
  <c r="J8" i="1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J7"/>
  <c r="I7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"/>
  <c r="H9"/>
  <c r="H10"/>
  <c r="H11"/>
  <c r="H7"/>
  <c r="M13" i="11" l="1"/>
  <c r="L13"/>
  <c r="L10"/>
  <c r="P7" s="1"/>
  <c r="J90" i="1"/>
  <c r="BP91" i="5"/>
  <c r="BX21" s="1"/>
  <c r="BN91"/>
  <c r="BV21" s="1"/>
  <c r="AJ91"/>
  <c r="BV11" s="1"/>
  <c r="I90" i="1"/>
  <c r="I92" s="1"/>
  <c r="M7" s="1"/>
  <c r="H90"/>
  <c r="AA91" i="5"/>
  <c r="BV8" s="1"/>
  <c r="BI91"/>
  <c r="BW19" s="1"/>
  <c r="AQ91"/>
  <c r="AM91"/>
  <c r="BV12" s="1"/>
  <c r="BE91"/>
  <c r="BV18" s="1"/>
  <c r="AH91"/>
  <c r="BW10" s="1"/>
  <c r="AG91"/>
  <c r="BV10" s="1"/>
  <c r="Y91"/>
  <c r="BW7" s="1"/>
  <c r="AD91"/>
  <c r="BV9" s="1"/>
  <c r="AZ91"/>
  <c r="BW16" s="1"/>
  <c r="AV91"/>
  <c r="BW15" s="1"/>
  <c r="AS91"/>
  <c r="BV14" s="1"/>
  <c r="BG91"/>
  <c r="BX18" s="1"/>
  <c r="BO91"/>
  <c r="BW21" s="1"/>
  <c r="Z91"/>
  <c r="BX7" s="1"/>
  <c r="AP91"/>
  <c r="BV13" s="1"/>
  <c r="BJ91"/>
  <c r="BX19" s="1"/>
  <c r="BB91"/>
  <c r="BV17" s="1"/>
  <c r="BC91"/>
  <c r="BW17" s="1"/>
  <c r="AX91"/>
  <c r="BX15" s="1"/>
  <c r="AO91"/>
  <c r="BX12" s="1"/>
  <c r="AY91"/>
  <c r="BV16" s="1"/>
  <c r="BH91"/>
  <c r="BV19" s="1"/>
  <c r="AL91"/>
  <c r="BX11" s="1"/>
  <c r="BM91"/>
  <c r="BX20" s="1"/>
  <c r="AR91"/>
  <c r="BX13" s="1"/>
  <c r="BD91"/>
  <c r="BX17" s="1"/>
  <c r="BF91"/>
  <c r="BW18" s="1"/>
  <c r="BL91"/>
  <c r="BW20" s="1"/>
  <c r="AN91"/>
  <c r="BW12" s="1"/>
  <c r="AU91"/>
  <c r="BV15" s="1"/>
  <c r="AW91"/>
  <c r="AB91"/>
  <c r="BW8" s="1"/>
  <c r="X91"/>
  <c r="BV7" s="1"/>
  <c r="AK91"/>
  <c r="BW11" s="1"/>
  <c r="AI91"/>
  <c r="BX10" s="1"/>
  <c r="AE91"/>
  <c r="BW9" s="1"/>
  <c r="AT91"/>
  <c r="BW14" s="1"/>
  <c r="BA91"/>
  <c r="BX16" s="1"/>
  <c r="AF91"/>
  <c r="BX9" s="1"/>
  <c r="AC91"/>
  <c r="BX8" s="1"/>
  <c r="BK91"/>
  <c r="BV20" s="1"/>
  <c r="L16" i="11" l="1"/>
  <c r="L20"/>
  <c r="U24" i="7"/>
  <c r="Y24" s="1"/>
  <c r="Q17" i="1"/>
  <c r="Q7" i="11"/>
  <c r="R7"/>
  <c r="J92" i="1"/>
  <c r="N7" s="1"/>
  <c r="H92"/>
  <c r="L7" s="1"/>
  <c r="CA21" i="5"/>
  <c r="O22" i="7" s="1"/>
  <c r="BZ9" i="5"/>
  <c r="U10" i="7"/>
  <c r="Y10" s="1"/>
  <c r="CB9" i="5"/>
  <c r="P10" i="7" s="1"/>
  <c r="CB8" i="5"/>
  <c r="P9" i="7" s="1"/>
  <c r="U9"/>
  <c r="Y9" s="1"/>
  <c r="BZ8" i="5"/>
  <c r="CB20"/>
  <c r="P21" i="7" s="1"/>
  <c r="U21"/>
  <c r="Y21" s="1"/>
  <c r="BZ20" i="5"/>
  <c r="CA9"/>
  <c r="O10" i="7" s="1"/>
  <c r="BY9" i="5"/>
  <c r="CA18"/>
  <c r="O19" i="7" s="1"/>
  <c r="BY18" i="5"/>
  <c r="BY8"/>
  <c r="CA8"/>
  <c r="O9" i="7" s="1"/>
  <c r="BY20" i="5"/>
  <c r="CA20"/>
  <c r="O21" i="7" s="1"/>
  <c r="U15"/>
  <c r="Y15" s="1"/>
  <c r="BY7" i="5"/>
  <c r="CA7"/>
  <c r="O8" i="7" s="1"/>
  <c r="CB12" i="5"/>
  <c r="P13" i="7" s="1"/>
  <c r="U13"/>
  <c r="Y13" s="1"/>
  <c r="BZ12" i="5"/>
  <c r="BY16"/>
  <c r="CA16"/>
  <c r="O17" i="7" s="1"/>
  <c r="CA17" i="5"/>
  <c r="O18" i="7" s="1"/>
  <c r="BY17" i="5"/>
  <c r="BZ21"/>
  <c r="U22" i="7"/>
  <c r="Y22" s="1"/>
  <c r="CB21" i="5"/>
  <c r="P22" i="7" s="1"/>
  <c r="CB16" i="5"/>
  <c r="P17" i="7" s="1"/>
  <c r="U17"/>
  <c r="Y17" s="1"/>
  <c r="BZ16" i="5"/>
  <c r="BZ10"/>
  <c r="CB10"/>
  <c r="P11" i="7" s="1"/>
  <c r="U11"/>
  <c r="Y11" s="1"/>
  <c r="U20"/>
  <c r="Y20" s="1"/>
  <c r="CB19" i="5"/>
  <c r="P20" i="7" s="1"/>
  <c r="BZ19" i="5"/>
  <c r="U12" i="7"/>
  <c r="Y12" s="1"/>
  <c r="CB11" i="5"/>
  <c r="P12" i="7" s="1"/>
  <c r="BZ11" i="5"/>
  <c r="BY15"/>
  <c r="CA15"/>
  <c r="O16" i="7" s="1"/>
  <c r="BY19" i="5"/>
  <c r="CA19"/>
  <c r="O20" i="7" s="1"/>
  <c r="Q20" s="1"/>
  <c r="BZ17" i="5"/>
  <c r="U18" i="7"/>
  <c r="Y18" s="1"/>
  <c r="CB17" i="5"/>
  <c r="P18" i="7" s="1"/>
  <c r="U16"/>
  <c r="Y16" s="1"/>
  <c r="CB15" i="5"/>
  <c r="P16" i="7" s="1"/>
  <c r="BZ15" i="5"/>
  <c r="CA10"/>
  <c r="O11" i="7" s="1"/>
  <c r="BY10" i="5"/>
  <c r="BZ18"/>
  <c r="CB18"/>
  <c r="P19" i="7" s="1"/>
  <c r="U19"/>
  <c r="Y19" s="1"/>
  <c r="U8"/>
  <c r="Y8" s="1"/>
  <c r="CB7" i="5"/>
  <c r="P8" i="7" s="1"/>
  <c r="BZ7" i="5"/>
  <c r="BY12"/>
  <c r="CA12"/>
  <c r="O13" i="7" s="1"/>
  <c r="BY21" i="5"/>
  <c r="BY11"/>
  <c r="CA11"/>
  <c r="O12" i="7" s="1"/>
  <c r="BX14" i="5"/>
  <c r="CA14" s="1"/>
  <c r="O15" i="7" s="1"/>
  <c r="BW13" i="5"/>
  <c r="CA13" s="1"/>
  <c r="O14" i="7" s="1"/>
  <c r="P10" i="11" l="1"/>
  <c r="L13" i="1"/>
  <c r="M10"/>
  <c r="R22" i="7"/>
  <c r="L10" i="1"/>
  <c r="M13"/>
  <c r="P24" i="7" s="1"/>
  <c r="Q12"/>
  <c r="BY14" i="5"/>
  <c r="Q11" i="7"/>
  <c r="R18"/>
  <c r="Q17"/>
  <c r="R13"/>
  <c r="Q21"/>
  <c r="R10"/>
  <c r="Q16"/>
  <c r="Q8"/>
  <c r="Q19"/>
  <c r="R9"/>
  <c r="Q22"/>
  <c r="R12"/>
  <c r="Q13"/>
  <c r="R19"/>
  <c r="R20"/>
  <c r="Q18"/>
  <c r="Q10"/>
  <c r="R8"/>
  <c r="R16"/>
  <c r="R11"/>
  <c r="R17"/>
  <c r="Q9"/>
  <c r="R21"/>
  <c r="BZ13" i="5"/>
  <c r="U14" i="7"/>
  <c r="Y14" s="1"/>
  <c r="CB13" i="5"/>
  <c r="P14" i="7" s="1"/>
  <c r="R14" s="1"/>
  <c r="BZ14" i="5"/>
  <c r="BY13"/>
  <c r="CB14"/>
  <c r="P15" i="7" s="1"/>
  <c r="R15" s="1"/>
  <c r="O24" l="1"/>
  <c r="Q24" s="1"/>
  <c r="L23" i="11"/>
  <c r="L20" i="1"/>
  <c r="L16"/>
  <c r="P7"/>
  <c r="R7" s="1"/>
  <c r="Q15" i="7"/>
  <c r="Q14"/>
  <c r="R24" l="1"/>
  <c r="Q7" i="1"/>
  <c r="P10" s="1"/>
  <c r="A4" i="2" l="1"/>
  <c r="B4" s="1"/>
  <c r="G15" i="3"/>
  <c r="D33" s="1"/>
  <c r="E33" s="1"/>
  <c r="G33" s="1"/>
  <c r="D58" l="1"/>
  <c r="E58" s="1"/>
  <c r="G58" s="1"/>
  <c r="D66"/>
  <c r="E66" s="1"/>
  <c r="G66" s="1"/>
  <c r="D100"/>
  <c r="E100" s="1"/>
  <c r="G100" s="1"/>
  <c r="D55"/>
  <c r="E55" s="1"/>
  <c r="G55" s="1"/>
  <c r="D38"/>
  <c r="E38" s="1"/>
  <c r="G38" s="1"/>
  <c r="D72"/>
  <c r="E72" s="1"/>
  <c r="G72" s="1"/>
  <c r="D46"/>
  <c r="E46" s="1"/>
  <c r="G46" s="1"/>
  <c r="D83"/>
  <c r="E83" s="1"/>
  <c r="G83" s="1"/>
  <c r="D89"/>
  <c r="E89" s="1"/>
  <c r="G89" s="1"/>
  <c r="D62"/>
  <c r="E62" s="1"/>
  <c r="G62" s="1"/>
  <c r="D54"/>
  <c r="E54" s="1"/>
  <c r="G54" s="1"/>
  <c r="D87"/>
  <c r="E87" s="1"/>
  <c r="G87" s="1"/>
  <c r="D104"/>
  <c r="E104" s="1"/>
  <c r="G104" s="1"/>
  <c r="D40"/>
  <c r="E40" s="1"/>
  <c r="G40" s="1"/>
  <c r="D53"/>
  <c r="E53" s="1"/>
  <c r="G53" s="1"/>
  <c r="D36"/>
  <c r="E36" s="1"/>
  <c r="G36" s="1"/>
  <c r="K4" i="2"/>
  <c r="D34" i="3"/>
  <c r="E34" s="1"/>
  <c r="G34" s="1"/>
  <c r="D42"/>
  <c r="E42" s="1"/>
  <c r="G42" s="1"/>
  <c r="D51"/>
  <c r="E51" s="1"/>
  <c r="G51" s="1"/>
  <c r="D68"/>
  <c r="E68" s="1"/>
  <c r="G68" s="1"/>
  <c r="D85"/>
  <c r="E85" s="1"/>
  <c r="G85" s="1"/>
  <c r="D78"/>
  <c r="E78" s="1"/>
  <c r="G78" s="1"/>
  <c r="D82"/>
  <c r="E82" s="1"/>
  <c r="G82" s="1"/>
  <c r="D86"/>
  <c r="E86" s="1"/>
  <c r="G86" s="1"/>
  <c r="D74"/>
  <c r="E74" s="1"/>
  <c r="G74" s="1"/>
  <c r="D99"/>
  <c r="E99" s="1"/>
  <c r="G99" s="1"/>
  <c r="D67"/>
  <c r="E67" s="1"/>
  <c r="G67" s="1"/>
  <c r="D35"/>
  <c r="E35" s="1"/>
  <c r="G35" s="1"/>
  <c r="D84"/>
  <c r="E84" s="1"/>
  <c r="G84" s="1"/>
  <c r="D52"/>
  <c r="E52" s="1"/>
  <c r="G52" s="1"/>
  <c r="D101"/>
  <c r="E101" s="1"/>
  <c r="G101" s="1"/>
  <c r="D69"/>
  <c r="E69" s="1"/>
  <c r="G69" s="1"/>
  <c r="D37"/>
  <c r="E37" s="1"/>
  <c r="G37" s="1"/>
  <c r="D57"/>
  <c r="E57" s="1"/>
  <c r="G57" s="1"/>
  <c r="D29"/>
  <c r="E29" s="1"/>
  <c r="G29" s="1"/>
  <c r="D98"/>
  <c r="E98" s="1"/>
  <c r="G98" s="1"/>
  <c r="D102"/>
  <c r="E102" s="1"/>
  <c r="G102" s="1"/>
  <c r="D106"/>
  <c r="E106" s="1"/>
  <c r="G106" s="1"/>
  <c r="D103"/>
  <c r="E103" s="1"/>
  <c r="G103" s="1"/>
  <c r="D71"/>
  <c r="E71" s="1"/>
  <c r="G71" s="1"/>
  <c r="D39"/>
  <c r="E39" s="1"/>
  <c r="G39" s="1"/>
  <c r="D88"/>
  <c r="E88" s="1"/>
  <c r="G88" s="1"/>
  <c r="D56"/>
  <c r="E56" s="1"/>
  <c r="G56" s="1"/>
  <c r="D105"/>
  <c r="E105" s="1"/>
  <c r="G105" s="1"/>
  <c r="D73"/>
  <c r="E73" s="1"/>
  <c r="G73" s="1"/>
  <c r="D41"/>
  <c r="E41" s="1"/>
  <c r="G41" s="1"/>
  <c r="C4" i="2"/>
  <c r="D94" i="3"/>
  <c r="E94" s="1"/>
  <c r="G94" s="1"/>
  <c r="D30"/>
  <c r="E30" s="1"/>
  <c r="G30" s="1"/>
  <c r="D50"/>
  <c r="E50" s="1"/>
  <c r="G50" s="1"/>
  <c r="D70"/>
  <c r="E70" s="1"/>
  <c r="G70" s="1"/>
  <c r="D90"/>
  <c r="E90" s="1"/>
  <c r="G90" s="1"/>
  <c r="D107"/>
  <c r="E107" s="1"/>
  <c r="G107" s="1"/>
  <c r="D91"/>
  <c r="E91" s="1"/>
  <c r="G91" s="1"/>
  <c r="D75"/>
  <c r="E75" s="1"/>
  <c r="G75" s="1"/>
  <c r="D59"/>
  <c r="E59" s="1"/>
  <c r="G59" s="1"/>
  <c r="D43"/>
  <c r="E43" s="1"/>
  <c r="G43" s="1"/>
  <c r="D108"/>
  <c r="E108" s="1"/>
  <c r="G108" s="1"/>
  <c r="D92"/>
  <c r="E92" s="1"/>
  <c r="G92" s="1"/>
  <c r="D76"/>
  <c r="E76" s="1"/>
  <c r="G76" s="1"/>
  <c r="D60"/>
  <c r="E60" s="1"/>
  <c r="G60" s="1"/>
  <c r="D44"/>
  <c r="E44" s="1"/>
  <c r="G44" s="1"/>
  <c r="D109"/>
  <c r="E109" s="1"/>
  <c r="G109" s="1"/>
  <c r="D93"/>
  <c r="E93" s="1"/>
  <c r="G93" s="1"/>
  <c r="D77"/>
  <c r="E77" s="1"/>
  <c r="G77" s="1"/>
  <c r="D61"/>
  <c r="E61" s="1"/>
  <c r="G61" s="1"/>
  <c r="D45"/>
  <c r="E45" s="1"/>
  <c r="G45" s="1"/>
  <c r="I15"/>
  <c r="D95"/>
  <c r="E95" s="1"/>
  <c r="G95" s="1"/>
  <c r="D79"/>
  <c r="E79" s="1"/>
  <c r="G79" s="1"/>
  <c r="D63"/>
  <c r="E63" s="1"/>
  <c r="G63" s="1"/>
  <c r="D47"/>
  <c r="E47" s="1"/>
  <c r="G47" s="1"/>
  <c r="I47" s="1"/>
  <c r="D31"/>
  <c r="E31" s="1"/>
  <c r="G31" s="1"/>
  <c r="D96"/>
  <c r="E96" s="1"/>
  <c r="G96" s="1"/>
  <c r="D80"/>
  <c r="E80" s="1"/>
  <c r="G80" s="1"/>
  <c r="D64"/>
  <c r="E64" s="1"/>
  <c r="G64" s="1"/>
  <c r="I64" s="1"/>
  <c r="D48"/>
  <c r="E48" s="1"/>
  <c r="G48" s="1"/>
  <c r="D32"/>
  <c r="E32" s="1"/>
  <c r="G32" s="1"/>
  <c r="D97"/>
  <c r="E97" s="1"/>
  <c r="G97" s="1"/>
  <c r="D81"/>
  <c r="E81" s="1"/>
  <c r="G81" s="1"/>
  <c r="I81" s="1"/>
  <c r="D65"/>
  <c r="E65" s="1"/>
  <c r="G65" s="1"/>
  <c r="D49"/>
  <c r="E49" s="1"/>
  <c r="G49" s="1"/>
  <c r="E4" i="2"/>
  <c r="F4" s="1"/>
  <c r="H4" s="1"/>
  <c r="I86" i="3"/>
  <c r="I67" l="1"/>
  <c r="I46"/>
  <c r="I38"/>
  <c r="I71"/>
  <c r="I79"/>
  <c r="I48"/>
  <c r="I95"/>
  <c r="I33"/>
  <c r="I41"/>
  <c r="I88"/>
  <c r="I54"/>
  <c r="I65"/>
  <c r="I31"/>
  <c r="I37"/>
  <c r="I84"/>
  <c r="I105"/>
  <c r="I80"/>
  <c r="I97"/>
  <c r="I101"/>
  <c r="I76"/>
  <c r="I90"/>
  <c r="I89"/>
  <c r="I55"/>
  <c r="I78"/>
  <c r="I68"/>
  <c r="I58"/>
  <c r="I106"/>
  <c r="I77"/>
  <c r="I30"/>
  <c r="I57"/>
  <c r="I40"/>
  <c r="I104"/>
  <c r="I87"/>
  <c r="I34"/>
  <c r="I53"/>
  <c r="I36"/>
  <c r="I100"/>
  <c r="I83"/>
  <c r="I102"/>
  <c r="I49"/>
  <c r="I32"/>
  <c r="I96"/>
  <c r="I66"/>
  <c r="I45"/>
  <c r="I109"/>
  <c r="I92"/>
  <c r="I75"/>
  <c r="I70"/>
  <c r="I93"/>
  <c r="I59"/>
  <c r="I94"/>
  <c r="I72"/>
  <c r="I74"/>
  <c r="I85"/>
  <c r="I51"/>
  <c r="I62"/>
  <c r="I63"/>
  <c r="I29"/>
  <c r="I60"/>
  <c r="I43"/>
  <c r="I107"/>
  <c r="I73"/>
  <c r="I56"/>
  <c r="I39"/>
  <c r="I103"/>
  <c r="I98"/>
  <c r="I69"/>
  <c r="I52"/>
  <c r="I35"/>
  <c r="I99"/>
  <c r="I82"/>
  <c r="I42"/>
  <c r="I61"/>
  <c r="I44"/>
  <c r="I108"/>
  <c r="I91"/>
  <c r="I50"/>
  <c r="G53" i="2"/>
  <c r="G89"/>
  <c r="G40"/>
  <c r="G72"/>
  <c r="G23"/>
  <c r="G55"/>
  <c r="G87"/>
  <c r="G26"/>
  <c r="G42"/>
  <c r="G58"/>
  <c r="G74"/>
  <c r="G90"/>
  <c r="G33"/>
  <c r="G57"/>
  <c r="G85"/>
  <c r="G36"/>
  <c r="G68"/>
  <c r="G19"/>
  <c r="G51"/>
  <c r="G83"/>
  <c r="G41"/>
  <c r="G81"/>
  <c r="G32"/>
  <c r="G64"/>
  <c r="G15"/>
  <c r="G47"/>
  <c r="G79"/>
  <c r="G22"/>
  <c r="G38"/>
  <c r="G54"/>
  <c r="G70"/>
  <c r="G86"/>
  <c r="G25"/>
  <c r="G49"/>
  <c r="G77"/>
  <c r="G28"/>
  <c r="G60"/>
  <c r="G10"/>
  <c r="G43"/>
  <c r="G75"/>
  <c r="G29"/>
  <c r="G73"/>
  <c r="G20"/>
  <c r="G56"/>
  <c r="G88"/>
  <c r="G39"/>
  <c r="G71"/>
  <c r="G18"/>
  <c r="G34"/>
  <c r="G50"/>
  <c r="G66"/>
  <c r="G82"/>
  <c r="G21"/>
  <c r="G45"/>
  <c r="G69"/>
  <c r="G24"/>
  <c r="G52"/>
  <c r="G84"/>
  <c r="G35"/>
  <c r="G67"/>
  <c r="G17"/>
  <c r="G61"/>
  <c r="G12"/>
  <c r="G48"/>
  <c r="G80"/>
  <c r="G31"/>
  <c r="G63"/>
  <c r="G14"/>
  <c r="G30"/>
  <c r="G46"/>
  <c r="G62"/>
  <c r="G78"/>
  <c r="G13"/>
  <c r="G37"/>
  <c r="G65"/>
  <c r="G16"/>
  <c r="G44"/>
  <c r="G76"/>
  <c r="G27"/>
  <c r="G59"/>
  <c r="G11"/>
  <c r="I4"/>
  <c r="H33" l="1"/>
  <c r="J33" s="1"/>
  <c r="N33" s="1"/>
  <c r="B29" i="4" s="1"/>
  <c r="H41" i="2"/>
  <c r="J41" s="1"/>
  <c r="N41" s="1"/>
  <c r="B37" i="4" s="1"/>
  <c r="H71" i="2"/>
  <c r="J71" s="1"/>
  <c r="N71" s="1"/>
  <c r="B67" i="4" s="1"/>
  <c r="H39" i="2"/>
  <c r="H73"/>
  <c r="J73" s="1"/>
  <c r="N73" s="1"/>
  <c r="B69" i="4" s="1"/>
  <c r="H43" i="2"/>
  <c r="J43" s="1"/>
  <c r="N43" s="1"/>
  <c r="B39" i="4" s="1"/>
  <c r="H24" i="2"/>
  <c r="J24" s="1"/>
  <c r="N24" s="1"/>
  <c r="B20" i="4" s="1"/>
  <c r="H56" i="2"/>
  <c r="J56" s="1"/>
  <c r="N56" s="1"/>
  <c r="B52" i="4" s="1"/>
  <c r="H45" i="2"/>
  <c r="J45" s="1"/>
  <c r="N45" s="1"/>
  <c r="B41" i="4" s="1"/>
  <c r="H49" i="2"/>
  <c r="J49" s="1"/>
  <c r="N49" s="1"/>
  <c r="B45" i="4" s="1"/>
  <c r="H19" i="2"/>
  <c r="J19" s="1"/>
  <c r="N19" s="1"/>
  <c r="B15" i="4" s="1"/>
  <c r="H85" i="2"/>
  <c r="J85" s="1"/>
  <c r="N85" s="1"/>
  <c r="B81" i="4" s="1"/>
  <c r="H55" i="2"/>
  <c r="J55" s="1"/>
  <c r="N55" s="1"/>
  <c r="B51" i="4" s="1"/>
  <c r="H25" i="2"/>
  <c r="J25" s="1"/>
  <c r="N25" s="1"/>
  <c r="B21" i="4" s="1"/>
  <c r="H47" i="2"/>
  <c r="J47" s="1"/>
  <c r="N47" s="1"/>
  <c r="B43" i="4" s="1"/>
  <c r="H59" i="2"/>
  <c r="J59" s="1"/>
  <c r="N59" s="1"/>
  <c r="B55" i="4" s="1"/>
  <c r="H90" i="2"/>
  <c r="J90" s="1"/>
  <c r="N90" s="1"/>
  <c r="B86" i="4" s="1"/>
  <c r="H27" i="2"/>
  <c r="J27" s="1"/>
  <c r="N27" s="1"/>
  <c r="B23" i="4" s="1"/>
  <c r="H31" i="2"/>
  <c r="J31" s="1"/>
  <c r="N31" s="1"/>
  <c r="B27" i="4" s="1"/>
  <c r="H65" i="2"/>
  <c r="J65" s="1"/>
  <c r="N65" s="1"/>
  <c r="B61" i="4" s="1"/>
  <c r="H62" i="2"/>
  <c r="J62" s="1"/>
  <c r="N62" s="1"/>
  <c r="B58" i="4" s="1"/>
  <c r="H63" i="2"/>
  <c r="J63" s="1"/>
  <c r="N63" s="1"/>
  <c r="B59" i="4" s="1"/>
  <c r="H20" i="2"/>
  <c r="J20" s="1"/>
  <c r="N20" s="1"/>
  <c r="B16" i="4" s="1"/>
  <c r="H77" i="2"/>
  <c r="H75"/>
  <c r="J75" s="1"/>
  <c r="N75" s="1"/>
  <c r="B71" i="4" s="1"/>
  <c r="H60" i="2"/>
  <c r="J60" s="1"/>
  <c r="N60" s="1"/>
  <c r="B56" i="4" s="1"/>
  <c r="H11" i="2"/>
  <c r="H32"/>
  <c r="J32" s="1"/>
  <c r="N32" s="1"/>
  <c r="B28" i="4" s="1"/>
  <c r="H22" i="2"/>
  <c r="J22" s="1"/>
  <c r="N22" s="1"/>
  <c r="B18" i="4" s="1"/>
  <c r="H72" i="2"/>
  <c r="J72" s="1"/>
  <c r="N72" s="1"/>
  <c r="B68" i="4" s="1"/>
  <c r="H26" i="2"/>
  <c r="J26" s="1"/>
  <c r="N26" s="1"/>
  <c r="B22" i="4" s="1"/>
  <c r="H17" i="2"/>
  <c r="J17" s="1"/>
  <c r="N17" s="1"/>
  <c r="B13" i="4" s="1"/>
  <c r="H81" i="2"/>
  <c r="J81" s="1"/>
  <c r="N81" s="1"/>
  <c r="B77" i="4" s="1"/>
  <c r="H79" i="2"/>
  <c r="J79" s="1"/>
  <c r="N79" s="1"/>
  <c r="B75" i="4" s="1"/>
  <c r="H53" i="2"/>
  <c r="J53" s="1"/>
  <c r="N53" s="1"/>
  <c r="B49" i="4" s="1"/>
  <c r="H57" i="2"/>
  <c r="J57" s="1"/>
  <c r="N57" s="1"/>
  <c r="B53" i="4" s="1"/>
  <c r="H87" i="2"/>
  <c r="J87" s="1"/>
  <c r="N87" s="1"/>
  <c r="B83" i="4" s="1"/>
  <c r="H67" i="2"/>
  <c r="J67" s="1"/>
  <c r="N67" s="1"/>
  <c r="B63" i="4" s="1"/>
  <c r="H16" i="2"/>
  <c r="J16" s="1"/>
  <c r="N16" s="1"/>
  <c r="B12" i="4" s="1"/>
  <c r="H78" i="2"/>
  <c r="J78" s="1"/>
  <c r="N78" s="1"/>
  <c r="B74" i="4" s="1"/>
  <c r="H14" i="2"/>
  <c r="J14" s="1"/>
  <c r="N14" s="1"/>
  <c r="B10" i="4" s="1"/>
  <c r="H52" i="2"/>
  <c r="J52" s="1"/>
  <c r="N52" s="1"/>
  <c r="B48" i="4" s="1"/>
  <c r="H50" i="2"/>
  <c r="J50" s="1"/>
  <c r="N50" s="1"/>
  <c r="B46" i="4" s="1"/>
  <c r="H28" i="2"/>
  <c r="J28" s="1"/>
  <c r="N28" s="1"/>
  <c r="B24" i="4" s="1"/>
  <c r="H18" i="2"/>
  <c r="J18" s="1"/>
  <c r="N18" s="1"/>
  <c r="B14" i="4" s="1"/>
  <c r="H34" i="2"/>
  <c r="J34" s="1"/>
  <c r="N34" s="1"/>
  <c r="B30" i="4" s="1"/>
  <c r="H15" i="2"/>
  <c r="J15" s="1"/>
  <c r="N15" s="1"/>
  <c r="B11" i="4" s="1"/>
  <c r="H54" i="2"/>
  <c r="J54" s="1"/>
  <c r="N54" s="1"/>
  <c r="B50" i="4" s="1"/>
  <c r="H10" i="2"/>
  <c r="J10" s="1"/>
  <c r="N10" s="1"/>
  <c r="B6" i="4" s="1"/>
  <c r="H74" i="2"/>
  <c r="J74" s="1"/>
  <c r="N74" s="1"/>
  <c r="B70" i="4" s="1"/>
  <c r="H61" i="2"/>
  <c r="J61" s="1"/>
  <c r="N61" s="1"/>
  <c r="B57" i="4" s="1"/>
  <c r="H64" i="2"/>
  <c r="J64" s="1"/>
  <c r="N64" s="1"/>
  <c r="B60" i="4" s="1"/>
  <c r="H38" i="2"/>
  <c r="J38" s="1"/>
  <c r="N38" s="1"/>
  <c r="B34" i="4" s="1"/>
  <c r="H89" i="2"/>
  <c r="J89" s="1"/>
  <c r="N89" s="1"/>
  <c r="B85" i="4" s="1"/>
  <c r="H40" i="2"/>
  <c r="J40" s="1"/>
  <c r="N40" s="1"/>
  <c r="B36" i="4" s="1"/>
  <c r="H42" i="2"/>
  <c r="J42" s="1"/>
  <c r="N42" s="1"/>
  <c r="B38" i="4" s="1"/>
  <c r="H12" i="2"/>
  <c r="J12" s="1"/>
  <c r="N12" s="1"/>
  <c r="B8" i="4" s="1"/>
  <c r="H48" i="2"/>
  <c r="J48" s="1"/>
  <c r="N48" s="1"/>
  <c r="B44" i="4" s="1"/>
  <c r="H13" i="2"/>
  <c r="J13" s="1"/>
  <c r="N13" s="1"/>
  <c r="B9" i="4" s="1"/>
  <c r="H30" i="2"/>
  <c r="J30" s="1"/>
  <c r="N30" s="1"/>
  <c r="B26" i="4" s="1"/>
  <c r="H84" i="2"/>
  <c r="J84" s="1"/>
  <c r="N84" s="1"/>
  <c r="B80" i="4" s="1"/>
  <c r="H88" i="2"/>
  <c r="J88" s="1"/>
  <c r="N88" s="1"/>
  <c r="B84" i="4" s="1"/>
  <c r="H66" i="2"/>
  <c r="J66" s="1"/>
  <c r="N66" s="1"/>
  <c r="B62" i="4" s="1"/>
  <c r="H82" i="2"/>
  <c r="J82" s="1"/>
  <c r="N82" s="1"/>
  <c r="B78" i="4" s="1"/>
  <c r="H21" i="2"/>
  <c r="J21" s="1"/>
  <c r="N21" s="1"/>
  <c r="B17" i="4" s="1"/>
  <c r="H83" i="2"/>
  <c r="J83" s="1"/>
  <c r="N83" s="1"/>
  <c r="B79" i="4" s="1"/>
  <c r="H86" i="2"/>
  <c r="J86" s="1"/>
  <c r="N86" s="1"/>
  <c r="B82" i="4" s="1"/>
  <c r="H36" i="2"/>
  <c r="J36" s="1"/>
  <c r="N36" s="1"/>
  <c r="B32" i="4" s="1"/>
  <c r="H29" i="2"/>
  <c r="J29" s="1"/>
  <c r="N29" s="1"/>
  <c r="B25" i="4" s="1"/>
  <c r="H76" i="2"/>
  <c r="J76" s="1"/>
  <c r="N76" s="1"/>
  <c r="B72" i="4" s="1"/>
  <c r="H51" i="2"/>
  <c r="J51" s="1"/>
  <c r="N51" s="1"/>
  <c r="B47" i="4" s="1"/>
  <c r="H70" i="2"/>
  <c r="J70" s="1"/>
  <c r="N70" s="1"/>
  <c r="B66" i="4" s="1"/>
  <c r="H68" i="2"/>
  <c r="J68" s="1"/>
  <c r="N68" s="1"/>
  <c r="B64" i="4" s="1"/>
  <c r="H23" i="2"/>
  <c r="J23" s="1"/>
  <c r="N23" s="1"/>
  <c r="B19" i="4" s="1"/>
  <c r="H58" i="2"/>
  <c r="J58" s="1"/>
  <c r="N58" s="1"/>
  <c r="B54" i="4" s="1"/>
  <c r="H44" i="2"/>
  <c r="J44" s="1"/>
  <c r="N44" s="1"/>
  <c r="B40" i="4" s="1"/>
  <c r="H80" i="2"/>
  <c r="J80" s="1"/>
  <c r="N80" s="1"/>
  <c r="B76" i="4" s="1"/>
  <c r="H37" i="2"/>
  <c r="J37" s="1"/>
  <c r="N37" s="1"/>
  <c r="B33" i="4" s="1"/>
  <c r="H46" i="2"/>
  <c r="H35"/>
  <c r="J35" s="1"/>
  <c r="N35" s="1"/>
  <c r="B31" i="4" s="1"/>
  <c r="H69" i="2"/>
  <c r="J69" s="1"/>
  <c r="N69" s="1"/>
  <c r="B65" i="4" s="1"/>
  <c r="J11" i="2"/>
  <c r="N11" s="1"/>
  <c r="B7" i="4" s="1"/>
  <c r="J46" i="2"/>
  <c r="N46" s="1"/>
  <c r="B42" i="4" s="1"/>
  <c r="J39" i="2"/>
  <c r="N39" s="1"/>
  <c r="B35" i="4" s="1"/>
  <c r="J77" i="2"/>
  <c r="N77" s="1"/>
  <c r="B73" i="4" s="1"/>
  <c r="I17" l="1"/>
  <c r="H17"/>
  <c r="B18" i="6"/>
  <c r="J17" i="4"/>
  <c r="J83"/>
  <c r="I83"/>
  <c r="B84" i="6"/>
  <c r="H83" i="4"/>
  <c r="I86"/>
  <c r="H86"/>
  <c r="B87" i="6"/>
  <c r="J86" i="4"/>
  <c r="I69"/>
  <c r="H69"/>
  <c r="B70" i="6"/>
  <c r="J69" i="4"/>
  <c r="H29"/>
  <c r="J29"/>
  <c r="B30" i="6"/>
  <c r="I29" i="4"/>
  <c r="J30"/>
  <c r="H30"/>
  <c r="B31" i="6"/>
  <c r="I30" i="4"/>
  <c r="J39"/>
  <c r="I39"/>
  <c r="B40" i="6"/>
  <c r="H39" i="4"/>
  <c r="I46"/>
  <c r="H46"/>
  <c r="B47" i="6"/>
  <c r="J46" i="4"/>
  <c r="I20"/>
  <c r="H20"/>
  <c r="B21" i="6"/>
  <c r="J20" i="4"/>
  <c r="J78"/>
  <c r="I78"/>
  <c r="B79" i="6"/>
  <c r="H78" i="4"/>
  <c r="J73"/>
  <c r="I73"/>
  <c r="B74" i="6"/>
  <c r="H73" i="4"/>
  <c r="I59"/>
  <c r="H59"/>
  <c r="B60" i="6"/>
  <c r="J59" i="4"/>
  <c r="H35"/>
  <c r="J35"/>
  <c r="B36" i="6"/>
  <c r="I35" i="4"/>
  <c r="I37"/>
  <c r="H37"/>
  <c r="B38" i="6"/>
  <c r="J37" i="4"/>
  <c r="H65"/>
  <c r="I65"/>
  <c r="B66" i="6"/>
  <c r="J65" i="4"/>
  <c r="I76"/>
  <c r="H76"/>
  <c r="B77" i="6"/>
  <c r="J76" i="4"/>
  <c r="J64"/>
  <c r="I64"/>
  <c r="B65" i="6"/>
  <c r="H64" i="4"/>
  <c r="H25"/>
  <c r="J25"/>
  <c r="B26" i="6"/>
  <c r="I25" i="4"/>
  <c r="J80"/>
  <c r="H80"/>
  <c r="B81" i="6"/>
  <c r="I80" i="4"/>
  <c r="H8"/>
  <c r="I8"/>
  <c r="B9" i="6"/>
  <c r="J8" i="4"/>
  <c r="I34"/>
  <c r="H34"/>
  <c r="B35" i="6"/>
  <c r="J34" i="4"/>
  <c r="H6"/>
  <c r="I6"/>
  <c r="B7" i="6"/>
  <c r="J6" i="4"/>
  <c r="H14"/>
  <c r="I14"/>
  <c r="B15" i="6"/>
  <c r="J14" i="4"/>
  <c r="I10"/>
  <c r="H10"/>
  <c r="B11" i="6"/>
  <c r="J10" i="4"/>
  <c r="I77"/>
  <c r="H77"/>
  <c r="B78" i="6"/>
  <c r="J77" i="4"/>
  <c r="J18"/>
  <c r="I18"/>
  <c r="B19" i="6"/>
  <c r="H18" i="4"/>
  <c r="H71"/>
  <c r="I71"/>
  <c r="B72" i="6"/>
  <c r="J71" i="4"/>
  <c r="H58"/>
  <c r="I58"/>
  <c r="B59" i="6"/>
  <c r="J58" i="4"/>
  <c r="H51"/>
  <c r="I51"/>
  <c r="B52" i="6"/>
  <c r="J51" i="4"/>
  <c r="H41"/>
  <c r="J41"/>
  <c r="B42" i="6"/>
  <c r="I41" i="4"/>
  <c r="H62"/>
  <c r="J62"/>
  <c r="B63" i="6"/>
  <c r="I62" i="4"/>
  <c r="H7"/>
  <c r="J7"/>
  <c r="B8" i="6"/>
  <c r="I7" i="4"/>
  <c r="H33"/>
  <c r="J33"/>
  <c r="B34" i="6"/>
  <c r="I33" i="4"/>
  <c r="H19"/>
  <c r="J19"/>
  <c r="B20" i="6"/>
  <c r="I19" i="4"/>
  <c r="H72"/>
  <c r="J72"/>
  <c r="B73" i="6"/>
  <c r="I72" i="4"/>
  <c r="I79"/>
  <c r="J79"/>
  <c r="B80" i="6"/>
  <c r="H79" i="4"/>
  <c r="J84"/>
  <c r="H84"/>
  <c r="B85" i="6"/>
  <c r="I84" i="4"/>
  <c r="H44"/>
  <c r="I44"/>
  <c r="B45" i="6"/>
  <c r="J44" i="4"/>
  <c r="J85"/>
  <c r="I85"/>
  <c r="B86" i="6"/>
  <c r="H85" i="4"/>
  <c r="J70"/>
  <c r="I70"/>
  <c r="B71" i="6"/>
  <c r="H70" i="4"/>
  <c r="H48"/>
  <c r="I48"/>
  <c r="B49" i="6"/>
  <c r="J48" i="4"/>
  <c r="J63"/>
  <c r="H63"/>
  <c r="B64" i="6"/>
  <c r="I63" i="4"/>
  <c r="I75"/>
  <c r="J75"/>
  <c r="B76" i="6"/>
  <c r="H75" i="4"/>
  <c r="J68"/>
  <c r="I68"/>
  <c r="B69" i="6"/>
  <c r="H68" i="4"/>
  <c r="J56"/>
  <c r="I56"/>
  <c r="B57" i="6"/>
  <c r="H56" i="4"/>
  <c r="J23"/>
  <c r="I23"/>
  <c r="B24" i="6"/>
  <c r="H23" i="4"/>
  <c r="I21"/>
  <c r="H21"/>
  <c r="B22" i="6"/>
  <c r="J21" i="4"/>
  <c r="H45"/>
  <c r="J45"/>
  <c r="B46" i="6"/>
  <c r="I45" i="4"/>
  <c r="I55"/>
  <c r="H55"/>
  <c r="B56" i="6"/>
  <c r="J55" i="4"/>
  <c r="H67"/>
  <c r="I67"/>
  <c r="B68" i="6"/>
  <c r="J67" i="4"/>
  <c r="H50"/>
  <c r="J50"/>
  <c r="B51" i="6"/>
  <c r="I50" i="4"/>
  <c r="H42"/>
  <c r="J42"/>
  <c r="B43" i="6"/>
  <c r="I42" i="4"/>
  <c r="I54"/>
  <c r="J54"/>
  <c r="B55" i="6"/>
  <c r="H54" i="4"/>
  <c r="J47"/>
  <c r="I47"/>
  <c r="B48" i="6"/>
  <c r="H47" i="4"/>
  <c r="H82"/>
  <c r="I82"/>
  <c r="B83" i="6"/>
  <c r="J82" i="4"/>
  <c r="I9"/>
  <c r="H9"/>
  <c r="B10" i="6"/>
  <c r="J9" i="4"/>
  <c r="H36"/>
  <c r="I36"/>
  <c r="B37" i="6"/>
  <c r="J36" i="4"/>
  <c r="J57"/>
  <c r="H57"/>
  <c r="B58" i="6"/>
  <c r="I57" i="4"/>
  <c r="H11"/>
  <c r="J11"/>
  <c r="B12" i="6"/>
  <c r="I11" i="4"/>
  <c r="I12"/>
  <c r="J12"/>
  <c r="B13" i="6"/>
  <c r="H12" i="4"/>
  <c r="I49"/>
  <c r="J49"/>
  <c r="B50" i="6"/>
  <c r="H49" i="4"/>
  <c r="I22"/>
  <c r="H22"/>
  <c r="B23" i="6"/>
  <c r="J22" i="4"/>
  <c r="I16"/>
  <c r="J16"/>
  <c r="B17" i="6"/>
  <c r="H16" i="4"/>
  <c r="I27"/>
  <c r="H27"/>
  <c r="B28" i="6"/>
  <c r="J27" i="4"/>
  <c r="J43"/>
  <c r="H43"/>
  <c r="B44" i="6"/>
  <c r="I43" i="4"/>
  <c r="I15"/>
  <c r="H15"/>
  <c r="B16" i="6"/>
  <c r="J15" i="4"/>
  <c r="H61"/>
  <c r="J61"/>
  <c r="B62" i="6"/>
  <c r="I61" i="4"/>
  <c r="H31"/>
  <c r="J31"/>
  <c r="B32" i="6"/>
  <c r="I31" i="4"/>
  <c r="I40"/>
  <c r="H40"/>
  <c r="B41" i="6"/>
  <c r="J40" i="4"/>
  <c r="H66"/>
  <c r="J66"/>
  <c r="B67" i="6"/>
  <c r="I66" i="4"/>
  <c r="J32"/>
  <c r="I32"/>
  <c r="B33" i="6"/>
  <c r="H32" i="4"/>
  <c r="J26"/>
  <c r="I26"/>
  <c r="B27" i="6"/>
  <c r="H26" i="4"/>
  <c r="H38"/>
  <c r="J38"/>
  <c r="B39" i="6"/>
  <c r="I38" i="4"/>
  <c r="H60"/>
  <c r="J60"/>
  <c r="B61" i="6"/>
  <c r="I60" i="4"/>
  <c r="H24"/>
  <c r="I24"/>
  <c r="B25" i="6"/>
  <c r="J24" i="4"/>
  <c r="J74"/>
  <c r="H74"/>
  <c r="B75" i="6"/>
  <c r="I74" i="4"/>
  <c r="H53"/>
  <c r="J53"/>
  <c r="B54" i="6"/>
  <c r="I53" i="4"/>
  <c r="H13"/>
  <c r="I13"/>
  <c r="B14" i="6"/>
  <c r="J13" i="4"/>
  <c r="I28"/>
  <c r="J28"/>
  <c r="B29" i="6"/>
  <c r="H28" i="4"/>
  <c r="I81"/>
  <c r="H81"/>
  <c r="B82" i="6"/>
  <c r="J81" i="4"/>
  <c r="I52"/>
  <c r="H52"/>
  <c r="B53" i="6"/>
  <c r="J52" i="4"/>
  <c r="BO53" i="6" l="1"/>
  <c r="BR53"/>
  <c r="AX53"/>
  <c r="BC53"/>
  <c r="BE53"/>
  <c r="AL53"/>
  <c r="AF53"/>
  <c r="AM53"/>
  <c r="BF53"/>
  <c r="BH53"/>
  <c r="AB53"/>
  <c r="AT53"/>
  <c r="AJ53"/>
  <c r="AH53"/>
  <c r="AN53"/>
  <c r="BB53"/>
  <c r="AW53"/>
  <c r="AV53"/>
  <c r="BK53"/>
  <c r="AG53"/>
  <c r="AZ53"/>
  <c r="BN53"/>
  <c r="BD53"/>
  <c r="Y53"/>
  <c r="BL53"/>
  <c r="AI53"/>
  <c r="AS53"/>
  <c r="Z53"/>
  <c r="BP53"/>
  <c r="AK53"/>
  <c r="AE53"/>
  <c r="AO53"/>
  <c r="AU53"/>
  <c r="AD53"/>
  <c r="AA53"/>
  <c r="AC53"/>
  <c r="AR53"/>
  <c r="AY53"/>
  <c r="BG53"/>
  <c r="AP53"/>
  <c r="X53"/>
  <c r="BM53"/>
  <c r="AQ53"/>
  <c r="BI53"/>
  <c r="BA53"/>
  <c r="BJ53"/>
  <c r="AZ82"/>
  <c r="AD82"/>
  <c r="BF82"/>
  <c r="AK82"/>
  <c r="AX82"/>
  <c r="BB82"/>
  <c r="BN82"/>
  <c r="X82"/>
  <c r="AB82"/>
  <c r="BC82"/>
  <c r="BG82"/>
  <c r="BP82"/>
  <c r="AO82"/>
  <c r="BL82"/>
  <c r="AF82"/>
  <c r="AC82"/>
  <c r="BO82"/>
  <c r="AL82"/>
  <c r="AU82"/>
  <c r="AQ82"/>
  <c r="AT82"/>
  <c r="BR82"/>
  <c r="AP82"/>
  <c r="AN82"/>
  <c r="AG82"/>
  <c r="AH82"/>
  <c r="AE82"/>
  <c r="AA82"/>
  <c r="BE82"/>
  <c r="Y82"/>
  <c r="AV82"/>
  <c r="BI82"/>
  <c r="AR82"/>
  <c r="AS82"/>
  <c r="BH82"/>
  <c r="AI82"/>
  <c r="AY82"/>
  <c r="BA82"/>
  <c r="AW82"/>
  <c r="AJ82"/>
  <c r="BD82"/>
  <c r="BJ82"/>
  <c r="BM82"/>
  <c r="AM82"/>
  <c r="Z82"/>
  <c r="BK82"/>
  <c r="BH29"/>
  <c r="BA29"/>
  <c r="AI29"/>
  <c r="AW29"/>
  <c r="BC29"/>
  <c r="AP29"/>
  <c r="BE29"/>
  <c r="AA29"/>
  <c r="BJ29"/>
  <c r="AS29"/>
  <c r="Z29"/>
  <c r="AH29"/>
  <c r="AL29"/>
  <c r="BO29"/>
  <c r="BR29"/>
  <c r="AU29"/>
  <c r="X29"/>
  <c r="AO29"/>
  <c r="AD29"/>
  <c r="BD29"/>
  <c r="AT29"/>
  <c r="AZ29"/>
  <c r="AG29"/>
  <c r="AE29"/>
  <c r="BF29"/>
  <c r="AB29"/>
  <c r="BI29"/>
  <c r="BG29"/>
  <c r="BP29"/>
  <c r="BM29"/>
  <c r="Y29"/>
  <c r="BL29"/>
  <c r="AQ29"/>
  <c r="BB29"/>
  <c r="AY29"/>
  <c r="BN29"/>
  <c r="BK29"/>
  <c r="AN29"/>
  <c r="AJ29"/>
  <c r="AV29"/>
  <c r="AC29"/>
  <c r="AR29"/>
  <c r="AK29"/>
  <c r="AF29"/>
  <c r="AM29"/>
  <c r="AX29"/>
  <c r="BL14"/>
  <c r="AP14"/>
  <c r="BM14"/>
  <c r="AR14"/>
  <c r="BO14"/>
  <c r="AC14"/>
  <c r="BJ14"/>
  <c r="BN14"/>
  <c r="X14"/>
  <c r="AQ14"/>
  <c r="AE14"/>
  <c r="AY14"/>
  <c r="AV14"/>
  <c r="BH14"/>
  <c r="AG14"/>
  <c r="AN14"/>
  <c r="AZ14"/>
  <c r="AS14"/>
  <c r="AA14"/>
  <c r="BK14"/>
  <c r="BA14"/>
  <c r="Z14"/>
  <c r="AL14"/>
  <c r="AX14"/>
  <c r="Y14"/>
  <c r="BD14"/>
  <c r="AJ14"/>
  <c r="BC14"/>
  <c r="BF14"/>
  <c r="AF14"/>
  <c r="AW14"/>
  <c r="BI14"/>
  <c r="AT14"/>
  <c r="AD14"/>
  <c r="BE14"/>
  <c r="AM14"/>
  <c r="AU14"/>
  <c r="BR14"/>
  <c r="AK14"/>
  <c r="BB14"/>
  <c r="AB14"/>
  <c r="BP14"/>
  <c r="AO14"/>
  <c r="AH14"/>
  <c r="BG14"/>
  <c r="AI14"/>
  <c r="AI54"/>
  <c r="AE54"/>
  <c r="AB54"/>
  <c r="BF54"/>
  <c r="BD54"/>
  <c r="BN54"/>
  <c r="AN54"/>
  <c r="AW54"/>
  <c r="AL54"/>
  <c r="BB54"/>
  <c r="BJ54"/>
  <c r="BC54"/>
  <c r="BO54"/>
  <c r="AY54"/>
  <c r="AS54"/>
  <c r="AM54"/>
  <c r="AT54"/>
  <c r="AG54"/>
  <c r="BA54"/>
  <c r="AD54"/>
  <c r="AF54"/>
  <c r="BG54"/>
  <c r="AC54"/>
  <c r="BM54"/>
  <c r="BE54"/>
  <c r="AV54"/>
  <c r="X54"/>
  <c r="BK54"/>
  <c r="BI54"/>
  <c r="AJ54"/>
  <c r="BP54"/>
  <c r="BL54"/>
  <c r="AZ54"/>
  <c r="AU54"/>
  <c r="AR54"/>
  <c r="Z54"/>
  <c r="AA54"/>
  <c r="AH54"/>
  <c r="AK54"/>
  <c r="Y54"/>
  <c r="BH54"/>
  <c r="AP54"/>
  <c r="AO54"/>
  <c r="AX54"/>
  <c r="BR54"/>
  <c r="AQ54"/>
  <c r="BA75"/>
  <c r="AF75"/>
  <c r="BB75"/>
  <c r="AG75"/>
  <c r="BE75"/>
  <c r="BI75"/>
  <c r="BJ75"/>
  <c r="BD75"/>
  <c r="AS75"/>
  <c r="AA75"/>
  <c r="AE75"/>
  <c r="BL75"/>
  <c r="AK75"/>
  <c r="AW75"/>
  <c r="BO75"/>
  <c r="Y75"/>
  <c r="AZ75"/>
  <c r="X75"/>
  <c r="AU75"/>
  <c r="BK75"/>
  <c r="BR75"/>
  <c r="AP75"/>
  <c r="BH75"/>
  <c r="AB75"/>
  <c r="AJ75"/>
  <c r="AC75"/>
  <c r="BN75"/>
  <c r="BC75"/>
  <c r="AY75"/>
  <c r="AV75"/>
  <c r="BM75"/>
  <c r="AL75"/>
  <c r="AT75"/>
  <c r="AN75"/>
  <c r="AD75"/>
  <c r="AM75"/>
  <c r="AI75"/>
  <c r="BF75"/>
  <c r="Z75"/>
  <c r="AR75"/>
  <c r="BP75"/>
  <c r="AX75"/>
  <c r="AO75"/>
  <c r="AH75"/>
  <c r="BG75"/>
  <c r="AQ75"/>
  <c r="BN25"/>
  <c r="BR25"/>
  <c r="AI25"/>
  <c r="AL25"/>
  <c r="AF25"/>
  <c r="AU25"/>
  <c r="BF25"/>
  <c r="BD25"/>
  <c r="AC25"/>
  <c r="BC25"/>
  <c r="AQ25"/>
  <c r="BB25"/>
  <c r="AK25"/>
  <c r="BP25"/>
  <c r="AG25"/>
  <c r="BL25"/>
  <c r="AS25"/>
  <c r="AM25"/>
  <c r="BI25"/>
  <c r="AB25"/>
  <c r="AX25"/>
  <c r="AZ25"/>
  <c r="AH25"/>
  <c r="AV25"/>
  <c r="AD25"/>
  <c r="X25"/>
  <c r="AA25"/>
  <c r="AO25"/>
  <c r="BJ25"/>
  <c r="AJ25"/>
  <c r="Z25"/>
  <c r="BM25"/>
  <c r="BK25"/>
  <c r="BE25"/>
  <c r="BG25"/>
  <c r="AT25"/>
  <c r="BH25"/>
  <c r="AW25"/>
  <c r="AN25"/>
  <c r="AY25"/>
  <c r="AR25"/>
  <c r="BA25"/>
  <c r="Y25"/>
  <c r="BO25"/>
  <c r="AE25"/>
  <c r="AP25"/>
  <c r="BM61"/>
  <c r="AT61"/>
  <c r="AY61"/>
  <c r="AJ61"/>
  <c r="BN61"/>
  <c r="AE61"/>
  <c r="BB61"/>
  <c r="BI61"/>
  <c r="BH61"/>
  <c r="AM61"/>
  <c r="BF61"/>
  <c r="AV61"/>
  <c r="BJ61"/>
  <c r="BO61"/>
  <c r="BA61"/>
  <c r="AQ61"/>
  <c r="BG61"/>
  <c r="AP61"/>
  <c r="AN61"/>
  <c r="Y61"/>
  <c r="BL61"/>
  <c r="AG61"/>
  <c r="BC61"/>
  <c r="BR61"/>
  <c r="AH61"/>
  <c r="AO61"/>
  <c r="AC61"/>
  <c r="Z61"/>
  <c r="AB61"/>
  <c r="AW61"/>
  <c r="AA61"/>
  <c r="AZ61"/>
  <c r="AX61"/>
  <c r="X61"/>
  <c r="AR61"/>
  <c r="AS61"/>
  <c r="AL61"/>
  <c r="AF61"/>
  <c r="AD61"/>
  <c r="BP61"/>
  <c r="AK61"/>
  <c r="BD61"/>
  <c r="AI61"/>
  <c r="BK61"/>
  <c r="BE61"/>
  <c r="AU61"/>
  <c r="AZ39"/>
  <c r="AD39"/>
  <c r="BA39"/>
  <c r="X39"/>
  <c r="AV39"/>
  <c r="BM39"/>
  <c r="BL39"/>
  <c r="AB39"/>
  <c r="AW39"/>
  <c r="AA39"/>
  <c r="AI39"/>
  <c r="BP39"/>
  <c r="AO39"/>
  <c r="BH39"/>
  <c r="BR39"/>
  <c r="AG39"/>
  <c r="BO39"/>
  <c r="BF39"/>
  <c r="AU39"/>
  <c r="AM39"/>
  <c r="AT39"/>
  <c r="BN39"/>
  <c r="AF39"/>
  <c r="AN39"/>
  <c r="AK39"/>
  <c r="AP39"/>
  <c r="AE39"/>
  <c r="AQ39"/>
  <c r="BE39"/>
  <c r="Y39"/>
  <c r="AL39"/>
  <c r="BB39"/>
  <c r="AX39"/>
  <c r="BD39"/>
  <c r="AC39"/>
  <c r="AY39"/>
  <c r="BC39"/>
  <c r="BJ39"/>
  <c r="AJ39"/>
  <c r="AS39"/>
  <c r="BI39"/>
  <c r="Z39"/>
  <c r="AH39"/>
  <c r="AR39"/>
  <c r="BK39"/>
  <c r="BG39"/>
  <c r="BJ27"/>
  <c r="BB27"/>
  <c r="AL27"/>
  <c r="AJ27"/>
  <c r="AY27"/>
  <c r="AF27"/>
  <c r="AU27"/>
  <c r="X27"/>
  <c r="AN27"/>
  <c r="AB27"/>
  <c r="AQ27"/>
  <c r="AT27"/>
  <c r="BN27"/>
  <c r="BR27"/>
  <c r="AG27"/>
  <c r="BL27"/>
  <c r="BE27"/>
  <c r="AA27"/>
  <c r="BI27"/>
  <c r="Z27"/>
  <c r="BO27"/>
  <c r="BA27"/>
  <c r="AI27"/>
  <c r="AV27"/>
  <c r="Y27"/>
  <c r="AO27"/>
  <c r="BG27"/>
  <c r="AM27"/>
  <c r="AP27"/>
  <c r="AX27"/>
  <c r="AK27"/>
  <c r="BP27"/>
  <c r="BM27"/>
  <c r="BK27"/>
  <c r="BC27"/>
  <c r="AC27"/>
  <c r="AR27"/>
  <c r="BF27"/>
  <c r="AD27"/>
  <c r="AH27"/>
  <c r="AZ27"/>
  <c r="AW27"/>
  <c r="AE27"/>
  <c r="BD27"/>
  <c r="AS27"/>
  <c r="BH27"/>
  <c r="X33"/>
  <c r="BJ33"/>
  <c r="Z33"/>
  <c r="BP33"/>
  <c r="AF33"/>
  <c r="AE33"/>
  <c r="AK33"/>
  <c r="BE33"/>
  <c r="BC33"/>
  <c r="AZ33"/>
  <c r="AJ33"/>
  <c r="AN33"/>
  <c r="BN33"/>
  <c r="AO33"/>
  <c r="BM33"/>
  <c r="BA33"/>
  <c r="AU33"/>
  <c r="AL33"/>
  <c r="AI33"/>
  <c r="AM33"/>
  <c r="AB33"/>
  <c r="AS33"/>
  <c r="BH33"/>
  <c r="AW33"/>
  <c r="AD33"/>
  <c r="AC33"/>
  <c r="BF33"/>
  <c r="AH33"/>
  <c r="AV33"/>
  <c r="Y33"/>
  <c r="BK33"/>
  <c r="BL33"/>
  <c r="BG33"/>
  <c r="AQ33"/>
  <c r="BR33"/>
  <c r="AT33"/>
  <c r="AX33"/>
  <c r="BO33"/>
  <c r="AA33"/>
  <c r="AG33"/>
  <c r="BD33"/>
  <c r="BI33"/>
  <c r="AR33"/>
  <c r="BB33"/>
  <c r="AP33"/>
  <c r="AY33"/>
  <c r="AX67"/>
  <c r="AC67"/>
  <c r="BE67"/>
  <c r="AJ67"/>
  <c r="BB67"/>
  <c r="BR67"/>
  <c r="Z67"/>
  <c r="BA67"/>
  <c r="BL67"/>
  <c r="AI67"/>
  <c r="AE67"/>
  <c r="AS67"/>
  <c r="BP67"/>
  <c r="AO67"/>
  <c r="AR67"/>
  <c r="AV67"/>
  <c r="AP67"/>
  <c r="AA67"/>
  <c r="AU67"/>
  <c r="BD67"/>
  <c r="X67"/>
  <c r="AT67"/>
  <c r="BM67"/>
  <c r="BF67"/>
  <c r="AB67"/>
  <c r="AL67"/>
  <c r="BC67"/>
  <c r="AM67"/>
  <c r="BI67"/>
  <c r="AH67"/>
  <c r="AZ67"/>
  <c r="Y67"/>
  <c r="BO67"/>
  <c r="AW67"/>
  <c r="BH67"/>
  <c r="BG67"/>
  <c r="AY67"/>
  <c r="BJ67"/>
  <c r="AF67"/>
  <c r="AN67"/>
  <c r="AK67"/>
  <c r="BN67"/>
  <c r="AG67"/>
  <c r="BK67"/>
  <c r="AD67"/>
  <c r="AQ67"/>
  <c r="BN41"/>
  <c r="AZ41"/>
  <c r="BB41"/>
  <c r="BE41"/>
  <c r="AG41"/>
  <c r="AE41"/>
  <c r="BR41"/>
  <c r="BA41"/>
  <c r="BP41"/>
  <c r="BG41"/>
  <c r="AQ41"/>
  <c r="AA41"/>
  <c r="BD41"/>
  <c r="AB41"/>
  <c r="BL41"/>
  <c r="AX41"/>
  <c r="Z41"/>
  <c r="AI41"/>
  <c r="AY41"/>
  <c r="Y41"/>
  <c r="X41"/>
  <c r="AK41"/>
  <c r="AP41"/>
  <c r="BK41"/>
  <c r="AC41"/>
  <c r="AV41"/>
  <c r="AO41"/>
  <c r="AS41"/>
  <c r="BF41"/>
  <c r="AJ41"/>
  <c r="AU41"/>
  <c r="AT41"/>
  <c r="AL41"/>
  <c r="AM41"/>
  <c r="AD41"/>
  <c r="BI41"/>
  <c r="AR41"/>
  <c r="AW41"/>
  <c r="AF41"/>
  <c r="AN41"/>
  <c r="AH41"/>
  <c r="BM41"/>
  <c r="BH41"/>
  <c r="BJ41"/>
  <c r="BC41"/>
  <c r="BO41"/>
  <c r="AZ32"/>
  <c r="AT32"/>
  <c r="AJ32"/>
  <c r="BE32"/>
  <c r="AC32"/>
  <c r="AL32"/>
  <c r="AR32"/>
  <c r="AV32"/>
  <c r="AE32"/>
  <c r="AB32"/>
  <c r="BA32"/>
  <c r="AU32"/>
  <c r="AO32"/>
  <c r="BN32"/>
  <c r="AN32"/>
  <c r="BF32"/>
  <c r="AP32"/>
  <c r="BC32"/>
  <c r="AY32"/>
  <c r="AI32"/>
  <c r="BR32"/>
  <c r="BJ32"/>
  <c r="AH32"/>
  <c r="BP32"/>
  <c r="Y32"/>
  <c r="BL32"/>
  <c r="AM32"/>
  <c r="AG32"/>
  <c r="Z32"/>
  <c r="BG32"/>
  <c r="BI32"/>
  <c r="X32"/>
  <c r="BD32"/>
  <c r="BH32"/>
  <c r="BO32"/>
  <c r="AF32"/>
  <c r="AQ32"/>
  <c r="AA32"/>
  <c r="AD32"/>
  <c r="AX32"/>
  <c r="AK32"/>
  <c r="BK32"/>
  <c r="AS32"/>
  <c r="BB32"/>
  <c r="AW32"/>
  <c r="BM32"/>
  <c r="AY62"/>
  <c r="AE62"/>
  <c r="AJ62"/>
  <c r="BN62"/>
  <c r="AQ62"/>
  <c r="AS62"/>
  <c r="BC62"/>
  <c r="AL62"/>
  <c r="BJ62"/>
  <c r="AW62"/>
  <c r="AB62"/>
  <c r="AP62"/>
  <c r="AU62"/>
  <c r="BO62"/>
  <c r="BA62"/>
  <c r="AM62"/>
  <c r="Y62"/>
  <c r="BE62"/>
  <c r="BI62"/>
  <c r="AC62"/>
  <c r="AF62"/>
  <c r="BK62"/>
  <c r="BR62"/>
  <c r="AH62"/>
  <c r="BM62"/>
  <c r="AV62"/>
  <c r="BD62"/>
  <c r="X62"/>
  <c r="AG62"/>
  <c r="AI62"/>
  <c r="AZ62"/>
  <c r="AX62"/>
  <c r="AN62"/>
  <c r="Z62"/>
  <c r="AA62"/>
  <c r="AR62"/>
  <c r="AD62"/>
  <c r="BG62"/>
  <c r="BP62"/>
  <c r="AK62"/>
  <c r="BH62"/>
  <c r="AT62"/>
  <c r="BF62"/>
  <c r="BL62"/>
  <c r="BB62"/>
  <c r="AO62"/>
  <c r="BI16"/>
  <c r="AF16"/>
  <c r="BD16"/>
  <c r="Z16"/>
  <c r="X16"/>
  <c r="AP16"/>
  <c r="AD16"/>
  <c r="AA16"/>
  <c r="AG16"/>
  <c r="AR16"/>
  <c r="AL16"/>
  <c r="BK16"/>
  <c r="AT16"/>
  <c r="BJ16"/>
  <c r="BN16"/>
  <c r="AJ16"/>
  <c r="AS16"/>
  <c r="AQ16"/>
  <c r="BC16"/>
  <c r="AI16"/>
  <c r="BA16"/>
  <c r="BR16"/>
  <c r="AH16"/>
  <c r="BL16"/>
  <c r="BF16"/>
  <c r="AB16"/>
  <c r="AM16"/>
  <c r="BM16"/>
  <c r="BO16"/>
  <c r="BP16"/>
  <c r="Y16"/>
  <c r="AO16"/>
  <c r="AK16"/>
  <c r="AC16"/>
  <c r="AW16"/>
  <c r="BB16"/>
  <c r="AU16"/>
  <c r="AE16"/>
  <c r="AZ16"/>
  <c r="BH16"/>
  <c r="AV16"/>
  <c r="BG16"/>
  <c r="AN16"/>
  <c r="AX16"/>
  <c r="BE16"/>
  <c r="AY16"/>
  <c r="AJ44"/>
  <c r="AN44"/>
  <c r="BD44"/>
  <c r="BJ44"/>
  <c r="AV44"/>
  <c r="BA44"/>
  <c r="AM44"/>
  <c r="AP44"/>
  <c r="BL44"/>
  <c r="AA44"/>
  <c r="AE44"/>
  <c r="Y44"/>
  <c r="AZ44"/>
  <c r="AO44"/>
  <c r="Z44"/>
  <c r="BB44"/>
  <c r="BH44"/>
  <c r="BO44"/>
  <c r="AI44"/>
  <c r="AT44"/>
  <c r="AC44"/>
  <c r="AS44"/>
  <c r="BR44"/>
  <c r="AF44"/>
  <c r="BF44"/>
  <c r="BK44"/>
  <c r="AL44"/>
  <c r="AY44"/>
  <c r="AX44"/>
  <c r="X44"/>
  <c r="BC44"/>
  <c r="AK44"/>
  <c r="BI44"/>
  <c r="BN44"/>
  <c r="AG44"/>
  <c r="AU44"/>
  <c r="BE44"/>
  <c r="AH44"/>
  <c r="AB44"/>
  <c r="AQ44"/>
  <c r="BG44"/>
  <c r="BP44"/>
  <c r="AD44"/>
  <c r="AW44"/>
  <c r="AR44"/>
  <c r="BM44"/>
  <c r="Z28"/>
  <c r="AX28"/>
  <c r="AJ28"/>
  <c r="AQ28"/>
  <c r="AW28"/>
  <c r="BL28"/>
  <c r="AH28"/>
  <c r="AC28"/>
  <c r="AI28"/>
  <c r="BH28"/>
  <c r="BD28"/>
  <c r="BF28"/>
  <c r="AK28"/>
  <c r="BP28"/>
  <c r="AG28"/>
  <c r="AM28"/>
  <c r="AN28"/>
  <c r="AR28"/>
  <c r="BK28"/>
  <c r="AS28"/>
  <c r="BO28"/>
  <c r="BJ28"/>
  <c r="AZ28"/>
  <c r="BN28"/>
  <c r="AV28"/>
  <c r="AO28"/>
  <c r="AE28"/>
  <c r="X28"/>
  <c r="AY28"/>
  <c r="BB28"/>
  <c r="BR28"/>
  <c r="AF28"/>
  <c r="AB28"/>
  <c r="BE28"/>
  <c r="BA28"/>
  <c r="BM28"/>
  <c r="AU28"/>
  <c r="AT28"/>
  <c r="AP28"/>
  <c r="BG28"/>
  <c r="AD28"/>
  <c r="BI28"/>
  <c r="AL28"/>
  <c r="AA28"/>
  <c r="BC28"/>
  <c r="Y28"/>
  <c r="AJ17"/>
  <c r="BR17"/>
  <c r="AT17"/>
  <c r="AY17"/>
  <c r="AG17"/>
  <c r="BI17"/>
  <c r="AK17"/>
  <c r="AN17"/>
  <c r="AM17"/>
  <c r="AZ17"/>
  <c r="BG17"/>
  <c r="AC17"/>
  <c r="AR17"/>
  <c r="AL17"/>
  <c r="AF17"/>
  <c r="BJ17"/>
  <c r="BP17"/>
  <c r="BD17"/>
  <c r="BF17"/>
  <c r="Y17"/>
  <c r="BE17"/>
  <c r="BO17"/>
  <c r="AO17"/>
  <c r="BA17"/>
  <c r="BH17"/>
  <c r="BK17"/>
  <c r="BL17"/>
  <c r="AQ17"/>
  <c r="BB17"/>
  <c r="AX17"/>
  <c r="AI17"/>
  <c r="AU17"/>
  <c r="AH17"/>
  <c r="BM17"/>
  <c r="BN17"/>
  <c r="AE17"/>
  <c r="AS17"/>
  <c r="BC17"/>
  <c r="Z17"/>
  <c r="AD17"/>
  <c r="AW17"/>
  <c r="AP17"/>
  <c r="AV17"/>
  <c r="AB17"/>
  <c r="X17"/>
  <c r="AA17"/>
  <c r="AZ23"/>
  <c r="AD23"/>
  <c r="AV23"/>
  <c r="Z23"/>
  <c r="X23"/>
  <c r="AW23"/>
  <c r="AN23"/>
  <c r="BR23"/>
  <c r="BM23"/>
  <c r="BK23"/>
  <c r="AA23"/>
  <c r="BD23"/>
  <c r="AO23"/>
  <c r="BA23"/>
  <c r="BE23"/>
  <c r="AG23"/>
  <c r="AX23"/>
  <c r="BP23"/>
  <c r="AE23"/>
  <c r="BG23"/>
  <c r="AT23"/>
  <c r="BJ23"/>
  <c r="AF23"/>
  <c r="BB23"/>
  <c r="AB23"/>
  <c r="BO23"/>
  <c r="BL23"/>
  <c r="BC23"/>
  <c r="AM23"/>
  <c r="BF23"/>
  <c r="Y23"/>
  <c r="AK23"/>
  <c r="AH23"/>
  <c r="AL23"/>
  <c r="AR23"/>
  <c r="AY23"/>
  <c r="BI23"/>
  <c r="BH23"/>
  <c r="BN23"/>
  <c r="AQ23"/>
  <c r="AS23"/>
  <c r="AU23"/>
  <c r="AP23"/>
  <c r="AI23"/>
  <c r="AJ23"/>
  <c r="AC23"/>
  <c r="AE50"/>
  <c r="BL50"/>
  <c r="AW50"/>
  <c r="AD50"/>
  <c r="BA50"/>
  <c r="AN50"/>
  <c r="BC50"/>
  <c r="AQ50"/>
  <c r="BF50"/>
  <c r="BD50"/>
  <c r="BH50"/>
  <c r="AI50"/>
  <c r="AF50"/>
  <c r="AT50"/>
  <c r="AC50"/>
  <c r="AK50"/>
  <c r="Y50"/>
  <c r="Z50"/>
  <c r="AS50"/>
  <c r="BG50"/>
  <c r="AV50"/>
  <c r="BP50"/>
  <c r="AH50"/>
  <c r="AJ50"/>
  <c r="AM50"/>
  <c r="BE50"/>
  <c r="AY50"/>
  <c r="BO50"/>
  <c r="BJ50"/>
  <c r="BB50"/>
  <c r="BN50"/>
  <c r="AO50"/>
  <c r="AL50"/>
  <c r="AU50"/>
  <c r="AG50"/>
  <c r="X50"/>
  <c r="AX50"/>
  <c r="BR50"/>
  <c r="AB50"/>
  <c r="BK50"/>
  <c r="BM50"/>
  <c r="AR50"/>
  <c r="BI50"/>
  <c r="AZ50"/>
  <c r="AA50"/>
  <c r="AP50"/>
  <c r="BB13"/>
  <c r="AN13"/>
  <c r="AS13"/>
  <c r="BH13"/>
  <c r="BF13"/>
  <c r="AW13"/>
  <c r="AG13"/>
  <c r="AX13"/>
  <c r="AI13"/>
  <c r="AJ13"/>
  <c r="AU13"/>
  <c r="BO13"/>
  <c r="AH13"/>
  <c r="AA13"/>
  <c r="BG13"/>
  <c r="AQ13"/>
  <c r="BI13"/>
  <c r="BD13"/>
  <c r="AD13"/>
  <c r="BK13"/>
  <c r="Z13"/>
  <c r="AZ13"/>
  <c r="BJ13"/>
  <c r="BP13"/>
  <c r="AB13"/>
  <c r="AK13"/>
  <c r="AE13"/>
  <c r="BR13"/>
  <c r="AV13"/>
  <c r="X13"/>
  <c r="Y13"/>
  <c r="AF13"/>
  <c r="AY13"/>
  <c r="AC13"/>
  <c r="BN13"/>
  <c r="AM13"/>
  <c r="BL13"/>
  <c r="BC13"/>
  <c r="AT13"/>
  <c r="BA13"/>
  <c r="AR13"/>
  <c r="AL13"/>
  <c r="AP13"/>
  <c r="BE13"/>
  <c r="AO13"/>
  <c r="BM13"/>
  <c r="BA12"/>
  <c r="AF12"/>
  <c r="BB12"/>
  <c r="AG12"/>
  <c r="AX12"/>
  <c r="AT12"/>
  <c r="AO12"/>
  <c r="AS12"/>
  <c r="AJ12"/>
  <c r="AM12"/>
  <c r="AI12"/>
  <c r="AV12"/>
  <c r="BN12"/>
  <c r="AL12"/>
  <c r="AN12"/>
  <c r="BJ12"/>
  <c r="BD12"/>
  <c r="AA12"/>
  <c r="AU12"/>
  <c r="BF12"/>
  <c r="Z12"/>
  <c r="AR12"/>
  <c r="BI12"/>
  <c r="Y12"/>
  <c r="BP12"/>
  <c r="BE12"/>
  <c r="BC12"/>
  <c r="AY12"/>
  <c r="BL12"/>
  <c r="AW12"/>
  <c r="BR12"/>
  <c r="X12"/>
  <c r="BK12"/>
  <c r="BM12"/>
  <c r="BH12"/>
  <c r="AC12"/>
  <c r="AH12"/>
  <c r="AE12"/>
  <c r="AK12"/>
  <c r="BO12"/>
  <c r="AD12"/>
  <c r="BG12"/>
  <c r="AP12"/>
  <c r="AB12"/>
  <c r="AZ12"/>
  <c r="AQ12"/>
  <c r="BG58"/>
  <c r="BO58"/>
  <c r="X58"/>
  <c r="BB58"/>
  <c r="AV58"/>
  <c r="AJ58"/>
  <c r="AH58"/>
  <c r="AM58"/>
  <c r="AR58"/>
  <c r="AP58"/>
  <c r="AT58"/>
  <c r="AD58"/>
  <c r="AU58"/>
  <c r="BE58"/>
  <c r="AA58"/>
  <c r="BL58"/>
  <c r="BR58"/>
  <c r="AC58"/>
  <c r="BJ58"/>
  <c r="BH58"/>
  <c r="AE58"/>
  <c r="AN58"/>
  <c r="AL58"/>
  <c r="BA58"/>
  <c r="BF58"/>
  <c r="AF58"/>
  <c r="AK58"/>
  <c r="AS58"/>
  <c r="BK58"/>
  <c r="Y58"/>
  <c r="AG58"/>
  <c r="BM58"/>
  <c r="AX58"/>
  <c r="AY58"/>
  <c r="AO58"/>
  <c r="BI58"/>
  <c r="AQ58"/>
  <c r="AW58"/>
  <c r="BD58"/>
  <c r="AB58"/>
  <c r="Z58"/>
  <c r="AZ58"/>
  <c r="AI58"/>
  <c r="BP58"/>
  <c r="BN58"/>
  <c r="BC58"/>
  <c r="BN37"/>
  <c r="BE37"/>
  <c r="BI37"/>
  <c r="AO37"/>
  <c r="AX37"/>
  <c r="BP37"/>
  <c r="BM37"/>
  <c r="AG37"/>
  <c r="BC37"/>
  <c r="BA37"/>
  <c r="AD37"/>
  <c r="AS37"/>
  <c r="BL37"/>
  <c r="BJ37"/>
  <c r="AE37"/>
  <c r="AF37"/>
  <c r="BF37"/>
  <c r="AT37"/>
  <c r="AI37"/>
  <c r="BD37"/>
  <c r="AJ37"/>
  <c r="AW37"/>
  <c r="Z37"/>
  <c r="Y37"/>
  <c r="AZ37"/>
  <c r="AM37"/>
  <c r="BB37"/>
  <c r="AA37"/>
  <c r="AH37"/>
  <c r="BO37"/>
  <c r="BK37"/>
  <c r="AK37"/>
  <c r="AC37"/>
  <c r="BH37"/>
  <c r="AP37"/>
  <c r="AU37"/>
  <c r="AQ37"/>
  <c r="BG37"/>
  <c r="AR37"/>
  <c r="AV37"/>
  <c r="AB37"/>
  <c r="AL37"/>
  <c r="X37"/>
  <c r="BR37"/>
  <c r="AN37"/>
  <c r="AY37"/>
  <c r="AZ10"/>
  <c r="AD10"/>
  <c r="BB10"/>
  <c r="Z10"/>
  <c r="BL10"/>
  <c r="AH10"/>
  <c r="AX10"/>
  <c r="BO10"/>
  <c r="X10"/>
  <c r="AM10"/>
  <c r="AI10"/>
  <c r="BE10"/>
  <c r="Y10"/>
  <c r="AN10"/>
  <c r="AF10"/>
  <c r="AB10"/>
  <c r="AK10"/>
  <c r="AL10"/>
  <c r="BC10"/>
  <c r="AU10"/>
  <c r="BJ10"/>
  <c r="AJ10"/>
  <c r="AV10"/>
  <c r="AS10"/>
  <c r="AP10"/>
  <c r="AR10"/>
  <c r="BA10"/>
  <c r="BG10"/>
  <c r="AY10"/>
  <c r="AO10"/>
  <c r="BH10"/>
  <c r="BF10"/>
  <c r="AQ10"/>
  <c r="AT10"/>
  <c r="AG10"/>
  <c r="BM10"/>
  <c r="AA10"/>
  <c r="BP10"/>
  <c r="BI10"/>
  <c r="AW10"/>
  <c r="BN10"/>
  <c r="BK10"/>
  <c r="BR10"/>
  <c r="BD10"/>
  <c r="AC10"/>
  <c r="AE10"/>
  <c r="BA83"/>
  <c r="X83"/>
  <c r="AV83"/>
  <c r="BM83"/>
  <c r="BD83"/>
  <c r="AR83"/>
  <c r="BL83"/>
  <c r="AZ83"/>
  <c r="AM83"/>
  <c r="BG83"/>
  <c r="AE83"/>
  <c r="AS83"/>
  <c r="BI83"/>
  <c r="Z83"/>
  <c r="AP83"/>
  <c r="AH83"/>
  <c r="AD83"/>
  <c r="BC83"/>
  <c r="AI83"/>
  <c r="BP83"/>
  <c r="AF83"/>
  <c r="AG83"/>
  <c r="AB83"/>
  <c r="AJ83"/>
  <c r="AO83"/>
  <c r="AY83"/>
  <c r="AL83"/>
  <c r="AN83"/>
  <c r="BO83"/>
  <c r="AW83"/>
  <c r="BJ83"/>
  <c r="Y83"/>
  <c r="BH83"/>
  <c r="BB83"/>
  <c r="AK83"/>
  <c r="AC83"/>
  <c r="AT83"/>
  <c r="AA83"/>
  <c r="AQ83"/>
  <c r="BN83"/>
  <c r="BR83"/>
  <c r="AX83"/>
  <c r="BF83"/>
  <c r="BE83"/>
  <c r="AU83"/>
  <c r="BK83"/>
  <c r="AU48"/>
  <c r="AI48"/>
  <c r="AA48"/>
  <c r="AK48"/>
  <c r="AB48"/>
  <c r="BL48"/>
  <c r="AS48"/>
  <c r="AL48"/>
  <c r="BC48"/>
  <c r="AE48"/>
  <c r="AD48"/>
  <c r="AN48"/>
  <c r="BJ48"/>
  <c r="BB48"/>
  <c r="AP48"/>
  <c r="AR48"/>
  <c r="AV48"/>
  <c r="BG48"/>
  <c r="AC48"/>
  <c r="BP48"/>
  <c r="AH48"/>
  <c r="AG48"/>
  <c r="BE48"/>
  <c r="BH48"/>
  <c r="AF48"/>
  <c r="BD48"/>
  <c r="BI48"/>
  <c r="AY48"/>
  <c r="Z48"/>
  <c r="AT48"/>
  <c r="Y48"/>
  <c r="BF48"/>
  <c r="AX48"/>
  <c r="AJ48"/>
  <c r="AW48"/>
  <c r="BM48"/>
  <c r="BA48"/>
  <c r="BO48"/>
  <c r="AZ48"/>
  <c r="AM48"/>
  <c r="BK48"/>
  <c r="AO48"/>
  <c r="AQ48"/>
  <c r="BN48"/>
  <c r="X48"/>
  <c r="BR48"/>
  <c r="AQ55"/>
  <c r="AA55"/>
  <c r="AF55"/>
  <c r="BJ55"/>
  <c r="AZ55"/>
  <c r="AK55"/>
  <c r="BC55"/>
  <c r="BF55"/>
  <c r="AP55"/>
  <c r="BE55"/>
  <c r="Y55"/>
  <c r="BG55"/>
  <c r="AY55"/>
  <c r="AV55"/>
  <c r="AT55"/>
  <c r="BR55"/>
  <c r="AH55"/>
  <c r="Z55"/>
  <c r="AL55"/>
  <c r="BI55"/>
  <c r="AU55"/>
  <c r="BL55"/>
  <c r="AG55"/>
  <c r="AJ55"/>
  <c r="AX55"/>
  <c r="AS55"/>
  <c r="X55"/>
  <c r="BD55"/>
  <c r="BK55"/>
  <c r="AE55"/>
  <c r="AW55"/>
  <c r="BP55"/>
  <c r="BN55"/>
  <c r="AB55"/>
  <c r="AO55"/>
  <c r="BB55"/>
  <c r="AC55"/>
  <c r="AI55"/>
  <c r="BO55"/>
  <c r="BM55"/>
  <c r="AD55"/>
  <c r="BA55"/>
  <c r="BH55"/>
  <c r="AN55"/>
  <c r="AR55"/>
  <c r="AM55"/>
  <c r="AZ43"/>
  <c r="AD43"/>
  <c r="BF43"/>
  <c r="AK43"/>
  <c r="BB43"/>
  <c r="BN43"/>
  <c r="X43"/>
  <c r="AB43"/>
  <c r="AL43"/>
  <c r="AM43"/>
  <c r="AY43"/>
  <c r="BE43"/>
  <c r="Y43"/>
  <c r="AV43"/>
  <c r="BM43"/>
  <c r="BD43"/>
  <c r="AN43"/>
  <c r="BH43"/>
  <c r="BG43"/>
  <c r="AI43"/>
  <c r="BJ43"/>
  <c r="AJ43"/>
  <c r="BA43"/>
  <c r="Z43"/>
  <c r="BO43"/>
  <c r="BI43"/>
  <c r="AC43"/>
  <c r="BK43"/>
  <c r="AQ43"/>
  <c r="BP43"/>
  <c r="AO43"/>
  <c r="BL43"/>
  <c r="AF43"/>
  <c r="AG43"/>
  <c r="AH43"/>
  <c r="AX43"/>
  <c r="AU43"/>
  <c r="BC43"/>
  <c r="BR43"/>
  <c r="AW43"/>
  <c r="AT43"/>
  <c r="AS43"/>
  <c r="AR43"/>
  <c r="AA43"/>
  <c r="AP43"/>
  <c r="AE43"/>
  <c r="AU51"/>
  <c r="AI51"/>
  <c r="BP51"/>
  <c r="BA51"/>
  <c r="AH51"/>
  <c r="BE51"/>
  <c r="AL51"/>
  <c r="AG51"/>
  <c r="AB51"/>
  <c r="BJ51"/>
  <c r="AR51"/>
  <c r="Z51"/>
  <c r="AY51"/>
  <c r="BK51"/>
  <c r="AK51"/>
  <c r="AN51"/>
  <c r="BB51"/>
  <c r="AT51"/>
  <c r="AD51"/>
  <c r="AP51"/>
  <c r="AA51"/>
  <c r="AZ51"/>
  <c r="AX51"/>
  <c r="Y51"/>
  <c r="AM51"/>
  <c r="AF51"/>
  <c r="BI51"/>
  <c r="BO51"/>
  <c r="BG51"/>
  <c r="BN51"/>
  <c r="AO51"/>
  <c r="BM51"/>
  <c r="BH51"/>
  <c r="BF51"/>
  <c r="AQ51"/>
  <c r="BR51"/>
  <c r="X51"/>
  <c r="AV51"/>
  <c r="AC51"/>
  <c r="AW51"/>
  <c r="AE51"/>
  <c r="AJ51"/>
  <c r="BD51"/>
  <c r="BC51"/>
  <c r="BL51"/>
  <c r="AS51"/>
  <c r="BE68"/>
  <c r="BR68"/>
  <c r="Z68"/>
  <c r="AO68"/>
  <c r="AZ68"/>
  <c r="AN68"/>
  <c r="AS68"/>
  <c r="AR68"/>
  <c r="AW68"/>
  <c r="BO68"/>
  <c r="AE68"/>
  <c r="AQ68"/>
  <c r="AJ68"/>
  <c r="AK68"/>
  <c r="BL68"/>
  <c r="AG68"/>
  <c r="BN68"/>
  <c r="AX68"/>
  <c r="BG68"/>
  <c r="AC68"/>
  <c r="AT68"/>
  <c r="AV68"/>
  <c r="BJ68"/>
  <c r="BB68"/>
  <c r="AL68"/>
  <c r="AY68"/>
  <c r="AM68"/>
  <c r="BM68"/>
  <c r="AA68"/>
  <c r="BF68"/>
  <c r="AP68"/>
  <c r="AI68"/>
  <c r="BK68"/>
  <c r="Y68"/>
  <c r="AD68"/>
  <c r="X68"/>
  <c r="AU68"/>
  <c r="BP68"/>
  <c r="AF68"/>
  <c r="BH68"/>
  <c r="AH68"/>
  <c r="BD68"/>
  <c r="BA68"/>
  <c r="BI68"/>
  <c r="AB68"/>
  <c r="BC68"/>
  <c r="AM56"/>
  <c r="BI56"/>
  <c r="AP56"/>
  <c r="AV56"/>
  <c r="AG56"/>
  <c r="AE56"/>
  <c r="AX56"/>
  <c r="Y56"/>
  <c r="X56"/>
  <c r="AJ56"/>
  <c r="AO56"/>
  <c r="BC56"/>
  <c r="AR56"/>
  <c r="BF56"/>
  <c r="AF56"/>
  <c r="AT56"/>
  <c r="AK56"/>
  <c r="AL56"/>
  <c r="BA56"/>
  <c r="BD56"/>
  <c r="BH56"/>
  <c r="AC56"/>
  <c r="BL56"/>
  <c r="BJ56"/>
  <c r="BR56"/>
  <c r="BE56"/>
  <c r="BB56"/>
  <c r="AI56"/>
  <c r="AH56"/>
  <c r="AS56"/>
  <c r="AW56"/>
  <c r="AN56"/>
  <c r="BN56"/>
  <c r="AB56"/>
  <c r="BM56"/>
  <c r="AU56"/>
  <c r="AQ56"/>
  <c r="AA56"/>
  <c r="BO56"/>
  <c r="AZ56"/>
  <c r="BG56"/>
  <c r="BP56"/>
  <c r="Z56"/>
  <c r="AD56"/>
  <c r="AY56"/>
  <c r="BK56"/>
  <c r="AT46"/>
  <c r="BR46"/>
  <c r="AO46"/>
  <c r="AY46"/>
  <c r="AA46"/>
  <c r="AQ46"/>
  <c r="AR46"/>
  <c r="AF46"/>
  <c r="X46"/>
  <c r="BI46"/>
  <c r="AM46"/>
  <c r="BG46"/>
  <c r="Y46"/>
  <c r="AG46"/>
  <c r="BE46"/>
  <c r="BF46"/>
  <c r="AB46"/>
  <c r="BN46"/>
  <c r="AN46"/>
  <c r="AJ46"/>
  <c r="BO46"/>
  <c r="AE46"/>
  <c r="AU46"/>
  <c r="AK46"/>
  <c r="AI46"/>
  <c r="BH46"/>
  <c r="AS46"/>
  <c r="BC46"/>
  <c r="BP46"/>
  <c r="AL46"/>
  <c r="BB46"/>
  <c r="BM46"/>
  <c r="BK46"/>
  <c r="AD46"/>
  <c r="AV46"/>
  <c r="AC46"/>
  <c r="AX46"/>
  <c r="AP46"/>
  <c r="AZ46"/>
  <c r="Z46"/>
  <c r="BD46"/>
  <c r="BJ46"/>
  <c r="BL46"/>
  <c r="BA46"/>
  <c r="AW46"/>
  <c r="AH46"/>
  <c r="BL22"/>
  <c r="AP22"/>
  <c r="BM22"/>
  <c r="AR22"/>
  <c r="BO22"/>
  <c r="AH22"/>
  <c r="BP22"/>
  <c r="Y22"/>
  <c r="AC22"/>
  <c r="AQ22"/>
  <c r="AE22"/>
  <c r="AI22"/>
  <c r="BF22"/>
  <c r="AF22"/>
  <c r="AW22"/>
  <c r="BN22"/>
  <c r="BJ22"/>
  <c r="AJ22"/>
  <c r="AZ22"/>
  <c r="AM22"/>
  <c r="AU22"/>
  <c r="BR22"/>
  <c r="AK22"/>
  <c r="BB22"/>
  <c r="AB22"/>
  <c r="X22"/>
  <c r="AT22"/>
  <c r="AN22"/>
  <c r="BG22"/>
  <c r="AY22"/>
  <c r="BH22"/>
  <c r="AS22"/>
  <c r="AX22"/>
  <c r="BK22"/>
  <c r="Z22"/>
  <c r="BD22"/>
  <c r="BI22"/>
  <c r="BC22"/>
  <c r="AV22"/>
  <c r="AG22"/>
  <c r="BE22"/>
  <c r="AA22"/>
  <c r="BA22"/>
  <c r="AL22"/>
  <c r="AO22"/>
  <c r="AD22"/>
  <c r="AG24"/>
  <c r="X24"/>
  <c r="AB24"/>
  <c r="BR24"/>
  <c r="AQ24"/>
  <c r="Z24"/>
  <c r="BL24"/>
  <c r="BI24"/>
  <c r="AU24"/>
  <c r="BK24"/>
  <c r="AR24"/>
  <c r="AE24"/>
  <c r="BB24"/>
  <c r="AC24"/>
  <c r="AX24"/>
  <c r="AA24"/>
  <c r="AW24"/>
  <c r="BC24"/>
  <c r="AN24"/>
  <c r="BH24"/>
  <c r="AI24"/>
  <c r="AH24"/>
  <c r="AJ24"/>
  <c r="BP24"/>
  <c r="BN24"/>
  <c r="AM24"/>
  <c r="AO24"/>
  <c r="BD24"/>
  <c r="AY24"/>
  <c r="BF24"/>
  <c r="AZ24"/>
  <c r="AV24"/>
  <c r="BE24"/>
  <c r="BO24"/>
  <c r="BA24"/>
  <c r="BM24"/>
  <c r="AD24"/>
  <c r="AF24"/>
  <c r="AP24"/>
  <c r="AT24"/>
  <c r="AK24"/>
  <c r="AS24"/>
  <c r="AL24"/>
  <c r="BG24"/>
  <c r="Y24"/>
  <c r="BJ24"/>
  <c r="AZ57"/>
  <c r="AK57"/>
  <c r="AQ57"/>
  <c r="AN57"/>
  <c r="Y57"/>
  <c r="AU57"/>
  <c r="AG57"/>
  <c r="AW57"/>
  <c r="AP57"/>
  <c r="BJ57"/>
  <c r="AC57"/>
  <c r="BP57"/>
  <c r="BN57"/>
  <c r="AY57"/>
  <c r="AO57"/>
  <c r="BC57"/>
  <c r="AA57"/>
  <c r="AF57"/>
  <c r="Z57"/>
  <c r="AS57"/>
  <c r="AI57"/>
  <c r="BA57"/>
  <c r="AE57"/>
  <c r="BE57"/>
  <c r="BG57"/>
  <c r="AT57"/>
  <c r="BK57"/>
  <c r="BI57"/>
  <c r="AD57"/>
  <c r="BO57"/>
  <c r="BR57"/>
  <c r="AH57"/>
  <c r="X57"/>
  <c r="AL57"/>
  <c r="BM57"/>
  <c r="BF57"/>
  <c r="BH57"/>
  <c r="AB57"/>
  <c r="AJ57"/>
  <c r="AX57"/>
  <c r="BD57"/>
  <c r="BB57"/>
  <c r="AV57"/>
  <c r="AR57"/>
  <c r="AM57"/>
  <c r="BL57"/>
  <c r="AT69"/>
  <c r="BL69"/>
  <c r="BO69"/>
  <c r="AZ69"/>
  <c r="AW69"/>
  <c r="AA69"/>
  <c r="AG69"/>
  <c r="AS69"/>
  <c r="BK69"/>
  <c r="AD69"/>
  <c r="AL69"/>
  <c r="AU69"/>
  <c r="Y69"/>
  <c r="BM69"/>
  <c r="AH69"/>
  <c r="AB69"/>
  <c r="BG69"/>
  <c r="BH69"/>
  <c r="AY69"/>
  <c r="AI69"/>
  <c r="AE69"/>
  <c r="AJ69"/>
  <c r="AP69"/>
  <c r="BI69"/>
  <c r="Z69"/>
  <c r="AQ69"/>
  <c r="BF69"/>
  <c r="AM69"/>
  <c r="BA69"/>
  <c r="BJ69"/>
  <c r="X69"/>
  <c r="AO69"/>
  <c r="AK69"/>
  <c r="AC69"/>
  <c r="AR69"/>
  <c r="AX69"/>
  <c r="BD69"/>
  <c r="BC69"/>
  <c r="BP69"/>
  <c r="AV69"/>
  <c r="AN69"/>
  <c r="BN69"/>
  <c r="BE69"/>
  <c r="BR69"/>
  <c r="AF69"/>
  <c r="BB69"/>
  <c r="AZ76"/>
  <c r="BA76"/>
  <c r="AJ76"/>
  <c r="AT76"/>
  <c r="Z76"/>
  <c r="AN76"/>
  <c r="AS76"/>
  <c r="AC76"/>
  <c r="AE76"/>
  <c r="AX76"/>
  <c r="AQ76"/>
  <c r="AI76"/>
  <c r="AO76"/>
  <c r="AF76"/>
  <c r="BP76"/>
  <c r="BB76"/>
  <c r="AL76"/>
  <c r="BO76"/>
  <c r="AU76"/>
  <c r="AR76"/>
  <c r="BC76"/>
  <c r="BL76"/>
  <c r="AK76"/>
  <c r="AG76"/>
  <c r="X76"/>
  <c r="AB76"/>
  <c r="AA76"/>
  <c r="AD76"/>
  <c r="BF76"/>
  <c r="BR76"/>
  <c r="BN76"/>
  <c r="BD76"/>
  <c r="AY76"/>
  <c r="BJ76"/>
  <c r="BE76"/>
  <c r="AV76"/>
  <c r="BH76"/>
  <c r="AW76"/>
  <c r="AM76"/>
  <c r="AH76"/>
  <c r="AP76"/>
  <c r="Y76"/>
  <c r="BI76"/>
  <c r="BM76"/>
  <c r="BK76"/>
  <c r="BG76"/>
  <c r="AN64"/>
  <c r="Y64"/>
  <c r="AY64"/>
  <c r="BI64"/>
  <c r="AP64"/>
  <c r="AM64"/>
  <c r="BA64"/>
  <c r="AV64"/>
  <c r="AK64"/>
  <c r="AU64"/>
  <c r="AD64"/>
  <c r="BD64"/>
  <c r="BB64"/>
  <c r="AR64"/>
  <c r="BF64"/>
  <c r="AA64"/>
  <c r="AH64"/>
  <c r="AE64"/>
  <c r="BL64"/>
  <c r="AT64"/>
  <c r="BG64"/>
  <c r="AL64"/>
  <c r="AS64"/>
  <c r="BC64"/>
  <c r="AI64"/>
  <c r="BM64"/>
  <c r="AF64"/>
  <c r="AQ64"/>
  <c r="AO64"/>
  <c r="AB64"/>
  <c r="BO64"/>
  <c r="BN64"/>
  <c r="AZ64"/>
  <c r="AG64"/>
  <c r="BE64"/>
  <c r="BH64"/>
  <c r="Z64"/>
  <c r="AJ64"/>
  <c r="AX64"/>
  <c r="BR64"/>
  <c r="X64"/>
  <c r="BK64"/>
  <c r="AC64"/>
  <c r="BP64"/>
  <c r="AW64"/>
  <c r="BJ64"/>
  <c r="AR49"/>
  <c r="AC49"/>
  <c r="AU49"/>
  <c r="AF49"/>
  <c r="BJ49"/>
  <c r="AM49"/>
  <c r="AX49"/>
  <c r="BE49"/>
  <c r="BO49"/>
  <c r="BN49"/>
  <c r="X49"/>
  <c r="AA49"/>
  <c r="BI49"/>
  <c r="Z49"/>
  <c r="BM49"/>
  <c r="AD49"/>
  <c r="AK49"/>
  <c r="Y49"/>
  <c r="AO49"/>
  <c r="AH49"/>
  <c r="AB49"/>
  <c r="AP49"/>
  <c r="AV49"/>
  <c r="AT49"/>
  <c r="BR49"/>
  <c r="AN49"/>
  <c r="BD49"/>
  <c r="BA49"/>
  <c r="BH49"/>
  <c r="BF49"/>
  <c r="BL49"/>
  <c r="AG49"/>
  <c r="AZ49"/>
  <c r="AI49"/>
  <c r="AE49"/>
  <c r="BP49"/>
  <c r="AJ49"/>
  <c r="BC49"/>
  <c r="AS49"/>
  <c r="AY49"/>
  <c r="AW49"/>
  <c r="BK49"/>
  <c r="AQ49"/>
  <c r="AL49"/>
  <c r="BG49"/>
  <c r="BB49"/>
  <c r="AZ71"/>
  <c r="AD71"/>
  <c r="BF71"/>
  <c r="AK71"/>
  <c r="BD71"/>
  <c r="BH71"/>
  <c r="BI71"/>
  <c r="BO71"/>
  <c r="AG71"/>
  <c r="AU71"/>
  <c r="BK71"/>
  <c r="BE71"/>
  <c r="Y71"/>
  <c r="AV71"/>
  <c r="BN71"/>
  <c r="AW71"/>
  <c r="BM71"/>
  <c r="BB71"/>
  <c r="BC71"/>
  <c r="AY71"/>
  <c r="BJ71"/>
  <c r="AJ71"/>
  <c r="BA71"/>
  <c r="Z71"/>
  <c r="X71"/>
  <c r="AN71"/>
  <c r="AC71"/>
  <c r="BG71"/>
  <c r="AI71"/>
  <c r="AO71"/>
  <c r="AF71"/>
  <c r="AB71"/>
  <c r="AQ71"/>
  <c r="AT71"/>
  <c r="AP71"/>
  <c r="AL71"/>
  <c r="AA71"/>
  <c r="BP71"/>
  <c r="BL71"/>
  <c r="AH71"/>
  <c r="AX71"/>
  <c r="AM71"/>
  <c r="BR71"/>
  <c r="AS71"/>
  <c r="AR71"/>
  <c r="AE71"/>
  <c r="BI86"/>
  <c r="AN86"/>
  <c r="BP86"/>
  <c r="AT86"/>
  <c r="Y86"/>
  <c r="AK86"/>
  <c r="AL86"/>
  <c r="AP86"/>
  <c r="AG86"/>
  <c r="AU86"/>
  <c r="AA86"/>
  <c r="AY86"/>
  <c r="AX86"/>
  <c r="X86"/>
  <c r="AO86"/>
  <c r="BF86"/>
  <c r="AW86"/>
  <c r="AF86"/>
  <c r="BB86"/>
  <c r="AI86"/>
  <c r="BD86"/>
  <c r="AC86"/>
  <c r="AZ86"/>
  <c r="BR86"/>
  <c r="BH86"/>
  <c r="BA86"/>
  <c r="AR86"/>
  <c r="BC86"/>
  <c r="AM86"/>
  <c r="BN86"/>
  <c r="AH86"/>
  <c r="BE86"/>
  <c r="AD86"/>
  <c r="Z86"/>
  <c r="BL86"/>
  <c r="BO86"/>
  <c r="BK86"/>
  <c r="BG86"/>
  <c r="AS86"/>
  <c r="BJ86"/>
  <c r="AJ86"/>
  <c r="AV86"/>
  <c r="AB86"/>
  <c r="BM86"/>
  <c r="AE86"/>
  <c r="AQ86"/>
  <c r="BD45"/>
  <c r="BJ45"/>
  <c r="Z45"/>
  <c r="AT45"/>
  <c r="BH45"/>
  <c r="AU45"/>
  <c r="BB45"/>
  <c r="AP45"/>
  <c r="AG45"/>
  <c r="BG45"/>
  <c r="AA45"/>
  <c r="AW45"/>
  <c r="X45"/>
  <c r="BR45"/>
  <c r="BP45"/>
  <c r="BM45"/>
  <c r="AZ45"/>
  <c r="AJ45"/>
  <c r="BO45"/>
  <c r="AM45"/>
  <c r="AY45"/>
  <c r="AS45"/>
  <c r="AO45"/>
  <c r="BI45"/>
  <c r="AF45"/>
  <c r="BK45"/>
  <c r="AN45"/>
  <c r="BE45"/>
  <c r="AD45"/>
  <c r="BL45"/>
  <c r="BN45"/>
  <c r="AB45"/>
  <c r="BA45"/>
  <c r="AE45"/>
  <c r="AR45"/>
  <c r="AQ45"/>
  <c r="AI45"/>
  <c r="BC45"/>
  <c r="AH45"/>
  <c r="AV45"/>
  <c r="Y45"/>
  <c r="AX45"/>
  <c r="BF45"/>
  <c r="AL45"/>
  <c r="AC45"/>
  <c r="AK45"/>
  <c r="BI85"/>
  <c r="AF85"/>
  <c r="Y85"/>
  <c r="AK85"/>
  <c r="BE85"/>
  <c r="AZ85"/>
  <c r="Z85"/>
  <c r="AM85"/>
  <c r="BL85"/>
  <c r="AY85"/>
  <c r="AU85"/>
  <c r="BG85"/>
  <c r="AC85"/>
  <c r="AG85"/>
  <c r="BF85"/>
  <c r="AH85"/>
  <c r="BN85"/>
  <c r="AJ85"/>
  <c r="AQ85"/>
  <c r="AO85"/>
  <c r="AA85"/>
  <c r="AX85"/>
  <c r="BB85"/>
  <c r="AS85"/>
  <c r="BJ85"/>
  <c r="AT85"/>
  <c r="AW85"/>
  <c r="BK85"/>
  <c r="AV85"/>
  <c r="X85"/>
  <c r="BA85"/>
  <c r="BP85"/>
  <c r="AL85"/>
  <c r="AR85"/>
  <c r="AB85"/>
  <c r="AE85"/>
  <c r="AI85"/>
  <c r="BO85"/>
  <c r="BH85"/>
  <c r="BM85"/>
  <c r="AD85"/>
  <c r="BC85"/>
  <c r="AN85"/>
  <c r="BR85"/>
  <c r="AP85"/>
  <c r="BD85"/>
  <c r="BA80"/>
  <c r="BE80"/>
  <c r="BR80"/>
  <c r="AD80"/>
  <c r="BJ80"/>
  <c r="AX80"/>
  <c r="BD80"/>
  <c r="AL80"/>
  <c r="AU80"/>
  <c r="AG80"/>
  <c r="BH80"/>
  <c r="AI80"/>
  <c r="AP80"/>
  <c r="AJ80"/>
  <c r="AZ80"/>
  <c r="BM80"/>
  <c r="AW80"/>
  <c r="BI80"/>
  <c r="BK80"/>
  <c r="AQ80"/>
  <c r="AN80"/>
  <c r="AF80"/>
  <c r="AV80"/>
  <c r="AO80"/>
  <c r="AB80"/>
  <c r="BN80"/>
  <c r="AA80"/>
  <c r="BL80"/>
  <c r="Y80"/>
  <c r="AK80"/>
  <c r="AC80"/>
  <c r="AS80"/>
  <c r="AY80"/>
  <c r="BC80"/>
  <c r="AT80"/>
  <c r="BF80"/>
  <c r="BO80"/>
  <c r="BB80"/>
  <c r="AM80"/>
  <c r="X80"/>
  <c r="BP80"/>
  <c r="Z80"/>
  <c r="AR80"/>
  <c r="AH80"/>
  <c r="AE80"/>
  <c r="BG80"/>
  <c r="BE73"/>
  <c r="BA73"/>
  <c r="AS73"/>
  <c r="AK73"/>
  <c r="AX73"/>
  <c r="AQ73"/>
  <c r="BO73"/>
  <c r="AC73"/>
  <c r="AY73"/>
  <c r="AP73"/>
  <c r="AB73"/>
  <c r="BC73"/>
  <c r="BP73"/>
  <c r="BI73"/>
  <c r="AL73"/>
  <c r="AA73"/>
  <c r="AD73"/>
  <c r="Z73"/>
  <c r="AI73"/>
  <c r="BN73"/>
  <c r="AJ73"/>
  <c r="AZ73"/>
  <c r="BD73"/>
  <c r="BM73"/>
  <c r="AE73"/>
  <c r="AU73"/>
  <c r="Y73"/>
  <c r="AG73"/>
  <c r="X73"/>
  <c r="BL73"/>
  <c r="BJ73"/>
  <c r="AN73"/>
  <c r="AH73"/>
  <c r="AT73"/>
  <c r="BB73"/>
  <c r="BH73"/>
  <c r="BG73"/>
  <c r="AW73"/>
  <c r="AR73"/>
  <c r="AM73"/>
  <c r="AF73"/>
  <c r="BF73"/>
  <c r="AO73"/>
  <c r="AV73"/>
  <c r="BK73"/>
  <c r="BR73"/>
  <c r="AP20"/>
  <c r="BF20"/>
  <c r="AD20"/>
  <c r="AN20"/>
  <c r="BD20"/>
  <c r="AT20"/>
  <c r="BM20"/>
  <c r="AQ20"/>
  <c r="AM20"/>
  <c r="AU20"/>
  <c r="AI20"/>
  <c r="AX20"/>
  <c r="AZ20"/>
  <c r="BP20"/>
  <c r="BR20"/>
  <c r="AF20"/>
  <c r="BO20"/>
  <c r="AB20"/>
  <c r="AY20"/>
  <c r="AE20"/>
  <c r="AC20"/>
  <c r="X20"/>
  <c r="AO20"/>
  <c r="AH20"/>
  <c r="AW20"/>
  <c r="BK20"/>
  <c r="AJ20"/>
  <c r="AK20"/>
  <c r="AV20"/>
  <c r="BJ20"/>
  <c r="BG20"/>
  <c r="AL20"/>
  <c r="BE20"/>
  <c r="AS20"/>
  <c r="Y20"/>
  <c r="BI20"/>
  <c r="AA20"/>
  <c r="BB20"/>
  <c r="BH20"/>
  <c r="BL20"/>
  <c r="BN20"/>
  <c r="BA20"/>
  <c r="Z20"/>
  <c r="AR20"/>
  <c r="BC20"/>
  <c r="AG20"/>
  <c r="AZ34"/>
  <c r="AD34"/>
  <c r="AX34"/>
  <c r="BO34"/>
  <c r="AS34"/>
  <c r="BR34"/>
  <c r="BL34"/>
  <c r="AB34"/>
  <c r="AW34"/>
  <c r="BG34"/>
  <c r="AE34"/>
  <c r="BE34"/>
  <c r="Y34"/>
  <c r="AK34"/>
  <c r="BA34"/>
  <c r="BB34"/>
  <c r="BD34"/>
  <c r="AG34"/>
  <c r="AU34"/>
  <c r="AA34"/>
  <c r="BJ34"/>
  <c r="AJ34"/>
  <c r="AR34"/>
  <c r="BH34"/>
  <c r="X34"/>
  <c r="AH34"/>
  <c r="AV34"/>
  <c r="AI34"/>
  <c r="BK34"/>
  <c r="BP34"/>
  <c r="AO34"/>
  <c r="BF34"/>
  <c r="BN34"/>
  <c r="AF34"/>
  <c r="Z34"/>
  <c r="BI34"/>
  <c r="BC34"/>
  <c r="AQ34"/>
  <c r="AT34"/>
  <c r="AN34"/>
  <c r="AL34"/>
  <c r="AY34"/>
  <c r="AC34"/>
  <c r="AM34"/>
  <c r="BM34"/>
  <c r="AP34"/>
  <c r="AX8"/>
  <c r="AC8"/>
  <c r="BA8"/>
  <c r="Y8"/>
  <c r="AD8"/>
  <c r="AV8"/>
  <c r="BL8"/>
  <c r="AJ8"/>
  <c r="BO8"/>
  <c r="AM8"/>
  <c r="AY8"/>
  <c r="BN8"/>
  <c r="AN8"/>
  <c r="BH8"/>
  <c r="BM8"/>
  <c r="BJ8"/>
  <c r="Z8"/>
  <c r="AB8"/>
  <c r="AQ8"/>
  <c r="BK8"/>
  <c r="AH8"/>
  <c r="AL8"/>
  <c r="BR8"/>
  <c r="BE8"/>
  <c r="AR8"/>
  <c r="AU8"/>
  <c r="AS8"/>
  <c r="AT8"/>
  <c r="AK8"/>
  <c r="AG8"/>
  <c r="BF8"/>
  <c r="BC8"/>
  <c r="BD8"/>
  <c r="BP8"/>
  <c r="AZ8"/>
  <c r="AO8"/>
  <c r="AP8"/>
  <c r="BG8"/>
  <c r="AE8"/>
  <c r="BI8"/>
  <c r="X8"/>
  <c r="AF8"/>
  <c r="BB8"/>
  <c r="AW8"/>
  <c r="AA8"/>
  <c r="AI8"/>
  <c r="AU63"/>
  <c r="AY63"/>
  <c r="AB63"/>
  <c r="BF63"/>
  <c r="BD63"/>
  <c r="BN63"/>
  <c r="BA63"/>
  <c r="AW63"/>
  <c r="BE63"/>
  <c r="BR63"/>
  <c r="AM63"/>
  <c r="AA63"/>
  <c r="BH63"/>
  <c r="AC63"/>
  <c r="AJ63"/>
  <c r="BL63"/>
  <c r="AZ63"/>
  <c r="AG63"/>
  <c r="BB63"/>
  <c r="BO63"/>
  <c r="BG63"/>
  <c r="AS63"/>
  <c r="BC63"/>
  <c r="AI63"/>
  <c r="Z63"/>
  <c r="AF63"/>
  <c r="BP63"/>
  <c r="AK63"/>
  <c r="AE63"/>
  <c r="AP63"/>
  <c r="AT63"/>
  <c r="AH63"/>
  <c r="AV63"/>
  <c r="BJ63"/>
  <c r="AQ63"/>
  <c r="BI63"/>
  <c r="AO63"/>
  <c r="AL63"/>
  <c r="AX63"/>
  <c r="X63"/>
  <c r="BK63"/>
  <c r="AR63"/>
  <c r="BM63"/>
  <c r="Y63"/>
  <c r="AN63"/>
  <c r="AD63"/>
  <c r="BA42"/>
  <c r="BH42"/>
  <c r="AL42"/>
  <c r="BJ42"/>
  <c r="Z42"/>
  <c r="AJ42"/>
  <c r="BP42"/>
  <c r="X42"/>
  <c r="AT42"/>
  <c r="BG42"/>
  <c r="AA42"/>
  <c r="BF42"/>
  <c r="BB42"/>
  <c r="AB42"/>
  <c r="AH42"/>
  <c r="AC42"/>
  <c r="BE42"/>
  <c r="Y42"/>
  <c r="AQ42"/>
  <c r="AU42"/>
  <c r="BL42"/>
  <c r="BM42"/>
  <c r="AG42"/>
  <c r="AO42"/>
  <c r="AS42"/>
  <c r="AD42"/>
  <c r="AN42"/>
  <c r="AI42"/>
  <c r="AY42"/>
  <c r="BR42"/>
  <c r="AP42"/>
  <c r="AR42"/>
  <c r="AZ42"/>
  <c r="BD42"/>
  <c r="AF42"/>
  <c r="BI42"/>
  <c r="BC42"/>
  <c r="BK42"/>
  <c r="AV42"/>
  <c r="AW42"/>
  <c r="BO42"/>
  <c r="BN42"/>
  <c r="AX42"/>
  <c r="AK42"/>
  <c r="AM42"/>
  <c r="AE42"/>
  <c r="AM52"/>
  <c r="BM52"/>
  <c r="AT52"/>
  <c r="BG52"/>
  <c r="BR52"/>
  <c r="AX52"/>
  <c r="AQ52"/>
  <c r="AP52"/>
  <c r="BF52"/>
  <c r="BH52"/>
  <c r="AB52"/>
  <c r="AY52"/>
  <c r="BL52"/>
  <c r="AG52"/>
  <c r="BC52"/>
  <c r="BA52"/>
  <c r="AU52"/>
  <c r="AC52"/>
  <c r="BK52"/>
  <c r="Y52"/>
  <c r="AS52"/>
  <c r="AA52"/>
  <c r="AW52"/>
  <c r="AE52"/>
  <c r="AJ52"/>
  <c r="AH52"/>
  <c r="BI52"/>
  <c r="BE52"/>
  <c r="X52"/>
  <c r="AL52"/>
  <c r="AF52"/>
  <c r="AD52"/>
  <c r="AZ52"/>
  <c r="BN52"/>
  <c r="AR52"/>
  <c r="BD52"/>
  <c r="BB52"/>
  <c r="AO52"/>
  <c r="BJ52"/>
  <c r="BO52"/>
  <c r="AV52"/>
  <c r="AI52"/>
  <c r="AK52"/>
  <c r="Z52"/>
  <c r="BP52"/>
  <c r="AN52"/>
  <c r="AU59"/>
  <c r="AQ59"/>
  <c r="BH59"/>
  <c r="AS59"/>
  <c r="Z59"/>
  <c r="BM59"/>
  <c r="AT59"/>
  <c r="BE59"/>
  <c r="BA59"/>
  <c r="BD59"/>
  <c r="X59"/>
  <c r="AX59"/>
  <c r="AE59"/>
  <c r="AR59"/>
  <c r="BF59"/>
  <c r="AF59"/>
  <c r="AD59"/>
  <c r="AL59"/>
  <c r="AO59"/>
  <c r="AK59"/>
  <c r="AY59"/>
  <c r="BK59"/>
  <c r="AC59"/>
  <c r="AV59"/>
  <c r="BJ59"/>
  <c r="Y59"/>
  <c r="AM59"/>
  <c r="BP59"/>
  <c r="AI59"/>
  <c r="BL59"/>
  <c r="AN59"/>
  <c r="BN59"/>
  <c r="BG59"/>
  <c r="AP59"/>
  <c r="BC59"/>
  <c r="BR59"/>
  <c r="AA59"/>
  <c r="BI59"/>
  <c r="AG59"/>
  <c r="BB59"/>
  <c r="AJ59"/>
  <c r="BO59"/>
  <c r="AB59"/>
  <c r="AW59"/>
  <c r="AZ59"/>
  <c r="AH59"/>
  <c r="BF72"/>
  <c r="BJ72"/>
  <c r="BE72"/>
  <c r="BP72"/>
  <c r="Y72"/>
  <c r="AX72"/>
  <c r="BD72"/>
  <c r="AG72"/>
  <c r="X72"/>
  <c r="BG72"/>
  <c r="BK72"/>
  <c r="BC72"/>
  <c r="Z72"/>
  <c r="AJ72"/>
  <c r="AF72"/>
  <c r="BO72"/>
  <c r="AH72"/>
  <c r="BH72"/>
  <c r="AU72"/>
  <c r="AS72"/>
  <c r="AK72"/>
  <c r="AD72"/>
  <c r="AT72"/>
  <c r="AR72"/>
  <c r="AB72"/>
  <c r="AN72"/>
  <c r="AA72"/>
  <c r="AQ72"/>
  <c r="AV72"/>
  <c r="AO72"/>
  <c r="AP72"/>
  <c r="BM72"/>
  <c r="AW72"/>
  <c r="AY72"/>
  <c r="AL72"/>
  <c r="BB72"/>
  <c r="BI72"/>
  <c r="AZ72"/>
  <c r="AI72"/>
  <c r="BR72"/>
  <c r="AC72"/>
  <c r="AM72"/>
  <c r="BA72"/>
  <c r="AE72"/>
  <c r="BL72"/>
  <c r="BN72"/>
  <c r="AW19"/>
  <c r="AB19"/>
  <c r="BD19"/>
  <c r="AH19"/>
  <c r="BA19"/>
  <c r="AO19"/>
  <c r="AJ19"/>
  <c r="AV19"/>
  <c r="AD19"/>
  <c r="AU19"/>
  <c r="AM19"/>
  <c r="BH19"/>
  <c r="AG19"/>
  <c r="AX19"/>
  <c r="X19"/>
  <c r="BJ19"/>
  <c r="Y19"/>
  <c r="Z19"/>
  <c r="AE19"/>
  <c r="AA19"/>
  <c r="BM19"/>
  <c r="AL19"/>
  <c r="BI19"/>
  <c r="AC19"/>
  <c r="AF19"/>
  <c r="AT19"/>
  <c r="AK19"/>
  <c r="AY19"/>
  <c r="AQ19"/>
  <c r="AR19"/>
  <c r="BN19"/>
  <c r="AN19"/>
  <c r="AP19"/>
  <c r="BE19"/>
  <c r="BF19"/>
  <c r="AI19"/>
  <c r="BC19"/>
  <c r="BB19"/>
  <c r="BP19"/>
  <c r="BG19"/>
  <c r="BL19"/>
  <c r="BK19"/>
  <c r="AS19"/>
  <c r="AZ19"/>
  <c r="BO19"/>
  <c r="BR19"/>
  <c r="AX78"/>
  <c r="AC78"/>
  <c r="BE78"/>
  <c r="AJ78"/>
  <c r="BB78"/>
  <c r="BR78"/>
  <c r="Z78"/>
  <c r="AB78"/>
  <c r="BL78"/>
  <c r="BC78"/>
  <c r="BG78"/>
  <c r="BN78"/>
  <c r="AN78"/>
  <c r="BJ78"/>
  <c r="AD78"/>
  <c r="AG78"/>
  <c r="AK78"/>
  <c r="AF78"/>
  <c r="AU78"/>
  <c r="AQ78"/>
  <c r="BI78"/>
  <c r="X78"/>
  <c r="AO78"/>
  <c r="BO78"/>
  <c r="AW78"/>
  <c r="AE78"/>
  <c r="AM78"/>
  <c r="AH78"/>
  <c r="AT78"/>
  <c r="AR78"/>
  <c r="BH78"/>
  <c r="BA78"/>
  <c r="AA78"/>
  <c r="AS78"/>
  <c r="AZ78"/>
  <c r="BM78"/>
  <c r="AV78"/>
  <c r="AP78"/>
  <c r="AI78"/>
  <c r="BD78"/>
  <c r="BP78"/>
  <c r="Y78"/>
  <c r="BF78"/>
  <c r="AL78"/>
  <c r="BK78"/>
  <c r="AY78"/>
  <c r="BH11"/>
  <c r="BI11"/>
  <c r="AN11"/>
  <c r="BR11"/>
  <c r="AG11"/>
  <c r="Y11"/>
  <c r="AJ11"/>
  <c r="AR11"/>
  <c r="BP11"/>
  <c r="AY11"/>
  <c r="BC11"/>
  <c r="AM11"/>
  <c r="AW11"/>
  <c r="AS11"/>
  <c r="BF11"/>
  <c r="BE11"/>
  <c r="AP11"/>
  <c r="AK11"/>
  <c r="AF11"/>
  <c r="BK11"/>
  <c r="BB11"/>
  <c r="AX11"/>
  <c r="X11"/>
  <c r="Z11"/>
  <c r="AZ11"/>
  <c r="BA11"/>
  <c r="AT11"/>
  <c r="AU11"/>
  <c r="AQ11"/>
  <c r="BM11"/>
  <c r="BD11"/>
  <c r="AC11"/>
  <c r="AO11"/>
  <c r="BJ11"/>
  <c r="BL11"/>
  <c r="BO11"/>
  <c r="AE11"/>
  <c r="BG11"/>
  <c r="BN11"/>
  <c r="AH11"/>
  <c r="AV11"/>
  <c r="AL11"/>
  <c r="AB11"/>
  <c r="AD11"/>
  <c r="AI11"/>
  <c r="AA11"/>
  <c r="BJ15"/>
  <c r="AO15"/>
  <c r="BR15"/>
  <c r="AV15"/>
  <c r="Z15"/>
  <c r="AC15"/>
  <c r="BB15"/>
  <c r="BN15"/>
  <c r="X15"/>
  <c r="AY15"/>
  <c r="BC15"/>
  <c r="AQ15"/>
  <c r="BE15"/>
  <c r="AD15"/>
  <c r="BA15"/>
  <c r="BI15"/>
  <c r="AL15"/>
  <c r="BO15"/>
  <c r="AW15"/>
  <c r="AU15"/>
  <c r="BG15"/>
  <c r="BP15"/>
  <c r="AJ15"/>
  <c r="BF15"/>
  <c r="AF15"/>
  <c r="BH15"/>
  <c r="AG15"/>
  <c r="AH15"/>
  <c r="AE15"/>
  <c r="AA15"/>
  <c r="AT15"/>
  <c r="AK15"/>
  <c r="AR15"/>
  <c r="AI15"/>
  <c r="AZ15"/>
  <c r="AP15"/>
  <c r="BM15"/>
  <c r="AB15"/>
  <c r="BL15"/>
  <c r="AN15"/>
  <c r="AS15"/>
  <c r="AM15"/>
  <c r="Y15"/>
  <c r="AX15"/>
  <c r="BD15"/>
  <c r="BK15"/>
  <c r="BJ7"/>
  <c r="AO7"/>
  <c r="BN7"/>
  <c r="AL7"/>
  <c r="AR7"/>
  <c r="BB7"/>
  <c r="Z7"/>
  <c r="AP7"/>
  <c r="AX7"/>
  <c r="AY7"/>
  <c r="BC7"/>
  <c r="AM7"/>
  <c r="BP7"/>
  <c r="AJ7"/>
  <c r="BA7"/>
  <c r="BM7"/>
  <c r="AV7"/>
  <c r="BD7"/>
  <c r="BF7"/>
  <c r="AE7"/>
  <c r="AA7"/>
  <c r="AT7"/>
  <c r="BH7"/>
  <c r="X7"/>
  <c r="BI7"/>
  <c r="BL7"/>
  <c r="AB7"/>
  <c r="AI7"/>
  <c r="BG7"/>
  <c r="Y7"/>
  <c r="BR7"/>
  <c r="AH7"/>
  <c r="BK7"/>
  <c r="AD7"/>
  <c r="AC7"/>
  <c r="AW7"/>
  <c r="AU7"/>
  <c r="AZ7"/>
  <c r="AF7"/>
  <c r="AG7"/>
  <c r="BO7"/>
  <c r="BE7"/>
  <c r="AS7"/>
  <c r="AN7"/>
  <c r="AK7"/>
  <c r="AQ7"/>
  <c r="BI35"/>
  <c r="AN35"/>
  <c r="BM35"/>
  <c r="AK35"/>
  <c r="BH35"/>
  <c r="AF35"/>
  <c r="AG35"/>
  <c r="AJ35"/>
  <c r="Z35"/>
  <c r="AU35"/>
  <c r="AI35"/>
  <c r="AQ35"/>
  <c r="BD35"/>
  <c r="AC35"/>
  <c r="AR35"/>
  <c r="BA35"/>
  <c r="BJ35"/>
  <c r="AW35"/>
  <c r="AP35"/>
  <c r="AM35"/>
  <c r="AY35"/>
  <c r="BN35"/>
  <c r="AH35"/>
  <c r="AZ35"/>
  <c r="BP35"/>
  <c r="Y35"/>
  <c r="BL35"/>
  <c r="AO35"/>
  <c r="BK35"/>
  <c r="BC35"/>
  <c r="AS35"/>
  <c r="BO35"/>
  <c r="BE35"/>
  <c r="AE35"/>
  <c r="AX35"/>
  <c r="AD35"/>
  <c r="AV35"/>
  <c r="AB35"/>
  <c r="BF35"/>
  <c r="AL35"/>
  <c r="BB35"/>
  <c r="AA35"/>
  <c r="X35"/>
  <c r="AT35"/>
  <c r="BR35"/>
  <c r="BG35"/>
  <c r="BN9"/>
  <c r="AH9"/>
  <c r="AC9"/>
  <c r="AD9"/>
  <c r="AY9"/>
  <c r="AT9"/>
  <c r="AU9"/>
  <c r="AB9"/>
  <c r="BH9"/>
  <c r="BE9"/>
  <c r="AP9"/>
  <c r="AA9"/>
  <c r="BR9"/>
  <c r="BD9"/>
  <c r="AF9"/>
  <c r="AI9"/>
  <c r="BP9"/>
  <c r="BO9"/>
  <c r="AJ9"/>
  <c r="BG9"/>
  <c r="BC9"/>
  <c r="BI9"/>
  <c r="AR9"/>
  <c r="AW9"/>
  <c r="Y9"/>
  <c r="BK9"/>
  <c r="AK9"/>
  <c r="BL9"/>
  <c r="AO9"/>
  <c r="AX9"/>
  <c r="BA9"/>
  <c r="BB9"/>
  <c r="BM9"/>
  <c r="AN9"/>
  <c r="AG9"/>
  <c r="BJ9"/>
  <c r="AV9"/>
  <c r="X9"/>
  <c r="AZ9"/>
  <c r="AE9"/>
  <c r="AM9"/>
  <c r="AS9"/>
  <c r="BF9"/>
  <c r="AL9"/>
  <c r="Z9"/>
  <c r="AQ9"/>
  <c r="BP81"/>
  <c r="BE81"/>
  <c r="AW81"/>
  <c r="AX81"/>
  <c r="AG81"/>
  <c r="AK81"/>
  <c r="BL81"/>
  <c r="BJ81"/>
  <c r="AE81"/>
  <c r="BF81"/>
  <c r="AR81"/>
  <c r="BG81"/>
  <c r="AT81"/>
  <c r="AB81"/>
  <c r="AF81"/>
  <c r="AO81"/>
  <c r="BM81"/>
  <c r="AM81"/>
  <c r="AQ81"/>
  <c r="AU81"/>
  <c r="AJ81"/>
  <c r="Z81"/>
  <c r="BA81"/>
  <c r="BN81"/>
  <c r="AC81"/>
  <c r="AP81"/>
  <c r="AN81"/>
  <c r="AY81"/>
  <c r="Y81"/>
  <c r="AZ81"/>
  <c r="AD81"/>
  <c r="BK81"/>
  <c r="AA81"/>
  <c r="BI81"/>
  <c r="AH81"/>
  <c r="AL81"/>
  <c r="BC81"/>
  <c r="BH81"/>
  <c r="AV81"/>
  <c r="X81"/>
  <c r="AS81"/>
  <c r="AI81"/>
  <c r="BR81"/>
  <c r="BB81"/>
  <c r="BO81"/>
  <c r="BD81"/>
  <c r="BN26"/>
  <c r="BF26"/>
  <c r="Z26"/>
  <c r="AJ26"/>
  <c r="AQ26"/>
  <c r="BM26"/>
  <c r="AM26"/>
  <c r="AO26"/>
  <c r="Y26"/>
  <c r="AY26"/>
  <c r="AU26"/>
  <c r="AD26"/>
  <c r="AP26"/>
  <c r="BA26"/>
  <c r="AA26"/>
  <c r="AF26"/>
  <c r="AC26"/>
  <c r="BK26"/>
  <c r="BE26"/>
  <c r="AI26"/>
  <c r="BJ26"/>
  <c r="AL26"/>
  <c r="BR26"/>
  <c r="AG26"/>
  <c r="BC26"/>
  <c r="AR26"/>
  <c r="BH26"/>
  <c r="AH26"/>
  <c r="AK26"/>
  <c r="BG26"/>
  <c r="BL26"/>
  <c r="AE26"/>
  <c r="X26"/>
  <c r="AX26"/>
  <c r="BO26"/>
  <c r="BP26"/>
  <c r="AV26"/>
  <c r="AN26"/>
  <c r="AB26"/>
  <c r="AT26"/>
  <c r="BB26"/>
  <c r="AZ26"/>
  <c r="AW26"/>
  <c r="BI26"/>
  <c r="BD26"/>
  <c r="AS26"/>
  <c r="BL65"/>
  <c r="AW65"/>
  <c r="AD65"/>
  <c r="AZ65"/>
  <c r="AK65"/>
  <c r="AQ65"/>
  <c r="AC65"/>
  <c r="AS65"/>
  <c r="BO65"/>
  <c r="BG65"/>
  <c r="X65"/>
  <c r="AL65"/>
  <c r="AF65"/>
  <c r="AT65"/>
  <c r="AJ65"/>
  <c r="AX65"/>
  <c r="BI65"/>
  <c r="BB65"/>
  <c r="BE65"/>
  <c r="BH65"/>
  <c r="AV65"/>
  <c r="BJ65"/>
  <c r="BP65"/>
  <c r="BN65"/>
  <c r="AR65"/>
  <c r="AN65"/>
  <c r="BD65"/>
  <c r="AY65"/>
  <c r="AB65"/>
  <c r="AM65"/>
  <c r="AG65"/>
  <c r="AI65"/>
  <c r="BA65"/>
  <c r="AE65"/>
  <c r="BK65"/>
  <c r="AO65"/>
  <c r="BC65"/>
  <c r="Z65"/>
  <c r="BM65"/>
  <c r="AA65"/>
  <c r="BR65"/>
  <c r="AH65"/>
  <c r="AP65"/>
  <c r="AU65"/>
  <c r="BF65"/>
  <c r="Y65"/>
  <c r="BP77"/>
  <c r="BL77"/>
  <c r="BO77"/>
  <c r="BR77"/>
  <c r="AB77"/>
  <c r="BA77"/>
  <c r="BN77"/>
  <c r="AC77"/>
  <c r="AE77"/>
  <c r="AF77"/>
  <c r="BF77"/>
  <c r="BG77"/>
  <c r="BE77"/>
  <c r="AP77"/>
  <c r="X77"/>
  <c r="AW77"/>
  <c r="BB77"/>
  <c r="AL77"/>
  <c r="BC77"/>
  <c r="AD77"/>
  <c r="AU77"/>
  <c r="AT77"/>
  <c r="BI77"/>
  <c r="Z77"/>
  <c r="AO77"/>
  <c r="AK77"/>
  <c r="AM77"/>
  <c r="AQ77"/>
  <c r="AS77"/>
  <c r="AJ77"/>
  <c r="AR77"/>
  <c r="AV77"/>
  <c r="AX77"/>
  <c r="AN77"/>
  <c r="BJ77"/>
  <c r="AG77"/>
  <c r="AY77"/>
  <c r="BM77"/>
  <c r="BH77"/>
  <c r="Y77"/>
  <c r="AH77"/>
  <c r="AA77"/>
  <c r="BD77"/>
  <c r="AI77"/>
  <c r="AZ77"/>
  <c r="BK77"/>
  <c r="AI66"/>
  <c r="BK66"/>
  <c r="AW66"/>
  <c r="AD66"/>
  <c r="BE66"/>
  <c r="AR66"/>
  <c r="AB66"/>
  <c r="AA66"/>
  <c r="AO66"/>
  <c r="X66"/>
  <c r="AV66"/>
  <c r="AE66"/>
  <c r="AY66"/>
  <c r="AG66"/>
  <c r="BD66"/>
  <c r="AL66"/>
  <c r="AC66"/>
  <c r="AN66"/>
  <c r="BM66"/>
  <c r="BA66"/>
  <c r="AU66"/>
  <c r="BJ66"/>
  <c r="AK66"/>
  <c r="BO66"/>
  <c r="BI66"/>
  <c r="Z66"/>
  <c r="BG66"/>
  <c r="BN66"/>
  <c r="AF66"/>
  <c r="AX66"/>
  <c r="BH66"/>
  <c r="Y66"/>
  <c r="BR66"/>
  <c r="AJ66"/>
  <c r="AQ66"/>
  <c r="AS66"/>
  <c r="AM66"/>
  <c r="AP66"/>
  <c r="BB66"/>
  <c r="BL66"/>
  <c r="AZ66"/>
  <c r="AT66"/>
  <c r="BF66"/>
  <c r="AH66"/>
  <c r="BP66"/>
  <c r="BC66"/>
  <c r="BA38"/>
  <c r="AF38"/>
  <c r="AZ38"/>
  <c r="X38"/>
  <c r="AT38"/>
  <c r="BE38"/>
  <c r="AB38"/>
  <c r="BM38"/>
  <c r="AO38"/>
  <c r="AU38"/>
  <c r="AY38"/>
  <c r="BL38"/>
  <c r="AK38"/>
  <c r="AS38"/>
  <c r="BI38"/>
  <c r="Y38"/>
  <c r="BJ38"/>
  <c r="AJ38"/>
  <c r="AA38"/>
  <c r="AQ38"/>
  <c r="BR38"/>
  <c r="AP38"/>
  <c r="BH38"/>
  <c r="BP38"/>
  <c r="AG38"/>
  <c r="BD38"/>
  <c r="AX38"/>
  <c r="BC38"/>
  <c r="BK38"/>
  <c r="BN38"/>
  <c r="AN38"/>
  <c r="AH38"/>
  <c r="BG38"/>
  <c r="Z38"/>
  <c r="BB38"/>
  <c r="AW38"/>
  <c r="AE38"/>
  <c r="AV38"/>
  <c r="AD38"/>
  <c r="AC38"/>
  <c r="AM38"/>
  <c r="BF38"/>
  <c r="AL38"/>
  <c r="AR38"/>
  <c r="BO38"/>
  <c r="AI38"/>
  <c r="AH36"/>
  <c r="AN36"/>
  <c r="AC36"/>
  <c r="BJ36"/>
  <c r="AV36"/>
  <c r="BA36"/>
  <c r="AM36"/>
  <c r="BL36"/>
  <c r="BK36"/>
  <c r="BF36"/>
  <c r="AP36"/>
  <c r="BD36"/>
  <c r="AZ36"/>
  <c r="BI36"/>
  <c r="AT36"/>
  <c r="AB36"/>
  <c r="BC36"/>
  <c r="BO36"/>
  <c r="AY36"/>
  <c r="AI36"/>
  <c r="BN36"/>
  <c r="BP36"/>
  <c r="AO36"/>
  <c r="AJ36"/>
  <c r="AW36"/>
  <c r="AG36"/>
  <c r="BM36"/>
  <c r="AA36"/>
  <c r="AU36"/>
  <c r="X36"/>
  <c r="BE36"/>
  <c r="AX36"/>
  <c r="Z36"/>
  <c r="BB36"/>
  <c r="AL36"/>
  <c r="AR36"/>
  <c r="BH36"/>
  <c r="AS36"/>
  <c r="Y36"/>
  <c r="AD36"/>
  <c r="BR36"/>
  <c r="AF36"/>
  <c r="AK36"/>
  <c r="AQ36"/>
  <c r="AE36"/>
  <c r="BG36"/>
  <c r="BC60"/>
  <c r="BI60"/>
  <c r="AP60"/>
  <c r="BL60"/>
  <c r="AW60"/>
  <c r="AD60"/>
  <c r="Y60"/>
  <c r="AZ60"/>
  <c r="BG60"/>
  <c r="BR60"/>
  <c r="X60"/>
  <c r="AX60"/>
  <c r="AM60"/>
  <c r="AS60"/>
  <c r="BO60"/>
  <c r="BM60"/>
  <c r="AE60"/>
  <c r="AY60"/>
  <c r="AU60"/>
  <c r="BN60"/>
  <c r="AH60"/>
  <c r="AB60"/>
  <c r="Z60"/>
  <c r="AF60"/>
  <c r="AT60"/>
  <c r="AL60"/>
  <c r="BB60"/>
  <c r="BD60"/>
  <c r="AK60"/>
  <c r="AR60"/>
  <c r="BF60"/>
  <c r="AV60"/>
  <c r="BJ60"/>
  <c r="BE60"/>
  <c r="BA60"/>
  <c r="AI60"/>
  <c r="BP60"/>
  <c r="BH60"/>
  <c r="AC60"/>
  <c r="AQ60"/>
  <c r="AG60"/>
  <c r="AN60"/>
  <c r="AA60"/>
  <c r="AO60"/>
  <c r="BK60"/>
  <c r="AJ60"/>
  <c r="AW74"/>
  <c r="AB74"/>
  <c r="BD74"/>
  <c r="AH74"/>
  <c r="BE74"/>
  <c r="BR74"/>
  <c r="Z74"/>
  <c r="AD74"/>
  <c r="BL74"/>
  <c r="BC74"/>
  <c r="BG74"/>
  <c r="AR74"/>
  <c r="BN74"/>
  <c r="AN74"/>
  <c r="AT74"/>
  <c r="AV74"/>
  <c r="AO74"/>
  <c r="AE74"/>
  <c r="AA74"/>
  <c r="BB74"/>
  <c r="BO74"/>
  <c r="AS74"/>
  <c r="BP74"/>
  <c r="BF74"/>
  <c r="AZ74"/>
  <c r="BA74"/>
  <c r="AI74"/>
  <c r="AY74"/>
  <c r="BH74"/>
  <c r="AG74"/>
  <c r="AX74"/>
  <c r="X74"/>
  <c r="Y74"/>
  <c r="BJ74"/>
  <c r="AP74"/>
  <c r="BK74"/>
  <c r="AM74"/>
  <c r="AC74"/>
  <c r="AU74"/>
  <c r="BI74"/>
  <c r="AF74"/>
  <c r="AL74"/>
  <c r="AK74"/>
  <c r="BM74"/>
  <c r="AJ74"/>
  <c r="AQ74"/>
  <c r="AW79"/>
  <c r="AB79"/>
  <c r="AX79"/>
  <c r="AC79"/>
  <c r="AK79"/>
  <c r="AO79"/>
  <c r="AP79"/>
  <c r="AJ79"/>
  <c r="BJ79"/>
  <c r="AA79"/>
  <c r="AE79"/>
  <c r="BL79"/>
  <c r="AG79"/>
  <c r="AS79"/>
  <c r="BI79"/>
  <c r="BA79"/>
  <c r="AF79"/>
  <c r="BE79"/>
  <c r="AU79"/>
  <c r="BK79"/>
  <c r="BP79"/>
  <c r="AL79"/>
  <c r="BF79"/>
  <c r="X79"/>
  <c r="BN79"/>
  <c r="BB79"/>
  <c r="AT79"/>
  <c r="BC79"/>
  <c r="AY79"/>
  <c r="BM79"/>
  <c r="Z79"/>
  <c r="Y79"/>
  <c r="AI79"/>
  <c r="BO79"/>
  <c r="AV79"/>
  <c r="BH79"/>
  <c r="BG79"/>
  <c r="AR79"/>
  <c r="AH79"/>
  <c r="BR79"/>
  <c r="AM79"/>
  <c r="BD79"/>
  <c r="AN79"/>
  <c r="AD79"/>
  <c r="AZ79"/>
  <c r="AQ79"/>
  <c r="AN21"/>
  <c r="BL21"/>
  <c r="X21"/>
  <c r="AY21"/>
  <c r="AS21"/>
  <c r="AE21"/>
  <c r="AH21"/>
  <c r="AL21"/>
  <c r="AB21"/>
  <c r="BA21"/>
  <c r="AD21"/>
  <c r="AT21"/>
  <c r="BI21"/>
  <c r="AW21"/>
  <c r="BR21"/>
  <c r="BN21"/>
  <c r="AF21"/>
  <c r="AC21"/>
  <c r="BC21"/>
  <c r="AA21"/>
  <c r="AG21"/>
  <c r="BH21"/>
  <c r="AI21"/>
  <c r="AO21"/>
  <c r="BK21"/>
  <c r="BD21"/>
  <c r="BE21"/>
  <c r="AQ21"/>
  <c r="AP21"/>
  <c r="Z21"/>
  <c r="BF21"/>
  <c r="AJ21"/>
  <c r="BP21"/>
  <c r="AV21"/>
  <c r="BM21"/>
  <c r="AZ21"/>
  <c r="Y21"/>
  <c r="AX21"/>
  <c r="AU21"/>
  <c r="AK21"/>
  <c r="BG21"/>
  <c r="BB21"/>
  <c r="BO21"/>
  <c r="AR21"/>
  <c r="AM21"/>
  <c r="BJ21"/>
  <c r="BJ47"/>
  <c r="AG47"/>
  <c r="AW47"/>
  <c r="BG47"/>
  <c r="AY47"/>
  <c r="BF47"/>
  <c r="AD47"/>
  <c r="BL47"/>
  <c r="BN47"/>
  <c r="BC47"/>
  <c r="AX47"/>
  <c r="BI47"/>
  <c r="AO47"/>
  <c r="AP47"/>
  <c r="AE47"/>
  <c r="AL47"/>
  <c r="BH47"/>
  <c r="AF47"/>
  <c r="AZ47"/>
  <c r="BP47"/>
  <c r="AU47"/>
  <c r="BE47"/>
  <c r="AT47"/>
  <c r="BO47"/>
  <c r="Y47"/>
  <c r="AV47"/>
  <c r="AM47"/>
  <c r="BD47"/>
  <c r="BB47"/>
  <c r="BK47"/>
  <c r="AA47"/>
  <c r="AK47"/>
  <c r="BA47"/>
  <c r="AB47"/>
  <c r="AN47"/>
  <c r="AC47"/>
  <c r="AH47"/>
  <c r="BR47"/>
  <c r="Z47"/>
  <c r="AI47"/>
  <c r="BM47"/>
  <c r="AQ47"/>
  <c r="AR47"/>
  <c r="AS47"/>
  <c r="AJ47"/>
  <c r="X47"/>
  <c r="BE40"/>
  <c r="BD40"/>
  <c r="AS40"/>
  <c r="BJ40"/>
  <c r="AH40"/>
  <c r="AL40"/>
  <c r="AR40"/>
  <c r="BR40"/>
  <c r="BB40"/>
  <c r="AI40"/>
  <c r="AA40"/>
  <c r="AV40"/>
  <c r="AT40"/>
  <c r="AC40"/>
  <c r="AN40"/>
  <c r="BF40"/>
  <c r="AP40"/>
  <c r="BC40"/>
  <c r="AE40"/>
  <c r="AQ40"/>
  <c r="AU40"/>
  <c r="BP40"/>
  <c r="AO40"/>
  <c r="BN40"/>
  <c r="X40"/>
  <c r="BL40"/>
  <c r="AM40"/>
  <c r="BA40"/>
  <c r="BK40"/>
  <c r="AF40"/>
  <c r="Y40"/>
  <c r="AD40"/>
  <c r="AZ40"/>
  <c r="BH40"/>
  <c r="BO40"/>
  <c r="AB40"/>
  <c r="AG40"/>
  <c r="BG40"/>
  <c r="AJ40"/>
  <c r="BI40"/>
  <c r="AX40"/>
  <c r="AK40"/>
  <c r="BM40"/>
  <c r="Z40"/>
  <c r="AY40"/>
  <c r="AW40"/>
  <c r="BH31"/>
  <c r="AX31"/>
  <c r="AC31"/>
  <c r="AZ31"/>
  <c r="AD31"/>
  <c r="AR31"/>
  <c r="AP31"/>
  <c r="Z31"/>
  <c r="AB31"/>
  <c r="AU31"/>
  <c r="BC31"/>
  <c r="BG31"/>
  <c r="BL31"/>
  <c r="AH31"/>
  <c r="AT31"/>
  <c r="BR31"/>
  <c r="BP31"/>
  <c r="BJ31"/>
  <c r="AF31"/>
  <c r="AY31"/>
  <c r="BE31"/>
  <c r="BN31"/>
  <c r="Y31"/>
  <c r="BI31"/>
  <c r="AL31"/>
  <c r="AA31"/>
  <c r="BB31"/>
  <c r="X31"/>
  <c r="AJ31"/>
  <c r="BO31"/>
  <c r="AW31"/>
  <c r="BK31"/>
  <c r="AM31"/>
  <c r="BM31"/>
  <c r="AN31"/>
  <c r="AO31"/>
  <c r="AG31"/>
  <c r="AK31"/>
  <c r="AE31"/>
  <c r="AQ31"/>
  <c r="AS31"/>
  <c r="BF31"/>
  <c r="BD31"/>
  <c r="AV31"/>
  <c r="BA31"/>
  <c r="AI31"/>
  <c r="BJ30"/>
  <c r="AO30"/>
  <c r="BR30"/>
  <c r="AV30"/>
  <c r="Z30"/>
  <c r="AC30"/>
  <c r="BB30"/>
  <c r="BN30"/>
  <c r="X30"/>
  <c r="BC30"/>
  <c r="BK30"/>
  <c r="AQ30"/>
  <c r="BP30"/>
  <c r="AJ30"/>
  <c r="BF30"/>
  <c r="AF30"/>
  <c r="AW30"/>
  <c r="AG30"/>
  <c r="AH30"/>
  <c r="AA30"/>
  <c r="BG30"/>
  <c r="AT30"/>
  <c r="BL30"/>
  <c r="AK30"/>
  <c r="AN30"/>
  <c r="AR30"/>
  <c r="AS30"/>
  <c r="AM30"/>
  <c r="AE30"/>
  <c r="AZ30"/>
  <c r="Y30"/>
  <c r="AP30"/>
  <c r="AX30"/>
  <c r="BM30"/>
  <c r="BD30"/>
  <c r="AL30"/>
  <c r="AI30"/>
  <c r="BA30"/>
  <c r="BH30"/>
  <c r="AD30"/>
  <c r="BO30"/>
  <c r="BE30"/>
  <c r="AB30"/>
  <c r="AY30"/>
  <c r="BI30"/>
  <c r="AU30"/>
  <c r="BA70"/>
  <c r="AF70"/>
  <c r="BB70"/>
  <c r="AG70"/>
  <c r="BD70"/>
  <c r="BP70"/>
  <c r="Y70"/>
  <c r="AD70"/>
  <c r="AO70"/>
  <c r="BK70"/>
  <c r="BG70"/>
  <c r="BR70"/>
  <c r="AP70"/>
  <c r="BH70"/>
  <c r="AB70"/>
  <c r="AH70"/>
  <c r="AJ70"/>
  <c r="BI70"/>
  <c r="AY70"/>
  <c r="AM70"/>
  <c r="AV70"/>
  <c r="BM70"/>
  <c r="AL70"/>
  <c r="AS70"/>
  <c r="AT70"/>
  <c r="AZ70"/>
  <c r="AI70"/>
  <c r="AA70"/>
  <c r="BF70"/>
  <c r="AR70"/>
  <c r="BE70"/>
  <c r="BJ70"/>
  <c r="AU70"/>
  <c r="BL70"/>
  <c r="AW70"/>
  <c r="X70"/>
  <c r="AN70"/>
  <c r="AE70"/>
  <c r="Z70"/>
  <c r="BN70"/>
  <c r="AC70"/>
  <c r="BC70"/>
  <c r="AK70"/>
  <c r="BO70"/>
  <c r="AX70"/>
  <c r="AQ70"/>
  <c r="BM87"/>
  <c r="AK87"/>
  <c r="BH87"/>
  <c r="AF87"/>
  <c r="AG87"/>
  <c r="BR87"/>
  <c r="BD87"/>
  <c r="BE87"/>
  <c r="BJ87"/>
  <c r="Y87"/>
  <c r="AY87"/>
  <c r="AQ87"/>
  <c r="AX87"/>
  <c r="BN87"/>
  <c r="X87"/>
  <c r="AW87"/>
  <c r="Z87"/>
  <c r="AD87"/>
  <c r="BC87"/>
  <c r="AI87"/>
  <c r="BF87"/>
  <c r="BO87"/>
  <c r="AL87"/>
  <c r="BL87"/>
  <c r="AN87"/>
  <c r="AJ87"/>
  <c r="AM87"/>
  <c r="BG87"/>
  <c r="AU87"/>
  <c r="BP87"/>
  <c r="AS87"/>
  <c r="BB87"/>
  <c r="AT87"/>
  <c r="AE87"/>
  <c r="BA87"/>
  <c r="AH87"/>
  <c r="AZ87"/>
  <c r="AO87"/>
  <c r="AC87"/>
  <c r="AV87"/>
  <c r="AP87"/>
  <c r="AA87"/>
  <c r="AR87"/>
  <c r="BI87"/>
  <c r="AB87"/>
  <c r="BK87"/>
  <c r="AK84"/>
  <c r="AO84"/>
  <c r="BL84"/>
  <c r="Y84"/>
  <c r="AG84"/>
  <c r="AL84"/>
  <c r="AR84"/>
  <c r="BD84"/>
  <c r="AM84"/>
  <c r="AA84"/>
  <c r="BC84"/>
  <c r="Z84"/>
  <c r="BE84"/>
  <c r="AT84"/>
  <c r="BI84"/>
  <c r="AS84"/>
  <c r="AH84"/>
  <c r="AC84"/>
  <c r="BG84"/>
  <c r="AV84"/>
  <c r="AD84"/>
  <c r="BP84"/>
  <c r="BB84"/>
  <c r="BN84"/>
  <c r="AB84"/>
  <c r="BK84"/>
  <c r="AQ84"/>
  <c r="AI84"/>
  <c r="BF84"/>
  <c r="AZ84"/>
  <c r="AP84"/>
  <c r="BA84"/>
  <c r="BH84"/>
  <c r="AX84"/>
  <c r="AU84"/>
  <c r="BO84"/>
  <c r="BM84"/>
  <c r="BR84"/>
  <c r="BJ84"/>
  <c r="AJ84"/>
  <c r="AF84"/>
  <c r="AN84"/>
  <c r="X84"/>
  <c r="AE84"/>
  <c r="AY84"/>
  <c r="AW84"/>
  <c r="AX18"/>
  <c r="AC18"/>
  <c r="BE18"/>
  <c r="AJ18"/>
  <c r="AW18"/>
  <c r="AV18"/>
  <c r="AP18"/>
  <c r="AR18"/>
  <c r="AK18"/>
  <c r="AM18"/>
  <c r="AU18"/>
  <c r="BI18"/>
  <c r="AH18"/>
  <c r="AZ18"/>
  <c r="Y18"/>
  <c r="BR18"/>
  <c r="AF18"/>
  <c r="BO18"/>
  <c r="BG18"/>
  <c r="AY18"/>
  <c r="BN18"/>
  <c r="X18"/>
  <c r="AO18"/>
  <c r="AB18"/>
  <c r="BM18"/>
  <c r="AA18"/>
  <c r="BK18"/>
  <c r="AN18"/>
  <c r="AT18"/>
  <c r="AL18"/>
  <c r="BA18"/>
  <c r="BF18"/>
  <c r="AE18"/>
  <c r="AS18"/>
  <c r="BJ18"/>
  <c r="BH18"/>
  <c r="BL18"/>
  <c r="AG18"/>
  <c r="BC18"/>
  <c r="BD18"/>
  <c r="BP18"/>
  <c r="AD18"/>
  <c r="Z18"/>
  <c r="BB18"/>
  <c r="AQ18"/>
  <c r="AI18"/>
  <c r="H89" i="4"/>
  <c r="I89"/>
  <c r="I91" s="1"/>
  <c r="M7" s="1"/>
  <c r="E24" i="7" s="1"/>
  <c r="K24" s="1"/>
  <c r="J89" i="4"/>
  <c r="J91" l="1"/>
  <c r="N7" s="1"/>
  <c r="H91"/>
  <c r="L7" s="1"/>
  <c r="AS89" i="6"/>
  <c r="AF89"/>
  <c r="AC89"/>
  <c r="BR89"/>
  <c r="BR91" s="1"/>
  <c r="AB89"/>
  <c r="BH89"/>
  <c r="BF89"/>
  <c r="BA89"/>
  <c r="BC89"/>
  <c r="Z89"/>
  <c r="BN89"/>
  <c r="AN89"/>
  <c r="AN91" s="1"/>
  <c r="BW12" s="1"/>
  <c r="AG89"/>
  <c r="AW89"/>
  <c r="AH89"/>
  <c r="AI89"/>
  <c r="AI91" s="1"/>
  <c r="BX10" s="1"/>
  <c r="X89"/>
  <c r="AE89"/>
  <c r="BM89"/>
  <c r="AM89"/>
  <c r="AM91" s="1"/>
  <c r="BV12" s="1"/>
  <c r="AP89"/>
  <c r="AL89"/>
  <c r="AK89"/>
  <c r="BO89"/>
  <c r="BO91" s="1"/>
  <c r="BW21" s="1"/>
  <c r="AU89"/>
  <c r="BK89"/>
  <c r="BG89"/>
  <c r="BI89"/>
  <c r="BI91" s="1"/>
  <c r="BW19" s="1"/>
  <c r="AA89"/>
  <c r="AV89"/>
  <c r="BP89"/>
  <c r="AX89"/>
  <c r="AX91" s="1"/>
  <c r="BX15" s="1"/>
  <c r="AR89"/>
  <c r="BJ89"/>
  <c r="AQ89"/>
  <c r="BE89"/>
  <c r="BE91" s="1"/>
  <c r="BV18" s="1"/>
  <c r="AZ89"/>
  <c r="AD89"/>
  <c r="Y89"/>
  <c r="BL89"/>
  <c r="BL91" s="1"/>
  <c r="BW20" s="1"/>
  <c r="AT89"/>
  <c r="BD89"/>
  <c r="AJ89"/>
  <c r="AY89"/>
  <c r="AY91" s="1"/>
  <c r="BV16" s="1"/>
  <c r="BB89"/>
  <c r="AO89"/>
  <c r="L10" i="4" l="1"/>
  <c r="BA91" i="6"/>
  <c r="BX16" s="1"/>
  <c r="BB91"/>
  <c r="BV17" s="1"/>
  <c r="AZ91"/>
  <c r="BW16" s="1"/>
  <c r="AA91"/>
  <c r="BV8" s="1"/>
  <c r="AU91"/>
  <c r="BV15" s="1"/>
  <c r="AP91"/>
  <c r="BV13" s="1"/>
  <c r="X91"/>
  <c r="BV7" s="1"/>
  <c r="AG91"/>
  <c r="BV10" s="1"/>
  <c r="BC91"/>
  <c r="BW17" s="1"/>
  <c r="E18" i="7" s="1"/>
  <c r="K18" s="1"/>
  <c r="AB91" i="6"/>
  <c r="BW8" s="1"/>
  <c r="AS91"/>
  <c r="BV14" s="1"/>
  <c r="AO91"/>
  <c r="BX12" s="1"/>
  <c r="CB12" s="1"/>
  <c r="D13" i="7" s="1"/>
  <c r="BD91" i="6"/>
  <c r="BX17" s="1"/>
  <c r="AD91"/>
  <c r="BV9" s="1"/>
  <c r="BJ91"/>
  <c r="BX19" s="1"/>
  <c r="AV91"/>
  <c r="BW15" s="1"/>
  <c r="E16" i="7" s="1"/>
  <c r="K16" s="1"/>
  <c r="BK91" i="6"/>
  <c r="BV20" s="1"/>
  <c r="AL91"/>
  <c r="BX11" s="1"/>
  <c r="AE91"/>
  <c r="BW9" s="1"/>
  <c r="AW91"/>
  <c r="Z91"/>
  <c r="BX7" s="1"/>
  <c r="BH91"/>
  <c r="BV19" s="1"/>
  <c r="AF91"/>
  <c r="BX9" s="1"/>
  <c r="AT91"/>
  <c r="BW14" s="1"/>
  <c r="AR91"/>
  <c r="BX13" s="1"/>
  <c r="AJ91"/>
  <c r="BV11" s="1"/>
  <c r="Y91"/>
  <c r="BW7" s="1"/>
  <c r="AQ91"/>
  <c r="BW13" s="1"/>
  <c r="BP91"/>
  <c r="BX21" s="1"/>
  <c r="BG91"/>
  <c r="BX18" s="1"/>
  <c r="AK91"/>
  <c r="BW11" s="1"/>
  <c r="BM91"/>
  <c r="BX20" s="1"/>
  <c r="AH91"/>
  <c r="BW10" s="1"/>
  <c r="BN91"/>
  <c r="BV21" s="1"/>
  <c r="BF91"/>
  <c r="BW18" s="1"/>
  <c r="AC91"/>
  <c r="BX8" s="1"/>
  <c r="L13" i="4"/>
  <c r="C24" i="7" s="1"/>
  <c r="M10" i="4"/>
  <c r="M13"/>
  <c r="D24" i="7" s="1"/>
  <c r="E15"/>
  <c r="K15" s="1"/>
  <c r="E21"/>
  <c r="K21" s="1"/>
  <c r="E20"/>
  <c r="K20" s="1"/>
  <c r="E22"/>
  <c r="K22" s="1"/>
  <c r="CA12" i="6"/>
  <c r="C13" i="7" s="1"/>
  <c r="E13"/>
  <c r="K13" s="1"/>
  <c r="BY10" i="6" l="1"/>
  <c r="BY20"/>
  <c r="BZ12"/>
  <c r="BX14"/>
  <c r="CB14" s="1"/>
  <c r="D15" i="7" s="1"/>
  <c r="J15" s="1"/>
  <c r="CA18" i="6"/>
  <c r="C19" i="7" s="1"/>
  <c r="BY12" i="6"/>
  <c r="BY21"/>
  <c r="BZ8"/>
  <c r="BY17"/>
  <c r="BZ16"/>
  <c r="CA10"/>
  <c r="C11" i="7" s="1"/>
  <c r="E11"/>
  <c r="K11" s="1"/>
  <c r="CA20" i="6"/>
  <c r="C21" i="7" s="1"/>
  <c r="I21" s="1"/>
  <c r="BY15" i="6"/>
  <c r="CB7"/>
  <c r="D8" i="7" s="1"/>
  <c r="CB21" i="6"/>
  <c r="D22" i="7" s="1"/>
  <c r="J22" s="1"/>
  <c r="CB17" i="6"/>
  <c r="D18" i="7" s="1"/>
  <c r="J18" s="1"/>
  <c r="BY8" i="6"/>
  <c r="BZ18"/>
  <c r="BZ11"/>
  <c r="CA19"/>
  <c r="C20" i="7" s="1"/>
  <c r="I20" s="1"/>
  <c r="CA21" i="6"/>
  <c r="C22" i="7" s="1"/>
  <c r="E9"/>
  <c r="K9" s="1"/>
  <c r="CA8" i="6"/>
  <c r="C9" i="7" s="1"/>
  <c r="BZ21" i="6"/>
  <c r="BY13"/>
  <c r="BZ17"/>
  <c r="BY11"/>
  <c r="CA7"/>
  <c r="C8" i="7" s="1"/>
  <c r="CB10" i="6"/>
  <c r="D11" i="7" s="1"/>
  <c r="CB8" i="6"/>
  <c r="D9" i="7" s="1"/>
  <c r="CA9" i="6"/>
  <c r="C10" i="7" s="1"/>
  <c r="BZ19" i="6"/>
  <c r="CA16"/>
  <c r="C17" i="7" s="1"/>
  <c r="E10"/>
  <c r="K10" s="1"/>
  <c r="CA13" i="6"/>
  <c r="C14" i="7" s="1"/>
  <c r="CA17" i="6"/>
  <c r="C18" i="7" s="1"/>
  <c r="I18" s="1"/>
  <c r="CA11" i="6"/>
  <c r="C12" i="7" s="1"/>
  <c r="CB9" i="6"/>
  <c r="D10" i="7" s="1"/>
  <c r="BY7" i="6"/>
  <c r="CB15"/>
  <c r="D16" i="7" s="1"/>
  <c r="CB19" i="6"/>
  <c r="D20" i="7" s="1"/>
  <c r="J20" s="1"/>
  <c r="E19"/>
  <c r="K19" s="1"/>
  <c r="BZ10" i="6"/>
  <c r="BZ7"/>
  <c r="BY19"/>
  <c r="BZ20"/>
  <c r="BY16"/>
  <c r="E12" i="7"/>
  <c r="K12" s="1"/>
  <c r="E8"/>
  <c r="K8" s="1"/>
  <c r="J8" s="1"/>
  <c r="BZ9" i="6"/>
  <c r="BZ15"/>
  <c r="CA15"/>
  <c r="C16" i="7" s="1"/>
  <c r="F16" s="1"/>
  <c r="CB16" i="6"/>
  <c r="D17" i="7" s="1"/>
  <c r="G17" s="1"/>
  <c r="CB18" i="6"/>
  <c r="D19" i="7" s="1"/>
  <c r="CB11" i="6"/>
  <c r="D12" i="7" s="1"/>
  <c r="BY18" i="6"/>
  <c r="BY9"/>
  <c r="E17" i="7"/>
  <c r="K17" s="1"/>
  <c r="CB20" i="6"/>
  <c r="D21" i="7" s="1"/>
  <c r="S24"/>
  <c r="W24" s="1"/>
  <c r="F24"/>
  <c r="I24"/>
  <c r="T24"/>
  <c r="X24" s="1"/>
  <c r="G24"/>
  <c r="J24"/>
  <c r="J13"/>
  <c r="I13"/>
  <c r="G13"/>
  <c r="F13"/>
  <c r="BZ13" i="6"/>
  <c r="E14" i="7"/>
  <c r="K14" s="1"/>
  <c r="CB13" i="6"/>
  <c r="D14" i="7" s="1"/>
  <c r="CA14" i="6"/>
  <c r="C15" i="7" s="1"/>
  <c r="G22" l="1"/>
  <c r="BY14" i="6"/>
  <c r="BZ14"/>
  <c r="I16" i="7"/>
  <c r="G21"/>
  <c r="F21"/>
  <c r="J11"/>
  <c r="I11"/>
  <c r="F19"/>
  <c r="I19"/>
  <c r="G10"/>
  <c r="I10"/>
  <c r="G9"/>
  <c r="I9"/>
  <c r="I22"/>
  <c r="F22"/>
  <c r="G19"/>
  <c r="F17"/>
  <c r="F15"/>
  <c r="J17"/>
  <c r="J19"/>
  <c r="F11"/>
  <c r="G11"/>
  <c r="F10"/>
  <c r="F9"/>
  <c r="F8"/>
  <c r="J9"/>
  <c r="I17"/>
  <c r="J10"/>
  <c r="G14"/>
  <c r="J21"/>
  <c r="F18"/>
  <c r="G8"/>
  <c r="G18"/>
  <c r="I8"/>
  <c r="J12"/>
  <c r="F12"/>
  <c r="G16"/>
  <c r="G12"/>
  <c r="I12"/>
  <c r="G20"/>
  <c r="F20"/>
  <c r="J16"/>
  <c r="T20"/>
  <c r="X20" s="1"/>
  <c r="S11"/>
  <c r="W11" s="1"/>
  <c r="S16"/>
  <c r="W16" s="1"/>
  <c r="T8"/>
  <c r="X8" s="1"/>
  <c r="S13"/>
  <c r="W13" s="1"/>
  <c r="T9"/>
  <c r="X9" s="1"/>
  <c r="T12"/>
  <c r="X12" s="1"/>
  <c r="S17"/>
  <c r="W17" s="1"/>
  <c r="T16"/>
  <c r="X16" s="1"/>
  <c r="S8"/>
  <c r="W8" s="1"/>
  <c r="T13"/>
  <c r="X13" s="1"/>
  <c r="S9"/>
  <c r="W9" s="1"/>
  <c r="S12"/>
  <c r="W12" s="1"/>
  <c r="T11"/>
  <c r="X11" s="1"/>
  <c r="T17"/>
  <c r="X17" s="1"/>
  <c r="S22"/>
  <c r="W22" s="1"/>
  <c r="S18"/>
  <c r="W18" s="1"/>
  <c r="S10"/>
  <c r="W10" s="1"/>
  <c r="S19"/>
  <c r="W19" s="1"/>
  <c r="S20"/>
  <c r="W20" s="1"/>
  <c r="T21"/>
  <c r="X21" s="1"/>
  <c r="T22"/>
  <c r="X22" s="1"/>
  <c r="T18"/>
  <c r="X18" s="1"/>
  <c r="T10"/>
  <c r="X10" s="1"/>
  <c r="T19"/>
  <c r="X19" s="1"/>
  <c r="S21"/>
  <c r="W21" s="1"/>
  <c r="T14"/>
  <c r="X14" s="1"/>
  <c r="T15"/>
  <c r="X15" s="1"/>
  <c r="S15"/>
  <c r="W15" s="1"/>
  <c r="S14"/>
  <c r="W14" s="1"/>
  <c r="I15"/>
  <c r="J14"/>
  <c r="I14"/>
  <c r="G15"/>
  <c r="F14"/>
  <c r="AA8" l="1"/>
  <c r="AC8" s="1"/>
  <c r="E6" i="8" s="1"/>
  <c r="G6" s="1"/>
  <c r="AA20" i="7"/>
  <c r="AC20" s="1"/>
  <c r="E18" i="8" s="1"/>
  <c r="G18" s="1"/>
  <c r="AA16" i="7"/>
  <c r="AC16" s="1"/>
  <c r="E14" i="8" s="1"/>
  <c r="G14" s="1"/>
  <c r="AA21" i="7"/>
  <c r="AC21" s="1"/>
  <c r="E19" i="8" s="1"/>
  <c r="G19" s="1"/>
  <c r="AA9" i="7"/>
  <c r="AC9" s="1"/>
  <c r="E7" i="8" s="1"/>
  <c r="G7" s="1"/>
  <c r="AA17" i="7"/>
  <c r="AC17" s="1"/>
  <c r="E15" i="8" s="1"/>
  <c r="G15" s="1"/>
  <c r="AA22" i="7"/>
  <c r="AC22" s="1"/>
  <c r="E20" i="8" s="1"/>
  <c r="G20" s="1"/>
  <c r="AA19" i="7"/>
  <c r="AC19" s="1"/>
  <c r="E17" i="8" s="1"/>
  <c r="G17" s="1"/>
  <c r="AA18" i="7"/>
  <c r="AC18" s="1"/>
  <c r="E16" i="8" s="1"/>
  <c r="G16" s="1"/>
  <c r="AA12" i="7"/>
  <c r="AC12" s="1"/>
  <c r="E10" i="8" s="1"/>
  <c r="G10" s="1"/>
  <c r="AA13" i="7"/>
  <c r="AC13" s="1"/>
  <c r="E11" i="8" s="1"/>
  <c r="G11" s="1"/>
  <c r="AA10" i="7"/>
  <c r="AC10" s="1"/>
  <c r="E8" i="8" s="1"/>
  <c r="G8" s="1"/>
  <c r="AA11" i="7"/>
  <c r="AC11" s="1"/>
  <c r="E9" i="8" s="1"/>
  <c r="G9" s="1"/>
  <c r="AA15" i="7"/>
  <c r="AC15" s="1"/>
  <c r="E13" i="8" s="1"/>
  <c r="G13" s="1"/>
  <c r="AA14" i="7"/>
  <c r="AC14" s="1"/>
  <c r="E12" i="8" s="1"/>
  <c r="G12" s="1"/>
  <c r="K11" l="1"/>
</calcChain>
</file>

<file path=xl/sharedStrings.xml><?xml version="1.0" encoding="utf-8"?>
<sst xmlns="http://schemas.openxmlformats.org/spreadsheetml/2006/main" count="379" uniqueCount="232">
  <si>
    <t>Wavelength (nm)</t>
  </si>
  <si>
    <t>Test Source</t>
  </si>
  <si>
    <t>Color Matching Functions</t>
  </si>
  <si>
    <t>xbar</t>
  </si>
  <si>
    <t>ybar</t>
  </si>
  <si>
    <t>zbar</t>
  </si>
  <si>
    <t>SPD (relative)</t>
  </si>
  <si>
    <t>Product for XYZ values</t>
  </si>
  <si>
    <t>SPD*xbar</t>
  </si>
  <si>
    <t>SPD*ybar</t>
  </si>
  <si>
    <t>SPD*zbar</t>
  </si>
  <si>
    <t>Summation</t>
  </si>
  <si>
    <t>Scaling Y to 100</t>
  </si>
  <si>
    <t>X</t>
  </si>
  <si>
    <t>Y</t>
  </si>
  <si>
    <t>Z</t>
  </si>
  <si>
    <t>x</t>
  </si>
  <si>
    <t>y</t>
  </si>
  <si>
    <t>u</t>
  </si>
  <si>
    <t>Results</t>
  </si>
  <si>
    <t>Calculating Color Corelated Temperature</t>
  </si>
  <si>
    <t>n</t>
  </si>
  <si>
    <t>CCT</t>
  </si>
  <si>
    <t>CCT square</t>
  </si>
  <si>
    <t>n square</t>
  </si>
  <si>
    <t>n cube</t>
  </si>
  <si>
    <t>CCT cube</t>
  </si>
  <si>
    <t>x(r )</t>
  </si>
  <si>
    <t>y(r )</t>
  </si>
  <si>
    <t>M1</t>
  </si>
  <si>
    <t>M2</t>
  </si>
  <si>
    <t>S_0</t>
  </si>
  <si>
    <t>S_1</t>
  </si>
  <si>
    <t>S_2</t>
  </si>
  <si>
    <t>Standard values</t>
  </si>
  <si>
    <t>M1*S_1</t>
  </si>
  <si>
    <t>M2*S_2</t>
  </si>
  <si>
    <t>Final Data</t>
  </si>
  <si>
    <t>Sum of S_0, M1*S_1 and M2*S_2</t>
  </si>
  <si>
    <t>Perfect Blackbody (use only if CCT&lt;5000k) -- Constructing Reference Source (r ) --</t>
  </si>
  <si>
    <t>Planck's radiation law</t>
  </si>
  <si>
    <t xml:space="preserve">where, </t>
  </si>
  <si>
    <t>where,</t>
  </si>
  <si>
    <t>λ is wavelength</t>
  </si>
  <si>
    <t>n is refractive index of medium, here shall be takes as 1</t>
  </si>
  <si>
    <t xml:space="preserve">T is CCT </t>
  </si>
  <si>
    <t>h is planck's constant</t>
  </si>
  <si>
    <t>c is speed of light</t>
  </si>
  <si>
    <t>C1</t>
  </si>
  <si>
    <t>C2</t>
  </si>
  <si>
    <t xml:space="preserve">The spectra depends on 2 variables, namely,  T -&gt; absolute temperature of the blackbody and λ -&gt; wavelength of emitted photon. </t>
  </si>
  <si>
    <t>The accepted values of C1 and C2 are as follows</t>
  </si>
  <si>
    <t>v</t>
  </si>
  <si>
    <t>So, the equation becomes -:</t>
  </si>
  <si>
    <t>and</t>
  </si>
  <si>
    <t>k1</t>
  </si>
  <si>
    <t>k2</t>
  </si>
  <si>
    <t>denominator</t>
  </si>
  <si>
    <t>SPD</t>
  </si>
  <si>
    <t>L (λ,T)</t>
  </si>
  <si>
    <t>Phase of sunlight (use only if CCT&gt;=5000k) -- Constructing Reference Source (r ) --</t>
  </si>
  <si>
    <t xml:space="preserve">SPD </t>
  </si>
  <si>
    <t>Colorimetry of Test Source Illuminant (k)</t>
  </si>
  <si>
    <t>Colorimetry of Reference Source Illuminant</t>
  </si>
  <si>
    <t>Colorimetry of Munsell Test colors for - Test Source Illuminant -(k)</t>
  </si>
  <si>
    <t>Spectral Reflectance of Munsell Test Colors</t>
  </si>
  <si>
    <t>Integral Values - 1</t>
  </si>
  <si>
    <t>Integral Values - 2</t>
  </si>
  <si>
    <t>Integral Values - 3</t>
  </si>
  <si>
    <t>Integral Values - 4</t>
  </si>
  <si>
    <t>Integral Values - 5</t>
  </si>
  <si>
    <t>Integral Values - 6</t>
  </si>
  <si>
    <t>Integral Values - 7</t>
  </si>
  <si>
    <t>Integral Values - 8</t>
  </si>
  <si>
    <t>Integral Values - 9</t>
  </si>
  <si>
    <t>Integral Values - 10</t>
  </si>
  <si>
    <t>Integral Values - 11</t>
  </si>
  <si>
    <t>Integral Values - 12</t>
  </si>
  <si>
    <t>Integral Values - 13</t>
  </si>
  <si>
    <t>Integral Values - 14</t>
  </si>
  <si>
    <t>Integral Values - 15</t>
  </si>
  <si>
    <t>Constant vaue calculation</t>
  </si>
  <si>
    <t>X(k,1)</t>
  </si>
  <si>
    <t>Y(k,1)</t>
  </si>
  <si>
    <t>Z(k,1)</t>
  </si>
  <si>
    <t>X(k,2)</t>
  </si>
  <si>
    <t>Y(k,2)</t>
  </si>
  <si>
    <t>Z(k,2)</t>
  </si>
  <si>
    <t>X(k,3)</t>
  </si>
  <si>
    <t>Y(k,3)</t>
  </si>
  <si>
    <t>Z(k,3)</t>
  </si>
  <si>
    <t>X(k,4)</t>
  </si>
  <si>
    <t>Y(k,4)</t>
  </si>
  <si>
    <t>Z(k,4)</t>
  </si>
  <si>
    <t>X(k,5)</t>
  </si>
  <si>
    <t>Y(k,5)</t>
  </si>
  <si>
    <t>Z(k,5)</t>
  </si>
  <si>
    <t>X(k,6)</t>
  </si>
  <si>
    <t>Y(k,6)</t>
  </si>
  <si>
    <t>Z(k,6)</t>
  </si>
  <si>
    <t>X(k,7)</t>
  </si>
  <si>
    <t>Y(k,7)</t>
  </si>
  <si>
    <t>Z(k,7)</t>
  </si>
  <si>
    <t>X(k,8)</t>
  </si>
  <si>
    <t>Y(k,8)</t>
  </si>
  <si>
    <t>Z(k,8)</t>
  </si>
  <si>
    <t>X(k,9)</t>
  </si>
  <si>
    <t>Y(k,9)</t>
  </si>
  <si>
    <t>Z(k,9)</t>
  </si>
  <si>
    <t>X(k,10)</t>
  </si>
  <si>
    <t>Y(k,10)</t>
  </si>
  <si>
    <t>Z(k,10)</t>
  </si>
  <si>
    <t>X(k,11)</t>
  </si>
  <si>
    <t>Y(k,11)</t>
  </si>
  <si>
    <t>Z(k,11)</t>
  </si>
  <si>
    <t>X(k,12)</t>
  </si>
  <si>
    <t>Y(k,12)</t>
  </si>
  <si>
    <t>Z(k,12)</t>
  </si>
  <si>
    <t>X(k,13)</t>
  </si>
  <si>
    <t>Y(k,13)</t>
  </si>
  <si>
    <t>Z(k,13)</t>
  </si>
  <si>
    <t>X(k,14)</t>
  </si>
  <si>
    <t>Y(k,14)</t>
  </si>
  <si>
    <t>Z(k,14)</t>
  </si>
  <si>
    <t>X(k,15)</t>
  </si>
  <si>
    <t>Y(k,15)</t>
  </si>
  <si>
    <t>Z(k,15)</t>
  </si>
  <si>
    <t>So value of k is</t>
  </si>
  <si>
    <t>Multiplying with k</t>
  </si>
  <si>
    <t>Colorimetry of Munsell Test colors for - Reference Source Illuminant -(r )</t>
  </si>
  <si>
    <t xml:space="preserve">Colorimetry Values </t>
  </si>
  <si>
    <t>X (k,i)</t>
  </si>
  <si>
    <t>Y (k,i)</t>
  </si>
  <si>
    <t>Z (k,i)</t>
  </si>
  <si>
    <t>x (k,i)</t>
  </si>
  <si>
    <t>y (k,i)</t>
  </si>
  <si>
    <t>S. No.--&gt; (i)</t>
  </si>
  <si>
    <t>u (k,i)</t>
  </si>
  <si>
    <t>v (k,i)</t>
  </si>
  <si>
    <t>Chromaticity co-ordinates of Munsell Test Colors under Each Illuminant</t>
  </si>
  <si>
    <t>Munsell Test Color</t>
  </si>
  <si>
    <t>Test Source Illuminant -(k)</t>
  </si>
  <si>
    <t>Reference Source Illuminant - (r )</t>
  </si>
  <si>
    <t>X (r,i)</t>
  </si>
  <si>
    <t>Y (r,i)</t>
  </si>
  <si>
    <t>Z (r,i)</t>
  </si>
  <si>
    <t>x (r,i)</t>
  </si>
  <si>
    <t>y (r,i)</t>
  </si>
  <si>
    <t>v (r,i)</t>
  </si>
  <si>
    <t>If variable : The 'if variable' has value 1, if CCT is lesser than 5000k, otherwise it is 0.</t>
  </si>
  <si>
    <t>If variable : The 'if variable' has value 1, if CCT is greater than 5000k, otherwise it is 0.</t>
  </si>
  <si>
    <t>u (r,i)</t>
  </si>
  <si>
    <t>Illuminant :</t>
  </si>
  <si>
    <t>c(r,i)</t>
  </si>
  <si>
    <t>d(r,i)</t>
  </si>
  <si>
    <t>c(k,i)</t>
  </si>
  <si>
    <t>d(k,i)</t>
  </si>
  <si>
    <t>u'(k,i)</t>
  </si>
  <si>
    <t>v'(k,i)</t>
  </si>
  <si>
    <t>W*(r,i)</t>
  </si>
  <si>
    <t>U*(r,i)</t>
  </si>
  <si>
    <t>V*(r,i)</t>
  </si>
  <si>
    <t>U*(k,i)</t>
  </si>
  <si>
    <t>V*(k,i)</t>
  </si>
  <si>
    <t>W*(k,i)</t>
  </si>
  <si>
    <t>del E</t>
  </si>
  <si>
    <t>(del E) Square</t>
  </si>
  <si>
    <t>color Difference</t>
  </si>
  <si>
    <t>Color Rendering Index</t>
  </si>
  <si>
    <t>R (i)</t>
  </si>
  <si>
    <t>R (a) - General CRI</t>
  </si>
  <si>
    <t xml:space="preserve">R(a) = </t>
  </si>
  <si>
    <t>Color Type</t>
  </si>
  <si>
    <t>Test Color No.</t>
  </si>
  <si>
    <t>Color Appearance under daylight</t>
  </si>
  <si>
    <t>Light greyish red</t>
  </si>
  <si>
    <t>Dark greyish yellow</t>
  </si>
  <si>
    <t>Strong yellow green</t>
  </si>
  <si>
    <t>Moderate yellowish green</t>
  </si>
  <si>
    <t>Light bluish green</t>
  </si>
  <si>
    <t>Light blue</t>
  </si>
  <si>
    <t>Light violet</t>
  </si>
  <si>
    <t>Light reddish purple</t>
  </si>
  <si>
    <t>Strong red</t>
  </si>
  <si>
    <t>Strong yellow</t>
  </si>
  <si>
    <t>Strong green</t>
  </si>
  <si>
    <t>Strong blue</t>
  </si>
  <si>
    <t>Light yellowish pink (skin)</t>
  </si>
  <si>
    <t>Moderate olive green (leaf)</t>
  </si>
  <si>
    <t>Asian skin</t>
  </si>
  <si>
    <t>CRI Calculator</t>
  </si>
  <si>
    <t>Instructions -:</t>
  </si>
  <si>
    <t>1)</t>
  </si>
  <si>
    <t xml:space="preserve">2) </t>
  </si>
  <si>
    <t>3)</t>
  </si>
  <si>
    <r>
      <t xml:space="preserve">This excelsheet has been devised with the purpose of </t>
    </r>
    <r>
      <rPr>
        <u/>
        <sz val="11"/>
        <color theme="1"/>
        <rFont val="Calibri"/>
        <family val="2"/>
        <scheme val="minor"/>
      </rPr>
      <t>estimating CRI</t>
    </r>
    <r>
      <rPr>
        <sz val="11"/>
        <color theme="1"/>
        <rFont val="Calibri"/>
        <family val="2"/>
        <scheme val="minor"/>
      </rPr>
      <t xml:space="preserve">,  the </t>
    </r>
    <r>
      <rPr>
        <u/>
        <sz val="11"/>
        <color theme="1"/>
        <rFont val="Calibri"/>
        <family val="2"/>
        <scheme val="minor"/>
      </rPr>
      <t>color rendering index</t>
    </r>
    <r>
      <rPr>
        <sz val="11"/>
        <color theme="1"/>
        <rFont val="Calibri"/>
        <family val="2"/>
        <scheme val="minor"/>
      </rPr>
      <t xml:space="preserve"> of any source.</t>
    </r>
  </si>
  <si>
    <r>
      <t xml:space="preserve">The only input required is the relatve SPD i.e the </t>
    </r>
    <r>
      <rPr>
        <u/>
        <sz val="11"/>
        <color theme="1"/>
        <rFont val="Calibri"/>
        <family val="2"/>
        <scheme val="minor"/>
      </rPr>
      <t>Spectral Power Distribution</t>
    </r>
    <r>
      <rPr>
        <sz val="11"/>
        <color theme="1"/>
        <rFont val="Calibri"/>
        <family val="2"/>
        <scheme val="minor"/>
      </rPr>
      <t xml:space="preserve"> of the Illuminant in question.</t>
    </r>
  </si>
  <si>
    <r>
      <t xml:space="preserve">The illuminant whose CRI is required is referred to as the </t>
    </r>
    <r>
      <rPr>
        <u/>
        <sz val="11"/>
        <color theme="1"/>
        <rFont val="Calibri"/>
        <family val="2"/>
        <scheme val="minor"/>
      </rPr>
      <t>test source illuminant</t>
    </r>
    <r>
      <rPr>
        <sz val="11"/>
        <color theme="1"/>
        <rFont val="Calibri"/>
        <family val="2"/>
        <scheme val="minor"/>
      </rPr>
      <t xml:space="preserve"> or with the letter </t>
    </r>
    <r>
      <rPr>
        <u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.</t>
    </r>
  </si>
  <si>
    <t>4)</t>
  </si>
  <si>
    <r>
      <t xml:space="preserve">As CRI, is estimated by due comparison with a reference illuminant, such a source is referred to as the </t>
    </r>
    <r>
      <rPr>
        <u/>
        <sz val="11"/>
        <color theme="1"/>
        <rFont val="Calibri"/>
        <family val="2"/>
        <scheme val="minor"/>
      </rPr>
      <t>referrence source illuminant</t>
    </r>
    <r>
      <rPr>
        <sz val="11"/>
        <color theme="1"/>
        <rFont val="Calibri"/>
        <family val="2"/>
        <scheme val="minor"/>
      </rPr>
      <t xml:space="preserve"> or with the letter </t>
    </r>
    <r>
      <rPr>
        <u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.</t>
    </r>
  </si>
  <si>
    <t>5)</t>
  </si>
  <si>
    <t>This excel sheet is programmed to calculate the CRI, as soon as the input is feeded. NO OTHER INVOLVEMENT IS REQUIRED.</t>
  </si>
  <si>
    <t>Preparing Input -:</t>
  </si>
  <si>
    <t xml:space="preserve">1) </t>
  </si>
  <si>
    <r>
      <t xml:space="preserve">Such a data, should be </t>
    </r>
    <r>
      <rPr>
        <u/>
        <sz val="11"/>
        <color theme="1"/>
        <rFont val="Calibri"/>
        <family val="2"/>
        <scheme val="minor"/>
      </rPr>
      <t>arranged in a column</t>
    </r>
    <r>
      <rPr>
        <sz val="11"/>
        <color theme="1"/>
        <rFont val="Calibri"/>
        <family val="2"/>
        <scheme val="minor"/>
      </rPr>
      <t xml:space="preserve"> and </t>
    </r>
    <r>
      <rPr>
        <u/>
        <sz val="11"/>
        <color theme="1"/>
        <rFont val="Calibri"/>
        <family val="2"/>
        <scheme val="minor"/>
      </rPr>
      <t>sorted in the increasing order</t>
    </r>
    <r>
      <rPr>
        <sz val="11"/>
        <color theme="1"/>
        <rFont val="Calibri"/>
        <family val="2"/>
        <scheme val="minor"/>
      </rPr>
      <t xml:space="preserve"> of wavelength with SPD corresponding to 380nm at the top and 780nm at the bottom.</t>
    </r>
  </si>
  <si>
    <t>2)</t>
  </si>
  <si>
    <r>
      <t xml:space="preserve">The wavelength corresponding to the input SPD for this excel sheet should be in the </t>
    </r>
    <r>
      <rPr>
        <u/>
        <sz val="11"/>
        <color theme="1"/>
        <rFont val="Calibri"/>
        <family val="2"/>
        <scheme val="minor"/>
      </rPr>
      <t>range of 380 to 780 nm</t>
    </r>
    <r>
      <rPr>
        <sz val="11"/>
        <color theme="1"/>
        <rFont val="Calibri"/>
        <family val="2"/>
        <scheme val="minor"/>
      </rPr>
      <t xml:space="preserve">, with an </t>
    </r>
    <r>
      <rPr>
        <u/>
        <sz val="11"/>
        <color theme="1"/>
        <rFont val="Calibri"/>
        <family val="2"/>
        <scheme val="minor"/>
      </rPr>
      <t>interval of 5nm</t>
    </r>
    <r>
      <rPr>
        <sz val="11"/>
        <color theme="1"/>
        <rFont val="Calibri"/>
        <family val="2"/>
        <scheme val="minor"/>
      </rPr>
      <t xml:space="preserve">. </t>
    </r>
  </si>
  <si>
    <t>The CRI can be calculated even if the SPD is not available for some wavelengths near 380nm or/and 780nm. The changes in the result are not very significant.</t>
  </si>
  <si>
    <t>Now the data is ready. It needs to be pasted in the column B, such that the SPD are arranged in correspondance with the wavelengths in column A.</t>
  </si>
  <si>
    <t>Result -:</t>
  </si>
  <si>
    <t>Chromaticity coordinate on 1931 xy map</t>
  </si>
  <si>
    <t>Chromaticity cordinate in 1931 -XYZ space</t>
  </si>
  <si>
    <t>Chromaticity coordinates in 1964 U*V*W* color space</t>
  </si>
  <si>
    <t>Chromaticity coordinates on uv-map in 1960 UCS color space</t>
  </si>
  <si>
    <t>Corelated Color Temperature (CCT)</t>
  </si>
  <si>
    <t>Other Important figures like the following can be found at  -: (they are all highlighted)</t>
  </si>
  <si>
    <t>sheet 2 and 5</t>
  </si>
  <si>
    <t>sheet 8</t>
  </si>
  <si>
    <t>sheet 2, 5 and 8</t>
  </si>
  <si>
    <t>sheet 2</t>
  </si>
  <si>
    <r>
      <t xml:space="preserve">The general CRI R(a) for Munsell Test Colors (1-8) can be found in the same </t>
    </r>
    <r>
      <rPr>
        <b/>
        <u/>
        <sz val="12"/>
        <color theme="1"/>
        <rFont val="Calibri"/>
        <family val="2"/>
        <scheme val="minor"/>
      </rPr>
      <t>sheet 9 at column K, row 11</t>
    </r>
    <r>
      <rPr>
        <sz val="11"/>
        <color theme="1"/>
        <rFont val="Calibri"/>
        <family val="2"/>
        <scheme val="minor"/>
      </rPr>
      <t>.           Highlight color - Orange.</t>
    </r>
  </si>
  <si>
    <r>
      <t xml:space="preserve">The special CRI R(i) for each Munsell Test Color can be found in </t>
    </r>
    <r>
      <rPr>
        <b/>
        <u/>
        <sz val="12"/>
        <color theme="1"/>
        <rFont val="Calibri"/>
        <family val="2"/>
        <scheme val="minor"/>
      </rPr>
      <t>sheet no. 9 - 'CRI', column G</t>
    </r>
    <r>
      <rPr>
        <sz val="11"/>
        <color theme="1"/>
        <rFont val="Calibri"/>
        <family val="2"/>
        <scheme val="minor"/>
      </rPr>
      <t>.                                    Highlight color - Light Blue</t>
    </r>
  </si>
  <si>
    <t>Whiteness Index - W (CIE 1986)</t>
  </si>
  <si>
    <t>Whiteness Index  - W -  is valid if W is between 40 to</t>
  </si>
  <si>
    <t>Tint Index - Tw</t>
  </si>
  <si>
    <t>ΔC  -  Checking Validity of CCT related comparison</t>
  </si>
  <si>
    <t>Colorimetry of Planckian Locus (blackbody)</t>
  </si>
  <si>
    <t>ΔC value should be less than 0.005 for CCT estimaiton to be useful</t>
  </si>
  <si>
    <t>T&gt;0</t>
  </si>
  <si>
    <t>Greenish tint</t>
  </si>
  <si>
    <t>T&lt;0</t>
  </si>
  <si>
    <t>Reddish tint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</si>
</sst>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9"/>
      <color theme="1"/>
      <name val="Inbkm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0" fillId="0" borderId="1" xfId="0" applyBorder="1"/>
    <xf numFmtId="11" fontId="0" fillId="0" borderId="1" xfId="0" applyNumberFormat="1" applyBorder="1"/>
    <xf numFmtId="0" fontId="0" fillId="2" borderId="1" xfId="0" applyFill="1" applyBorder="1"/>
    <xf numFmtId="0" fontId="0" fillId="0" borderId="0" xfId="0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0" xfId="0" applyFill="1" applyBorder="1"/>
    <xf numFmtId="0" fontId="0" fillId="0" borderId="5" xfId="0" applyFont="1" applyBorder="1"/>
    <xf numFmtId="0" fontId="0" fillId="0" borderId="5" xfId="0" applyBorder="1"/>
    <xf numFmtId="0" fontId="6" fillId="3" borderId="6" xfId="0" applyFont="1" applyFill="1" applyBorder="1"/>
    <xf numFmtId="0" fontId="8" fillId="0" borderId="0" xfId="0" applyFo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9" fillId="0" borderId="11" xfId="0" applyFont="1" applyBorder="1"/>
    <xf numFmtId="0" fontId="1" fillId="0" borderId="12" xfId="0" applyFont="1" applyBorder="1"/>
    <xf numFmtId="0" fontId="2" fillId="0" borderId="12" xfId="0" applyFont="1" applyBorder="1"/>
    <xf numFmtId="0" fontId="0" fillId="0" borderId="16" xfId="0" applyBorder="1"/>
    <xf numFmtId="0" fontId="9" fillId="0" borderId="0" xfId="0" applyFont="1"/>
    <xf numFmtId="0" fontId="1" fillId="0" borderId="0" xfId="0" applyFont="1" applyBorder="1"/>
    <xf numFmtId="0" fontId="2" fillId="0" borderId="0" xfId="0" applyFont="1" applyBorder="1"/>
    <xf numFmtId="0" fontId="0" fillId="0" borderId="7" xfId="0" applyBorder="1"/>
    <xf numFmtId="0" fontId="0" fillId="4" borderId="0" xfId="0" applyFill="1"/>
    <xf numFmtId="0" fontId="5" fillId="0" borderId="7" xfId="0" applyFont="1" applyBorder="1"/>
    <xf numFmtId="0" fontId="0" fillId="5" borderId="7" xfId="0" applyFill="1" applyBorder="1"/>
    <xf numFmtId="0" fontId="10" fillId="6" borderId="7" xfId="0" applyFont="1" applyFill="1" applyBorder="1"/>
    <xf numFmtId="0" fontId="2" fillId="0" borderId="5" xfId="0" applyFont="1" applyBorder="1"/>
    <xf numFmtId="0" fontId="0" fillId="0" borderId="0" xfId="0" applyAlignment="1"/>
    <xf numFmtId="0" fontId="9" fillId="0" borderId="5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12" fillId="0" borderId="19" xfId="0" applyFont="1" applyBorder="1"/>
    <xf numFmtId="0" fontId="0" fillId="0" borderId="19" xfId="0" applyBorder="1"/>
    <xf numFmtId="0" fontId="2" fillId="0" borderId="1" xfId="0" applyFont="1" applyBorder="1"/>
    <xf numFmtId="0" fontId="7" fillId="7" borderId="1" xfId="0" applyFont="1" applyFill="1" applyBorder="1"/>
    <xf numFmtId="0" fontId="0" fillId="8" borderId="7" xfId="0" applyFill="1" applyBorder="1"/>
    <xf numFmtId="0" fontId="0" fillId="6" borderId="7" xfId="0" applyFill="1" applyBorder="1"/>
    <xf numFmtId="0" fontId="0" fillId="0" borderId="1" xfId="0" applyBorder="1" applyAlignment="1">
      <alignment horizontal="left"/>
    </xf>
    <xf numFmtId="0" fontId="2" fillId="9" borderId="7" xfId="0" applyFont="1" applyFill="1" applyBorder="1"/>
    <xf numFmtId="0" fontId="5" fillId="9" borderId="19" xfId="0" applyFont="1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13" fillId="0" borderId="0" xfId="0" applyFont="1"/>
    <xf numFmtId="0" fontId="14" fillId="0" borderId="0" xfId="0" applyFont="1"/>
    <xf numFmtId="0" fontId="0" fillId="0" borderId="0" xfId="0"/>
    <xf numFmtId="0" fontId="13" fillId="10" borderId="0" xfId="0" applyFont="1" applyFill="1"/>
    <xf numFmtId="0" fontId="0" fillId="10" borderId="0" xfId="0" applyFill="1"/>
    <xf numFmtId="0" fontId="0" fillId="10" borderId="0" xfId="0" applyFill="1" applyBorder="1" applyAlignment="1">
      <alignment horizontal="center"/>
    </xf>
    <xf numFmtId="0" fontId="0" fillId="10" borderId="0" xfId="0" applyFill="1" applyAlignment="1">
      <alignment horizontal="left"/>
    </xf>
    <xf numFmtId="0" fontId="0" fillId="5" borderId="20" xfId="0" applyFill="1" applyBorder="1"/>
    <xf numFmtId="0" fontId="13" fillId="10" borderId="21" xfId="0" applyFont="1" applyFill="1" applyBorder="1"/>
    <xf numFmtId="0" fontId="0" fillId="10" borderId="5" xfId="0" applyFill="1" applyBorder="1"/>
    <xf numFmtId="0" fontId="0" fillId="10" borderId="16" xfId="0" applyFill="1" applyBorder="1"/>
    <xf numFmtId="0" fontId="14" fillId="0" borderId="21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59865"/>
      <color rgb="FFFFFF66"/>
      <color rgb="FFF2793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emf"/><Relationship Id="rId13" Type="http://schemas.openxmlformats.org/officeDocument/2006/relationships/image" Target="../media/image19.emf"/><Relationship Id="rId3" Type="http://schemas.openxmlformats.org/officeDocument/2006/relationships/image" Target="../media/image9.emf"/><Relationship Id="rId7" Type="http://schemas.openxmlformats.org/officeDocument/2006/relationships/image" Target="../media/image13.emf"/><Relationship Id="rId12" Type="http://schemas.openxmlformats.org/officeDocument/2006/relationships/image" Target="../media/image18.emf"/><Relationship Id="rId2" Type="http://schemas.openxmlformats.org/officeDocument/2006/relationships/image" Target="../media/image8.emf"/><Relationship Id="rId1" Type="http://schemas.openxmlformats.org/officeDocument/2006/relationships/image" Target="../media/image7.emf"/><Relationship Id="rId6" Type="http://schemas.openxmlformats.org/officeDocument/2006/relationships/image" Target="../media/image12.emf"/><Relationship Id="rId11" Type="http://schemas.openxmlformats.org/officeDocument/2006/relationships/image" Target="../media/image17.emf"/><Relationship Id="rId5" Type="http://schemas.openxmlformats.org/officeDocument/2006/relationships/image" Target="../media/image11.emf"/><Relationship Id="rId15" Type="http://schemas.openxmlformats.org/officeDocument/2006/relationships/image" Target="../media/image21.emf"/><Relationship Id="rId10" Type="http://schemas.openxmlformats.org/officeDocument/2006/relationships/image" Target="../media/image16.emf"/><Relationship Id="rId4" Type="http://schemas.openxmlformats.org/officeDocument/2006/relationships/image" Target="../media/image10.emf"/><Relationship Id="rId9" Type="http://schemas.openxmlformats.org/officeDocument/2006/relationships/image" Target="../media/image15.emf"/><Relationship Id="rId14" Type="http://schemas.openxmlformats.org/officeDocument/2006/relationships/image" Target="../media/image2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5</xdr:row>
      <xdr:rowOff>180974</xdr:rowOff>
    </xdr:from>
    <xdr:to>
      <xdr:col>6</xdr:col>
      <xdr:colOff>609599</xdr:colOff>
      <xdr:row>9</xdr:row>
      <xdr:rowOff>74819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9000"/>
        </a:blip>
        <a:srcRect/>
        <a:stretch>
          <a:fillRect/>
        </a:stretch>
      </xdr:blipFill>
      <xdr:spPr bwMode="auto">
        <a:xfrm>
          <a:off x="619124" y="876299"/>
          <a:ext cx="3648075" cy="655845"/>
        </a:xfrm>
        <a:prstGeom prst="rect">
          <a:avLst/>
        </a:prstGeom>
        <a:solidFill>
          <a:schemeClr val="bg1">
            <a:alpha val="46000"/>
          </a:schemeClr>
        </a:solidFill>
        <a:ln>
          <a:solidFill>
            <a:schemeClr val="tx1"/>
          </a:solidFill>
        </a:ln>
      </xdr:spPr>
    </xdr:pic>
    <xdr:clientData/>
  </xdr:twoCellAnchor>
  <xdr:twoCellAnchor>
    <xdr:from>
      <xdr:col>8</xdr:col>
      <xdr:colOff>9524</xdr:colOff>
      <xdr:row>6</xdr:row>
      <xdr:rowOff>9526</xdr:rowOff>
    </xdr:from>
    <xdr:to>
      <xdr:col>9</xdr:col>
      <xdr:colOff>590550</xdr:colOff>
      <xdr:row>7</xdr:row>
      <xdr:rowOff>161925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2000"/>
        </a:blip>
        <a:srcRect/>
        <a:stretch>
          <a:fillRect/>
        </a:stretch>
      </xdr:blipFill>
      <xdr:spPr bwMode="auto">
        <a:xfrm>
          <a:off x="4886324" y="895351"/>
          <a:ext cx="1190626" cy="342899"/>
        </a:xfrm>
        <a:prstGeom prst="rect">
          <a:avLst/>
        </a:prstGeom>
        <a:solidFill>
          <a:schemeClr val="bg1">
            <a:alpha val="54000"/>
          </a:schemeClr>
        </a:solidFill>
        <a:ln>
          <a:solidFill>
            <a:schemeClr val="tx1"/>
          </a:solidFill>
        </a:ln>
      </xdr:spPr>
    </xdr:pic>
    <xdr:clientData/>
  </xdr:twoCellAnchor>
  <xdr:twoCellAnchor>
    <xdr:from>
      <xdr:col>8</xdr:col>
      <xdr:colOff>19049</xdr:colOff>
      <xdr:row>8</xdr:row>
      <xdr:rowOff>60961</xdr:rowOff>
    </xdr:from>
    <xdr:to>
      <xdr:col>9</xdr:col>
      <xdr:colOff>247650</xdr:colOff>
      <xdr:row>11</xdr:row>
      <xdr:rowOff>28574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2000"/>
        </a:blip>
        <a:srcRect/>
        <a:stretch>
          <a:fillRect/>
        </a:stretch>
      </xdr:blipFill>
      <xdr:spPr bwMode="auto">
        <a:xfrm>
          <a:off x="4895849" y="1327786"/>
          <a:ext cx="838201" cy="539113"/>
        </a:xfrm>
        <a:prstGeom prst="rect">
          <a:avLst/>
        </a:prstGeom>
        <a:solidFill>
          <a:schemeClr val="bg1">
            <a:alpha val="54000"/>
          </a:schemeClr>
        </a:solidFill>
        <a:ln>
          <a:solidFill>
            <a:schemeClr val="tx1"/>
          </a:solidFill>
        </a:ln>
      </xdr:spPr>
    </xdr:pic>
    <xdr:clientData/>
  </xdr:twoCellAnchor>
  <xdr:twoCellAnchor>
    <xdr:from>
      <xdr:col>7</xdr:col>
      <xdr:colOff>123825</xdr:colOff>
      <xdr:row>7</xdr:row>
      <xdr:rowOff>57150</xdr:rowOff>
    </xdr:from>
    <xdr:to>
      <xdr:col>7</xdr:col>
      <xdr:colOff>523875</xdr:colOff>
      <xdr:row>8</xdr:row>
      <xdr:rowOff>85725</xdr:rowOff>
    </xdr:to>
    <xdr:sp macro="" textlink="">
      <xdr:nvSpPr>
        <xdr:cNvPr id="5" name="Right Arrow 4"/>
        <xdr:cNvSpPr/>
      </xdr:nvSpPr>
      <xdr:spPr>
        <a:xfrm>
          <a:off x="4391025" y="1133475"/>
          <a:ext cx="400050" cy="219075"/>
        </a:xfrm>
        <a:prstGeom prst="rightArrow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10</xdr:col>
      <xdr:colOff>142875</xdr:colOff>
      <xdr:row>7</xdr:row>
      <xdr:rowOff>57150</xdr:rowOff>
    </xdr:from>
    <xdr:to>
      <xdr:col>10</xdr:col>
      <xdr:colOff>542925</xdr:colOff>
      <xdr:row>8</xdr:row>
      <xdr:rowOff>85725</xdr:rowOff>
    </xdr:to>
    <xdr:sp macro="" textlink="">
      <xdr:nvSpPr>
        <xdr:cNvPr id="6" name="Right Arrow 5"/>
        <xdr:cNvSpPr/>
      </xdr:nvSpPr>
      <xdr:spPr>
        <a:xfrm>
          <a:off x="6238875" y="1133475"/>
          <a:ext cx="400050" cy="219075"/>
        </a:xfrm>
        <a:prstGeom prst="rightArrow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1</xdr:col>
      <xdr:colOff>9525</xdr:colOff>
      <xdr:row>17</xdr:row>
      <xdr:rowOff>161925</xdr:rowOff>
    </xdr:from>
    <xdr:to>
      <xdr:col>4</xdr:col>
      <xdr:colOff>476250</xdr:colOff>
      <xdr:row>21</xdr:row>
      <xdr:rowOff>47904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13000"/>
        </a:blip>
        <a:srcRect/>
        <a:stretch>
          <a:fillRect/>
        </a:stretch>
      </xdr:blipFill>
      <xdr:spPr bwMode="auto">
        <a:xfrm>
          <a:off x="619125" y="3552825"/>
          <a:ext cx="2295525" cy="647979"/>
        </a:xfrm>
        <a:prstGeom prst="rect">
          <a:avLst/>
        </a:prstGeom>
        <a:solidFill>
          <a:schemeClr val="bg1">
            <a:alpha val="36000"/>
          </a:schemeClr>
        </a:solidFill>
        <a:ln>
          <a:solidFill>
            <a:schemeClr val="tx1"/>
          </a:solidFill>
        </a:ln>
      </xdr:spPr>
    </xdr:pic>
    <xdr:clientData/>
  </xdr:twoCellAnchor>
  <xdr:twoCellAnchor>
    <xdr:from>
      <xdr:col>5</xdr:col>
      <xdr:colOff>0</xdr:colOff>
      <xdr:row>19</xdr:row>
      <xdr:rowOff>0</xdr:rowOff>
    </xdr:from>
    <xdr:to>
      <xdr:col>5</xdr:col>
      <xdr:colOff>400050</xdr:colOff>
      <xdr:row>20</xdr:row>
      <xdr:rowOff>28575</xdr:rowOff>
    </xdr:to>
    <xdr:sp macro="" textlink="">
      <xdr:nvSpPr>
        <xdr:cNvPr id="9" name="Right Arrow 8"/>
        <xdr:cNvSpPr/>
      </xdr:nvSpPr>
      <xdr:spPr>
        <a:xfrm>
          <a:off x="3048000" y="3771900"/>
          <a:ext cx="400050" cy="219075"/>
        </a:xfrm>
        <a:prstGeom prst="rightArrow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6</xdr:col>
      <xdr:colOff>19050</xdr:colOff>
      <xdr:row>18</xdr:row>
      <xdr:rowOff>57150</xdr:rowOff>
    </xdr:from>
    <xdr:to>
      <xdr:col>8</xdr:col>
      <xdr:colOff>361950</xdr:colOff>
      <xdr:row>21</xdr:row>
      <xdr:rowOff>104775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19000"/>
        </a:blip>
        <a:srcRect/>
        <a:stretch>
          <a:fillRect/>
        </a:stretch>
      </xdr:blipFill>
      <xdr:spPr bwMode="auto">
        <a:xfrm>
          <a:off x="3676650" y="3638550"/>
          <a:ext cx="1562100" cy="619125"/>
        </a:xfrm>
        <a:prstGeom prst="rect">
          <a:avLst/>
        </a:prstGeom>
        <a:solidFill>
          <a:schemeClr val="bg1">
            <a:alpha val="49000"/>
          </a:schemeClr>
        </a:solidFill>
        <a:ln>
          <a:solidFill>
            <a:schemeClr val="tx1"/>
          </a:solidFill>
        </a:ln>
      </xdr:spPr>
    </xdr:pic>
    <xdr:clientData/>
  </xdr:twoCellAnchor>
  <xdr:twoCellAnchor>
    <xdr:from>
      <xdr:col>9</xdr:col>
      <xdr:colOff>304801</xdr:colOff>
      <xdr:row>18</xdr:row>
      <xdr:rowOff>95251</xdr:rowOff>
    </xdr:from>
    <xdr:to>
      <xdr:col>11</xdr:col>
      <xdr:colOff>228601</xdr:colOff>
      <xdr:row>21</xdr:row>
      <xdr:rowOff>66675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4000"/>
        </a:blip>
        <a:srcRect/>
        <a:stretch>
          <a:fillRect/>
        </a:stretch>
      </xdr:blipFill>
      <xdr:spPr bwMode="auto">
        <a:xfrm>
          <a:off x="5791201" y="3676651"/>
          <a:ext cx="1143000" cy="542924"/>
        </a:xfrm>
        <a:prstGeom prst="rect">
          <a:avLst/>
        </a:prstGeom>
        <a:solidFill>
          <a:schemeClr val="bg1">
            <a:alpha val="38000"/>
          </a:schemeClr>
        </a:solidFill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7661</xdr:colOff>
      <xdr:row>5</xdr:row>
      <xdr:rowOff>13047</xdr:rowOff>
    </xdr:from>
    <xdr:to>
      <xdr:col>2</xdr:col>
      <xdr:colOff>1152525</xdr:colOff>
      <xdr:row>19</xdr:row>
      <xdr:rowOff>147861</xdr:rowOff>
    </xdr:to>
    <xdr:grpSp>
      <xdr:nvGrpSpPr>
        <xdr:cNvPr id="33" name="Group 32"/>
        <xdr:cNvGrpSpPr/>
      </xdr:nvGrpSpPr>
      <xdr:grpSpPr>
        <a:xfrm>
          <a:off x="3255686" y="1089372"/>
          <a:ext cx="1144864" cy="3039939"/>
          <a:chOff x="988736" y="1079847"/>
          <a:chExt cx="1231306" cy="2849439"/>
        </a:xfrm>
      </xdr:grpSpPr>
      <xdr:pic>
        <xdr:nvPicPr>
          <xdr:cNvPr id="1040" name="Picture 16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lum/>
          </a:blip>
          <a:srcRect/>
          <a:stretch>
            <a:fillRect/>
          </a:stretch>
        </xdr:blipFill>
        <xdr:spPr bwMode="auto">
          <a:xfrm>
            <a:off x="1000954" y="1079847"/>
            <a:ext cx="1211331" cy="179928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</xdr:pic>
      <xdr:pic>
        <xdr:nvPicPr>
          <xdr:cNvPr id="1041" name="Picture 17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lum/>
          </a:blip>
          <a:srcRect/>
          <a:stretch>
            <a:fillRect/>
          </a:stretch>
        </xdr:blipFill>
        <xdr:spPr bwMode="auto">
          <a:xfrm>
            <a:off x="1000955" y="1316169"/>
            <a:ext cx="1211330" cy="14840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</xdr:pic>
      <xdr:pic>
        <xdr:nvPicPr>
          <xdr:cNvPr id="1042" name="Picture 18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lum/>
          </a:blip>
          <a:srcRect/>
          <a:stretch>
            <a:fillRect/>
          </a:stretch>
        </xdr:blipFill>
        <xdr:spPr bwMode="auto">
          <a:xfrm>
            <a:off x="995778" y="1508416"/>
            <a:ext cx="1218346" cy="152549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</xdr:pic>
      <xdr:pic>
        <xdr:nvPicPr>
          <xdr:cNvPr id="1043" name="Picture 19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lum/>
          </a:blip>
          <a:srcRect/>
          <a:stretch>
            <a:fillRect/>
          </a:stretch>
        </xdr:blipFill>
        <xdr:spPr bwMode="auto">
          <a:xfrm>
            <a:off x="990601" y="1698515"/>
            <a:ext cx="1219718" cy="141881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</xdr:pic>
      <xdr:pic>
        <xdr:nvPicPr>
          <xdr:cNvPr id="1044" name="Picture 20"/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lum/>
          </a:blip>
          <a:srcRect/>
          <a:stretch>
            <a:fillRect/>
          </a:stretch>
        </xdr:blipFill>
        <xdr:spPr bwMode="auto">
          <a:xfrm>
            <a:off x="988736" y="1891642"/>
            <a:ext cx="1226416" cy="149608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</xdr:pic>
      <xdr:pic>
        <xdr:nvPicPr>
          <xdr:cNvPr id="1045" name="Picture 21"/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lum/>
          </a:blip>
          <a:srcRect/>
          <a:stretch>
            <a:fillRect/>
          </a:stretch>
        </xdr:blipFill>
        <xdr:spPr bwMode="auto">
          <a:xfrm>
            <a:off x="995777" y="2089067"/>
            <a:ext cx="1219374" cy="137505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</xdr:pic>
      <xdr:pic>
        <xdr:nvPicPr>
          <xdr:cNvPr id="1046" name="Picture 22"/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lum/>
          </a:blip>
          <a:srcRect/>
          <a:stretch>
            <a:fillRect/>
          </a:stretch>
        </xdr:blipFill>
        <xdr:spPr bwMode="auto">
          <a:xfrm>
            <a:off x="1000955" y="2268814"/>
            <a:ext cx="1219087" cy="137905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</xdr:pic>
      <xdr:pic>
        <xdr:nvPicPr>
          <xdr:cNvPr id="1047" name="Picture 23"/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lum/>
          </a:blip>
          <a:srcRect/>
          <a:stretch>
            <a:fillRect/>
          </a:stretch>
        </xdr:blipFill>
        <xdr:spPr bwMode="auto">
          <a:xfrm>
            <a:off x="995777" y="2458911"/>
            <a:ext cx="1215950" cy="148661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</xdr:pic>
      <xdr:pic>
        <xdr:nvPicPr>
          <xdr:cNvPr id="1048" name="Picture 24"/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>
            <a:lum/>
          </a:blip>
          <a:srcRect/>
          <a:stretch>
            <a:fillRect/>
          </a:stretch>
        </xdr:blipFill>
        <xdr:spPr bwMode="auto">
          <a:xfrm>
            <a:off x="1000954" y="2658998"/>
            <a:ext cx="1215073" cy="135417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</xdr:pic>
      <xdr:pic>
        <xdr:nvPicPr>
          <xdr:cNvPr id="1049" name="Picture 25"/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lum/>
          </a:blip>
          <a:srcRect/>
          <a:stretch>
            <a:fillRect/>
          </a:stretch>
        </xdr:blipFill>
        <xdr:spPr bwMode="auto">
          <a:xfrm>
            <a:off x="1000954" y="2844286"/>
            <a:ext cx="1214057" cy="13393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</xdr:pic>
      <xdr:pic>
        <xdr:nvPicPr>
          <xdr:cNvPr id="1050" name="Picture 26"/>
          <xdr:cNvPicPr>
            <a:picLocks noChangeAspect="1" noChangeArrowheads="1"/>
          </xdr:cNvPicPr>
        </xdr:nvPicPr>
        <xdr:blipFill>
          <a:blip xmlns:r="http://schemas.openxmlformats.org/officeDocument/2006/relationships" r:embed="rId11" cstate="print">
            <a:lum/>
          </a:blip>
          <a:srcRect/>
          <a:stretch>
            <a:fillRect/>
          </a:stretch>
        </xdr:blipFill>
        <xdr:spPr bwMode="auto">
          <a:xfrm>
            <a:off x="995777" y="3029210"/>
            <a:ext cx="1214198" cy="144686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</xdr:pic>
      <xdr:pic>
        <xdr:nvPicPr>
          <xdr:cNvPr id="1051" name="Picture 27"/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lum/>
          </a:blip>
          <a:srcRect/>
          <a:stretch>
            <a:fillRect/>
          </a:stretch>
        </xdr:blipFill>
        <xdr:spPr bwMode="auto">
          <a:xfrm>
            <a:off x="999089" y="3220345"/>
            <a:ext cx="1213196" cy="140468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</xdr:pic>
      <xdr:pic>
        <xdr:nvPicPr>
          <xdr:cNvPr id="1052" name="Picture 28"/>
          <xdr:cNvPicPr>
            <a:picLocks noChangeAspect="1" noChangeArrowheads="1"/>
          </xdr:cNvPicPr>
        </xdr:nvPicPr>
        <xdr:blipFill>
          <a:blip xmlns:r="http://schemas.openxmlformats.org/officeDocument/2006/relationships" r:embed="rId13" cstate="print">
            <a:lum/>
          </a:blip>
          <a:srcRect/>
          <a:stretch>
            <a:fillRect/>
          </a:stretch>
        </xdr:blipFill>
        <xdr:spPr bwMode="auto">
          <a:xfrm>
            <a:off x="995777" y="3419760"/>
            <a:ext cx="1212526" cy="149232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</xdr:pic>
      <xdr:pic>
        <xdr:nvPicPr>
          <xdr:cNvPr id="1053" name="Picture 29"/>
          <xdr:cNvPicPr>
            <a:picLocks noChangeAspect="1" noChangeArrowheads="1"/>
          </xdr:cNvPicPr>
        </xdr:nvPicPr>
        <xdr:blipFill>
          <a:blip xmlns:r="http://schemas.openxmlformats.org/officeDocument/2006/relationships" r:embed="rId14" cstate="print">
            <a:lum/>
          </a:blip>
          <a:srcRect/>
          <a:stretch>
            <a:fillRect/>
          </a:stretch>
        </xdr:blipFill>
        <xdr:spPr bwMode="auto">
          <a:xfrm>
            <a:off x="995778" y="3609860"/>
            <a:ext cx="1214278" cy="142306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</xdr:pic>
      <xdr:pic>
        <xdr:nvPicPr>
          <xdr:cNvPr id="1054" name="Picture 30"/>
          <xdr:cNvPicPr>
            <a:picLocks noChangeAspect="1" noChangeArrowheads="1"/>
          </xdr:cNvPicPr>
        </xdr:nvPicPr>
        <xdr:blipFill>
          <a:blip xmlns:r="http://schemas.openxmlformats.org/officeDocument/2006/relationships" r:embed="rId15" cstate="print">
            <a:lum/>
          </a:blip>
          <a:srcRect/>
          <a:stretch>
            <a:fillRect/>
          </a:stretch>
        </xdr:blipFill>
        <xdr:spPr bwMode="auto">
          <a:xfrm>
            <a:off x="995777" y="3793906"/>
            <a:ext cx="1219851" cy="13538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showGridLines="0" workbookViewId="0">
      <selection activeCell="L6" sqref="L6"/>
    </sheetView>
  </sheetViews>
  <sheetFormatPr defaultRowHeight="14.4"/>
  <cols>
    <col min="3" max="3" width="56.109375" customWidth="1"/>
    <col min="4" max="4" width="17.109375" customWidth="1"/>
  </cols>
  <sheetData>
    <row r="1" spans="1:2" ht="21">
      <c r="A1" s="1" t="s">
        <v>190</v>
      </c>
    </row>
    <row r="3" spans="1:2" s="2" customFormat="1" ht="18">
      <c r="A3" s="2" t="s">
        <v>191</v>
      </c>
    </row>
    <row r="5" spans="1:2">
      <c r="A5" t="s">
        <v>192</v>
      </c>
      <c r="B5" t="s">
        <v>195</v>
      </c>
    </row>
    <row r="6" spans="1:2">
      <c r="A6" t="s">
        <v>193</v>
      </c>
      <c r="B6" t="s">
        <v>196</v>
      </c>
    </row>
    <row r="7" spans="1:2">
      <c r="A7" t="s">
        <v>194</v>
      </c>
      <c r="B7" t="s">
        <v>197</v>
      </c>
    </row>
    <row r="8" spans="1:2">
      <c r="A8" t="s">
        <v>198</v>
      </c>
      <c r="B8" t="s">
        <v>199</v>
      </c>
    </row>
    <row r="9" spans="1:2">
      <c r="A9" t="s">
        <v>200</v>
      </c>
      <c r="B9" t="s">
        <v>201</v>
      </c>
    </row>
    <row r="11" spans="1:2" ht="18">
      <c r="A11" s="2" t="s">
        <v>202</v>
      </c>
    </row>
    <row r="13" spans="1:2">
      <c r="A13" t="s">
        <v>203</v>
      </c>
      <c r="B13" t="s">
        <v>206</v>
      </c>
    </row>
    <row r="14" spans="1:2">
      <c r="A14" t="s">
        <v>205</v>
      </c>
      <c r="B14" t="s">
        <v>207</v>
      </c>
    </row>
    <row r="15" spans="1:2">
      <c r="A15" t="s">
        <v>194</v>
      </c>
      <c r="B15" t="s">
        <v>204</v>
      </c>
    </row>
    <row r="16" spans="1:2">
      <c r="A16" t="s">
        <v>198</v>
      </c>
      <c r="B16" t="s">
        <v>208</v>
      </c>
    </row>
    <row r="18" spans="1:9" ht="18">
      <c r="A18" s="2" t="s">
        <v>209</v>
      </c>
    </row>
    <row r="20" spans="1:9" ht="15.6">
      <c r="A20" t="s">
        <v>192</v>
      </c>
      <c r="B20" t="s">
        <v>221</v>
      </c>
    </row>
    <row r="21" spans="1:9" ht="15.6">
      <c r="A21" t="s">
        <v>205</v>
      </c>
      <c r="B21" t="s">
        <v>220</v>
      </c>
    </row>
    <row r="22" spans="1:9">
      <c r="A22" t="s">
        <v>194</v>
      </c>
      <c r="B22" t="s">
        <v>215</v>
      </c>
    </row>
    <row r="23" spans="1:9" ht="15" thickBot="1"/>
    <row r="24" spans="1:9" ht="15" thickBot="1">
      <c r="C24" s="7" t="s">
        <v>211</v>
      </c>
      <c r="D24" s="51" t="s">
        <v>216</v>
      </c>
    </row>
    <row r="25" spans="1:9" ht="15" thickBot="1">
      <c r="C25" s="7" t="s">
        <v>210</v>
      </c>
      <c r="D25" s="51" t="s">
        <v>216</v>
      </c>
    </row>
    <row r="26" spans="1:9" ht="15" thickBot="1">
      <c r="C26" s="7" t="s">
        <v>212</v>
      </c>
      <c r="D26" s="51" t="s">
        <v>217</v>
      </c>
    </row>
    <row r="27" spans="1:9" ht="15" thickBot="1">
      <c r="C27" s="7" t="s">
        <v>213</v>
      </c>
      <c r="D27" s="51" t="s">
        <v>218</v>
      </c>
    </row>
    <row r="28" spans="1:9" ht="15" thickBot="1">
      <c r="C28" s="7" t="s">
        <v>214</v>
      </c>
      <c r="D28" s="51" t="s">
        <v>219</v>
      </c>
      <c r="I28" s="4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1"/>
  <sheetViews>
    <sheetView workbookViewId="0">
      <selection activeCell="K15" sqref="K15"/>
    </sheetView>
  </sheetViews>
  <sheetFormatPr defaultRowHeight="14.4"/>
  <cols>
    <col min="1" max="1" width="16.109375" customWidth="1"/>
    <col min="2" max="2" width="32.5546875" customWidth="1"/>
    <col min="3" max="3" width="19" customWidth="1"/>
    <col min="4" max="4" width="9.33203125" customWidth="1"/>
    <col min="10" max="10" width="12.44140625" customWidth="1"/>
  </cols>
  <sheetData>
    <row r="1" spans="1:11" ht="21">
      <c r="A1" s="1" t="s">
        <v>168</v>
      </c>
      <c r="B1" s="1"/>
    </row>
    <row r="3" spans="1:11" s="39" customFormat="1" ht="18">
      <c r="A3" s="39" t="s">
        <v>173</v>
      </c>
      <c r="B3" s="41" t="s">
        <v>174</v>
      </c>
      <c r="C3" s="39" t="s">
        <v>172</v>
      </c>
      <c r="E3" s="39" t="s">
        <v>165</v>
      </c>
      <c r="G3" s="52" t="s">
        <v>169</v>
      </c>
    </row>
    <row r="4" spans="1:11">
      <c r="A4" s="43"/>
    </row>
    <row r="6" spans="1:11" ht="15.6">
      <c r="A6" s="44">
        <v>1</v>
      </c>
      <c r="B6" s="45" t="s">
        <v>175</v>
      </c>
      <c r="C6" s="46"/>
      <c r="D6" s="46"/>
      <c r="E6" s="46" t="e">
        <f>'8. table -k-r'!AC8</f>
        <v>#DIV/0!</v>
      </c>
      <c r="F6" s="46"/>
      <c r="G6" s="53" t="e">
        <f>(100-(4.6*E6))</f>
        <v>#DIV/0!</v>
      </c>
    </row>
    <row r="7" spans="1:11" ht="15.6">
      <c r="A7" s="44">
        <v>2</v>
      </c>
      <c r="B7" s="45" t="s">
        <v>176</v>
      </c>
      <c r="C7" s="46"/>
      <c r="D7" s="46"/>
      <c r="E7" s="46" t="e">
        <f>'8. table -k-r'!AC9</f>
        <v>#DIV/0!</v>
      </c>
      <c r="F7" s="46"/>
      <c r="G7" s="53" t="e">
        <f t="shared" ref="G7:G20" si="0">(100-(4.6*E7))</f>
        <v>#DIV/0!</v>
      </c>
    </row>
    <row r="8" spans="1:11" ht="15.6">
      <c r="A8" s="44">
        <v>3</v>
      </c>
      <c r="B8" s="45" t="s">
        <v>177</v>
      </c>
      <c r="C8" s="46"/>
      <c r="D8" s="46"/>
      <c r="E8" s="46" t="e">
        <f>'8. table -k-r'!AC10</f>
        <v>#DIV/0!</v>
      </c>
      <c r="F8" s="46"/>
      <c r="G8" s="53" t="e">
        <f t="shared" si="0"/>
        <v>#DIV/0!</v>
      </c>
    </row>
    <row r="9" spans="1:11" ht="16.2" thickBot="1">
      <c r="A9" s="44">
        <v>4</v>
      </c>
      <c r="B9" s="45" t="s">
        <v>178</v>
      </c>
      <c r="C9" s="46"/>
      <c r="D9" s="46"/>
      <c r="E9" s="46" t="e">
        <f>'8. table -k-r'!AC11</f>
        <v>#DIV/0!</v>
      </c>
      <c r="F9" s="46"/>
      <c r="G9" s="53" t="e">
        <f t="shared" si="0"/>
        <v>#DIV/0!</v>
      </c>
    </row>
    <row r="10" spans="1:11" ht="18.600000000000001" thickBot="1">
      <c r="A10" s="44">
        <v>5</v>
      </c>
      <c r="B10" s="45" t="s">
        <v>179</v>
      </c>
      <c r="C10" s="46"/>
      <c r="D10" s="46"/>
      <c r="E10" s="46" t="e">
        <f>'8. table -k-r'!AC12</f>
        <v>#DIV/0!</v>
      </c>
      <c r="F10" s="46"/>
      <c r="G10" s="53" t="e">
        <f t="shared" si="0"/>
        <v>#DIV/0!</v>
      </c>
      <c r="J10" s="47" t="s">
        <v>170</v>
      </c>
      <c r="K10" s="7"/>
    </row>
    <row r="11" spans="1:11" ht="18.600000000000001" thickBot="1">
      <c r="A11" s="44">
        <v>6</v>
      </c>
      <c r="B11" s="45" t="s">
        <v>180</v>
      </c>
      <c r="C11" s="46"/>
      <c r="D11" s="46"/>
      <c r="E11" s="46" t="e">
        <f>'8. table -k-r'!AC13</f>
        <v>#DIV/0!</v>
      </c>
      <c r="F11" s="46"/>
      <c r="G11" s="53" t="e">
        <f t="shared" si="0"/>
        <v>#DIV/0!</v>
      </c>
      <c r="J11" s="48" t="s">
        <v>171</v>
      </c>
      <c r="K11" s="48" t="e">
        <f xml:space="preserve"> (SUM(G6:G13))/8</f>
        <v>#DIV/0!</v>
      </c>
    </row>
    <row r="12" spans="1:11" ht="15.6">
      <c r="A12" s="44">
        <v>7</v>
      </c>
      <c r="B12" s="45" t="s">
        <v>181</v>
      </c>
      <c r="C12" s="46"/>
      <c r="D12" s="46"/>
      <c r="E12" s="46" t="e">
        <f>'8. table -k-r'!AC14</f>
        <v>#DIV/0!</v>
      </c>
      <c r="F12" s="46"/>
      <c r="G12" s="53" t="e">
        <f t="shared" si="0"/>
        <v>#DIV/0!</v>
      </c>
      <c r="J12" s="42"/>
    </row>
    <row r="13" spans="1:11" ht="15.6">
      <c r="A13" s="44">
        <v>8</v>
      </c>
      <c r="B13" s="45" t="s">
        <v>182</v>
      </c>
      <c r="C13" s="46"/>
      <c r="D13" s="46"/>
      <c r="E13" s="46" t="e">
        <f>'8. table -k-r'!AC15</f>
        <v>#DIV/0!</v>
      </c>
      <c r="F13" s="46"/>
      <c r="G13" s="53" t="e">
        <f t="shared" si="0"/>
        <v>#DIV/0!</v>
      </c>
    </row>
    <row r="14" spans="1:11" ht="15.6">
      <c r="A14" s="44">
        <v>9</v>
      </c>
      <c r="B14" s="45" t="s">
        <v>183</v>
      </c>
      <c r="C14" s="46"/>
      <c r="D14" s="46"/>
      <c r="E14" s="46" t="e">
        <f>'8. table -k-r'!AC16</f>
        <v>#DIV/0!</v>
      </c>
      <c r="F14" s="46"/>
      <c r="G14" s="53" t="e">
        <f t="shared" si="0"/>
        <v>#DIV/0!</v>
      </c>
    </row>
    <row r="15" spans="1:11" ht="15.6">
      <c r="A15" s="44">
        <v>10</v>
      </c>
      <c r="B15" s="45" t="s">
        <v>184</v>
      </c>
      <c r="C15" s="46"/>
      <c r="D15" s="46"/>
      <c r="E15" s="46" t="e">
        <f>'8. table -k-r'!AC17</f>
        <v>#DIV/0!</v>
      </c>
      <c r="F15" s="46"/>
      <c r="G15" s="53" t="e">
        <f t="shared" si="0"/>
        <v>#DIV/0!</v>
      </c>
    </row>
    <row r="16" spans="1:11" ht="15.6">
      <c r="A16" s="44">
        <v>11</v>
      </c>
      <c r="B16" s="45" t="s">
        <v>185</v>
      </c>
      <c r="C16" s="46"/>
      <c r="D16" s="46"/>
      <c r="E16" s="46" t="e">
        <f>'8. table -k-r'!AC18</f>
        <v>#DIV/0!</v>
      </c>
      <c r="F16" s="46"/>
      <c r="G16" s="53" t="e">
        <f t="shared" si="0"/>
        <v>#DIV/0!</v>
      </c>
    </row>
    <row r="17" spans="1:7" ht="15.6">
      <c r="A17" s="44">
        <v>12</v>
      </c>
      <c r="B17" s="45" t="s">
        <v>186</v>
      </c>
      <c r="C17" s="46"/>
      <c r="D17" s="46"/>
      <c r="E17" s="46" t="e">
        <f>'8. table -k-r'!AC19</f>
        <v>#DIV/0!</v>
      </c>
      <c r="F17" s="46"/>
      <c r="G17" s="53" t="e">
        <f t="shared" si="0"/>
        <v>#DIV/0!</v>
      </c>
    </row>
    <row r="18" spans="1:7" ht="15.6">
      <c r="A18" s="44">
        <v>13</v>
      </c>
      <c r="B18" s="46" t="s">
        <v>187</v>
      </c>
      <c r="C18" s="46"/>
      <c r="D18" s="46"/>
      <c r="E18" s="46" t="e">
        <f>'8. table -k-r'!AC20</f>
        <v>#DIV/0!</v>
      </c>
      <c r="F18" s="46"/>
      <c r="G18" s="53" t="e">
        <f t="shared" si="0"/>
        <v>#DIV/0!</v>
      </c>
    </row>
    <row r="19" spans="1:7" ht="15.6">
      <c r="A19" s="44">
        <v>14</v>
      </c>
      <c r="B19" s="46" t="s">
        <v>188</v>
      </c>
      <c r="C19" s="46"/>
      <c r="D19" s="46"/>
      <c r="E19" s="46" t="e">
        <f>'8. table -k-r'!AC21</f>
        <v>#DIV/0!</v>
      </c>
      <c r="F19" s="46"/>
      <c r="G19" s="53" t="e">
        <f t="shared" si="0"/>
        <v>#DIV/0!</v>
      </c>
    </row>
    <row r="20" spans="1:7" ht="15.6">
      <c r="A20" s="44">
        <v>15</v>
      </c>
      <c r="B20" s="45" t="s">
        <v>189</v>
      </c>
      <c r="C20" s="46"/>
      <c r="D20" s="46"/>
      <c r="E20" s="46" t="e">
        <f>'8. table -k-r'!AC22</f>
        <v>#DIV/0!</v>
      </c>
      <c r="F20" s="46"/>
      <c r="G20" s="53" t="e">
        <f t="shared" si="0"/>
        <v>#DIV/0!</v>
      </c>
    </row>
    <row r="21" spans="1:7">
      <c r="A21" s="10"/>
      <c r="B21" s="10"/>
      <c r="C21" s="10"/>
      <c r="D21" s="10"/>
      <c r="E21" s="10"/>
      <c r="F21" s="10"/>
      <c r="G21" s="1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92"/>
  <sheetViews>
    <sheetView tabSelected="1" zoomScale="70" zoomScaleNormal="70" workbookViewId="0">
      <selection activeCell="O21" sqref="O21"/>
    </sheetView>
  </sheetViews>
  <sheetFormatPr defaultRowHeight="14.4"/>
  <cols>
    <col min="1" max="1" width="16.109375" customWidth="1"/>
    <col min="2" max="2" width="13.6640625" customWidth="1"/>
    <col min="8" max="8" width="15" customWidth="1"/>
    <col min="9" max="9" width="13.44140625" customWidth="1"/>
    <col min="10" max="10" width="15.5546875" customWidth="1"/>
    <col min="12" max="12" width="9.5546875" customWidth="1"/>
    <col min="16" max="16" width="10.109375" customWidth="1"/>
  </cols>
  <sheetData>
    <row r="1" spans="1:18" ht="21">
      <c r="A1" s="1" t="s">
        <v>62</v>
      </c>
    </row>
    <row r="3" spans="1:18" s="2" customFormat="1" ht="18">
      <c r="B3" s="2" t="s">
        <v>1</v>
      </c>
      <c r="D3" s="2" t="s">
        <v>2</v>
      </c>
      <c r="H3" s="2" t="s">
        <v>7</v>
      </c>
      <c r="L3" s="2" t="s">
        <v>19</v>
      </c>
      <c r="P3" s="2" t="s">
        <v>20</v>
      </c>
    </row>
    <row r="4" spans="1:18" s="15" customFormat="1">
      <c r="A4" s="15" t="s">
        <v>0</v>
      </c>
      <c r="B4" s="15" t="s">
        <v>6</v>
      </c>
      <c r="D4" s="15" t="s">
        <v>3</v>
      </c>
      <c r="E4" s="15" t="s">
        <v>4</v>
      </c>
      <c r="F4" s="15" t="s">
        <v>5</v>
      </c>
      <c r="H4" s="15" t="s">
        <v>8</v>
      </c>
      <c r="I4" s="15" t="s">
        <v>9</v>
      </c>
      <c r="J4" s="15" t="s">
        <v>10</v>
      </c>
    </row>
    <row r="5" spans="1:18" ht="15" thickBot="1"/>
    <row r="6" spans="1:18" ht="15" thickBot="1">
      <c r="L6" s="7" t="s">
        <v>13</v>
      </c>
      <c r="M6" s="7" t="s">
        <v>14</v>
      </c>
      <c r="N6" s="7" t="s">
        <v>15</v>
      </c>
      <c r="P6" t="s">
        <v>21</v>
      </c>
      <c r="Q6" t="s">
        <v>24</v>
      </c>
      <c r="R6" t="s">
        <v>25</v>
      </c>
    </row>
    <row r="7" spans="1:18" ht="15" thickBot="1">
      <c r="A7" s="3">
        <v>380</v>
      </c>
      <c r="D7">
        <v>1.4E-3</v>
      </c>
      <c r="E7">
        <v>0</v>
      </c>
      <c r="F7">
        <v>6.4999999999999997E-3</v>
      </c>
      <c r="H7">
        <f>B7*D7</f>
        <v>0</v>
      </c>
      <c r="I7">
        <f>B7*E7</f>
        <v>0</v>
      </c>
      <c r="J7">
        <f>B7*F7</f>
        <v>0</v>
      </c>
      <c r="L7" s="9" t="e">
        <f>H92</f>
        <v>#DIV/0!</v>
      </c>
      <c r="M7" s="9" t="e">
        <f>I92</f>
        <v>#DIV/0!</v>
      </c>
      <c r="N7" s="9" t="e">
        <f>J92</f>
        <v>#DIV/0!</v>
      </c>
      <c r="P7" t="e">
        <f>(L10-0.332)/(M10-0.1858)</f>
        <v>#DIV/0!</v>
      </c>
      <c r="Q7" t="e">
        <f>POWER(P7,2)</f>
        <v>#DIV/0!</v>
      </c>
      <c r="R7" t="e">
        <f>POWER(P7,3)</f>
        <v>#DIV/0!</v>
      </c>
    </row>
    <row r="8" spans="1:18" ht="15" thickBot="1">
      <c r="A8" s="3">
        <v>385</v>
      </c>
      <c r="D8">
        <v>2.2000000000000001E-3</v>
      </c>
      <c r="E8">
        <v>1E-4</v>
      </c>
      <c r="F8">
        <v>1.0500000000000001E-2</v>
      </c>
      <c r="H8">
        <f t="shared" ref="H8:H71" si="0">B8*D8</f>
        <v>0</v>
      </c>
      <c r="I8">
        <f t="shared" ref="I8:I71" si="1">B8*E8</f>
        <v>0</v>
      </c>
      <c r="J8">
        <f t="shared" ref="J8:J71" si="2">B8*F8</f>
        <v>0</v>
      </c>
      <c r="L8" s="7"/>
      <c r="M8" s="7"/>
    </row>
    <row r="9" spans="1:18" ht="15" thickBot="1">
      <c r="A9" s="3">
        <v>390</v>
      </c>
      <c r="D9">
        <v>4.1999999999999997E-3</v>
      </c>
      <c r="E9">
        <v>1E-4</v>
      </c>
      <c r="F9">
        <v>2.01E-2</v>
      </c>
      <c r="H9">
        <f t="shared" si="0"/>
        <v>0</v>
      </c>
      <c r="I9">
        <f t="shared" si="1"/>
        <v>0</v>
      </c>
      <c r="J9">
        <f t="shared" si="2"/>
        <v>0</v>
      </c>
      <c r="L9" s="7" t="s">
        <v>16</v>
      </c>
      <c r="M9" s="7" t="s">
        <v>17</v>
      </c>
      <c r="P9" s="7" t="s">
        <v>22</v>
      </c>
    </row>
    <row r="10" spans="1:18" ht="15" thickBot="1">
      <c r="A10" s="3">
        <v>395</v>
      </c>
      <c r="D10">
        <v>7.6E-3</v>
      </c>
      <c r="E10">
        <v>2.0000000000000001E-4</v>
      </c>
      <c r="F10">
        <v>3.6200000000000003E-2</v>
      </c>
      <c r="H10">
        <f t="shared" si="0"/>
        <v>0</v>
      </c>
      <c r="I10">
        <f t="shared" si="1"/>
        <v>0</v>
      </c>
      <c r="J10">
        <f t="shared" si="2"/>
        <v>0</v>
      </c>
      <c r="L10" s="9" t="e">
        <f>L7/(L7+M7+N7)</f>
        <v>#DIV/0!</v>
      </c>
      <c r="M10" s="9" t="e">
        <f>M7/(L7+M7+N7)</f>
        <v>#DIV/0!</v>
      </c>
      <c r="P10" s="9" t="e">
        <f>-(437*R7)+(3601*Q7)-(6861*P7)+5524.31</f>
        <v>#DIV/0!</v>
      </c>
    </row>
    <row r="11" spans="1:18" ht="15" thickBot="1">
      <c r="A11" s="3">
        <v>400</v>
      </c>
      <c r="D11">
        <v>1.43E-2</v>
      </c>
      <c r="E11">
        <v>4.0000000000000002E-4</v>
      </c>
      <c r="F11">
        <v>6.7900000000000002E-2</v>
      </c>
      <c r="H11">
        <f t="shared" si="0"/>
        <v>0</v>
      </c>
      <c r="I11">
        <f t="shared" si="1"/>
        <v>0</v>
      </c>
      <c r="J11">
        <f t="shared" si="2"/>
        <v>0</v>
      </c>
      <c r="L11" s="7"/>
      <c r="M11" s="7"/>
    </row>
    <row r="12" spans="1:18" ht="15" thickBot="1">
      <c r="A12" s="3">
        <v>405</v>
      </c>
      <c r="D12">
        <v>2.3199999999999998E-2</v>
      </c>
      <c r="E12">
        <v>5.9999999999999995E-4</v>
      </c>
      <c r="F12">
        <v>0.11020000000000001</v>
      </c>
      <c r="H12">
        <f t="shared" si="0"/>
        <v>0</v>
      </c>
      <c r="I12">
        <f t="shared" si="1"/>
        <v>0</v>
      </c>
      <c r="J12">
        <f t="shared" si="2"/>
        <v>0</v>
      </c>
      <c r="L12" s="7" t="s">
        <v>18</v>
      </c>
      <c r="M12" s="7" t="s">
        <v>52</v>
      </c>
    </row>
    <row r="13" spans="1:18" ht="15" thickBot="1">
      <c r="A13" s="3">
        <v>410</v>
      </c>
      <c r="D13">
        <v>4.3499999999999997E-2</v>
      </c>
      <c r="E13">
        <v>1.1999999999999999E-3</v>
      </c>
      <c r="F13">
        <v>0.2074</v>
      </c>
      <c r="H13">
        <f t="shared" si="0"/>
        <v>0</v>
      </c>
      <c r="I13">
        <f t="shared" si="1"/>
        <v>0</v>
      </c>
      <c r="J13">
        <f t="shared" si="2"/>
        <v>0</v>
      </c>
      <c r="L13" s="9" t="e">
        <f>(4*L7)/(L7+(15*M7)+(3*N7))</f>
        <v>#DIV/0!</v>
      </c>
      <c r="M13" s="9" t="e">
        <f>(6*M7)/(L7+(15*M7)+(3*N7))</f>
        <v>#DIV/0!</v>
      </c>
    </row>
    <row r="14" spans="1:18">
      <c r="A14" s="3">
        <v>415</v>
      </c>
      <c r="D14">
        <v>7.7600000000000002E-2</v>
      </c>
      <c r="E14">
        <v>2.2000000000000001E-3</v>
      </c>
      <c r="F14">
        <v>0.37130000000000002</v>
      </c>
      <c r="H14">
        <f t="shared" si="0"/>
        <v>0</v>
      </c>
      <c r="I14">
        <f t="shared" si="1"/>
        <v>0</v>
      </c>
      <c r="J14">
        <f t="shared" si="2"/>
        <v>0</v>
      </c>
    </row>
    <row r="15" spans="1:18">
      <c r="A15" s="3">
        <v>420</v>
      </c>
      <c r="D15">
        <v>0.13439999999999999</v>
      </c>
      <c r="E15">
        <v>4.0000000000000001E-3</v>
      </c>
      <c r="F15">
        <v>0.64559999999999995</v>
      </c>
      <c r="H15">
        <f t="shared" si="0"/>
        <v>0</v>
      </c>
      <c r="I15">
        <f t="shared" si="1"/>
        <v>0</v>
      </c>
      <c r="J15">
        <f t="shared" si="2"/>
        <v>0</v>
      </c>
      <c r="L15" s="56" t="s">
        <v>222</v>
      </c>
    </row>
    <row r="16" spans="1:18">
      <c r="A16" s="3">
        <v>425</v>
      </c>
      <c r="D16">
        <v>0.21479999999999999</v>
      </c>
      <c r="E16">
        <v>7.3000000000000001E-3</v>
      </c>
      <c r="F16">
        <v>1.0390999999999999</v>
      </c>
      <c r="H16">
        <f t="shared" si="0"/>
        <v>0</v>
      </c>
      <c r="I16">
        <f t="shared" si="1"/>
        <v>0</v>
      </c>
      <c r="J16">
        <f t="shared" si="2"/>
        <v>0</v>
      </c>
      <c r="L16" s="37" t="e">
        <f xml:space="preserve"> (M7 )+ (800  * (L10 - 0.31271)) + (1700 * (M10 - 0.32902))</f>
        <v>#DIV/0!</v>
      </c>
      <c r="N16" s="54"/>
    </row>
    <row r="17" spans="1:17">
      <c r="A17" s="3">
        <v>430</v>
      </c>
      <c r="D17">
        <v>0.28389999999999999</v>
      </c>
      <c r="E17">
        <v>1.1599999999999999E-2</v>
      </c>
      <c r="F17">
        <v>1.3855999999999999</v>
      </c>
      <c r="H17">
        <f t="shared" si="0"/>
        <v>0</v>
      </c>
      <c r="I17">
        <f t="shared" si="1"/>
        <v>0</v>
      </c>
      <c r="J17">
        <f t="shared" si="2"/>
        <v>0</v>
      </c>
      <c r="L17" t="s">
        <v>223</v>
      </c>
      <c r="Q17" s="55" t="e">
        <f>(5*M7)-280</f>
        <v>#DIV/0!</v>
      </c>
    </row>
    <row r="18" spans="1:17">
      <c r="A18" s="3">
        <v>435</v>
      </c>
      <c r="D18">
        <v>0.32850000000000001</v>
      </c>
      <c r="E18">
        <v>1.6799999999999999E-2</v>
      </c>
      <c r="F18">
        <v>1.623</v>
      </c>
      <c r="H18">
        <f t="shared" si="0"/>
        <v>0</v>
      </c>
      <c r="I18">
        <f t="shared" si="1"/>
        <v>0</v>
      </c>
      <c r="J18">
        <f t="shared" si="2"/>
        <v>0</v>
      </c>
    </row>
    <row r="19" spans="1:17">
      <c r="A19" s="3">
        <v>440</v>
      </c>
      <c r="D19">
        <v>0.3483</v>
      </c>
      <c r="E19">
        <v>2.3E-2</v>
      </c>
      <c r="F19">
        <v>1.7471000000000001</v>
      </c>
      <c r="H19">
        <f t="shared" si="0"/>
        <v>0</v>
      </c>
      <c r="I19">
        <f t="shared" si="1"/>
        <v>0</v>
      </c>
      <c r="J19">
        <f t="shared" si="2"/>
        <v>0</v>
      </c>
      <c r="L19" s="56" t="s">
        <v>224</v>
      </c>
    </row>
    <row r="20" spans="1:17">
      <c r="A20" s="3">
        <v>445</v>
      </c>
      <c r="D20">
        <v>0.34810000000000002</v>
      </c>
      <c r="E20">
        <v>2.98E-2</v>
      </c>
      <c r="F20">
        <v>1.7826</v>
      </c>
      <c r="H20">
        <f t="shared" si="0"/>
        <v>0</v>
      </c>
      <c r="I20">
        <f t="shared" si="1"/>
        <v>0</v>
      </c>
      <c r="J20">
        <f t="shared" si="2"/>
        <v>0</v>
      </c>
      <c r="L20" s="37" t="e">
        <f>(1000*(0.31271-L10))-(650*(0.32902-M10))</f>
        <v>#DIV/0!</v>
      </c>
    </row>
    <row r="21" spans="1:17">
      <c r="A21" s="3">
        <v>450</v>
      </c>
      <c r="D21">
        <v>0.3362</v>
      </c>
      <c r="E21">
        <v>3.7999999999999999E-2</v>
      </c>
      <c r="F21">
        <v>1.7721</v>
      </c>
      <c r="H21">
        <f t="shared" si="0"/>
        <v>0</v>
      </c>
      <c r="I21">
        <f t="shared" si="1"/>
        <v>0</v>
      </c>
      <c r="J21">
        <f t="shared" si="2"/>
        <v>0</v>
      </c>
    </row>
    <row r="22" spans="1:17">
      <c r="A22" s="3">
        <v>455</v>
      </c>
      <c r="D22">
        <v>0.31869999999999998</v>
      </c>
      <c r="E22">
        <v>4.8000000000000001E-2</v>
      </c>
      <c r="F22">
        <v>1.7441</v>
      </c>
      <c r="H22">
        <f t="shared" si="0"/>
        <v>0</v>
      </c>
      <c r="I22">
        <f t="shared" si="1"/>
        <v>0</v>
      </c>
      <c r="J22">
        <f t="shared" si="2"/>
        <v>0</v>
      </c>
      <c r="L22" s="57" t="s">
        <v>228</v>
      </c>
      <c r="M22" t="s">
        <v>229</v>
      </c>
    </row>
    <row r="23" spans="1:17">
      <c r="A23" s="3">
        <v>460</v>
      </c>
      <c r="D23">
        <v>0.2908</v>
      </c>
      <c r="E23">
        <v>0.06</v>
      </c>
      <c r="F23">
        <v>1.6692</v>
      </c>
      <c r="H23">
        <f t="shared" si="0"/>
        <v>0</v>
      </c>
      <c r="I23">
        <f t="shared" si="1"/>
        <v>0</v>
      </c>
      <c r="J23">
        <f t="shared" si="2"/>
        <v>0</v>
      </c>
      <c r="L23" s="56" t="s">
        <v>230</v>
      </c>
      <c r="M23" t="s">
        <v>231</v>
      </c>
    </row>
    <row r="24" spans="1:17">
      <c r="A24" s="3">
        <v>465</v>
      </c>
      <c r="D24">
        <v>0.25109999999999999</v>
      </c>
      <c r="E24">
        <v>7.3899999999999993E-2</v>
      </c>
      <c r="F24">
        <v>1.5281</v>
      </c>
      <c r="H24">
        <f t="shared" si="0"/>
        <v>0</v>
      </c>
      <c r="I24">
        <f t="shared" si="1"/>
        <v>0</v>
      </c>
      <c r="J24">
        <f t="shared" si="2"/>
        <v>0</v>
      </c>
    </row>
    <row r="25" spans="1:17">
      <c r="A25" s="3">
        <v>470</v>
      </c>
      <c r="D25">
        <v>0.19539999999999999</v>
      </c>
      <c r="E25">
        <v>9.0999999999999998E-2</v>
      </c>
      <c r="F25">
        <v>1.2876000000000001</v>
      </c>
      <c r="H25">
        <f t="shared" si="0"/>
        <v>0</v>
      </c>
      <c r="I25">
        <f t="shared" si="1"/>
        <v>0</v>
      </c>
      <c r="J25">
        <f t="shared" si="2"/>
        <v>0</v>
      </c>
    </row>
    <row r="26" spans="1:17">
      <c r="A26" s="3">
        <v>475</v>
      </c>
      <c r="D26">
        <v>0.1421</v>
      </c>
      <c r="E26">
        <v>0.11260000000000001</v>
      </c>
      <c r="F26">
        <v>1.0419</v>
      </c>
      <c r="H26">
        <f t="shared" si="0"/>
        <v>0</v>
      </c>
      <c r="I26">
        <f t="shared" si="1"/>
        <v>0</v>
      </c>
      <c r="J26">
        <f t="shared" si="2"/>
        <v>0</v>
      </c>
    </row>
    <row r="27" spans="1:17">
      <c r="A27" s="3">
        <v>480</v>
      </c>
      <c r="D27">
        <v>9.5600000000000004E-2</v>
      </c>
      <c r="E27">
        <v>0.13900000000000001</v>
      </c>
      <c r="F27">
        <v>0.81299999999999994</v>
      </c>
      <c r="H27">
        <f t="shared" si="0"/>
        <v>0</v>
      </c>
      <c r="I27">
        <f t="shared" si="1"/>
        <v>0</v>
      </c>
      <c r="J27">
        <f t="shared" si="2"/>
        <v>0</v>
      </c>
    </row>
    <row r="28" spans="1:17">
      <c r="A28" s="3">
        <v>485</v>
      </c>
      <c r="D28">
        <v>5.8000000000000003E-2</v>
      </c>
      <c r="E28">
        <v>0.16930000000000001</v>
      </c>
      <c r="F28">
        <v>0.61619999999999997</v>
      </c>
      <c r="H28">
        <f t="shared" si="0"/>
        <v>0</v>
      </c>
      <c r="I28">
        <f t="shared" si="1"/>
        <v>0</v>
      </c>
      <c r="J28">
        <f t="shared" si="2"/>
        <v>0</v>
      </c>
    </row>
    <row r="29" spans="1:17">
      <c r="A29" s="3">
        <v>490</v>
      </c>
      <c r="D29">
        <v>3.2000000000000001E-2</v>
      </c>
      <c r="E29">
        <v>0.20799999999999999</v>
      </c>
      <c r="F29">
        <v>0.4652</v>
      </c>
      <c r="H29">
        <f t="shared" si="0"/>
        <v>0</v>
      </c>
      <c r="I29">
        <f t="shared" si="1"/>
        <v>0</v>
      </c>
      <c r="J29">
        <f t="shared" si="2"/>
        <v>0</v>
      </c>
    </row>
    <row r="30" spans="1:17">
      <c r="A30" s="3">
        <v>495</v>
      </c>
      <c r="D30">
        <v>1.47E-2</v>
      </c>
      <c r="E30">
        <v>0.2586</v>
      </c>
      <c r="F30">
        <v>0.3533</v>
      </c>
      <c r="H30">
        <f t="shared" si="0"/>
        <v>0</v>
      </c>
      <c r="I30">
        <f t="shared" si="1"/>
        <v>0</v>
      </c>
      <c r="J30">
        <f t="shared" si="2"/>
        <v>0</v>
      </c>
    </row>
    <row r="31" spans="1:17">
      <c r="A31" s="3">
        <v>500</v>
      </c>
      <c r="B31" s="58"/>
      <c r="D31">
        <v>4.8999999999999998E-3</v>
      </c>
      <c r="E31">
        <v>0.32300000000000001</v>
      </c>
      <c r="F31">
        <v>0.27200000000000002</v>
      </c>
      <c r="H31">
        <f t="shared" si="0"/>
        <v>0</v>
      </c>
      <c r="I31">
        <f t="shared" si="1"/>
        <v>0</v>
      </c>
      <c r="J31">
        <f t="shared" si="2"/>
        <v>0</v>
      </c>
    </row>
    <row r="32" spans="1:17">
      <c r="A32" s="3">
        <v>505</v>
      </c>
      <c r="B32" s="58"/>
      <c r="D32">
        <v>2.3999999999999998E-3</v>
      </c>
      <c r="E32">
        <v>0.4073</v>
      </c>
      <c r="F32">
        <v>0.21229999999999999</v>
      </c>
      <c r="H32">
        <f t="shared" si="0"/>
        <v>0</v>
      </c>
      <c r="I32">
        <f t="shared" si="1"/>
        <v>0</v>
      </c>
      <c r="J32">
        <f t="shared" si="2"/>
        <v>0</v>
      </c>
    </row>
    <row r="33" spans="1:10">
      <c r="A33" s="3">
        <v>510</v>
      </c>
      <c r="B33" s="58"/>
      <c r="D33">
        <v>9.2999999999999992E-3</v>
      </c>
      <c r="E33">
        <v>0.503</v>
      </c>
      <c r="F33">
        <v>0.15820000000000001</v>
      </c>
      <c r="H33">
        <f t="shared" si="0"/>
        <v>0</v>
      </c>
      <c r="I33">
        <f t="shared" si="1"/>
        <v>0</v>
      </c>
      <c r="J33">
        <f t="shared" si="2"/>
        <v>0</v>
      </c>
    </row>
    <row r="34" spans="1:10">
      <c r="A34" s="3">
        <v>515</v>
      </c>
      <c r="B34" s="58"/>
      <c r="D34">
        <v>2.9100000000000001E-2</v>
      </c>
      <c r="E34">
        <v>0.60819999999999996</v>
      </c>
      <c r="F34">
        <v>0.11169999999999999</v>
      </c>
      <c r="H34">
        <f t="shared" si="0"/>
        <v>0</v>
      </c>
      <c r="I34">
        <f t="shared" si="1"/>
        <v>0</v>
      </c>
      <c r="J34">
        <f t="shared" si="2"/>
        <v>0</v>
      </c>
    </row>
    <row r="35" spans="1:10">
      <c r="A35" s="3">
        <v>520</v>
      </c>
      <c r="B35" s="58"/>
      <c r="D35">
        <v>6.3299999999999995E-2</v>
      </c>
      <c r="E35">
        <v>0.71</v>
      </c>
      <c r="F35">
        <v>7.8200000000000006E-2</v>
      </c>
      <c r="H35">
        <f t="shared" si="0"/>
        <v>0</v>
      </c>
      <c r="I35">
        <f t="shared" si="1"/>
        <v>0</v>
      </c>
      <c r="J35">
        <f t="shared" si="2"/>
        <v>0</v>
      </c>
    </row>
    <row r="36" spans="1:10">
      <c r="A36" s="3">
        <v>525</v>
      </c>
      <c r="B36" s="58"/>
      <c r="D36">
        <v>0.1096</v>
      </c>
      <c r="E36">
        <v>0.79320000000000002</v>
      </c>
      <c r="F36">
        <v>5.7299999999999997E-2</v>
      </c>
      <c r="H36">
        <f t="shared" si="0"/>
        <v>0</v>
      </c>
      <c r="I36">
        <f t="shared" si="1"/>
        <v>0</v>
      </c>
      <c r="J36">
        <f t="shared" si="2"/>
        <v>0</v>
      </c>
    </row>
    <row r="37" spans="1:10">
      <c r="A37" s="3">
        <v>530</v>
      </c>
      <c r="B37" s="58"/>
      <c r="D37">
        <v>0.16550000000000001</v>
      </c>
      <c r="E37">
        <v>0.86199999999999999</v>
      </c>
      <c r="F37">
        <v>4.2200000000000001E-2</v>
      </c>
      <c r="H37">
        <f t="shared" si="0"/>
        <v>0</v>
      </c>
      <c r="I37">
        <f t="shared" si="1"/>
        <v>0</v>
      </c>
      <c r="J37">
        <f t="shared" si="2"/>
        <v>0</v>
      </c>
    </row>
    <row r="38" spans="1:10">
      <c r="A38" s="3">
        <v>535</v>
      </c>
      <c r="B38" s="58"/>
      <c r="D38">
        <v>0.22570000000000001</v>
      </c>
      <c r="E38">
        <v>0.91490000000000005</v>
      </c>
      <c r="F38">
        <v>2.98E-2</v>
      </c>
      <c r="H38">
        <f t="shared" si="0"/>
        <v>0</v>
      </c>
      <c r="I38">
        <f t="shared" si="1"/>
        <v>0</v>
      </c>
      <c r="J38">
        <f t="shared" si="2"/>
        <v>0</v>
      </c>
    </row>
    <row r="39" spans="1:10">
      <c r="A39" s="3">
        <v>540</v>
      </c>
      <c r="B39" s="58"/>
      <c r="D39">
        <v>0.29039999999999999</v>
      </c>
      <c r="E39">
        <v>0.95399999999999996</v>
      </c>
      <c r="F39">
        <v>2.0299999999999999E-2</v>
      </c>
      <c r="H39">
        <f t="shared" si="0"/>
        <v>0</v>
      </c>
      <c r="I39">
        <f t="shared" si="1"/>
        <v>0</v>
      </c>
      <c r="J39">
        <f t="shared" si="2"/>
        <v>0</v>
      </c>
    </row>
    <row r="40" spans="1:10">
      <c r="A40" s="3">
        <v>545</v>
      </c>
      <c r="B40" s="58"/>
      <c r="D40">
        <v>0.35970000000000002</v>
      </c>
      <c r="E40">
        <v>0.98029999999999995</v>
      </c>
      <c r="F40">
        <v>1.34E-2</v>
      </c>
      <c r="H40">
        <f t="shared" si="0"/>
        <v>0</v>
      </c>
      <c r="I40">
        <f t="shared" si="1"/>
        <v>0</v>
      </c>
      <c r="J40">
        <f t="shared" si="2"/>
        <v>0</v>
      </c>
    </row>
    <row r="41" spans="1:10">
      <c r="A41" s="3">
        <v>550</v>
      </c>
      <c r="B41" s="58"/>
      <c r="D41">
        <v>0.43340000000000001</v>
      </c>
      <c r="E41">
        <v>0.995</v>
      </c>
      <c r="F41">
        <v>8.6999999999999994E-3</v>
      </c>
      <c r="H41">
        <f t="shared" si="0"/>
        <v>0</v>
      </c>
      <c r="I41">
        <f t="shared" si="1"/>
        <v>0</v>
      </c>
      <c r="J41">
        <f t="shared" si="2"/>
        <v>0</v>
      </c>
    </row>
    <row r="42" spans="1:10">
      <c r="A42" s="3">
        <v>555</v>
      </c>
      <c r="B42" s="58"/>
      <c r="D42">
        <v>0.5121</v>
      </c>
      <c r="E42">
        <v>1</v>
      </c>
      <c r="F42">
        <v>5.7000000000000002E-3</v>
      </c>
      <c r="H42">
        <f t="shared" si="0"/>
        <v>0</v>
      </c>
      <c r="I42">
        <f t="shared" si="1"/>
        <v>0</v>
      </c>
      <c r="J42">
        <f t="shared" si="2"/>
        <v>0</v>
      </c>
    </row>
    <row r="43" spans="1:10">
      <c r="A43" s="3">
        <v>560</v>
      </c>
      <c r="B43" s="58"/>
      <c r="D43">
        <v>0.59450000000000003</v>
      </c>
      <c r="E43">
        <v>0.995</v>
      </c>
      <c r="F43">
        <v>3.8999999999999998E-3</v>
      </c>
      <c r="H43">
        <f t="shared" si="0"/>
        <v>0</v>
      </c>
      <c r="I43">
        <f t="shared" si="1"/>
        <v>0</v>
      </c>
      <c r="J43">
        <f t="shared" si="2"/>
        <v>0</v>
      </c>
    </row>
    <row r="44" spans="1:10">
      <c r="A44" s="3">
        <v>565</v>
      </c>
      <c r="B44" s="58"/>
      <c r="D44">
        <v>0.6784</v>
      </c>
      <c r="E44">
        <v>0.97860000000000003</v>
      </c>
      <c r="F44">
        <v>2.7000000000000001E-3</v>
      </c>
      <c r="H44">
        <f t="shared" si="0"/>
        <v>0</v>
      </c>
      <c r="I44">
        <f t="shared" si="1"/>
        <v>0</v>
      </c>
      <c r="J44">
        <f t="shared" si="2"/>
        <v>0</v>
      </c>
    </row>
    <row r="45" spans="1:10">
      <c r="A45" s="3">
        <v>570</v>
      </c>
      <c r="B45" s="58"/>
      <c r="D45">
        <v>0.7621</v>
      </c>
      <c r="E45">
        <v>0.95199999999999996</v>
      </c>
      <c r="F45">
        <v>2.0999999999999999E-3</v>
      </c>
      <c r="H45">
        <f t="shared" si="0"/>
        <v>0</v>
      </c>
      <c r="I45">
        <f t="shared" si="1"/>
        <v>0</v>
      </c>
      <c r="J45">
        <f t="shared" si="2"/>
        <v>0</v>
      </c>
    </row>
    <row r="46" spans="1:10">
      <c r="A46" s="3">
        <v>575</v>
      </c>
      <c r="B46" s="58"/>
      <c r="D46">
        <v>0.84250000000000003</v>
      </c>
      <c r="E46">
        <v>0.91539999999999999</v>
      </c>
      <c r="F46">
        <v>1.8E-3</v>
      </c>
      <c r="H46">
        <f t="shared" si="0"/>
        <v>0</v>
      </c>
      <c r="I46">
        <f t="shared" si="1"/>
        <v>0</v>
      </c>
      <c r="J46">
        <f t="shared" si="2"/>
        <v>0</v>
      </c>
    </row>
    <row r="47" spans="1:10">
      <c r="A47" s="3">
        <v>580</v>
      </c>
      <c r="B47" s="58"/>
      <c r="D47">
        <v>0.9163</v>
      </c>
      <c r="E47">
        <v>0.87</v>
      </c>
      <c r="F47">
        <v>1.6999999999999999E-3</v>
      </c>
      <c r="H47">
        <f t="shared" si="0"/>
        <v>0</v>
      </c>
      <c r="I47">
        <f t="shared" si="1"/>
        <v>0</v>
      </c>
      <c r="J47">
        <f t="shared" si="2"/>
        <v>0</v>
      </c>
    </row>
    <row r="48" spans="1:10">
      <c r="A48" s="3">
        <v>585</v>
      </c>
      <c r="B48" s="58"/>
      <c r="D48">
        <v>0.97860000000000003</v>
      </c>
      <c r="E48">
        <v>0.81630000000000003</v>
      </c>
      <c r="F48">
        <v>1.4E-3</v>
      </c>
      <c r="H48">
        <f t="shared" si="0"/>
        <v>0</v>
      </c>
      <c r="I48">
        <f t="shared" si="1"/>
        <v>0</v>
      </c>
      <c r="J48">
        <f t="shared" si="2"/>
        <v>0</v>
      </c>
    </row>
    <row r="49" spans="1:10">
      <c r="A49" s="3">
        <v>590</v>
      </c>
      <c r="B49" s="58"/>
      <c r="D49">
        <v>1.0263</v>
      </c>
      <c r="E49">
        <v>0.75700000000000001</v>
      </c>
      <c r="F49">
        <v>1.1000000000000001E-3</v>
      </c>
      <c r="H49">
        <f t="shared" si="0"/>
        <v>0</v>
      </c>
      <c r="I49">
        <f t="shared" si="1"/>
        <v>0</v>
      </c>
      <c r="J49">
        <f t="shared" si="2"/>
        <v>0</v>
      </c>
    </row>
    <row r="50" spans="1:10">
      <c r="A50" s="3">
        <v>595</v>
      </c>
      <c r="B50" s="58"/>
      <c r="D50">
        <v>1.0567</v>
      </c>
      <c r="E50">
        <v>0.69489999999999996</v>
      </c>
      <c r="F50">
        <v>1E-3</v>
      </c>
      <c r="H50">
        <f t="shared" si="0"/>
        <v>0</v>
      </c>
      <c r="I50">
        <f t="shared" si="1"/>
        <v>0</v>
      </c>
      <c r="J50">
        <f t="shared" si="2"/>
        <v>0</v>
      </c>
    </row>
    <row r="51" spans="1:10">
      <c r="A51" s="3">
        <v>600</v>
      </c>
      <c r="B51" s="58"/>
      <c r="D51">
        <v>1.0622</v>
      </c>
      <c r="E51">
        <v>0.63100000000000001</v>
      </c>
      <c r="F51">
        <v>8.0000000000000004E-4</v>
      </c>
      <c r="H51">
        <f t="shared" si="0"/>
        <v>0</v>
      </c>
      <c r="I51">
        <f t="shared" si="1"/>
        <v>0</v>
      </c>
      <c r="J51">
        <f t="shared" si="2"/>
        <v>0</v>
      </c>
    </row>
    <row r="52" spans="1:10">
      <c r="A52" s="3">
        <v>605</v>
      </c>
      <c r="B52" s="58"/>
      <c r="D52">
        <v>1.0456000000000001</v>
      </c>
      <c r="E52">
        <v>0.56679999999999997</v>
      </c>
      <c r="F52">
        <v>5.9999999999999995E-4</v>
      </c>
      <c r="H52">
        <f t="shared" si="0"/>
        <v>0</v>
      </c>
      <c r="I52">
        <f t="shared" si="1"/>
        <v>0</v>
      </c>
      <c r="J52">
        <f t="shared" si="2"/>
        <v>0</v>
      </c>
    </row>
    <row r="53" spans="1:10">
      <c r="A53" s="3">
        <v>610</v>
      </c>
      <c r="B53" s="58"/>
      <c r="D53">
        <v>1.0025999999999999</v>
      </c>
      <c r="E53">
        <v>0.503</v>
      </c>
      <c r="F53">
        <v>2.9999999999999997E-4</v>
      </c>
      <c r="H53">
        <f t="shared" si="0"/>
        <v>0</v>
      </c>
      <c r="I53">
        <f t="shared" si="1"/>
        <v>0</v>
      </c>
      <c r="J53">
        <f t="shared" si="2"/>
        <v>0</v>
      </c>
    </row>
    <row r="54" spans="1:10">
      <c r="A54" s="3">
        <v>615</v>
      </c>
      <c r="B54" s="58"/>
      <c r="D54">
        <v>0.93840000000000001</v>
      </c>
      <c r="E54">
        <v>0.44119999999999998</v>
      </c>
      <c r="F54">
        <v>2.0000000000000001E-4</v>
      </c>
      <c r="H54">
        <f t="shared" si="0"/>
        <v>0</v>
      </c>
      <c r="I54">
        <f t="shared" si="1"/>
        <v>0</v>
      </c>
      <c r="J54">
        <f t="shared" si="2"/>
        <v>0</v>
      </c>
    </row>
    <row r="55" spans="1:10">
      <c r="A55" s="3">
        <v>620</v>
      </c>
      <c r="B55" s="58"/>
      <c r="D55">
        <v>0.85440000000000005</v>
      </c>
      <c r="E55">
        <v>0.38100000000000001</v>
      </c>
      <c r="F55">
        <v>2.0000000000000001E-4</v>
      </c>
      <c r="H55">
        <f t="shared" si="0"/>
        <v>0</v>
      </c>
      <c r="I55">
        <f t="shared" si="1"/>
        <v>0</v>
      </c>
      <c r="J55">
        <f t="shared" si="2"/>
        <v>0</v>
      </c>
    </row>
    <row r="56" spans="1:10">
      <c r="A56" s="3">
        <v>625</v>
      </c>
      <c r="B56" s="58"/>
      <c r="D56">
        <v>0.75139999999999996</v>
      </c>
      <c r="E56">
        <v>0.32100000000000001</v>
      </c>
      <c r="F56">
        <v>1E-4</v>
      </c>
      <c r="H56">
        <f t="shared" si="0"/>
        <v>0</v>
      </c>
      <c r="I56">
        <f t="shared" si="1"/>
        <v>0</v>
      </c>
      <c r="J56">
        <f t="shared" si="2"/>
        <v>0</v>
      </c>
    </row>
    <row r="57" spans="1:10">
      <c r="A57" s="3">
        <v>630</v>
      </c>
      <c r="B57" s="58"/>
      <c r="D57">
        <v>0.64239999999999997</v>
      </c>
      <c r="E57">
        <v>0.26500000000000001</v>
      </c>
      <c r="F57">
        <v>0</v>
      </c>
      <c r="H57">
        <f t="shared" si="0"/>
        <v>0</v>
      </c>
      <c r="I57">
        <f t="shared" si="1"/>
        <v>0</v>
      </c>
      <c r="J57">
        <f t="shared" si="2"/>
        <v>0</v>
      </c>
    </row>
    <row r="58" spans="1:10">
      <c r="A58" s="3">
        <v>635</v>
      </c>
      <c r="B58" s="58"/>
      <c r="D58">
        <v>0.54190000000000005</v>
      </c>
      <c r="E58">
        <v>0.217</v>
      </c>
      <c r="F58">
        <v>0</v>
      </c>
      <c r="H58">
        <f t="shared" si="0"/>
        <v>0</v>
      </c>
      <c r="I58">
        <f t="shared" si="1"/>
        <v>0</v>
      </c>
      <c r="J58">
        <f t="shared" si="2"/>
        <v>0</v>
      </c>
    </row>
    <row r="59" spans="1:10">
      <c r="A59" s="3">
        <v>640</v>
      </c>
      <c r="B59" s="58"/>
      <c r="D59">
        <v>0.44790000000000002</v>
      </c>
      <c r="E59">
        <v>0.17499999999999999</v>
      </c>
      <c r="F59">
        <v>0</v>
      </c>
      <c r="H59">
        <f t="shared" si="0"/>
        <v>0</v>
      </c>
      <c r="I59">
        <f t="shared" si="1"/>
        <v>0</v>
      </c>
      <c r="J59">
        <f t="shared" si="2"/>
        <v>0</v>
      </c>
    </row>
    <row r="60" spans="1:10">
      <c r="A60" s="3">
        <v>645</v>
      </c>
      <c r="B60" s="58"/>
      <c r="D60">
        <v>0.36080000000000001</v>
      </c>
      <c r="E60">
        <v>0.13819999999999999</v>
      </c>
      <c r="F60">
        <v>0</v>
      </c>
      <c r="H60">
        <f t="shared" si="0"/>
        <v>0</v>
      </c>
      <c r="I60">
        <f t="shared" si="1"/>
        <v>0</v>
      </c>
      <c r="J60">
        <f t="shared" si="2"/>
        <v>0</v>
      </c>
    </row>
    <row r="61" spans="1:10">
      <c r="A61" s="3">
        <v>650</v>
      </c>
      <c r="B61" s="58"/>
      <c r="D61">
        <v>0.28349999999999997</v>
      </c>
      <c r="E61">
        <v>0.107</v>
      </c>
      <c r="F61">
        <v>0</v>
      </c>
      <c r="H61">
        <f t="shared" si="0"/>
        <v>0</v>
      </c>
      <c r="I61">
        <f t="shared" si="1"/>
        <v>0</v>
      </c>
      <c r="J61">
        <f t="shared" si="2"/>
        <v>0</v>
      </c>
    </row>
    <row r="62" spans="1:10">
      <c r="A62" s="3">
        <v>655</v>
      </c>
      <c r="B62" s="58"/>
      <c r="D62">
        <v>0.21870000000000001</v>
      </c>
      <c r="E62">
        <v>8.1600000000000006E-2</v>
      </c>
      <c r="F62">
        <v>0</v>
      </c>
      <c r="H62">
        <f t="shared" si="0"/>
        <v>0</v>
      </c>
      <c r="I62">
        <f t="shared" si="1"/>
        <v>0</v>
      </c>
      <c r="J62">
        <f t="shared" si="2"/>
        <v>0</v>
      </c>
    </row>
    <row r="63" spans="1:10">
      <c r="A63" s="3">
        <v>660</v>
      </c>
      <c r="B63" s="58"/>
      <c r="D63">
        <v>0.16489999999999999</v>
      </c>
      <c r="E63">
        <v>6.0999999999999999E-2</v>
      </c>
      <c r="F63">
        <v>0</v>
      </c>
      <c r="H63">
        <f t="shared" si="0"/>
        <v>0</v>
      </c>
      <c r="I63">
        <f t="shared" si="1"/>
        <v>0</v>
      </c>
      <c r="J63">
        <f t="shared" si="2"/>
        <v>0</v>
      </c>
    </row>
    <row r="64" spans="1:10">
      <c r="A64" s="3">
        <v>665</v>
      </c>
      <c r="B64" s="58"/>
      <c r="D64">
        <v>0.1212</v>
      </c>
      <c r="E64">
        <v>4.4600000000000001E-2</v>
      </c>
      <c r="F64">
        <v>0</v>
      </c>
      <c r="H64">
        <f t="shared" si="0"/>
        <v>0</v>
      </c>
      <c r="I64">
        <f t="shared" si="1"/>
        <v>0</v>
      </c>
      <c r="J64">
        <f t="shared" si="2"/>
        <v>0</v>
      </c>
    </row>
    <row r="65" spans="1:10">
      <c r="A65" s="3">
        <v>670</v>
      </c>
      <c r="B65" s="58"/>
      <c r="D65">
        <v>8.7400000000000005E-2</v>
      </c>
      <c r="E65">
        <v>3.2000000000000001E-2</v>
      </c>
      <c r="F65">
        <v>0</v>
      </c>
      <c r="H65">
        <f t="shared" si="0"/>
        <v>0</v>
      </c>
      <c r="I65">
        <f t="shared" si="1"/>
        <v>0</v>
      </c>
      <c r="J65">
        <f t="shared" si="2"/>
        <v>0</v>
      </c>
    </row>
    <row r="66" spans="1:10">
      <c r="A66" s="3">
        <v>675</v>
      </c>
      <c r="B66" s="58"/>
      <c r="D66">
        <v>6.3600000000000004E-2</v>
      </c>
      <c r="E66">
        <v>2.3199999999999998E-2</v>
      </c>
      <c r="F66">
        <v>0</v>
      </c>
      <c r="H66">
        <f t="shared" si="0"/>
        <v>0</v>
      </c>
      <c r="I66">
        <f t="shared" si="1"/>
        <v>0</v>
      </c>
      <c r="J66">
        <f t="shared" si="2"/>
        <v>0</v>
      </c>
    </row>
    <row r="67" spans="1:10">
      <c r="A67" s="3">
        <v>680</v>
      </c>
      <c r="B67" s="58"/>
      <c r="D67">
        <v>4.6800000000000001E-2</v>
      </c>
      <c r="E67">
        <v>1.7000000000000001E-2</v>
      </c>
      <c r="F67">
        <v>0</v>
      </c>
      <c r="H67">
        <f t="shared" si="0"/>
        <v>0</v>
      </c>
      <c r="I67">
        <f t="shared" si="1"/>
        <v>0</v>
      </c>
      <c r="J67">
        <f t="shared" si="2"/>
        <v>0</v>
      </c>
    </row>
    <row r="68" spans="1:10">
      <c r="A68" s="3">
        <v>685</v>
      </c>
      <c r="B68" s="58"/>
      <c r="D68">
        <v>3.2899999999999999E-2</v>
      </c>
      <c r="E68">
        <v>1.1900000000000001E-2</v>
      </c>
      <c r="F68">
        <v>0</v>
      </c>
      <c r="H68">
        <f t="shared" si="0"/>
        <v>0</v>
      </c>
      <c r="I68">
        <f t="shared" si="1"/>
        <v>0</v>
      </c>
      <c r="J68">
        <f t="shared" si="2"/>
        <v>0</v>
      </c>
    </row>
    <row r="69" spans="1:10">
      <c r="A69" s="3">
        <v>690</v>
      </c>
      <c r="B69" s="58"/>
      <c r="D69">
        <v>2.2700000000000001E-2</v>
      </c>
      <c r="E69">
        <v>8.2000000000000007E-3</v>
      </c>
      <c r="F69">
        <v>0</v>
      </c>
      <c r="H69">
        <f t="shared" si="0"/>
        <v>0</v>
      </c>
      <c r="I69">
        <f t="shared" si="1"/>
        <v>0</v>
      </c>
      <c r="J69">
        <f t="shared" si="2"/>
        <v>0</v>
      </c>
    </row>
    <row r="70" spans="1:10">
      <c r="A70" s="3">
        <v>695</v>
      </c>
      <c r="B70" s="58"/>
      <c r="D70">
        <v>1.5800000000000002E-2</v>
      </c>
      <c r="E70">
        <v>5.7000000000000002E-3</v>
      </c>
      <c r="F70">
        <v>0</v>
      </c>
      <c r="H70">
        <f t="shared" si="0"/>
        <v>0</v>
      </c>
      <c r="I70">
        <f t="shared" si="1"/>
        <v>0</v>
      </c>
      <c r="J70">
        <f t="shared" si="2"/>
        <v>0</v>
      </c>
    </row>
    <row r="71" spans="1:10">
      <c r="A71" s="3">
        <v>700</v>
      </c>
      <c r="B71" s="58"/>
      <c r="D71">
        <v>1.14E-2</v>
      </c>
      <c r="E71">
        <v>4.1000000000000003E-3</v>
      </c>
      <c r="F71">
        <v>0</v>
      </c>
      <c r="H71">
        <f t="shared" si="0"/>
        <v>0</v>
      </c>
      <c r="I71">
        <f t="shared" si="1"/>
        <v>0</v>
      </c>
      <c r="J71">
        <f t="shared" si="2"/>
        <v>0</v>
      </c>
    </row>
    <row r="72" spans="1:10">
      <c r="A72" s="3">
        <v>705</v>
      </c>
      <c r="B72" s="58"/>
      <c r="D72">
        <v>8.0999999999999996E-3</v>
      </c>
      <c r="E72">
        <v>2.8999999999999998E-3</v>
      </c>
      <c r="F72">
        <v>0</v>
      </c>
      <c r="H72">
        <f t="shared" ref="H72:H87" si="3">B72*D72</f>
        <v>0</v>
      </c>
      <c r="I72">
        <f t="shared" ref="I72:I87" si="4">B72*E72</f>
        <v>0</v>
      </c>
      <c r="J72">
        <f t="shared" ref="J72:J87" si="5">B72*F72</f>
        <v>0</v>
      </c>
    </row>
    <row r="73" spans="1:10">
      <c r="A73" s="3">
        <v>710</v>
      </c>
      <c r="B73" s="58"/>
      <c r="D73">
        <v>5.7999999999999996E-3</v>
      </c>
      <c r="E73">
        <v>2.0999999999999999E-3</v>
      </c>
      <c r="F73">
        <v>0</v>
      </c>
      <c r="H73">
        <f t="shared" si="3"/>
        <v>0</v>
      </c>
      <c r="I73">
        <f t="shared" si="4"/>
        <v>0</v>
      </c>
      <c r="J73">
        <f t="shared" si="5"/>
        <v>0</v>
      </c>
    </row>
    <row r="74" spans="1:10">
      <c r="A74" s="3">
        <v>715</v>
      </c>
      <c r="B74" s="58"/>
      <c r="D74">
        <v>4.1000000000000003E-3</v>
      </c>
      <c r="E74">
        <v>1.5E-3</v>
      </c>
      <c r="F74">
        <v>0</v>
      </c>
      <c r="H74">
        <f t="shared" si="3"/>
        <v>0</v>
      </c>
      <c r="I74">
        <f t="shared" si="4"/>
        <v>0</v>
      </c>
      <c r="J74">
        <f t="shared" si="5"/>
        <v>0</v>
      </c>
    </row>
    <row r="75" spans="1:10">
      <c r="A75" s="3">
        <v>720</v>
      </c>
      <c r="B75" s="58"/>
      <c r="D75">
        <v>2.8999999999999998E-3</v>
      </c>
      <c r="E75">
        <v>1E-3</v>
      </c>
      <c r="F75">
        <v>0</v>
      </c>
      <c r="H75">
        <f t="shared" si="3"/>
        <v>0</v>
      </c>
      <c r="I75">
        <f t="shared" si="4"/>
        <v>0</v>
      </c>
      <c r="J75">
        <f t="shared" si="5"/>
        <v>0</v>
      </c>
    </row>
    <row r="76" spans="1:10">
      <c r="A76" s="3">
        <v>725</v>
      </c>
      <c r="B76" s="58"/>
      <c r="D76">
        <v>2E-3</v>
      </c>
      <c r="E76">
        <v>6.9999999999999999E-4</v>
      </c>
      <c r="F76">
        <v>0</v>
      </c>
      <c r="H76">
        <f t="shared" si="3"/>
        <v>0</v>
      </c>
      <c r="I76">
        <f t="shared" si="4"/>
        <v>0</v>
      </c>
      <c r="J76">
        <f t="shared" si="5"/>
        <v>0</v>
      </c>
    </row>
    <row r="77" spans="1:10">
      <c r="A77" s="3">
        <v>730</v>
      </c>
      <c r="B77" s="58"/>
      <c r="D77">
        <v>1.4E-3</v>
      </c>
      <c r="E77">
        <v>5.0000000000000001E-4</v>
      </c>
      <c r="F77">
        <v>0</v>
      </c>
      <c r="H77">
        <f t="shared" si="3"/>
        <v>0</v>
      </c>
      <c r="I77">
        <f t="shared" si="4"/>
        <v>0</v>
      </c>
      <c r="J77">
        <f t="shared" si="5"/>
        <v>0</v>
      </c>
    </row>
    <row r="78" spans="1:10">
      <c r="A78" s="3">
        <v>735</v>
      </c>
      <c r="B78" s="58"/>
      <c r="D78">
        <v>1E-3</v>
      </c>
      <c r="E78">
        <v>4.0000000000000002E-4</v>
      </c>
      <c r="F78">
        <v>0</v>
      </c>
      <c r="H78">
        <f t="shared" si="3"/>
        <v>0</v>
      </c>
      <c r="I78">
        <f t="shared" si="4"/>
        <v>0</v>
      </c>
      <c r="J78">
        <f t="shared" si="5"/>
        <v>0</v>
      </c>
    </row>
    <row r="79" spans="1:10">
      <c r="A79" s="3">
        <v>740</v>
      </c>
      <c r="B79" s="58"/>
      <c r="D79">
        <v>6.9999999999999999E-4</v>
      </c>
      <c r="E79">
        <v>2.0000000000000001E-4</v>
      </c>
      <c r="F79">
        <v>0</v>
      </c>
      <c r="H79">
        <f t="shared" si="3"/>
        <v>0</v>
      </c>
      <c r="I79">
        <f t="shared" si="4"/>
        <v>0</v>
      </c>
      <c r="J79">
        <f t="shared" si="5"/>
        <v>0</v>
      </c>
    </row>
    <row r="80" spans="1:10">
      <c r="A80" s="3">
        <v>745</v>
      </c>
      <c r="B80" s="58"/>
      <c r="D80">
        <v>5.0000000000000001E-4</v>
      </c>
      <c r="E80">
        <v>2.0000000000000001E-4</v>
      </c>
      <c r="F80">
        <v>0</v>
      </c>
      <c r="H80">
        <f t="shared" si="3"/>
        <v>0</v>
      </c>
      <c r="I80">
        <f t="shared" si="4"/>
        <v>0</v>
      </c>
      <c r="J80">
        <f t="shared" si="5"/>
        <v>0</v>
      </c>
    </row>
    <row r="81" spans="1:10">
      <c r="A81" s="3">
        <v>750</v>
      </c>
      <c r="B81" s="58"/>
      <c r="D81">
        <v>2.9999999999999997E-4</v>
      </c>
      <c r="E81">
        <v>1E-4</v>
      </c>
      <c r="F81">
        <v>0</v>
      </c>
      <c r="H81">
        <f t="shared" si="3"/>
        <v>0</v>
      </c>
      <c r="I81">
        <f t="shared" si="4"/>
        <v>0</v>
      </c>
      <c r="J81">
        <f t="shared" si="5"/>
        <v>0</v>
      </c>
    </row>
    <row r="82" spans="1:10">
      <c r="A82" s="3">
        <v>755</v>
      </c>
      <c r="D82">
        <v>2.0000000000000001E-4</v>
      </c>
      <c r="E82">
        <v>1E-4</v>
      </c>
      <c r="F82">
        <v>0</v>
      </c>
      <c r="H82">
        <f t="shared" si="3"/>
        <v>0</v>
      </c>
      <c r="I82">
        <f t="shared" si="4"/>
        <v>0</v>
      </c>
      <c r="J82">
        <f t="shared" si="5"/>
        <v>0</v>
      </c>
    </row>
    <row r="83" spans="1:10">
      <c r="A83" s="3">
        <v>760</v>
      </c>
      <c r="D83">
        <v>2.0000000000000001E-4</v>
      </c>
      <c r="E83">
        <v>1E-4</v>
      </c>
      <c r="F83">
        <v>0</v>
      </c>
      <c r="H83">
        <f t="shared" si="3"/>
        <v>0</v>
      </c>
      <c r="I83">
        <f t="shared" si="4"/>
        <v>0</v>
      </c>
      <c r="J83">
        <f t="shared" si="5"/>
        <v>0</v>
      </c>
    </row>
    <row r="84" spans="1:10">
      <c r="A84" s="3">
        <v>765</v>
      </c>
      <c r="D84">
        <v>1E-4</v>
      </c>
      <c r="E84">
        <v>0</v>
      </c>
      <c r="F84">
        <v>0</v>
      </c>
      <c r="H84">
        <f t="shared" si="3"/>
        <v>0</v>
      </c>
      <c r="I84">
        <f t="shared" si="4"/>
        <v>0</v>
      </c>
      <c r="J84">
        <f t="shared" si="5"/>
        <v>0</v>
      </c>
    </row>
    <row r="85" spans="1:10">
      <c r="A85" s="3">
        <v>770</v>
      </c>
      <c r="D85">
        <v>1E-4</v>
      </c>
      <c r="E85">
        <v>0</v>
      </c>
      <c r="F85">
        <v>0</v>
      </c>
      <c r="H85">
        <f t="shared" si="3"/>
        <v>0</v>
      </c>
      <c r="I85">
        <f t="shared" si="4"/>
        <v>0</v>
      </c>
      <c r="J85">
        <f t="shared" si="5"/>
        <v>0</v>
      </c>
    </row>
    <row r="86" spans="1:10">
      <c r="A86" s="3">
        <v>775</v>
      </c>
      <c r="D86">
        <v>1E-4</v>
      </c>
      <c r="E86">
        <v>0</v>
      </c>
      <c r="F86">
        <v>0</v>
      </c>
      <c r="H86">
        <f t="shared" si="3"/>
        <v>0</v>
      </c>
      <c r="I86">
        <f t="shared" si="4"/>
        <v>0</v>
      </c>
      <c r="J86">
        <f t="shared" si="5"/>
        <v>0</v>
      </c>
    </row>
    <row r="87" spans="1:10">
      <c r="A87" s="3">
        <v>780</v>
      </c>
      <c r="D87">
        <v>0</v>
      </c>
      <c r="E87">
        <v>0</v>
      </c>
      <c r="F87">
        <v>0</v>
      </c>
      <c r="H87">
        <f t="shared" si="3"/>
        <v>0</v>
      </c>
      <c r="I87">
        <f t="shared" si="4"/>
        <v>0</v>
      </c>
      <c r="J87">
        <f t="shared" si="5"/>
        <v>0</v>
      </c>
    </row>
    <row r="89" spans="1:10">
      <c r="H89" t="s">
        <v>11</v>
      </c>
    </row>
    <row r="90" spans="1:10">
      <c r="H90">
        <f>SUM(H7:H87)</f>
        <v>0</v>
      </c>
      <c r="I90">
        <f>SUM(I7:I87)</f>
        <v>0</v>
      </c>
      <c r="J90">
        <f>SUM(J7:J87)</f>
        <v>0</v>
      </c>
    </row>
    <row r="91" spans="1:10">
      <c r="H91" t="s">
        <v>12</v>
      </c>
    </row>
    <row r="92" spans="1:10">
      <c r="H92" t="e">
        <f>(H90/I90)*100</f>
        <v>#DIV/0!</v>
      </c>
      <c r="I92" t="e">
        <f>(I90/I90)*100</f>
        <v>#DIV/0!</v>
      </c>
      <c r="J92" t="e">
        <f>(J90/I90)*100</f>
        <v>#DIV/0!</v>
      </c>
    </row>
  </sheetData>
  <conditionalFormatting sqref="N8:N13 L11:M12 L6:N6 L8:M9">
    <cfRule type="colorScale" priority="2">
      <colorScale>
        <cfvo type="min" val="0"/>
        <cfvo type="max" val="0"/>
        <color rgb="FFF59865"/>
        <color rgb="FFF59865"/>
      </colorScale>
    </cfRule>
    <cfRule type="colorScale" priority="4">
      <colorScale>
        <cfvo type="min" val="0"/>
        <cfvo type="max" val="0"/>
        <color rgb="FFF27936"/>
        <color rgb="FFF27936"/>
      </colorScale>
    </cfRule>
    <cfRule type="colorScale" priority="5">
      <colorScale>
        <cfvo type="min" val="0"/>
        <cfvo type="max" val="0"/>
        <color theme="5" tint="0.39997558519241921"/>
        <color theme="5" tint="0.39997558519241921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92"/>
  <sheetViews>
    <sheetView topLeftCell="A4" workbookViewId="0">
      <selection activeCell="L22" sqref="L22:P22"/>
    </sheetView>
  </sheetViews>
  <sheetFormatPr defaultRowHeight="14.4"/>
  <cols>
    <col min="1" max="1" width="16.109375" customWidth="1"/>
    <col min="2" max="2" width="13.6640625" customWidth="1"/>
    <col min="8" max="8" width="15" customWidth="1"/>
    <col min="9" max="9" width="13.44140625" customWidth="1"/>
    <col min="10" max="10" width="15.5546875" customWidth="1"/>
    <col min="12" max="12" width="9.5546875" customWidth="1"/>
    <col min="14" max="14" width="9.44140625" customWidth="1"/>
    <col min="16" max="16" width="10.109375" customWidth="1"/>
  </cols>
  <sheetData>
    <row r="1" spans="1:18" ht="21">
      <c r="A1" s="1" t="s">
        <v>226</v>
      </c>
    </row>
    <row r="3" spans="1:18" s="2" customFormat="1" ht="18">
      <c r="B3" s="2" t="s">
        <v>1</v>
      </c>
      <c r="D3" s="2" t="s">
        <v>2</v>
      </c>
      <c r="H3" s="2" t="s">
        <v>7</v>
      </c>
      <c r="L3" s="2" t="s">
        <v>19</v>
      </c>
      <c r="P3" s="2" t="s">
        <v>20</v>
      </c>
    </row>
    <row r="4" spans="1:18" s="15" customFormat="1">
      <c r="A4" s="15" t="s">
        <v>0</v>
      </c>
      <c r="B4" s="15" t="s">
        <v>6</v>
      </c>
      <c r="D4" s="15" t="s">
        <v>3</v>
      </c>
      <c r="E4" s="15" t="s">
        <v>4</v>
      </c>
      <c r="F4" s="15" t="s">
        <v>5</v>
      </c>
      <c r="H4" s="15" t="s">
        <v>8</v>
      </c>
      <c r="I4" s="15" t="s">
        <v>9</v>
      </c>
      <c r="J4" s="15" t="s">
        <v>10</v>
      </c>
    </row>
    <row r="5" spans="1:18" ht="15" thickBot="1"/>
    <row r="6" spans="1:18" ht="15" thickBot="1">
      <c r="L6" s="7" t="s">
        <v>13</v>
      </c>
      <c r="M6" s="7" t="s">
        <v>14</v>
      </c>
      <c r="N6" s="7" t="s">
        <v>15</v>
      </c>
      <c r="P6" t="s">
        <v>21</v>
      </c>
      <c r="Q6" t="s">
        <v>24</v>
      </c>
      <c r="R6" t="s">
        <v>25</v>
      </c>
    </row>
    <row r="7" spans="1:18" ht="15" thickBot="1">
      <c r="A7" s="3">
        <v>380</v>
      </c>
      <c r="B7">
        <v>48836157129739.758</v>
      </c>
      <c r="D7">
        <v>1.4E-3</v>
      </c>
      <c r="E7">
        <v>0</v>
      </c>
      <c r="F7">
        <v>6.4999999999999997E-3</v>
      </c>
      <c r="H7">
        <f>B7*D7</f>
        <v>68370619981.635658</v>
      </c>
      <c r="I7">
        <f>B7*E7</f>
        <v>0</v>
      </c>
      <c r="J7">
        <f>B7*F7</f>
        <v>317435021343.30841</v>
      </c>
      <c r="L7" s="9">
        <f>H92</f>
        <v>96.845490512972461</v>
      </c>
      <c r="M7" s="9">
        <f>I92</f>
        <v>100</v>
      </c>
      <c r="N7" s="9">
        <f>J92</f>
        <v>113.61532341721903</v>
      </c>
      <c r="P7">
        <f>(L10-0.332)/(M10-0.1858)</f>
        <v>-0.14716522534000648</v>
      </c>
      <c r="Q7">
        <f>POWER(P7,2)</f>
        <v>2.1657603549374883E-2</v>
      </c>
      <c r="R7">
        <f>POWER(P7,3)</f>
        <v>-3.1872461066682787E-3</v>
      </c>
    </row>
    <row r="8" spans="1:18" ht="15" thickBot="1">
      <c r="A8" s="3">
        <v>385</v>
      </c>
      <c r="B8">
        <v>49294486815768.656</v>
      </c>
      <c r="D8">
        <v>2.2000000000000001E-3</v>
      </c>
      <c r="E8">
        <v>1E-4</v>
      </c>
      <c r="F8">
        <v>1.0500000000000001E-2</v>
      </c>
      <c r="H8">
        <f t="shared" ref="H8:H71" si="0">B8*D8</f>
        <v>108447870994.69106</v>
      </c>
      <c r="I8">
        <f t="shared" ref="I8:I71" si="1">B8*E8</f>
        <v>4929448681.5768661</v>
      </c>
      <c r="J8">
        <f t="shared" ref="J8:J71" si="2">B8*F8</f>
        <v>517592111565.57092</v>
      </c>
      <c r="L8" s="7"/>
      <c r="M8" s="7"/>
    </row>
    <row r="9" spans="1:18" ht="15" thickBot="1">
      <c r="A9" s="3">
        <v>390</v>
      </c>
      <c r="B9">
        <v>49704735500001</v>
      </c>
      <c r="D9">
        <v>4.1999999999999997E-3</v>
      </c>
      <c r="E9">
        <v>1E-4</v>
      </c>
      <c r="F9">
        <v>2.01E-2</v>
      </c>
      <c r="H9">
        <f t="shared" si="0"/>
        <v>208759889100.00418</v>
      </c>
      <c r="I9">
        <f t="shared" si="1"/>
        <v>4970473550.0001001</v>
      </c>
      <c r="J9">
        <f t="shared" si="2"/>
        <v>999065183550.02014</v>
      </c>
      <c r="L9" s="7" t="s">
        <v>16</v>
      </c>
      <c r="M9" s="7" t="s">
        <v>17</v>
      </c>
      <c r="P9" s="7" t="s">
        <v>22</v>
      </c>
    </row>
    <row r="10" spans="1:18" ht="15" thickBot="1">
      <c r="A10" s="3">
        <v>395</v>
      </c>
      <c r="B10">
        <v>50068198300536.43</v>
      </c>
      <c r="D10">
        <v>7.6E-3</v>
      </c>
      <c r="E10">
        <v>2.0000000000000001E-4</v>
      </c>
      <c r="F10">
        <v>3.6200000000000003E-2</v>
      </c>
      <c r="H10">
        <f t="shared" si="0"/>
        <v>380518307084.07684</v>
      </c>
      <c r="I10">
        <f t="shared" si="1"/>
        <v>10013639660.107286</v>
      </c>
      <c r="J10">
        <f t="shared" si="2"/>
        <v>1812468778479.4189</v>
      </c>
      <c r="L10" s="9">
        <f>L7/(L7+M7+N7)</f>
        <v>0.31194110872475073</v>
      </c>
      <c r="M10" s="9">
        <f>M7/(L7+M7+N7)</f>
        <v>0.32210184188490032</v>
      </c>
      <c r="P10" s="9">
        <f>-(437*R7)+(3601*Q7)-(6861*P7)+5524.31</f>
        <v>6613.3924679876982</v>
      </c>
    </row>
    <row r="11" spans="1:18" ht="15" thickBot="1">
      <c r="A11" s="3">
        <v>400</v>
      </c>
      <c r="B11">
        <v>50386238861591.328</v>
      </c>
      <c r="D11">
        <v>1.43E-2</v>
      </c>
      <c r="E11">
        <v>4.0000000000000002E-4</v>
      </c>
      <c r="F11">
        <v>6.7900000000000002E-2</v>
      </c>
      <c r="H11">
        <f t="shared" si="0"/>
        <v>720523215720.75598</v>
      </c>
      <c r="I11">
        <f t="shared" si="1"/>
        <v>20154495544.636532</v>
      </c>
      <c r="J11">
        <f t="shared" si="2"/>
        <v>3421225618702.0513</v>
      </c>
      <c r="L11" s="7"/>
      <c r="M11" s="7"/>
    </row>
    <row r="12" spans="1:18" ht="15" thickBot="1">
      <c r="A12" s="3">
        <v>405</v>
      </c>
      <c r="B12">
        <v>50660276258115.016</v>
      </c>
      <c r="D12">
        <v>2.3199999999999998E-2</v>
      </c>
      <c r="E12">
        <v>5.9999999999999995E-4</v>
      </c>
      <c r="F12">
        <v>0.11020000000000001</v>
      </c>
      <c r="H12">
        <f t="shared" si="0"/>
        <v>1175318409188.2683</v>
      </c>
      <c r="I12">
        <f t="shared" si="1"/>
        <v>30396165754.869007</v>
      </c>
      <c r="J12">
        <f t="shared" si="2"/>
        <v>5582762443644.2754</v>
      </c>
      <c r="L12" s="7" t="s">
        <v>18</v>
      </c>
      <c r="M12" s="7" t="s">
        <v>52</v>
      </c>
    </row>
    <row r="13" spans="1:18" ht="15" thickBot="1">
      <c r="A13" s="3">
        <v>410</v>
      </c>
      <c r="B13">
        <v>50891773012181.727</v>
      </c>
      <c r="D13">
        <v>4.3499999999999997E-2</v>
      </c>
      <c r="E13">
        <v>1.1999999999999999E-3</v>
      </c>
      <c r="F13">
        <v>0.2074</v>
      </c>
      <c r="H13">
        <f t="shared" si="0"/>
        <v>2213792126029.9048</v>
      </c>
      <c r="I13">
        <f t="shared" si="1"/>
        <v>61070127614.618065</v>
      </c>
      <c r="J13">
        <f t="shared" si="2"/>
        <v>10554953722726.49</v>
      </c>
      <c r="L13" s="9">
        <f>(4*L7)/(L7+(15*M7)+(3*N7))</f>
        <v>0.19991932146876759</v>
      </c>
      <c r="M13" s="9">
        <f>(6*M7)/(L7+(15*M7)+(3*N7))</f>
        <v>0.30964682053314874</v>
      </c>
    </row>
    <row r="14" spans="1:18">
      <c r="A14" s="3">
        <v>415</v>
      </c>
      <c r="B14">
        <v>51082224177621.406</v>
      </c>
      <c r="D14">
        <v>7.7600000000000002E-2</v>
      </c>
      <c r="E14">
        <v>2.2000000000000001E-3</v>
      </c>
      <c r="F14">
        <v>0.37130000000000002</v>
      </c>
      <c r="H14">
        <f t="shared" si="0"/>
        <v>3963980596183.4214</v>
      </c>
      <c r="I14">
        <f t="shared" si="1"/>
        <v>112380893190.76711</v>
      </c>
      <c r="J14">
        <f t="shared" si="2"/>
        <v>18966829837150.828</v>
      </c>
    </row>
    <row r="15" spans="1:18">
      <c r="A15" s="3">
        <v>420</v>
      </c>
      <c r="B15">
        <v>51233147444210.125</v>
      </c>
      <c r="D15">
        <v>0.13439999999999999</v>
      </c>
      <c r="E15">
        <v>4.0000000000000001E-3</v>
      </c>
      <c r="F15">
        <v>0.64559999999999995</v>
      </c>
      <c r="H15">
        <f t="shared" si="0"/>
        <v>6885735016501.8408</v>
      </c>
      <c r="I15">
        <f t="shared" si="1"/>
        <v>204932589776.84052</v>
      </c>
      <c r="J15">
        <f t="shared" si="2"/>
        <v>33076119989982.055</v>
      </c>
      <c r="L15" s="64" t="s">
        <v>222</v>
      </c>
      <c r="M15" s="65"/>
      <c r="N15" s="66"/>
      <c r="O15" s="60"/>
      <c r="P15" s="60"/>
      <c r="Q15" s="60"/>
    </row>
    <row r="16" spans="1:18">
      <c r="A16" s="3">
        <v>425</v>
      </c>
      <c r="B16">
        <v>51346074209163.437</v>
      </c>
      <c r="D16">
        <v>0.21479999999999999</v>
      </c>
      <c r="E16">
        <v>7.3000000000000001E-3</v>
      </c>
      <c r="F16">
        <v>1.0390999999999999</v>
      </c>
      <c r="H16">
        <f t="shared" si="0"/>
        <v>11029136740128.307</v>
      </c>
      <c r="I16">
        <f t="shared" si="1"/>
        <v>374826341726.89313</v>
      </c>
      <c r="J16">
        <f t="shared" si="2"/>
        <v>53353705710741.727</v>
      </c>
      <c r="L16" s="63">
        <f xml:space="preserve"> (M7 )+ (800  * (L10 - 0.31271)) + (1700 * (M10 - 0.32902))</f>
        <v>87.624018184131174</v>
      </c>
      <c r="M16" s="60"/>
      <c r="N16" s="61"/>
      <c r="O16" s="60"/>
      <c r="P16" s="60"/>
      <c r="Q16" s="60"/>
    </row>
    <row r="17" spans="1:17">
      <c r="A17" s="3">
        <v>430</v>
      </c>
      <c r="B17">
        <v>51422541561419.086</v>
      </c>
      <c r="D17">
        <v>0.28389999999999999</v>
      </c>
      <c r="E17">
        <v>1.1599999999999999E-2</v>
      </c>
      <c r="F17">
        <v>1.3855999999999999</v>
      </c>
      <c r="H17">
        <f t="shared" si="0"/>
        <v>14598859549286.877</v>
      </c>
      <c r="I17">
        <f t="shared" si="1"/>
        <v>596501482112.4613</v>
      </c>
      <c r="J17">
        <f t="shared" si="2"/>
        <v>71251073587502.281</v>
      </c>
      <c r="L17" s="60" t="s">
        <v>223</v>
      </c>
      <c r="M17" s="60"/>
      <c r="N17" s="60"/>
      <c r="O17" s="60"/>
      <c r="P17" s="60"/>
      <c r="Q17" s="62">
        <f>(5*M7)-280</f>
        <v>220</v>
      </c>
    </row>
    <row r="18" spans="1:17">
      <c r="A18" s="3">
        <v>435</v>
      </c>
      <c r="B18">
        <v>51464085123035.719</v>
      </c>
      <c r="D18">
        <v>0.32850000000000001</v>
      </c>
      <c r="E18">
        <v>1.6799999999999999E-2</v>
      </c>
      <c r="F18">
        <v>1.623</v>
      </c>
      <c r="H18">
        <f t="shared" si="0"/>
        <v>16905951962917.234</v>
      </c>
      <c r="I18">
        <f t="shared" si="1"/>
        <v>864596630067</v>
      </c>
      <c r="J18">
        <f t="shared" si="2"/>
        <v>83526210154686.969</v>
      </c>
      <c r="L18" s="60"/>
      <c r="M18" s="60"/>
      <c r="N18" s="60"/>
      <c r="O18" s="60"/>
      <c r="P18" s="60"/>
      <c r="Q18" s="60"/>
    </row>
    <row r="19" spans="1:17">
      <c r="A19" s="3">
        <v>440</v>
      </c>
      <c r="B19">
        <v>51472232691780.281</v>
      </c>
      <c r="D19">
        <v>0.3483</v>
      </c>
      <c r="E19">
        <v>2.3E-2</v>
      </c>
      <c r="F19">
        <v>1.7471000000000001</v>
      </c>
      <c r="H19">
        <f t="shared" si="0"/>
        <v>17927778646547.07</v>
      </c>
      <c r="I19">
        <f t="shared" si="1"/>
        <v>1183861351910.9465</v>
      </c>
      <c r="J19">
        <f t="shared" si="2"/>
        <v>89927137735809.328</v>
      </c>
      <c r="L19" s="59" t="s">
        <v>224</v>
      </c>
      <c r="M19" s="60"/>
      <c r="N19" s="60"/>
      <c r="O19" s="60"/>
      <c r="P19" s="60"/>
      <c r="Q19" s="60"/>
    </row>
    <row r="20" spans="1:17">
      <c r="A20" s="3">
        <v>445</v>
      </c>
      <c r="B20">
        <v>51448498629458.359</v>
      </c>
      <c r="D20">
        <v>0.34810000000000002</v>
      </c>
      <c r="E20">
        <v>2.98E-2</v>
      </c>
      <c r="F20">
        <v>1.7826</v>
      </c>
      <c r="H20">
        <f t="shared" si="0"/>
        <v>17909222372914.457</v>
      </c>
      <c r="I20">
        <f t="shared" si="1"/>
        <v>1533165259157.8591</v>
      </c>
      <c r="J20">
        <f t="shared" si="2"/>
        <v>91712093656872.469</v>
      </c>
      <c r="L20" s="37">
        <f>(1000*(0.31271-L10))-(650*(0.32902-M10))</f>
        <v>-3.7279114995655167</v>
      </c>
      <c r="M20" s="60"/>
      <c r="N20" s="60"/>
      <c r="O20" s="60"/>
      <c r="P20" s="60"/>
      <c r="Q20" s="60"/>
    </row>
    <row r="21" spans="1:17">
      <c r="A21" s="3">
        <v>450</v>
      </c>
      <c r="B21">
        <v>51394378941610.695</v>
      </c>
      <c r="D21">
        <v>0.3362</v>
      </c>
      <c r="E21">
        <v>3.7999999999999999E-2</v>
      </c>
      <c r="F21">
        <v>1.7721</v>
      </c>
      <c r="H21">
        <f t="shared" si="0"/>
        <v>17278790200169.516</v>
      </c>
      <c r="I21">
        <f t="shared" si="1"/>
        <v>1952986399781.2063</v>
      </c>
      <c r="J21">
        <f t="shared" si="2"/>
        <v>91075978922428.312</v>
      </c>
    </row>
    <row r="22" spans="1:17">
      <c r="A22" s="3">
        <v>455</v>
      </c>
      <c r="B22">
        <v>51311346995736.867</v>
      </c>
      <c r="D22">
        <v>0.31869999999999998</v>
      </c>
      <c r="E22">
        <v>4.8000000000000001E-2</v>
      </c>
      <c r="F22">
        <v>1.7441</v>
      </c>
      <c r="H22">
        <f t="shared" si="0"/>
        <v>16352926287541.338</v>
      </c>
      <c r="I22">
        <f t="shared" si="1"/>
        <v>2462944655795.3696</v>
      </c>
      <c r="J22">
        <f t="shared" si="2"/>
        <v>89492120295264.672</v>
      </c>
      <c r="L22" s="67" t="s">
        <v>225</v>
      </c>
      <c r="M22" s="16"/>
      <c r="N22" s="16"/>
      <c r="O22" s="16"/>
      <c r="P22" s="30"/>
    </row>
    <row r="23" spans="1:17">
      <c r="A23" s="3">
        <v>460</v>
      </c>
      <c r="B23">
        <v>51200849827090.531</v>
      </c>
      <c r="D23">
        <v>0.2908</v>
      </c>
      <c r="E23">
        <v>0.06</v>
      </c>
      <c r="F23">
        <v>1.6692</v>
      </c>
      <c r="H23">
        <f t="shared" si="0"/>
        <v>14889207129717.926</v>
      </c>
      <c r="I23">
        <f t="shared" si="1"/>
        <v>3072050989625.4316</v>
      </c>
      <c r="J23">
        <f t="shared" si="2"/>
        <v>85464458531379.516</v>
      </c>
      <c r="L23" s="63" t="e">
        <f xml:space="preserve"> ((('2. k-data'!L13 - 'CCT Validity'!L13)^2) - (('2. k-data'!M13 - 'CCT Validity'!M13) ^2))^0.5</f>
        <v>#DIV/0!</v>
      </c>
    </row>
    <row r="24" spans="1:17">
      <c r="A24" s="3">
        <v>465</v>
      </c>
      <c r="B24">
        <v>51064304983246.641</v>
      </c>
      <c r="D24">
        <v>0.25109999999999999</v>
      </c>
      <c r="E24">
        <v>7.3899999999999993E-2</v>
      </c>
      <c r="F24">
        <v>1.5281</v>
      </c>
      <c r="H24">
        <f t="shared" si="0"/>
        <v>12822246981293.23</v>
      </c>
      <c r="I24">
        <f t="shared" si="1"/>
        <v>3773652138261.9263</v>
      </c>
      <c r="J24">
        <f t="shared" si="2"/>
        <v>78031364444899.187</v>
      </c>
      <c r="L24" s="5" t="s">
        <v>227</v>
      </c>
    </row>
    <row r="25" spans="1:17">
      <c r="A25" s="3">
        <v>470</v>
      </c>
      <c r="B25">
        <v>50903097860975.086</v>
      </c>
      <c r="D25">
        <v>0.19539999999999999</v>
      </c>
      <c r="E25">
        <v>9.0999999999999998E-2</v>
      </c>
      <c r="F25">
        <v>1.2876000000000001</v>
      </c>
      <c r="H25">
        <f t="shared" si="0"/>
        <v>9946465322034.5312</v>
      </c>
      <c r="I25">
        <f t="shared" si="1"/>
        <v>4632181905348.7324</v>
      </c>
      <c r="J25">
        <f t="shared" si="2"/>
        <v>65542828805791.523</v>
      </c>
    </row>
    <row r="26" spans="1:17">
      <c r="A26" s="3">
        <v>475</v>
      </c>
      <c r="B26">
        <v>50718579491414.727</v>
      </c>
      <c r="D26">
        <v>0.1421</v>
      </c>
      <c r="E26">
        <v>0.11260000000000001</v>
      </c>
      <c r="F26">
        <v>1.0419</v>
      </c>
      <c r="H26">
        <f t="shared" si="0"/>
        <v>7207110145730.0332</v>
      </c>
      <c r="I26">
        <f t="shared" si="1"/>
        <v>5710912050733.2988</v>
      </c>
      <c r="J26">
        <f t="shared" si="2"/>
        <v>52843687972105.008</v>
      </c>
    </row>
    <row r="27" spans="1:17">
      <c r="A27" s="3">
        <v>480</v>
      </c>
      <c r="B27">
        <v>50512064732066.68</v>
      </c>
      <c r="D27">
        <v>9.5600000000000004E-2</v>
      </c>
      <c r="E27">
        <v>0.13900000000000001</v>
      </c>
      <c r="F27">
        <v>0.81299999999999994</v>
      </c>
      <c r="H27">
        <f t="shared" si="0"/>
        <v>4828953388385.5752</v>
      </c>
      <c r="I27">
        <f t="shared" si="1"/>
        <v>7021176997757.2695</v>
      </c>
      <c r="J27">
        <f t="shared" si="2"/>
        <v>41066308627170.211</v>
      </c>
    </row>
    <row r="28" spans="1:17">
      <c r="A28" s="3">
        <v>485</v>
      </c>
      <c r="B28">
        <v>50284830826671.359</v>
      </c>
      <c r="D28">
        <v>5.8000000000000003E-2</v>
      </c>
      <c r="E28">
        <v>0.16930000000000001</v>
      </c>
      <c r="F28">
        <v>0.61619999999999997</v>
      </c>
      <c r="H28">
        <f t="shared" si="0"/>
        <v>2916520187946.939</v>
      </c>
      <c r="I28">
        <f t="shared" si="1"/>
        <v>8513221858955.4619</v>
      </c>
      <c r="J28">
        <f t="shared" si="2"/>
        <v>30985512755394.891</v>
      </c>
    </row>
    <row r="29" spans="1:17">
      <c r="A29" s="3">
        <v>490</v>
      </c>
      <c r="B29">
        <v>50038116296572.836</v>
      </c>
      <c r="D29">
        <v>3.2000000000000001E-2</v>
      </c>
      <c r="E29">
        <v>0.20799999999999999</v>
      </c>
      <c r="F29">
        <v>0.4652</v>
      </c>
      <c r="H29">
        <f t="shared" si="0"/>
        <v>1601219721490.3308</v>
      </c>
      <c r="I29">
        <f t="shared" si="1"/>
        <v>10407928189687.148</v>
      </c>
      <c r="J29">
        <f t="shared" si="2"/>
        <v>23277731701165.684</v>
      </c>
    </row>
    <row r="30" spans="1:17">
      <c r="A30" s="3">
        <v>495</v>
      </c>
      <c r="B30">
        <v>49773120129663.781</v>
      </c>
      <c r="D30">
        <v>1.47E-2</v>
      </c>
      <c r="E30">
        <v>0.2586</v>
      </c>
      <c r="F30">
        <v>0.3533</v>
      </c>
      <c r="H30">
        <f t="shared" si="0"/>
        <v>731664865906.05762</v>
      </c>
      <c r="I30">
        <f t="shared" si="1"/>
        <v>12871328865531.053</v>
      </c>
      <c r="J30">
        <f t="shared" si="2"/>
        <v>17584843341810.215</v>
      </c>
    </row>
    <row r="31" spans="1:17">
      <c r="A31" s="3">
        <v>500</v>
      </c>
      <c r="B31">
        <v>49491001235437.016</v>
      </c>
      <c r="D31">
        <v>4.8999999999999998E-3</v>
      </c>
      <c r="E31">
        <v>0.32300000000000001</v>
      </c>
      <c r="F31">
        <v>0.27200000000000002</v>
      </c>
      <c r="H31">
        <f t="shared" si="0"/>
        <v>242505906053.64136</v>
      </c>
      <c r="I31">
        <f t="shared" si="1"/>
        <v>15985593399046.156</v>
      </c>
      <c r="J31">
        <f t="shared" si="2"/>
        <v>13461552336038.869</v>
      </c>
    </row>
    <row r="32" spans="1:17">
      <c r="A32" s="3">
        <v>505</v>
      </c>
      <c r="B32">
        <v>49192878137017.633</v>
      </c>
      <c r="D32">
        <v>2.3999999999999998E-3</v>
      </c>
      <c r="E32">
        <v>0.4073</v>
      </c>
      <c r="F32">
        <v>0.21229999999999999</v>
      </c>
      <c r="H32">
        <f t="shared" si="0"/>
        <v>118062907528.84232</v>
      </c>
      <c r="I32">
        <f t="shared" si="1"/>
        <v>20036259265207.281</v>
      </c>
      <c r="J32">
        <f t="shared" si="2"/>
        <v>10443648028488.844</v>
      </c>
    </row>
    <row r="33" spans="1:10">
      <c r="A33" s="3">
        <v>510</v>
      </c>
      <c r="B33">
        <v>48879828873306.117</v>
      </c>
      <c r="D33">
        <v>9.2999999999999992E-3</v>
      </c>
      <c r="E33">
        <v>0.503</v>
      </c>
      <c r="F33">
        <v>0.15820000000000001</v>
      </c>
      <c r="H33">
        <f t="shared" si="0"/>
        <v>454582408521.74683</v>
      </c>
      <c r="I33">
        <f t="shared" si="1"/>
        <v>24586553923272.977</v>
      </c>
      <c r="J33">
        <f t="shared" si="2"/>
        <v>7732788927757.0283</v>
      </c>
    </row>
    <row r="34" spans="1:10">
      <c r="A34" s="3">
        <v>515</v>
      </c>
      <c r="B34">
        <v>48552891086513.406</v>
      </c>
      <c r="D34">
        <v>2.9100000000000001E-2</v>
      </c>
      <c r="E34">
        <v>0.60819999999999996</v>
      </c>
      <c r="F34">
        <v>0.11169999999999999</v>
      </c>
      <c r="H34">
        <f t="shared" si="0"/>
        <v>1412889130617.5403</v>
      </c>
      <c r="I34">
        <f t="shared" si="1"/>
        <v>29529868358817.453</v>
      </c>
      <c r="J34">
        <f t="shared" si="2"/>
        <v>5423357934363.5469</v>
      </c>
    </row>
    <row r="35" spans="1:10">
      <c r="A35" s="3">
        <v>520</v>
      </c>
      <c r="B35">
        <v>48213062272415.039</v>
      </c>
      <c r="D35">
        <v>6.3299999999999995E-2</v>
      </c>
      <c r="E35">
        <v>0.71</v>
      </c>
      <c r="F35">
        <v>7.8200000000000006E-2</v>
      </c>
      <c r="H35">
        <f t="shared" si="0"/>
        <v>3051886841843.8716</v>
      </c>
      <c r="I35">
        <f t="shared" si="1"/>
        <v>34231274213414.676</v>
      </c>
      <c r="J35">
        <f t="shared" si="2"/>
        <v>3770261469702.8564</v>
      </c>
    </row>
    <row r="36" spans="1:10">
      <c r="A36" s="3">
        <v>525</v>
      </c>
      <c r="B36">
        <v>47861300172579.969</v>
      </c>
      <c r="D36">
        <v>0.1096</v>
      </c>
      <c r="E36">
        <v>0.79320000000000002</v>
      </c>
      <c r="F36">
        <v>5.7299999999999997E-2</v>
      </c>
      <c r="H36">
        <f t="shared" si="0"/>
        <v>5245598498914.7646</v>
      </c>
      <c r="I36">
        <f t="shared" si="1"/>
        <v>37963583296890.43</v>
      </c>
      <c r="J36">
        <f t="shared" si="2"/>
        <v>2742452499888.832</v>
      </c>
    </row>
    <row r="37" spans="1:10">
      <c r="A37" s="3">
        <v>530</v>
      </c>
      <c r="B37">
        <v>47498523289650.008</v>
      </c>
      <c r="D37">
        <v>0.16550000000000001</v>
      </c>
      <c r="E37">
        <v>0.86199999999999999</v>
      </c>
      <c r="F37">
        <v>4.2200000000000001E-2</v>
      </c>
      <c r="H37">
        <f t="shared" si="0"/>
        <v>7861005604437.0771</v>
      </c>
      <c r="I37">
        <f t="shared" si="1"/>
        <v>40943727075678.305</v>
      </c>
      <c r="J37">
        <f t="shared" si="2"/>
        <v>2004437682823.2305</v>
      </c>
    </row>
    <row r="38" spans="1:10">
      <c r="A38" s="3">
        <v>535</v>
      </c>
      <c r="B38">
        <v>47125611508446.227</v>
      </c>
      <c r="D38">
        <v>0.22570000000000001</v>
      </c>
      <c r="E38">
        <v>0.91490000000000005</v>
      </c>
      <c r="F38">
        <v>2.98E-2</v>
      </c>
      <c r="H38">
        <f t="shared" si="0"/>
        <v>10636250517456.314</v>
      </c>
      <c r="I38">
        <f t="shared" si="1"/>
        <v>43115221969077.453</v>
      </c>
      <c r="J38">
        <f t="shared" si="2"/>
        <v>1404343222951.6975</v>
      </c>
    </row>
    <row r="39" spans="1:10">
      <c r="A39" s="3">
        <v>540</v>
      </c>
      <c r="B39">
        <v>46743406807272.914</v>
      </c>
      <c r="D39">
        <v>0.29039999999999999</v>
      </c>
      <c r="E39">
        <v>0.95399999999999996</v>
      </c>
      <c r="F39">
        <v>2.0299999999999999E-2</v>
      </c>
      <c r="H39">
        <f t="shared" si="0"/>
        <v>13574285336832.055</v>
      </c>
      <c r="I39">
        <f t="shared" si="1"/>
        <v>44593210094138.359</v>
      </c>
      <c r="J39">
        <f t="shared" si="2"/>
        <v>948891158187.64014</v>
      </c>
    </row>
    <row r="40" spans="1:10">
      <c r="A40" s="3">
        <v>545</v>
      </c>
      <c r="B40">
        <v>46352714045271.023</v>
      </c>
      <c r="D40">
        <v>0.35970000000000002</v>
      </c>
      <c r="E40">
        <v>0.98029999999999995</v>
      </c>
      <c r="F40">
        <v>1.34E-2</v>
      </c>
      <c r="H40">
        <f t="shared" si="0"/>
        <v>16673071242083.988</v>
      </c>
      <c r="I40">
        <f t="shared" si="1"/>
        <v>45439565578579.18</v>
      </c>
      <c r="J40">
        <f t="shared" si="2"/>
        <v>621126368206.63171</v>
      </c>
    </row>
    <row r="41" spans="1:10">
      <c r="A41" s="3">
        <v>550</v>
      </c>
      <c r="B41">
        <v>45954301813049</v>
      </c>
      <c r="D41">
        <v>0.43340000000000001</v>
      </c>
      <c r="E41">
        <v>0.995</v>
      </c>
      <c r="F41">
        <v>8.6999999999999994E-3</v>
      </c>
      <c r="H41">
        <f t="shared" si="0"/>
        <v>19916594405775.437</v>
      </c>
      <c r="I41">
        <f t="shared" si="1"/>
        <v>45724530303983.758</v>
      </c>
      <c r="J41">
        <f t="shared" si="2"/>
        <v>399802425773.52625</v>
      </c>
    </row>
    <row r="42" spans="1:10">
      <c r="A42" s="3">
        <v>555</v>
      </c>
      <c r="B42">
        <v>45548903335094.711</v>
      </c>
      <c r="D42">
        <v>0.5121</v>
      </c>
      <c r="E42">
        <v>1</v>
      </c>
      <c r="F42">
        <v>5.7000000000000002E-3</v>
      </c>
      <c r="H42">
        <f t="shared" si="0"/>
        <v>23325593397902</v>
      </c>
      <c r="I42">
        <f t="shared" si="1"/>
        <v>45548903335094.711</v>
      </c>
      <c r="J42">
        <f t="shared" si="2"/>
        <v>259628749010.03986</v>
      </c>
    </row>
    <row r="43" spans="1:10">
      <c r="A43" s="3">
        <v>560</v>
      </c>
      <c r="B43">
        <v>45137217413647.297</v>
      </c>
      <c r="D43">
        <v>0.59450000000000003</v>
      </c>
      <c r="E43">
        <v>0.995</v>
      </c>
      <c r="F43">
        <v>3.8999999999999998E-3</v>
      </c>
      <c r="H43">
        <f t="shared" si="0"/>
        <v>26834075752413.32</v>
      </c>
      <c r="I43">
        <f t="shared" si="1"/>
        <v>44911531326579.062</v>
      </c>
      <c r="J43">
        <f t="shared" si="2"/>
        <v>176035147913.22446</v>
      </c>
    </row>
    <row r="44" spans="1:10">
      <c r="A44" s="3">
        <v>565</v>
      </c>
      <c r="B44">
        <v>44719909404795.008</v>
      </c>
      <c r="D44">
        <v>0.6784</v>
      </c>
      <c r="E44">
        <v>0.97860000000000003</v>
      </c>
      <c r="F44">
        <v>2.7000000000000001E-3</v>
      </c>
      <c r="H44">
        <f t="shared" si="0"/>
        <v>30337986540212.934</v>
      </c>
      <c r="I44">
        <f t="shared" si="1"/>
        <v>43762903343532.398</v>
      </c>
      <c r="J44">
        <f t="shared" si="2"/>
        <v>120743755392.94653</v>
      </c>
    </row>
    <row r="45" spans="1:10">
      <c r="A45" s="3">
        <v>570</v>
      </c>
      <c r="B45">
        <v>44297612218558.687</v>
      </c>
      <c r="D45">
        <v>0.7621</v>
      </c>
      <c r="E45">
        <v>0.95199999999999996</v>
      </c>
      <c r="F45">
        <v>2.0999999999999999E-3</v>
      </c>
      <c r="H45">
        <f t="shared" si="0"/>
        <v>33759210271763.574</v>
      </c>
      <c r="I45">
        <f t="shared" si="1"/>
        <v>42171326832067.867</v>
      </c>
      <c r="J45">
        <f t="shared" si="2"/>
        <v>93024985658.973236</v>
      </c>
    </row>
    <row r="46" spans="1:10">
      <c r="A46" s="3">
        <v>575</v>
      </c>
      <c r="B46">
        <v>43870927335637.937</v>
      </c>
      <c r="D46">
        <v>0.84250000000000003</v>
      </c>
      <c r="E46">
        <v>0.91539999999999999</v>
      </c>
      <c r="F46">
        <v>1.8E-3</v>
      </c>
      <c r="H46">
        <f t="shared" si="0"/>
        <v>36961256280274.961</v>
      </c>
      <c r="I46">
        <f t="shared" si="1"/>
        <v>40159446883042.969</v>
      </c>
      <c r="J46">
        <f t="shared" si="2"/>
        <v>78967669204.148285</v>
      </c>
    </row>
    <row r="47" spans="1:10">
      <c r="A47" s="3">
        <v>580</v>
      </c>
      <c r="B47">
        <v>43440425834331.094</v>
      </c>
      <c r="D47">
        <v>0.9163</v>
      </c>
      <c r="E47">
        <v>0.87</v>
      </c>
      <c r="F47">
        <v>1.6999999999999999E-3</v>
      </c>
      <c r="H47">
        <f t="shared" si="0"/>
        <v>39804462191997.578</v>
      </c>
      <c r="I47">
        <f t="shared" si="1"/>
        <v>37793170475868.055</v>
      </c>
      <c r="J47">
        <f t="shared" si="2"/>
        <v>73848723918.362854</v>
      </c>
    </row>
    <row r="48" spans="1:10">
      <c r="A48" s="3">
        <v>585</v>
      </c>
      <c r="B48">
        <v>43006649421905.516</v>
      </c>
      <c r="D48">
        <v>0.97860000000000003</v>
      </c>
      <c r="E48">
        <v>0.81630000000000003</v>
      </c>
      <c r="F48">
        <v>1.4E-3</v>
      </c>
      <c r="H48">
        <f t="shared" si="0"/>
        <v>42086307124276.742</v>
      </c>
      <c r="I48">
        <f t="shared" si="1"/>
        <v>35106327923101.473</v>
      </c>
      <c r="J48">
        <f t="shared" si="2"/>
        <v>60209309190.667725</v>
      </c>
    </row>
    <row r="49" spans="1:10">
      <c r="A49" s="3">
        <v>590</v>
      </c>
      <c r="B49">
        <v>42570111465390.289</v>
      </c>
      <c r="D49">
        <v>1.0263</v>
      </c>
      <c r="E49">
        <v>0.75700000000000001</v>
      </c>
      <c r="F49">
        <v>1.1000000000000001E-3</v>
      </c>
      <c r="H49">
        <f t="shared" si="0"/>
        <v>43689705396930.055</v>
      </c>
      <c r="I49">
        <f t="shared" si="1"/>
        <v>32225574379300.449</v>
      </c>
      <c r="J49">
        <f t="shared" si="2"/>
        <v>46827122611.929321</v>
      </c>
    </row>
    <row r="50" spans="1:10">
      <c r="A50" s="3">
        <v>595</v>
      </c>
      <c r="B50">
        <v>42131298017395.922</v>
      </c>
      <c r="D50">
        <v>1.0567</v>
      </c>
      <c r="E50">
        <v>0.69489999999999996</v>
      </c>
      <c r="F50">
        <v>1E-3</v>
      </c>
      <c r="H50">
        <f t="shared" si="0"/>
        <v>44520142614982.266</v>
      </c>
      <c r="I50">
        <f t="shared" si="1"/>
        <v>29277038992288.426</v>
      </c>
      <c r="J50">
        <f t="shared" si="2"/>
        <v>42131298017.39592</v>
      </c>
    </row>
    <row r="51" spans="1:10">
      <c r="A51" s="3">
        <v>600</v>
      </c>
      <c r="B51">
        <v>41690668833141.398</v>
      </c>
      <c r="D51">
        <v>1.0622</v>
      </c>
      <c r="E51">
        <v>0.63100000000000001</v>
      </c>
      <c r="F51">
        <v>8.0000000000000004E-4</v>
      </c>
      <c r="H51">
        <f t="shared" si="0"/>
        <v>44283828434562.797</v>
      </c>
      <c r="I51">
        <f t="shared" si="1"/>
        <v>26306812033712.223</v>
      </c>
      <c r="J51">
        <f t="shared" si="2"/>
        <v>33352535066.513119</v>
      </c>
    </row>
    <row r="52" spans="1:10">
      <c r="A52" s="3">
        <v>605</v>
      </c>
      <c r="B52">
        <v>41248658375387.312</v>
      </c>
      <c r="D52">
        <v>1.0456000000000001</v>
      </c>
      <c r="E52">
        <v>0.56679999999999997</v>
      </c>
      <c r="F52">
        <v>5.9999999999999995E-4</v>
      </c>
      <c r="H52">
        <f t="shared" si="0"/>
        <v>43129597197304.977</v>
      </c>
      <c r="I52">
        <f t="shared" si="1"/>
        <v>23379739567169.527</v>
      </c>
      <c r="J52">
        <f t="shared" si="2"/>
        <v>24749195025.232384</v>
      </c>
    </row>
    <row r="53" spans="1:10">
      <c r="A53" s="3">
        <v>610</v>
      </c>
      <c r="B53">
        <v>40805676804445.648</v>
      </c>
      <c r="D53">
        <v>1.0025999999999999</v>
      </c>
      <c r="E53">
        <v>0.503</v>
      </c>
      <c r="F53">
        <v>2.9999999999999997E-4</v>
      </c>
      <c r="H53">
        <f t="shared" si="0"/>
        <v>40911771564137.203</v>
      </c>
      <c r="I53">
        <f t="shared" si="1"/>
        <v>20525255432636.16</v>
      </c>
      <c r="J53">
        <f t="shared" si="2"/>
        <v>12241703041.333693</v>
      </c>
    </row>
    <row r="54" spans="1:10">
      <c r="A54" s="3">
        <v>615</v>
      </c>
      <c r="B54">
        <v>40362110950859.109</v>
      </c>
      <c r="D54">
        <v>0.93840000000000001</v>
      </c>
      <c r="E54">
        <v>0.44119999999999998</v>
      </c>
      <c r="F54">
        <v>2.0000000000000001E-4</v>
      </c>
      <c r="H54">
        <f t="shared" si="0"/>
        <v>37875804916286.187</v>
      </c>
      <c r="I54">
        <f t="shared" si="1"/>
        <v>17807763351519.039</v>
      </c>
      <c r="J54">
        <f t="shared" si="2"/>
        <v>8072422190.1718225</v>
      </c>
    </row>
    <row r="55" spans="1:10">
      <c r="A55" s="3">
        <v>620</v>
      </c>
      <c r="B55">
        <v>39918325268725.258</v>
      </c>
      <c r="D55">
        <v>0.85440000000000005</v>
      </c>
      <c r="E55">
        <v>0.38100000000000001</v>
      </c>
      <c r="F55">
        <v>2.0000000000000001E-4</v>
      </c>
      <c r="H55">
        <f t="shared" si="0"/>
        <v>34106217109598.863</v>
      </c>
      <c r="I55">
        <f t="shared" si="1"/>
        <v>15208881927384.324</v>
      </c>
      <c r="J55">
        <f t="shared" si="2"/>
        <v>7983665053.7450523</v>
      </c>
    </row>
    <row r="56" spans="1:10">
      <c r="A56" s="3">
        <v>625</v>
      </c>
      <c r="B56">
        <v>39474662767982.461</v>
      </c>
      <c r="D56">
        <v>0.75139999999999996</v>
      </c>
      <c r="E56">
        <v>0.32100000000000001</v>
      </c>
      <c r="F56">
        <v>1E-4</v>
      </c>
      <c r="H56">
        <f t="shared" si="0"/>
        <v>29661261603862.02</v>
      </c>
      <c r="I56">
        <f t="shared" si="1"/>
        <v>12671366748522.371</v>
      </c>
      <c r="J56">
        <f t="shared" si="2"/>
        <v>3947466276.7982464</v>
      </c>
    </row>
    <row r="57" spans="1:10">
      <c r="A57" s="3">
        <v>630</v>
      </c>
      <c r="B57">
        <v>39031445924281.875</v>
      </c>
      <c r="D57">
        <v>0.64239999999999997</v>
      </c>
      <c r="E57">
        <v>0.26500000000000001</v>
      </c>
      <c r="F57">
        <v>0</v>
      </c>
      <c r="H57">
        <f t="shared" si="0"/>
        <v>25073800861758.676</v>
      </c>
      <c r="I57">
        <f t="shared" si="1"/>
        <v>10343333169934.697</v>
      </c>
      <c r="J57">
        <f t="shared" si="2"/>
        <v>0</v>
      </c>
    </row>
    <row r="58" spans="1:10">
      <c r="A58" s="3">
        <v>635</v>
      </c>
      <c r="B58">
        <v>38588977565342.219</v>
      </c>
      <c r="D58">
        <v>0.54190000000000005</v>
      </c>
      <c r="E58">
        <v>0.217</v>
      </c>
      <c r="F58">
        <v>0</v>
      </c>
      <c r="H58">
        <f t="shared" si="0"/>
        <v>20911366942658.949</v>
      </c>
      <c r="I58">
        <f t="shared" si="1"/>
        <v>8373808131679.2617</v>
      </c>
      <c r="J58">
        <f t="shared" si="2"/>
        <v>0</v>
      </c>
    </row>
    <row r="59" spans="1:10">
      <c r="A59" s="3">
        <v>640</v>
      </c>
      <c r="B59">
        <v>38147541732929.539</v>
      </c>
      <c r="D59">
        <v>0.44790000000000002</v>
      </c>
      <c r="E59">
        <v>0.17499999999999999</v>
      </c>
      <c r="F59">
        <v>0</v>
      </c>
      <c r="H59">
        <f t="shared" si="0"/>
        <v>17086283942179.141</v>
      </c>
      <c r="I59">
        <f t="shared" si="1"/>
        <v>6675819803262.6689</v>
      </c>
      <c r="J59">
        <f t="shared" si="2"/>
        <v>0</v>
      </c>
    </row>
    <row r="60" spans="1:10">
      <c r="A60" s="3">
        <v>645</v>
      </c>
      <c r="B60">
        <v>37707404519819.68</v>
      </c>
      <c r="D60">
        <v>0.36080000000000001</v>
      </c>
      <c r="E60">
        <v>0.13819999999999999</v>
      </c>
      <c r="F60">
        <v>0</v>
      </c>
      <c r="H60">
        <f t="shared" si="0"/>
        <v>13604831550750.941</v>
      </c>
      <c r="I60">
        <f t="shared" si="1"/>
        <v>5211163304639.0791</v>
      </c>
      <c r="J60">
        <f t="shared" si="2"/>
        <v>0</v>
      </c>
    </row>
    <row r="61" spans="1:10">
      <c r="A61" s="3">
        <v>650</v>
      </c>
      <c r="B61">
        <v>37268814881293.211</v>
      </c>
      <c r="D61">
        <v>0.28349999999999997</v>
      </c>
      <c r="E61">
        <v>0.107</v>
      </c>
      <c r="F61">
        <v>0</v>
      </c>
      <c r="H61">
        <f t="shared" si="0"/>
        <v>10565709018846.625</v>
      </c>
      <c r="I61">
        <f t="shared" si="1"/>
        <v>3987763192298.3735</v>
      </c>
      <c r="J61">
        <f t="shared" si="2"/>
        <v>0</v>
      </c>
    </row>
    <row r="62" spans="1:10">
      <c r="A62" s="3">
        <v>655</v>
      </c>
      <c r="B62">
        <v>36832005420882.359</v>
      </c>
      <c r="D62">
        <v>0.21870000000000001</v>
      </c>
      <c r="E62">
        <v>8.1600000000000006E-2</v>
      </c>
      <c r="F62">
        <v>0</v>
      </c>
      <c r="H62">
        <f t="shared" si="0"/>
        <v>8055159585546.9727</v>
      </c>
      <c r="I62">
        <f t="shared" si="1"/>
        <v>3005491642344.001</v>
      </c>
      <c r="J62">
        <f t="shared" si="2"/>
        <v>0</v>
      </c>
    </row>
    <row r="63" spans="1:10">
      <c r="A63" s="3">
        <v>660</v>
      </c>
      <c r="B63">
        <v>36397193150237.437</v>
      </c>
      <c r="D63">
        <v>0.16489999999999999</v>
      </c>
      <c r="E63">
        <v>6.0999999999999999E-2</v>
      </c>
      <c r="F63">
        <v>0</v>
      </c>
      <c r="H63">
        <f t="shared" si="0"/>
        <v>6001897150474.1533</v>
      </c>
      <c r="I63">
        <f t="shared" si="1"/>
        <v>2220228782164.4834</v>
      </c>
      <c r="J63">
        <f t="shared" si="2"/>
        <v>0</v>
      </c>
    </row>
    <row r="64" spans="1:10">
      <c r="A64" s="3">
        <v>665</v>
      </c>
      <c r="B64">
        <v>35964580223111.312</v>
      </c>
      <c r="D64">
        <v>0.1212</v>
      </c>
      <c r="E64">
        <v>4.4600000000000001E-2</v>
      </c>
      <c r="F64">
        <v>0</v>
      </c>
      <c r="H64">
        <f t="shared" si="0"/>
        <v>4358907123041.0913</v>
      </c>
      <c r="I64">
        <f t="shared" si="1"/>
        <v>1604020277950.7646</v>
      </c>
      <c r="J64">
        <f t="shared" si="2"/>
        <v>0</v>
      </c>
    </row>
    <row r="65" spans="1:10">
      <c r="A65" s="3">
        <v>670</v>
      </c>
      <c r="B65">
        <v>35534354643573.242</v>
      </c>
      <c r="D65">
        <v>8.7400000000000005E-2</v>
      </c>
      <c r="E65">
        <v>3.2000000000000001E-2</v>
      </c>
      <c r="F65">
        <v>0</v>
      </c>
      <c r="H65">
        <f t="shared" si="0"/>
        <v>3105702595848.3018</v>
      </c>
      <c r="I65">
        <f t="shared" si="1"/>
        <v>1137099348594.3437</v>
      </c>
      <c r="J65">
        <f t="shared" si="2"/>
        <v>0</v>
      </c>
    </row>
    <row r="66" spans="1:10">
      <c r="A66" s="3">
        <v>675</v>
      </c>
      <c r="B66">
        <v>35106690948662.504</v>
      </c>
      <c r="D66">
        <v>6.3600000000000004E-2</v>
      </c>
      <c r="E66">
        <v>2.3199999999999998E-2</v>
      </c>
      <c r="F66">
        <v>0</v>
      </c>
      <c r="H66">
        <f t="shared" si="0"/>
        <v>2232785544334.9355</v>
      </c>
      <c r="I66">
        <f t="shared" si="1"/>
        <v>814475230008.97009</v>
      </c>
      <c r="J66">
        <f t="shared" si="2"/>
        <v>0</v>
      </c>
    </row>
    <row r="67" spans="1:10">
      <c r="A67" s="3">
        <v>680</v>
      </c>
      <c r="B67">
        <v>34681750865776.121</v>
      </c>
      <c r="D67">
        <v>4.6800000000000001E-2</v>
      </c>
      <c r="E67">
        <v>1.7000000000000001E-2</v>
      </c>
      <c r="F67">
        <v>0</v>
      </c>
      <c r="H67">
        <f t="shared" si="0"/>
        <v>1623105940518.3225</v>
      </c>
      <c r="I67">
        <f t="shared" si="1"/>
        <v>589589764718.19409</v>
      </c>
      <c r="J67">
        <f t="shared" si="2"/>
        <v>0</v>
      </c>
    </row>
    <row r="68" spans="1:10">
      <c r="A68" s="3">
        <v>685</v>
      </c>
      <c r="B68">
        <v>34259683945158.129</v>
      </c>
      <c r="D68">
        <v>3.2899999999999999E-2</v>
      </c>
      <c r="E68">
        <v>1.1900000000000001E-2</v>
      </c>
      <c r="F68">
        <v>0</v>
      </c>
      <c r="H68">
        <f t="shared" si="0"/>
        <v>1127143601795.7024</v>
      </c>
      <c r="I68">
        <f t="shared" si="1"/>
        <v>407690238947.38177</v>
      </c>
      <c r="J68">
        <f t="shared" si="2"/>
        <v>0</v>
      </c>
    </row>
    <row r="69" spans="1:10">
      <c r="A69" s="3">
        <v>690</v>
      </c>
      <c r="B69">
        <v>33840628167919.262</v>
      </c>
      <c r="D69">
        <v>2.2700000000000001E-2</v>
      </c>
      <c r="E69">
        <v>8.2000000000000007E-3</v>
      </c>
      <c r="F69">
        <v>0</v>
      </c>
      <c r="H69">
        <f t="shared" si="0"/>
        <v>768182259411.76733</v>
      </c>
      <c r="I69">
        <f t="shared" si="1"/>
        <v>277493150976.93799</v>
      </c>
      <c r="J69">
        <f t="shared" si="2"/>
        <v>0</v>
      </c>
    </row>
    <row r="70" spans="1:10">
      <c r="A70" s="3">
        <v>695</v>
      </c>
      <c r="B70">
        <v>33424710530066.59</v>
      </c>
      <c r="D70">
        <v>1.5800000000000002E-2</v>
      </c>
      <c r="E70">
        <v>5.7000000000000002E-3</v>
      </c>
      <c r="F70">
        <v>0</v>
      </c>
      <c r="H70">
        <f t="shared" si="0"/>
        <v>528110426375.05219</v>
      </c>
      <c r="I70">
        <f t="shared" si="1"/>
        <v>190520850021.37958</v>
      </c>
      <c r="J70">
        <f t="shared" si="2"/>
        <v>0</v>
      </c>
    </row>
    <row r="71" spans="1:10">
      <c r="A71" s="3">
        <v>700</v>
      </c>
      <c r="B71">
        <v>33012047603067.09</v>
      </c>
      <c r="D71">
        <v>1.14E-2</v>
      </c>
      <c r="E71">
        <v>4.1000000000000003E-3</v>
      </c>
      <c r="F71">
        <v>0</v>
      </c>
      <c r="H71">
        <f t="shared" si="0"/>
        <v>376337342674.96484</v>
      </c>
      <c r="I71">
        <f t="shared" si="1"/>
        <v>135349395172.57507</v>
      </c>
      <c r="J71">
        <f t="shared" si="2"/>
        <v>0</v>
      </c>
    </row>
    <row r="72" spans="1:10">
      <c r="A72" s="3">
        <v>705</v>
      </c>
      <c r="B72">
        <v>32602746071501.82</v>
      </c>
      <c r="D72">
        <v>8.0999999999999996E-3</v>
      </c>
      <c r="E72">
        <v>2.8999999999999998E-3</v>
      </c>
      <c r="F72">
        <v>0</v>
      </c>
      <c r="H72">
        <f t="shared" ref="H72:H87" si="3">B72*D72</f>
        <v>264082243179.16473</v>
      </c>
      <c r="I72">
        <f t="shared" ref="I72:I87" si="4">B72*E72</f>
        <v>94547963607.35527</v>
      </c>
      <c r="J72">
        <f t="shared" ref="J72:J87" si="5">B72*F72</f>
        <v>0</v>
      </c>
    </row>
    <row r="73" spans="1:10">
      <c r="A73" s="3">
        <v>710</v>
      </c>
      <c r="B73">
        <v>32196903248397.762</v>
      </c>
      <c r="D73">
        <v>5.7999999999999996E-3</v>
      </c>
      <c r="E73">
        <v>2.0999999999999999E-3</v>
      </c>
      <c r="F73">
        <v>0</v>
      </c>
      <c r="H73">
        <f t="shared" si="3"/>
        <v>186742038840.707</v>
      </c>
      <c r="I73">
        <f t="shared" si="4"/>
        <v>67613496821.635292</v>
      </c>
      <c r="J73">
        <f t="shared" si="5"/>
        <v>0</v>
      </c>
    </row>
    <row r="74" spans="1:10">
      <c r="A74" s="3">
        <v>715</v>
      </c>
      <c r="B74">
        <v>31794607568843.285</v>
      </c>
      <c r="D74">
        <v>4.1000000000000003E-3</v>
      </c>
      <c r="E74">
        <v>1.5E-3</v>
      </c>
      <c r="F74">
        <v>0</v>
      </c>
      <c r="H74">
        <f t="shared" si="3"/>
        <v>130357891032.25748</v>
      </c>
      <c r="I74">
        <f t="shared" si="4"/>
        <v>47691911353.264931</v>
      </c>
      <c r="J74">
        <f t="shared" si="5"/>
        <v>0</v>
      </c>
    </row>
    <row r="75" spans="1:10">
      <c r="A75" s="3">
        <v>720</v>
      </c>
      <c r="B75">
        <v>31395939062512.258</v>
      </c>
      <c r="D75">
        <v>2.8999999999999998E-3</v>
      </c>
      <c r="E75">
        <v>1E-3</v>
      </c>
      <c r="F75">
        <v>0</v>
      </c>
      <c r="H75">
        <f t="shared" si="3"/>
        <v>91048223281.285538</v>
      </c>
      <c r="I75">
        <f t="shared" si="4"/>
        <v>31395939062.512257</v>
      </c>
      <c r="J75">
        <f t="shared" si="5"/>
        <v>0</v>
      </c>
    </row>
    <row r="76" spans="1:10">
      <c r="A76" s="3">
        <v>725</v>
      </c>
      <c r="B76">
        <v>31000969805730.262</v>
      </c>
      <c r="D76">
        <v>2E-3</v>
      </c>
      <c r="E76">
        <v>6.9999999999999999E-4</v>
      </c>
      <c r="F76">
        <v>0</v>
      </c>
      <c r="H76">
        <f t="shared" si="3"/>
        <v>62001939611.460526</v>
      </c>
      <c r="I76">
        <f t="shared" si="4"/>
        <v>21700678864.011185</v>
      </c>
      <c r="J76">
        <f t="shared" si="5"/>
        <v>0</v>
      </c>
    </row>
    <row r="77" spans="1:10">
      <c r="A77" s="3">
        <v>730</v>
      </c>
      <c r="B77">
        <v>30609764353725.832</v>
      </c>
      <c r="D77">
        <v>1.4E-3</v>
      </c>
      <c r="E77">
        <v>5.0000000000000001E-4</v>
      </c>
      <c r="F77">
        <v>0</v>
      </c>
      <c r="H77">
        <f t="shared" si="3"/>
        <v>42853670095.216164</v>
      </c>
      <c r="I77">
        <f t="shared" si="4"/>
        <v>15304882176.862917</v>
      </c>
      <c r="J77">
        <f t="shared" si="5"/>
        <v>0</v>
      </c>
    </row>
    <row r="78" spans="1:10">
      <c r="A78" s="3">
        <v>735</v>
      </c>
      <c r="B78">
        <v>30222380153711.047</v>
      </c>
      <c r="D78">
        <v>1E-3</v>
      </c>
      <c r="E78">
        <v>4.0000000000000002E-4</v>
      </c>
      <c r="F78">
        <v>0</v>
      </c>
      <c r="H78">
        <f t="shared" si="3"/>
        <v>30222380153.711048</v>
      </c>
      <c r="I78">
        <f t="shared" si="4"/>
        <v>12088952061.484419</v>
      </c>
      <c r="J78">
        <f t="shared" si="5"/>
        <v>0</v>
      </c>
    </row>
    <row r="79" spans="1:10">
      <c r="A79" s="3">
        <v>740</v>
      </c>
      <c r="B79">
        <v>29838867939436.945</v>
      </c>
      <c r="D79">
        <v>6.9999999999999999E-4</v>
      </c>
      <c r="E79">
        <v>2.0000000000000001E-4</v>
      </c>
      <c r="F79">
        <v>0</v>
      </c>
      <c r="H79">
        <f t="shared" si="3"/>
        <v>20887207557.605862</v>
      </c>
      <c r="I79">
        <f t="shared" si="4"/>
        <v>5967773587.8873892</v>
      </c>
      <c r="J79">
        <f t="shared" si="5"/>
        <v>0</v>
      </c>
    </row>
    <row r="80" spans="1:10">
      <c r="A80" s="3">
        <v>745</v>
      </c>
      <c r="B80">
        <v>29459272107866.031</v>
      </c>
      <c r="D80">
        <v>5.0000000000000001E-4</v>
      </c>
      <c r="E80">
        <v>2.0000000000000001E-4</v>
      </c>
      <c r="F80">
        <v>0</v>
      </c>
      <c r="H80">
        <f t="shared" si="3"/>
        <v>14729636053.933016</v>
      </c>
      <c r="I80">
        <f t="shared" si="4"/>
        <v>5891854421.5732069</v>
      </c>
      <c r="J80">
        <f t="shared" si="5"/>
        <v>0</v>
      </c>
    </row>
    <row r="81" spans="1:10">
      <c r="A81" s="3">
        <v>750</v>
      </c>
      <c r="B81">
        <v>29083631078598.195</v>
      </c>
      <c r="D81">
        <v>2.9999999999999997E-4</v>
      </c>
      <c r="E81">
        <v>1E-4</v>
      </c>
      <c r="F81">
        <v>0</v>
      </c>
      <c r="H81">
        <f t="shared" si="3"/>
        <v>8725089323.5794582</v>
      </c>
      <c r="I81">
        <f t="shared" si="4"/>
        <v>2908363107.8598199</v>
      </c>
      <c r="J81">
        <f t="shared" si="5"/>
        <v>0</v>
      </c>
    </row>
    <row r="82" spans="1:10">
      <c r="A82" s="3">
        <v>755</v>
      </c>
      <c r="B82">
        <v>28711977636680.391</v>
      </c>
      <c r="D82">
        <v>2.0000000000000001E-4</v>
      </c>
      <c r="E82">
        <v>1E-4</v>
      </c>
      <c r="F82">
        <v>0</v>
      </c>
      <c r="H82">
        <f t="shared" si="3"/>
        <v>5742395527.3360786</v>
      </c>
      <c r="I82">
        <f t="shared" si="4"/>
        <v>2871197763.6680393</v>
      </c>
      <c r="J82">
        <f t="shared" si="5"/>
        <v>0</v>
      </c>
    </row>
    <row r="83" spans="1:10">
      <c r="A83" s="3">
        <v>760</v>
      </c>
      <c r="B83">
        <v>28344339259419.352</v>
      </c>
      <c r="D83">
        <v>2.0000000000000001E-4</v>
      </c>
      <c r="E83">
        <v>1E-4</v>
      </c>
      <c r="F83">
        <v>0</v>
      </c>
      <c r="H83">
        <f t="shared" si="3"/>
        <v>5668867851.8838701</v>
      </c>
      <c r="I83">
        <f t="shared" si="4"/>
        <v>2834433925.9419351</v>
      </c>
      <c r="J83">
        <f t="shared" si="5"/>
        <v>0</v>
      </c>
    </row>
    <row r="84" spans="1:10">
      <c r="A84" s="3">
        <v>765</v>
      </c>
      <c r="B84">
        <v>27980738427807.68</v>
      </c>
      <c r="D84">
        <v>1E-4</v>
      </c>
      <c r="E84">
        <v>0</v>
      </c>
      <c r="F84">
        <v>0</v>
      </c>
      <c r="H84">
        <f t="shared" si="3"/>
        <v>2798073842.7807679</v>
      </c>
      <c r="I84">
        <f t="shared" si="4"/>
        <v>0</v>
      </c>
      <c r="J84">
        <f t="shared" si="5"/>
        <v>0</v>
      </c>
    </row>
    <row r="85" spans="1:10">
      <c r="A85" s="3">
        <v>770</v>
      </c>
      <c r="B85">
        <v>27621192923159.973</v>
      </c>
      <c r="D85">
        <v>1E-4</v>
      </c>
      <c r="E85">
        <v>0</v>
      </c>
      <c r="F85">
        <v>0</v>
      </c>
      <c r="H85">
        <f t="shared" si="3"/>
        <v>2762119292.3159976</v>
      </c>
      <c r="I85">
        <f t="shared" si="4"/>
        <v>0</v>
      </c>
      <c r="J85">
        <f t="shared" si="5"/>
        <v>0</v>
      </c>
    </row>
    <row r="86" spans="1:10">
      <c r="A86" s="3">
        <v>775</v>
      </c>
      <c r="B86">
        <v>27265716109543.988</v>
      </c>
      <c r="D86">
        <v>1E-4</v>
      </c>
      <c r="E86">
        <v>0</v>
      </c>
      <c r="F86">
        <v>0</v>
      </c>
      <c r="H86">
        <f t="shared" si="3"/>
        <v>2726571610.9543991</v>
      </c>
      <c r="I86">
        <f t="shared" si="4"/>
        <v>0</v>
      </c>
      <c r="J86">
        <f t="shared" si="5"/>
        <v>0</v>
      </c>
    </row>
    <row r="87" spans="1:10">
      <c r="A87" s="3">
        <v>780</v>
      </c>
      <c r="B87">
        <v>26914317202576.797</v>
      </c>
      <c r="D87">
        <v>0</v>
      </c>
      <c r="E87">
        <v>0</v>
      </c>
      <c r="F87">
        <v>0</v>
      </c>
      <c r="H87">
        <f t="shared" si="3"/>
        <v>0</v>
      </c>
      <c r="I87">
        <f t="shared" si="4"/>
        <v>0</v>
      </c>
      <c r="J87">
        <f t="shared" si="5"/>
        <v>0</v>
      </c>
    </row>
    <row r="89" spans="1:10">
      <c r="H89" t="s">
        <v>11</v>
      </c>
    </row>
    <row r="90" spans="1:10">
      <c r="H90">
        <f>SUM(H7:H87)</f>
        <v>929436124982834.87</v>
      </c>
      <c r="I90">
        <f>SUM(I7:I87)</f>
        <v>959710276709618</v>
      </c>
      <c r="J90">
        <f>SUM(J7:J87)</f>
        <v>1090377934751920.1</v>
      </c>
    </row>
    <row r="91" spans="1:10">
      <c r="H91" t="s">
        <v>12</v>
      </c>
    </row>
    <row r="92" spans="1:10">
      <c r="H92">
        <f>(H90/I90)*100</f>
        <v>96.845490512972461</v>
      </c>
      <c r="I92">
        <f>(I90/I90)*100</f>
        <v>100</v>
      </c>
      <c r="J92">
        <f>(J90/I90)*100</f>
        <v>113.61532341721903</v>
      </c>
    </row>
  </sheetData>
  <conditionalFormatting sqref="N8:N13 L11:M12 L6:N6 L8:M9">
    <cfRule type="colorScale" priority="1">
      <colorScale>
        <cfvo type="min" val="0"/>
        <cfvo type="max" val="0"/>
        <color rgb="FFF59865"/>
        <color rgb="FFF59865"/>
      </colorScale>
    </cfRule>
    <cfRule type="colorScale" priority="2">
      <colorScale>
        <cfvo type="min" val="0"/>
        <cfvo type="max" val="0"/>
        <color rgb="FFF27936"/>
        <color rgb="FFF27936"/>
      </colorScale>
    </cfRule>
    <cfRule type="colorScale" priority="3">
      <colorScale>
        <cfvo type="min" val="0"/>
        <cfvo type="max" val="0"/>
        <color theme="5" tint="0.39997558519241921"/>
        <color theme="5" tint="0.39997558519241921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90"/>
  <sheetViews>
    <sheetView workbookViewId="0">
      <selection activeCell="J6" sqref="J6"/>
    </sheetView>
  </sheetViews>
  <sheetFormatPr defaultRowHeight="14.4"/>
  <cols>
    <col min="1" max="1" width="16" customWidth="1"/>
    <col min="2" max="2" width="12.6640625" customWidth="1"/>
    <col min="3" max="3" width="9.109375" customWidth="1"/>
    <col min="11" max="11" width="10.88671875" customWidth="1"/>
    <col min="14" max="14" width="9.5546875" customWidth="1"/>
  </cols>
  <sheetData>
    <row r="1" spans="1:14" ht="21">
      <c r="A1" s="1" t="s">
        <v>60</v>
      </c>
    </row>
    <row r="2" spans="1:14" ht="15" thickBot="1"/>
    <row r="3" spans="1:14" ht="15" thickBot="1">
      <c r="A3" s="7" t="s">
        <v>22</v>
      </c>
      <c r="B3" s="7" t="s">
        <v>23</v>
      </c>
      <c r="C3" s="7" t="s">
        <v>26</v>
      </c>
      <c r="E3" s="7" t="s">
        <v>27</v>
      </c>
      <c r="F3" s="7" t="s">
        <v>28</v>
      </c>
      <c r="H3" s="7" t="s">
        <v>29</v>
      </c>
      <c r="I3" s="7" t="s">
        <v>30</v>
      </c>
      <c r="K3" t="s">
        <v>150</v>
      </c>
    </row>
    <row r="4" spans="1:14" ht="15" thickBot="1">
      <c r="A4" s="7" t="e">
        <f>'2. k-data'!P10</f>
        <v>#DIV/0!</v>
      </c>
      <c r="B4" s="7" t="e">
        <f>POWER(A4,2)</f>
        <v>#DIV/0!</v>
      </c>
      <c r="C4" s="7" t="e">
        <f>POWER(A4,3)</f>
        <v>#DIV/0!</v>
      </c>
      <c r="E4" s="7" t="e">
        <f>IF(A4&lt;=7000,(-(4607000000/C4)+(2967800/B4)+(99.11/A4)+0.244063),(-(2006400000/C4)+(1901800/B4)+(247.8/A4)+0.23704))</f>
        <v>#DIV/0!</v>
      </c>
      <c r="F4" s="7" t="e">
        <f>(-(3*POWER(E4,2))+(2.87*E4)-0.275)</f>
        <v>#DIV/0!</v>
      </c>
      <c r="H4" s="7" t="e">
        <f>(-(1.3515)-(1.7703*E4)+(5.9114*F4))/((0.0241)+(0.2562*E4)-(0.7341*F4))</f>
        <v>#DIV/0!</v>
      </c>
      <c r="I4" s="7" t="e">
        <f>((0.03)-(31.442*E4)+(30.0717*F4))/((0.0241)+(0.2562*E4)-(0.7341*F4))</f>
        <v>#DIV/0!</v>
      </c>
      <c r="K4" s="35" t="e">
        <f>IF(A4&gt;=5000,1,0)</f>
        <v>#DIV/0!</v>
      </c>
    </row>
    <row r="6" spans="1:14" s="2" customFormat="1" ht="18">
      <c r="C6" s="2" t="s">
        <v>34</v>
      </c>
      <c r="N6" s="2" t="s">
        <v>37</v>
      </c>
    </row>
    <row r="8" spans="1:14" s="15" customFormat="1" ht="15.6">
      <c r="A8" s="15" t="s">
        <v>0</v>
      </c>
      <c r="C8" s="16" t="s">
        <v>31</v>
      </c>
      <c r="D8" s="16" t="s">
        <v>32</v>
      </c>
      <c r="E8" s="16" t="s">
        <v>33</v>
      </c>
      <c r="G8" s="15" t="s">
        <v>35</v>
      </c>
      <c r="H8" s="15" t="s">
        <v>36</v>
      </c>
      <c r="J8" s="16" t="s">
        <v>38</v>
      </c>
      <c r="N8" s="17" t="s">
        <v>58</v>
      </c>
    </row>
    <row r="9" spans="1:14" ht="15" thickBot="1"/>
    <row r="10" spans="1:14">
      <c r="A10">
        <v>380</v>
      </c>
      <c r="C10">
        <v>63.4</v>
      </c>
      <c r="D10">
        <v>38.5</v>
      </c>
      <c r="E10">
        <v>3</v>
      </c>
      <c r="G10" t="e">
        <f>$H$4*D10</f>
        <v>#DIV/0!</v>
      </c>
      <c r="H10" t="e">
        <f>$I$4*E10</f>
        <v>#DIV/0!</v>
      </c>
      <c r="J10" s="10" t="e">
        <f>C10+G10+H10</f>
        <v>#DIV/0!</v>
      </c>
      <c r="N10" s="11" t="e">
        <f>J10*$K$4</f>
        <v>#DIV/0!</v>
      </c>
    </row>
    <row r="11" spans="1:14">
      <c r="A11">
        <v>385</v>
      </c>
      <c r="C11">
        <v>64.599999999999994</v>
      </c>
      <c r="D11">
        <v>36.75</v>
      </c>
      <c r="E11">
        <v>2.1</v>
      </c>
      <c r="G11" t="e">
        <f>$H$4*D11</f>
        <v>#DIV/0!</v>
      </c>
      <c r="H11" t="e">
        <f t="shared" ref="H11:H74" si="0">$I$4*E11</f>
        <v>#DIV/0!</v>
      </c>
      <c r="J11" s="10" t="e">
        <f t="shared" ref="J11:J74" si="1">C11+G11+H11</f>
        <v>#DIV/0!</v>
      </c>
      <c r="N11" s="12" t="e">
        <f t="shared" ref="N11:N74" si="2">J11*$K$4</f>
        <v>#DIV/0!</v>
      </c>
    </row>
    <row r="12" spans="1:14">
      <c r="A12">
        <v>390</v>
      </c>
      <c r="C12">
        <v>65.8</v>
      </c>
      <c r="D12">
        <v>35</v>
      </c>
      <c r="E12">
        <v>1.2</v>
      </c>
      <c r="G12" t="e">
        <f t="shared" ref="G12:G75" si="3">$H$4*D12</f>
        <v>#DIV/0!</v>
      </c>
      <c r="H12" t="e">
        <f t="shared" si="0"/>
        <v>#DIV/0!</v>
      </c>
      <c r="J12" s="10" t="e">
        <f t="shared" si="1"/>
        <v>#DIV/0!</v>
      </c>
      <c r="N12" s="12" t="e">
        <f t="shared" si="2"/>
        <v>#DIV/0!</v>
      </c>
    </row>
    <row r="13" spans="1:14">
      <c r="A13">
        <v>395</v>
      </c>
      <c r="C13">
        <v>80.3</v>
      </c>
      <c r="D13">
        <v>39.200000000000003</v>
      </c>
      <c r="E13">
        <v>0.05</v>
      </c>
      <c r="G13" t="e">
        <f t="shared" si="3"/>
        <v>#DIV/0!</v>
      </c>
      <c r="H13" t="e">
        <f t="shared" si="0"/>
        <v>#DIV/0!</v>
      </c>
      <c r="J13" s="10" t="e">
        <f t="shared" si="1"/>
        <v>#DIV/0!</v>
      </c>
      <c r="N13" s="12" t="e">
        <f t="shared" si="2"/>
        <v>#DIV/0!</v>
      </c>
    </row>
    <row r="14" spans="1:14">
      <c r="A14">
        <v>400</v>
      </c>
      <c r="C14">
        <v>94.8</v>
      </c>
      <c r="D14">
        <v>43.4</v>
      </c>
      <c r="E14">
        <v>-1.1000000000000001</v>
      </c>
      <c r="G14" t="e">
        <f t="shared" si="3"/>
        <v>#DIV/0!</v>
      </c>
      <c r="H14" t="e">
        <f t="shared" si="0"/>
        <v>#DIV/0!</v>
      </c>
      <c r="J14" s="10" t="e">
        <f t="shared" si="1"/>
        <v>#DIV/0!</v>
      </c>
      <c r="N14" s="12" t="e">
        <f t="shared" si="2"/>
        <v>#DIV/0!</v>
      </c>
    </row>
    <row r="15" spans="1:14">
      <c r="A15">
        <v>405</v>
      </c>
      <c r="C15">
        <v>99.8</v>
      </c>
      <c r="D15">
        <v>44.85</v>
      </c>
      <c r="E15">
        <v>-0.8</v>
      </c>
      <c r="G15" t="e">
        <f t="shared" si="3"/>
        <v>#DIV/0!</v>
      </c>
      <c r="H15" t="e">
        <f t="shared" si="0"/>
        <v>#DIV/0!</v>
      </c>
      <c r="J15" s="10" t="e">
        <f t="shared" si="1"/>
        <v>#DIV/0!</v>
      </c>
      <c r="N15" s="12" t="e">
        <f t="shared" si="2"/>
        <v>#DIV/0!</v>
      </c>
    </row>
    <row r="16" spans="1:14">
      <c r="A16">
        <v>410</v>
      </c>
      <c r="C16">
        <v>104.8</v>
      </c>
      <c r="D16">
        <v>46.3</v>
      </c>
      <c r="E16">
        <v>-0.5</v>
      </c>
      <c r="G16" t="e">
        <f t="shared" si="3"/>
        <v>#DIV/0!</v>
      </c>
      <c r="H16" t="e">
        <f t="shared" si="0"/>
        <v>#DIV/0!</v>
      </c>
      <c r="J16" s="10" t="e">
        <f t="shared" si="1"/>
        <v>#DIV/0!</v>
      </c>
      <c r="N16" s="12" t="e">
        <f t="shared" si="2"/>
        <v>#DIV/0!</v>
      </c>
    </row>
    <row r="17" spans="1:14">
      <c r="A17">
        <v>415</v>
      </c>
      <c r="C17">
        <v>105.35</v>
      </c>
      <c r="D17">
        <v>45.1</v>
      </c>
      <c r="E17">
        <v>-0.6</v>
      </c>
      <c r="G17" t="e">
        <f t="shared" si="3"/>
        <v>#DIV/0!</v>
      </c>
      <c r="H17" t="e">
        <f t="shared" si="0"/>
        <v>#DIV/0!</v>
      </c>
      <c r="J17" s="10" t="e">
        <f t="shared" si="1"/>
        <v>#DIV/0!</v>
      </c>
      <c r="N17" s="12" t="e">
        <f t="shared" si="2"/>
        <v>#DIV/0!</v>
      </c>
    </row>
    <row r="18" spans="1:14">
      <c r="A18" s="3">
        <v>420</v>
      </c>
      <c r="C18">
        <v>105.9</v>
      </c>
      <c r="D18">
        <v>43.9</v>
      </c>
      <c r="E18">
        <v>-0.7</v>
      </c>
      <c r="G18" t="e">
        <f t="shared" si="3"/>
        <v>#DIV/0!</v>
      </c>
      <c r="H18" t="e">
        <f t="shared" si="0"/>
        <v>#DIV/0!</v>
      </c>
      <c r="J18" s="10" t="e">
        <f t="shared" si="1"/>
        <v>#DIV/0!</v>
      </c>
      <c r="N18" s="12" t="e">
        <f t="shared" si="2"/>
        <v>#DIV/0!</v>
      </c>
    </row>
    <row r="19" spans="1:14">
      <c r="A19" s="3">
        <v>425</v>
      </c>
      <c r="C19">
        <v>101.35</v>
      </c>
      <c r="D19">
        <v>40.5</v>
      </c>
      <c r="E19">
        <v>-9.9499999999999993</v>
      </c>
      <c r="G19" t="e">
        <f t="shared" si="3"/>
        <v>#DIV/0!</v>
      </c>
      <c r="H19" t="e">
        <f t="shared" si="0"/>
        <v>#DIV/0!</v>
      </c>
      <c r="J19" s="10" t="e">
        <f t="shared" si="1"/>
        <v>#DIV/0!</v>
      </c>
      <c r="N19" s="12" t="e">
        <f t="shared" si="2"/>
        <v>#DIV/0!</v>
      </c>
    </row>
    <row r="20" spans="1:14">
      <c r="A20" s="3">
        <v>430</v>
      </c>
      <c r="C20">
        <v>96.8</v>
      </c>
      <c r="D20">
        <v>37.1</v>
      </c>
      <c r="E20">
        <v>-1.2</v>
      </c>
      <c r="G20" t="e">
        <f t="shared" si="3"/>
        <v>#DIV/0!</v>
      </c>
      <c r="H20" t="e">
        <f t="shared" si="0"/>
        <v>#DIV/0!</v>
      </c>
      <c r="J20" s="10" t="e">
        <f t="shared" si="1"/>
        <v>#DIV/0!</v>
      </c>
      <c r="N20" s="12" t="e">
        <f t="shared" si="2"/>
        <v>#DIV/0!</v>
      </c>
    </row>
    <row r="21" spans="1:14">
      <c r="A21" s="3">
        <v>435</v>
      </c>
      <c r="C21">
        <v>105.35</v>
      </c>
      <c r="D21">
        <v>36.9</v>
      </c>
      <c r="E21">
        <v>-1.9</v>
      </c>
      <c r="G21" t="e">
        <f t="shared" si="3"/>
        <v>#DIV/0!</v>
      </c>
      <c r="H21" t="e">
        <f t="shared" si="0"/>
        <v>#DIV/0!</v>
      </c>
      <c r="J21" s="10" t="e">
        <f t="shared" si="1"/>
        <v>#DIV/0!</v>
      </c>
      <c r="N21" s="12" t="e">
        <f t="shared" si="2"/>
        <v>#DIV/0!</v>
      </c>
    </row>
    <row r="22" spans="1:14">
      <c r="A22" s="3">
        <v>440</v>
      </c>
      <c r="C22">
        <v>113.9</v>
      </c>
      <c r="D22">
        <v>36.700000000000003</v>
      </c>
      <c r="E22">
        <v>-2.6</v>
      </c>
      <c r="G22" t="e">
        <f t="shared" si="3"/>
        <v>#DIV/0!</v>
      </c>
      <c r="H22" t="e">
        <f t="shared" si="0"/>
        <v>#DIV/0!</v>
      </c>
      <c r="J22" s="10" t="e">
        <f t="shared" si="1"/>
        <v>#DIV/0!</v>
      </c>
      <c r="N22" s="12" t="e">
        <f t="shared" si="2"/>
        <v>#DIV/0!</v>
      </c>
    </row>
    <row r="23" spans="1:14">
      <c r="A23" s="3">
        <v>445</v>
      </c>
      <c r="C23">
        <v>119.75</v>
      </c>
      <c r="D23">
        <v>36.299999999999997</v>
      </c>
      <c r="E23">
        <v>-2.75</v>
      </c>
      <c r="G23" t="e">
        <f t="shared" si="3"/>
        <v>#DIV/0!</v>
      </c>
      <c r="H23" t="e">
        <f t="shared" si="0"/>
        <v>#DIV/0!</v>
      </c>
      <c r="J23" s="10" t="e">
        <f t="shared" si="1"/>
        <v>#DIV/0!</v>
      </c>
      <c r="N23" s="12" t="e">
        <f t="shared" si="2"/>
        <v>#DIV/0!</v>
      </c>
    </row>
    <row r="24" spans="1:14">
      <c r="A24" s="3">
        <v>450</v>
      </c>
      <c r="C24">
        <v>125.6</v>
      </c>
      <c r="D24">
        <v>35.9</v>
      </c>
      <c r="E24">
        <v>-2.9</v>
      </c>
      <c r="G24" t="e">
        <f t="shared" si="3"/>
        <v>#DIV/0!</v>
      </c>
      <c r="H24" t="e">
        <f t="shared" si="0"/>
        <v>#DIV/0!</v>
      </c>
      <c r="J24" s="10" t="e">
        <f t="shared" si="1"/>
        <v>#DIV/0!</v>
      </c>
      <c r="N24" s="12" t="e">
        <f t="shared" si="2"/>
        <v>#DIV/0!</v>
      </c>
    </row>
    <row r="25" spans="1:14">
      <c r="A25" s="3">
        <v>455</v>
      </c>
      <c r="C25">
        <v>125.55</v>
      </c>
      <c r="D25">
        <v>34.25</v>
      </c>
      <c r="E25">
        <v>-2.85</v>
      </c>
      <c r="G25" t="e">
        <f t="shared" si="3"/>
        <v>#DIV/0!</v>
      </c>
      <c r="H25" t="e">
        <f t="shared" si="0"/>
        <v>#DIV/0!</v>
      </c>
      <c r="J25" s="10" t="e">
        <f t="shared" si="1"/>
        <v>#DIV/0!</v>
      </c>
      <c r="N25" s="12" t="e">
        <f t="shared" si="2"/>
        <v>#DIV/0!</v>
      </c>
    </row>
    <row r="26" spans="1:14">
      <c r="A26" s="3">
        <v>460</v>
      </c>
      <c r="C26">
        <v>125.5</v>
      </c>
      <c r="D26">
        <v>32.6</v>
      </c>
      <c r="E26">
        <v>-2.8</v>
      </c>
      <c r="G26" t="e">
        <f t="shared" si="3"/>
        <v>#DIV/0!</v>
      </c>
      <c r="H26" t="e">
        <f t="shared" si="0"/>
        <v>#DIV/0!</v>
      </c>
      <c r="J26" s="10" t="e">
        <f t="shared" si="1"/>
        <v>#DIV/0!</v>
      </c>
      <c r="N26" s="12" t="e">
        <f t="shared" si="2"/>
        <v>#DIV/0!</v>
      </c>
    </row>
    <row r="27" spans="1:14">
      <c r="A27" s="3">
        <v>465</v>
      </c>
      <c r="C27">
        <v>123.4</v>
      </c>
      <c r="D27">
        <v>30.25</v>
      </c>
      <c r="E27">
        <v>-2.7</v>
      </c>
      <c r="G27" t="e">
        <f t="shared" si="3"/>
        <v>#DIV/0!</v>
      </c>
      <c r="H27" t="e">
        <f t="shared" si="0"/>
        <v>#DIV/0!</v>
      </c>
      <c r="J27" s="10" t="e">
        <f t="shared" si="1"/>
        <v>#DIV/0!</v>
      </c>
      <c r="N27" s="12" t="e">
        <f t="shared" si="2"/>
        <v>#DIV/0!</v>
      </c>
    </row>
    <row r="28" spans="1:14">
      <c r="A28" s="3">
        <v>470</v>
      </c>
      <c r="C28">
        <v>121.3</v>
      </c>
      <c r="D28">
        <v>27.9</v>
      </c>
      <c r="E28">
        <v>-2.6</v>
      </c>
      <c r="G28" t="e">
        <f t="shared" si="3"/>
        <v>#DIV/0!</v>
      </c>
      <c r="H28" t="e">
        <f t="shared" si="0"/>
        <v>#DIV/0!</v>
      </c>
      <c r="J28" s="10" t="e">
        <f t="shared" si="1"/>
        <v>#DIV/0!</v>
      </c>
      <c r="N28" s="12" t="e">
        <f t="shared" si="2"/>
        <v>#DIV/0!</v>
      </c>
    </row>
    <row r="29" spans="1:14">
      <c r="A29" s="3">
        <v>475</v>
      </c>
      <c r="C29">
        <v>121.3</v>
      </c>
      <c r="D29">
        <v>26.1</v>
      </c>
      <c r="E29">
        <v>-2.6</v>
      </c>
      <c r="G29" t="e">
        <f t="shared" si="3"/>
        <v>#DIV/0!</v>
      </c>
      <c r="H29" t="e">
        <f t="shared" si="0"/>
        <v>#DIV/0!</v>
      </c>
      <c r="J29" s="10" t="e">
        <f t="shared" si="1"/>
        <v>#DIV/0!</v>
      </c>
      <c r="N29" s="12" t="e">
        <f t="shared" si="2"/>
        <v>#DIV/0!</v>
      </c>
    </row>
    <row r="30" spans="1:14">
      <c r="A30" s="3">
        <v>480</v>
      </c>
      <c r="C30">
        <v>121.3</v>
      </c>
      <c r="D30">
        <v>24.3</v>
      </c>
      <c r="E30">
        <v>-2.6</v>
      </c>
      <c r="G30" t="e">
        <f t="shared" si="3"/>
        <v>#DIV/0!</v>
      </c>
      <c r="H30" t="e">
        <f t="shared" si="0"/>
        <v>#DIV/0!</v>
      </c>
      <c r="J30" s="10" t="e">
        <f t="shared" si="1"/>
        <v>#DIV/0!</v>
      </c>
      <c r="N30" s="12" t="e">
        <f t="shared" si="2"/>
        <v>#DIV/0!</v>
      </c>
    </row>
    <row r="31" spans="1:14">
      <c r="A31" s="3">
        <v>485</v>
      </c>
      <c r="C31">
        <v>117.4</v>
      </c>
      <c r="D31">
        <v>22.2</v>
      </c>
      <c r="E31">
        <v>-2.2000000000000002</v>
      </c>
      <c r="G31" t="e">
        <f t="shared" si="3"/>
        <v>#DIV/0!</v>
      </c>
      <c r="H31" t="e">
        <f t="shared" si="0"/>
        <v>#DIV/0!</v>
      </c>
      <c r="J31" s="10" t="e">
        <f t="shared" si="1"/>
        <v>#DIV/0!</v>
      </c>
      <c r="N31" s="12" t="e">
        <f t="shared" si="2"/>
        <v>#DIV/0!</v>
      </c>
    </row>
    <row r="32" spans="1:14">
      <c r="A32" s="3">
        <v>490</v>
      </c>
      <c r="C32">
        <v>113.5</v>
      </c>
      <c r="D32">
        <v>20.100000000000001</v>
      </c>
      <c r="E32">
        <v>-1.8</v>
      </c>
      <c r="G32" t="e">
        <f t="shared" si="3"/>
        <v>#DIV/0!</v>
      </c>
      <c r="H32" t="e">
        <f t="shared" si="0"/>
        <v>#DIV/0!</v>
      </c>
      <c r="J32" s="10" t="e">
        <f t="shared" si="1"/>
        <v>#DIV/0!</v>
      </c>
      <c r="N32" s="12" t="e">
        <f t="shared" si="2"/>
        <v>#DIV/0!</v>
      </c>
    </row>
    <row r="33" spans="1:14">
      <c r="A33" s="3">
        <v>495</v>
      </c>
      <c r="C33">
        <v>113.3</v>
      </c>
      <c r="D33">
        <v>18.149999999999999</v>
      </c>
      <c r="E33">
        <v>-1.65</v>
      </c>
      <c r="G33" t="e">
        <f t="shared" si="3"/>
        <v>#DIV/0!</v>
      </c>
      <c r="H33" t="e">
        <f t="shared" si="0"/>
        <v>#DIV/0!</v>
      </c>
      <c r="J33" s="10" t="e">
        <f t="shared" si="1"/>
        <v>#DIV/0!</v>
      </c>
      <c r="N33" s="12" t="e">
        <f t="shared" si="2"/>
        <v>#DIV/0!</v>
      </c>
    </row>
    <row r="34" spans="1:14">
      <c r="A34" s="3">
        <v>500</v>
      </c>
      <c r="C34">
        <v>113.1</v>
      </c>
      <c r="D34">
        <v>16.2</v>
      </c>
      <c r="E34">
        <v>-1.5</v>
      </c>
      <c r="G34" t="e">
        <f t="shared" si="3"/>
        <v>#DIV/0!</v>
      </c>
      <c r="H34" t="e">
        <f t="shared" si="0"/>
        <v>#DIV/0!</v>
      </c>
      <c r="J34" s="10" t="e">
        <f t="shared" si="1"/>
        <v>#DIV/0!</v>
      </c>
      <c r="N34" s="12" t="e">
        <f t="shared" si="2"/>
        <v>#DIV/0!</v>
      </c>
    </row>
    <row r="35" spans="1:14">
      <c r="A35" s="3">
        <v>505</v>
      </c>
      <c r="C35">
        <v>111.95</v>
      </c>
      <c r="D35">
        <v>14.7</v>
      </c>
      <c r="E35">
        <v>-1.4</v>
      </c>
      <c r="G35" t="e">
        <f t="shared" si="3"/>
        <v>#DIV/0!</v>
      </c>
      <c r="H35" t="e">
        <f t="shared" si="0"/>
        <v>#DIV/0!</v>
      </c>
      <c r="J35" s="10" t="e">
        <f t="shared" si="1"/>
        <v>#DIV/0!</v>
      </c>
      <c r="N35" s="12" t="e">
        <f t="shared" si="2"/>
        <v>#DIV/0!</v>
      </c>
    </row>
    <row r="36" spans="1:14">
      <c r="A36" s="3">
        <v>510</v>
      </c>
      <c r="C36">
        <v>110.8</v>
      </c>
      <c r="D36">
        <v>13.2</v>
      </c>
      <c r="E36">
        <v>-1.3</v>
      </c>
      <c r="G36" t="e">
        <f t="shared" si="3"/>
        <v>#DIV/0!</v>
      </c>
      <c r="H36" t="e">
        <f t="shared" si="0"/>
        <v>#DIV/0!</v>
      </c>
      <c r="J36" s="10" t="e">
        <f t="shared" si="1"/>
        <v>#DIV/0!</v>
      </c>
      <c r="N36" s="12" t="e">
        <f t="shared" si="2"/>
        <v>#DIV/0!</v>
      </c>
    </row>
    <row r="37" spans="1:14">
      <c r="A37" s="3">
        <v>515</v>
      </c>
      <c r="C37">
        <v>108.65</v>
      </c>
      <c r="D37">
        <v>10.9</v>
      </c>
      <c r="E37">
        <v>-1.25</v>
      </c>
      <c r="G37" t="e">
        <f t="shared" si="3"/>
        <v>#DIV/0!</v>
      </c>
      <c r="H37" t="e">
        <f t="shared" si="0"/>
        <v>#DIV/0!</v>
      </c>
      <c r="J37" s="10" t="e">
        <f t="shared" si="1"/>
        <v>#DIV/0!</v>
      </c>
      <c r="N37" s="12" t="e">
        <f t="shared" si="2"/>
        <v>#DIV/0!</v>
      </c>
    </row>
    <row r="38" spans="1:14">
      <c r="A38" s="3">
        <v>520</v>
      </c>
      <c r="C38">
        <v>106.5</v>
      </c>
      <c r="D38">
        <v>8.6</v>
      </c>
      <c r="E38">
        <v>-1.2</v>
      </c>
      <c r="G38" t="e">
        <f t="shared" si="3"/>
        <v>#DIV/0!</v>
      </c>
      <c r="H38" t="e">
        <f t="shared" si="0"/>
        <v>#DIV/0!</v>
      </c>
      <c r="J38" s="10" t="e">
        <f t="shared" si="1"/>
        <v>#DIV/0!</v>
      </c>
      <c r="N38" s="12" t="e">
        <f t="shared" si="2"/>
        <v>#DIV/0!</v>
      </c>
    </row>
    <row r="39" spans="1:14">
      <c r="A39" s="3">
        <v>525</v>
      </c>
      <c r="C39">
        <v>107.65</v>
      </c>
      <c r="D39">
        <v>7.35</v>
      </c>
      <c r="E39">
        <v>-1.1000000000000001</v>
      </c>
      <c r="G39" t="e">
        <f t="shared" si="3"/>
        <v>#DIV/0!</v>
      </c>
      <c r="H39" t="e">
        <f t="shared" si="0"/>
        <v>#DIV/0!</v>
      </c>
      <c r="J39" s="10" t="e">
        <f t="shared" si="1"/>
        <v>#DIV/0!</v>
      </c>
      <c r="N39" s="12" t="e">
        <f t="shared" si="2"/>
        <v>#DIV/0!</v>
      </c>
    </row>
    <row r="40" spans="1:14">
      <c r="A40" s="3">
        <v>530</v>
      </c>
      <c r="C40">
        <v>108.8</v>
      </c>
      <c r="D40">
        <v>6.1</v>
      </c>
      <c r="E40">
        <v>-1</v>
      </c>
      <c r="G40" t="e">
        <f t="shared" si="3"/>
        <v>#DIV/0!</v>
      </c>
      <c r="H40" t="e">
        <f t="shared" si="0"/>
        <v>#DIV/0!</v>
      </c>
      <c r="J40" s="10" t="e">
        <f t="shared" si="1"/>
        <v>#DIV/0!</v>
      </c>
      <c r="N40" s="12" t="e">
        <f t="shared" si="2"/>
        <v>#DIV/0!</v>
      </c>
    </row>
    <row r="41" spans="1:14">
      <c r="A41" s="3">
        <v>535</v>
      </c>
      <c r="C41">
        <v>107.05</v>
      </c>
      <c r="D41">
        <v>5.15</v>
      </c>
      <c r="E41">
        <v>-0.75</v>
      </c>
      <c r="G41" t="e">
        <f t="shared" si="3"/>
        <v>#DIV/0!</v>
      </c>
      <c r="H41" t="e">
        <f t="shared" si="0"/>
        <v>#DIV/0!</v>
      </c>
      <c r="J41" s="10" t="e">
        <f t="shared" si="1"/>
        <v>#DIV/0!</v>
      </c>
      <c r="N41" s="12" t="e">
        <f t="shared" si="2"/>
        <v>#DIV/0!</v>
      </c>
    </row>
    <row r="42" spans="1:14">
      <c r="A42" s="3">
        <v>540</v>
      </c>
      <c r="C42">
        <v>105.3</v>
      </c>
      <c r="D42">
        <v>4.2</v>
      </c>
      <c r="E42">
        <v>-0.5</v>
      </c>
      <c r="G42" t="e">
        <f t="shared" si="3"/>
        <v>#DIV/0!</v>
      </c>
      <c r="H42" t="e">
        <f t="shared" si="0"/>
        <v>#DIV/0!</v>
      </c>
      <c r="J42" s="10" t="e">
        <f t="shared" si="1"/>
        <v>#DIV/0!</v>
      </c>
      <c r="N42" s="12" t="e">
        <f t="shared" si="2"/>
        <v>#DIV/0!</v>
      </c>
    </row>
    <row r="43" spans="1:14">
      <c r="A43" s="3">
        <v>545</v>
      </c>
      <c r="C43">
        <v>104.85</v>
      </c>
      <c r="D43">
        <v>3.05</v>
      </c>
      <c r="E43">
        <v>-0.4</v>
      </c>
      <c r="G43" t="e">
        <f t="shared" si="3"/>
        <v>#DIV/0!</v>
      </c>
      <c r="H43" t="e">
        <f t="shared" si="0"/>
        <v>#DIV/0!</v>
      </c>
      <c r="J43" s="10" t="e">
        <f t="shared" si="1"/>
        <v>#DIV/0!</v>
      </c>
      <c r="N43" s="12" t="e">
        <f t="shared" si="2"/>
        <v>#DIV/0!</v>
      </c>
    </row>
    <row r="44" spans="1:14">
      <c r="A44" s="3">
        <v>550</v>
      </c>
      <c r="C44">
        <v>104.4</v>
      </c>
      <c r="D44">
        <v>1.9</v>
      </c>
      <c r="E44">
        <v>-0.3</v>
      </c>
      <c r="G44" t="e">
        <f t="shared" si="3"/>
        <v>#DIV/0!</v>
      </c>
      <c r="H44" t="e">
        <f t="shared" si="0"/>
        <v>#DIV/0!</v>
      </c>
      <c r="J44" s="10" t="e">
        <f t="shared" si="1"/>
        <v>#DIV/0!</v>
      </c>
      <c r="N44" s="12" t="e">
        <f t="shared" si="2"/>
        <v>#DIV/0!</v>
      </c>
    </row>
    <row r="45" spans="1:14">
      <c r="A45" s="3">
        <v>555</v>
      </c>
      <c r="C45">
        <v>102.2</v>
      </c>
      <c r="D45">
        <v>0.95</v>
      </c>
      <c r="E45">
        <v>-0.15</v>
      </c>
      <c r="G45" t="e">
        <f t="shared" si="3"/>
        <v>#DIV/0!</v>
      </c>
      <c r="H45" t="e">
        <f t="shared" si="0"/>
        <v>#DIV/0!</v>
      </c>
      <c r="J45" s="10" t="e">
        <f t="shared" si="1"/>
        <v>#DIV/0!</v>
      </c>
      <c r="N45" s="12" t="e">
        <f t="shared" si="2"/>
        <v>#DIV/0!</v>
      </c>
    </row>
    <row r="46" spans="1:14">
      <c r="A46" s="3">
        <v>560</v>
      </c>
      <c r="C46">
        <v>100</v>
      </c>
      <c r="D46">
        <v>0</v>
      </c>
      <c r="E46">
        <v>0</v>
      </c>
      <c r="G46" t="e">
        <f t="shared" si="3"/>
        <v>#DIV/0!</v>
      </c>
      <c r="H46" t="e">
        <f t="shared" si="0"/>
        <v>#DIV/0!</v>
      </c>
      <c r="J46" s="10" t="e">
        <f t="shared" si="1"/>
        <v>#DIV/0!</v>
      </c>
      <c r="N46" s="12" t="e">
        <f t="shared" si="2"/>
        <v>#DIV/0!</v>
      </c>
    </row>
    <row r="47" spans="1:14">
      <c r="A47" s="3">
        <v>565</v>
      </c>
      <c r="C47">
        <v>98</v>
      </c>
      <c r="D47">
        <v>-0.8</v>
      </c>
      <c r="E47">
        <v>0.1</v>
      </c>
      <c r="G47" t="e">
        <f t="shared" si="3"/>
        <v>#DIV/0!</v>
      </c>
      <c r="H47" t="e">
        <f t="shared" si="0"/>
        <v>#DIV/0!</v>
      </c>
      <c r="J47" s="10" t="e">
        <f t="shared" si="1"/>
        <v>#DIV/0!</v>
      </c>
      <c r="N47" s="12" t="e">
        <f t="shared" si="2"/>
        <v>#DIV/0!</v>
      </c>
    </row>
    <row r="48" spans="1:14">
      <c r="A48" s="3">
        <v>570</v>
      </c>
      <c r="C48">
        <v>96</v>
      </c>
      <c r="D48">
        <v>-1.6</v>
      </c>
      <c r="E48">
        <v>0.2</v>
      </c>
      <c r="G48" t="e">
        <f t="shared" si="3"/>
        <v>#DIV/0!</v>
      </c>
      <c r="H48" t="e">
        <f t="shared" si="0"/>
        <v>#DIV/0!</v>
      </c>
      <c r="J48" s="10" t="e">
        <f t="shared" si="1"/>
        <v>#DIV/0!</v>
      </c>
      <c r="N48" s="12" t="e">
        <f t="shared" si="2"/>
        <v>#DIV/0!</v>
      </c>
    </row>
    <row r="49" spans="1:14">
      <c r="A49" s="3">
        <v>575</v>
      </c>
      <c r="C49">
        <v>95.55</v>
      </c>
      <c r="D49">
        <v>-2.5499999999999998</v>
      </c>
      <c r="E49">
        <v>0.35</v>
      </c>
      <c r="G49" t="e">
        <f t="shared" si="3"/>
        <v>#DIV/0!</v>
      </c>
      <c r="H49" t="e">
        <f t="shared" si="0"/>
        <v>#DIV/0!</v>
      </c>
      <c r="J49" s="10" t="e">
        <f t="shared" si="1"/>
        <v>#DIV/0!</v>
      </c>
      <c r="N49" s="12" t="e">
        <f t="shared" si="2"/>
        <v>#DIV/0!</v>
      </c>
    </row>
    <row r="50" spans="1:14">
      <c r="A50" s="3">
        <v>580</v>
      </c>
      <c r="C50">
        <v>95.1</v>
      </c>
      <c r="D50">
        <v>-3.5</v>
      </c>
      <c r="E50">
        <v>0.5</v>
      </c>
      <c r="G50" t="e">
        <f t="shared" si="3"/>
        <v>#DIV/0!</v>
      </c>
      <c r="H50" t="e">
        <f t="shared" si="0"/>
        <v>#DIV/0!</v>
      </c>
      <c r="J50" s="10" t="e">
        <f t="shared" si="1"/>
        <v>#DIV/0!</v>
      </c>
      <c r="N50" s="12" t="e">
        <f t="shared" si="2"/>
        <v>#DIV/0!</v>
      </c>
    </row>
    <row r="51" spans="1:14">
      <c r="A51" s="3">
        <v>585</v>
      </c>
      <c r="C51">
        <v>92.1</v>
      </c>
      <c r="D51">
        <v>-3.5</v>
      </c>
      <c r="E51">
        <v>1.3</v>
      </c>
      <c r="G51" t="e">
        <f t="shared" si="3"/>
        <v>#DIV/0!</v>
      </c>
      <c r="H51" t="e">
        <f t="shared" si="0"/>
        <v>#DIV/0!</v>
      </c>
      <c r="J51" s="10" t="e">
        <f t="shared" si="1"/>
        <v>#DIV/0!</v>
      </c>
      <c r="N51" s="12" t="e">
        <f t="shared" si="2"/>
        <v>#DIV/0!</v>
      </c>
    </row>
    <row r="52" spans="1:14">
      <c r="A52" s="3">
        <v>590</v>
      </c>
      <c r="C52">
        <v>89.1</v>
      </c>
      <c r="D52">
        <v>-3.5</v>
      </c>
      <c r="E52">
        <v>2.1</v>
      </c>
      <c r="G52" t="e">
        <f t="shared" si="3"/>
        <v>#DIV/0!</v>
      </c>
      <c r="H52" t="e">
        <f t="shared" si="0"/>
        <v>#DIV/0!</v>
      </c>
      <c r="J52" s="10" t="e">
        <f t="shared" si="1"/>
        <v>#DIV/0!</v>
      </c>
      <c r="N52" s="12" t="e">
        <f t="shared" si="2"/>
        <v>#DIV/0!</v>
      </c>
    </row>
    <row r="53" spans="1:14">
      <c r="A53" s="3">
        <v>595</v>
      </c>
      <c r="C53">
        <v>89.8</v>
      </c>
      <c r="D53">
        <v>-4.6500000000000004</v>
      </c>
      <c r="E53">
        <v>2.65</v>
      </c>
      <c r="G53" t="e">
        <f t="shared" si="3"/>
        <v>#DIV/0!</v>
      </c>
      <c r="H53" t="e">
        <f t="shared" si="0"/>
        <v>#DIV/0!</v>
      </c>
      <c r="J53" s="10" t="e">
        <f t="shared" si="1"/>
        <v>#DIV/0!</v>
      </c>
      <c r="N53" s="12" t="e">
        <f t="shared" si="2"/>
        <v>#DIV/0!</v>
      </c>
    </row>
    <row r="54" spans="1:14">
      <c r="A54" s="3">
        <v>600</v>
      </c>
      <c r="C54">
        <v>90.5</v>
      </c>
      <c r="D54">
        <v>-5.8</v>
      </c>
      <c r="E54">
        <v>3.2</v>
      </c>
      <c r="G54" t="e">
        <f t="shared" si="3"/>
        <v>#DIV/0!</v>
      </c>
      <c r="H54" t="e">
        <f t="shared" si="0"/>
        <v>#DIV/0!</v>
      </c>
      <c r="J54" s="10" t="e">
        <f t="shared" si="1"/>
        <v>#DIV/0!</v>
      </c>
      <c r="N54" s="12" t="e">
        <f t="shared" si="2"/>
        <v>#DIV/0!</v>
      </c>
    </row>
    <row r="55" spans="1:14">
      <c r="A55" s="3">
        <v>605</v>
      </c>
      <c r="C55">
        <v>90.4</v>
      </c>
      <c r="D55">
        <v>-6.5</v>
      </c>
      <c r="E55">
        <v>3.65</v>
      </c>
      <c r="G55" t="e">
        <f t="shared" si="3"/>
        <v>#DIV/0!</v>
      </c>
      <c r="H55" t="e">
        <f t="shared" si="0"/>
        <v>#DIV/0!</v>
      </c>
      <c r="J55" s="10" t="e">
        <f t="shared" si="1"/>
        <v>#DIV/0!</v>
      </c>
      <c r="N55" s="12" t="e">
        <f t="shared" si="2"/>
        <v>#DIV/0!</v>
      </c>
    </row>
    <row r="56" spans="1:14">
      <c r="A56" s="3">
        <v>610</v>
      </c>
      <c r="C56">
        <v>90.3</v>
      </c>
      <c r="D56">
        <v>-7.2</v>
      </c>
      <c r="E56">
        <v>4.0999999999999996</v>
      </c>
      <c r="G56" t="e">
        <f t="shared" si="3"/>
        <v>#DIV/0!</v>
      </c>
      <c r="H56" t="e">
        <f t="shared" si="0"/>
        <v>#DIV/0!</v>
      </c>
      <c r="J56" s="10" t="e">
        <f t="shared" si="1"/>
        <v>#DIV/0!</v>
      </c>
      <c r="N56" s="12" t="e">
        <f t="shared" si="2"/>
        <v>#DIV/0!</v>
      </c>
    </row>
    <row r="57" spans="1:14">
      <c r="A57" s="3">
        <v>615</v>
      </c>
      <c r="C57">
        <v>89.35</v>
      </c>
      <c r="D57">
        <v>-7.9</v>
      </c>
      <c r="E57">
        <v>4.4000000000000004</v>
      </c>
      <c r="G57" t="e">
        <f t="shared" si="3"/>
        <v>#DIV/0!</v>
      </c>
      <c r="H57" t="e">
        <f t="shared" si="0"/>
        <v>#DIV/0!</v>
      </c>
      <c r="J57" s="10" t="e">
        <f t="shared" si="1"/>
        <v>#DIV/0!</v>
      </c>
      <c r="N57" s="12" t="e">
        <f t="shared" si="2"/>
        <v>#DIV/0!</v>
      </c>
    </row>
    <row r="58" spans="1:14">
      <c r="A58" s="3">
        <v>620</v>
      </c>
      <c r="C58">
        <v>88.4</v>
      </c>
      <c r="D58">
        <v>-8.6</v>
      </c>
      <c r="E58">
        <v>4.7</v>
      </c>
      <c r="G58" t="e">
        <f t="shared" si="3"/>
        <v>#DIV/0!</v>
      </c>
      <c r="H58" t="e">
        <f t="shared" si="0"/>
        <v>#DIV/0!</v>
      </c>
      <c r="J58" s="10" t="e">
        <f t="shared" si="1"/>
        <v>#DIV/0!</v>
      </c>
      <c r="N58" s="12" t="e">
        <f t="shared" si="2"/>
        <v>#DIV/0!</v>
      </c>
    </row>
    <row r="59" spans="1:14">
      <c r="A59" s="3">
        <v>625</v>
      </c>
      <c r="C59">
        <v>86.2</v>
      </c>
      <c r="D59">
        <v>-9.0500000000000007</v>
      </c>
      <c r="E59">
        <v>4.9000000000000004</v>
      </c>
      <c r="G59" t="e">
        <f t="shared" si="3"/>
        <v>#DIV/0!</v>
      </c>
      <c r="H59" t="e">
        <f t="shared" si="0"/>
        <v>#DIV/0!</v>
      </c>
      <c r="J59" s="10" t="e">
        <f t="shared" si="1"/>
        <v>#DIV/0!</v>
      </c>
      <c r="N59" s="12" t="e">
        <f t="shared" si="2"/>
        <v>#DIV/0!</v>
      </c>
    </row>
    <row r="60" spans="1:14">
      <c r="A60">
        <v>630</v>
      </c>
      <c r="C60">
        <v>84</v>
      </c>
      <c r="D60">
        <v>-9.5</v>
      </c>
      <c r="E60">
        <v>5.0999999999999996</v>
      </c>
      <c r="G60" t="e">
        <f t="shared" si="3"/>
        <v>#DIV/0!</v>
      </c>
      <c r="H60" t="e">
        <f t="shared" si="0"/>
        <v>#DIV/0!</v>
      </c>
      <c r="J60" s="10" t="e">
        <f t="shared" si="1"/>
        <v>#DIV/0!</v>
      </c>
      <c r="N60" s="12" t="e">
        <f t="shared" si="2"/>
        <v>#DIV/0!</v>
      </c>
    </row>
    <row r="61" spans="1:14">
      <c r="A61">
        <v>635</v>
      </c>
      <c r="C61">
        <v>84.55</v>
      </c>
      <c r="D61">
        <v>-10.199999999999999</v>
      </c>
      <c r="E61">
        <v>5.9</v>
      </c>
      <c r="G61" t="e">
        <f t="shared" si="3"/>
        <v>#DIV/0!</v>
      </c>
      <c r="H61" t="e">
        <f t="shared" si="0"/>
        <v>#DIV/0!</v>
      </c>
      <c r="J61" s="10" t="e">
        <f t="shared" si="1"/>
        <v>#DIV/0!</v>
      </c>
      <c r="N61" s="12" t="e">
        <f t="shared" si="2"/>
        <v>#DIV/0!</v>
      </c>
    </row>
    <row r="62" spans="1:14">
      <c r="A62">
        <v>640</v>
      </c>
      <c r="C62">
        <v>85.1</v>
      </c>
      <c r="D62">
        <v>-10.9</v>
      </c>
      <c r="E62">
        <v>6.7</v>
      </c>
      <c r="G62" t="e">
        <f t="shared" si="3"/>
        <v>#DIV/0!</v>
      </c>
      <c r="H62" t="e">
        <f t="shared" si="0"/>
        <v>#DIV/0!</v>
      </c>
      <c r="J62" s="10" t="e">
        <f t="shared" si="1"/>
        <v>#DIV/0!</v>
      </c>
      <c r="N62" s="12" t="e">
        <f t="shared" si="2"/>
        <v>#DIV/0!</v>
      </c>
    </row>
    <row r="63" spans="1:14">
      <c r="A63">
        <v>645</v>
      </c>
      <c r="C63">
        <v>83.5</v>
      </c>
      <c r="D63">
        <v>-10.8</v>
      </c>
      <c r="E63">
        <v>7</v>
      </c>
      <c r="G63" t="e">
        <f t="shared" si="3"/>
        <v>#DIV/0!</v>
      </c>
      <c r="H63" t="e">
        <f t="shared" si="0"/>
        <v>#DIV/0!</v>
      </c>
      <c r="J63" s="10" t="e">
        <f t="shared" si="1"/>
        <v>#DIV/0!</v>
      </c>
      <c r="N63" s="12" t="e">
        <f t="shared" si="2"/>
        <v>#DIV/0!</v>
      </c>
    </row>
    <row r="64" spans="1:14">
      <c r="A64">
        <v>650</v>
      </c>
      <c r="C64">
        <v>81.900000000000006</v>
      </c>
      <c r="D64">
        <v>-10.7</v>
      </c>
      <c r="E64">
        <v>7.3</v>
      </c>
      <c r="G64" t="e">
        <f t="shared" si="3"/>
        <v>#DIV/0!</v>
      </c>
      <c r="H64" t="e">
        <f t="shared" si="0"/>
        <v>#DIV/0!</v>
      </c>
      <c r="J64" s="10" t="e">
        <f t="shared" si="1"/>
        <v>#DIV/0!</v>
      </c>
      <c r="N64" s="12" t="e">
        <f t="shared" si="2"/>
        <v>#DIV/0!</v>
      </c>
    </row>
    <row r="65" spans="1:14">
      <c r="A65">
        <v>655</v>
      </c>
      <c r="C65">
        <v>82.25</v>
      </c>
      <c r="D65">
        <v>-11.35</v>
      </c>
      <c r="E65">
        <v>7.95</v>
      </c>
      <c r="G65" t="e">
        <f t="shared" si="3"/>
        <v>#DIV/0!</v>
      </c>
      <c r="H65" t="e">
        <f t="shared" si="0"/>
        <v>#DIV/0!</v>
      </c>
      <c r="J65" s="10" t="e">
        <f t="shared" si="1"/>
        <v>#DIV/0!</v>
      </c>
      <c r="N65" s="12" t="e">
        <f t="shared" si="2"/>
        <v>#DIV/0!</v>
      </c>
    </row>
    <row r="66" spans="1:14">
      <c r="A66">
        <v>660</v>
      </c>
      <c r="C66">
        <v>82.6</v>
      </c>
      <c r="D66">
        <v>-12</v>
      </c>
      <c r="E66">
        <v>8.6</v>
      </c>
      <c r="G66" t="e">
        <f t="shared" si="3"/>
        <v>#DIV/0!</v>
      </c>
      <c r="H66" t="e">
        <f t="shared" si="0"/>
        <v>#DIV/0!</v>
      </c>
      <c r="J66" s="10" t="e">
        <f t="shared" si="1"/>
        <v>#DIV/0!</v>
      </c>
      <c r="N66" s="12" t="e">
        <f t="shared" si="2"/>
        <v>#DIV/0!</v>
      </c>
    </row>
    <row r="67" spans="1:14">
      <c r="A67">
        <v>665</v>
      </c>
      <c r="C67">
        <v>83.75</v>
      </c>
      <c r="D67">
        <v>-13</v>
      </c>
      <c r="E67">
        <v>9.1999999999999993</v>
      </c>
      <c r="G67" t="e">
        <f t="shared" si="3"/>
        <v>#DIV/0!</v>
      </c>
      <c r="H67" t="e">
        <f t="shared" si="0"/>
        <v>#DIV/0!</v>
      </c>
      <c r="J67" s="10" t="e">
        <f t="shared" si="1"/>
        <v>#DIV/0!</v>
      </c>
      <c r="N67" s="12" t="e">
        <f t="shared" si="2"/>
        <v>#DIV/0!</v>
      </c>
    </row>
    <row r="68" spans="1:14">
      <c r="A68">
        <v>670</v>
      </c>
      <c r="C68">
        <v>84.9</v>
      </c>
      <c r="D68">
        <v>-14</v>
      </c>
      <c r="E68">
        <v>9.8000000000000007</v>
      </c>
      <c r="G68" t="e">
        <f t="shared" si="3"/>
        <v>#DIV/0!</v>
      </c>
      <c r="H68" t="e">
        <f t="shared" si="0"/>
        <v>#DIV/0!</v>
      </c>
      <c r="J68" s="10" t="e">
        <f t="shared" si="1"/>
        <v>#DIV/0!</v>
      </c>
      <c r="N68" s="12" t="e">
        <f t="shared" si="2"/>
        <v>#DIV/0!</v>
      </c>
    </row>
    <row r="69" spans="1:14">
      <c r="A69">
        <v>675</v>
      </c>
      <c r="C69">
        <v>83.1</v>
      </c>
      <c r="D69">
        <v>-13.8</v>
      </c>
      <c r="E69">
        <v>10</v>
      </c>
      <c r="G69" t="e">
        <f t="shared" si="3"/>
        <v>#DIV/0!</v>
      </c>
      <c r="H69" t="e">
        <f t="shared" si="0"/>
        <v>#DIV/0!</v>
      </c>
      <c r="J69" s="10" t="e">
        <f t="shared" si="1"/>
        <v>#DIV/0!</v>
      </c>
      <c r="N69" s="12" t="e">
        <f t="shared" si="2"/>
        <v>#DIV/0!</v>
      </c>
    </row>
    <row r="70" spans="1:14">
      <c r="A70">
        <v>680</v>
      </c>
      <c r="C70">
        <v>81.3</v>
      </c>
      <c r="D70">
        <v>-13.6</v>
      </c>
      <c r="E70">
        <v>10.199999999999999</v>
      </c>
      <c r="G70" t="e">
        <f t="shared" si="3"/>
        <v>#DIV/0!</v>
      </c>
      <c r="H70" t="e">
        <f t="shared" si="0"/>
        <v>#DIV/0!</v>
      </c>
      <c r="J70" s="10" t="e">
        <f t="shared" si="1"/>
        <v>#DIV/0!</v>
      </c>
      <c r="N70" s="12" t="e">
        <f t="shared" si="2"/>
        <v>#DIV/0!</v>
      </c>
    </row>
    <row r="71" spans="1:14">
      <c r="A71">
        <v>685</v>
      </c>
      <c r="C71">
        <v>76.599999999999994</v>
      </c>
      <c r="D71">
        <v>-12.8</v>
      </c>
      <c r="E71">
        <v>9.25</v>
      </c>
      <c r="G71" t="e">
        <f t="shared" si="3"/>
        <v>#DIV/0!</v>
      </c>
      <c r="H71" t="e">
        <f t="shared" si="0"/>
        <v>#DIV/0!</v>
      </c>
      <c r="J71" s="10" t="e">
        <f t="shared" si="1"/>
        <v>#DIV/0!</v>
      </c>
      <c r="N71" s="12" t="e">
        <f t="shared" si="2"/>
        <v>#DIV/0!</v>
      </c>
    </row>
    <row r="72" spans="1:14">
      <c r="A72">
        <v>690</v>
      </c>
      <c r="C72">
        <v>71.900000000000006</v>
      </c>
      <c r="D72">
        <v>-12</v>
      </c>
      <c r="E72">
        <v>8.3000000000000007</v>
      </c>
      <c r="G72" t="e">
        <f t="shared" si="3"/>
        <v>#DIV/0!</v>
      </c>
      <c r="H72" t="e">
        <f t="shared" si="0"/>
        <v>#DIV/0!</v>
      </c>
      <c r="J72" s="10" t="e">
        <f t="shared" si="1"/>
        <v>#DIV/0!</v>
      </c>
      <c r="N72" s="12" t="e">
        <f t="shared" si="2"/>
        <v>#DIV/0!</v>
      </c>
    </row>
    <row r="73" spans="1:14">
      <c r="A73">
        <v>695</v>
      </c>
      <c r="C73">
        <v>73.099999999999994</v>
      </c>
      <c r="D73">
        <v>-12.65</v>
      </c>
      <c r="E73">
        <v>8.9499999999999993</v>
      </c>
      <c r="G73" t="e">
        <f t="shared" si="3"/>
        <v>#DIV/0!</v>
      </c>
      <c r="H73" t="e">
        <f t="shared" si="0"/>
        <v>#DIV/0!</v>
      </c>
      <c r="J73" s="10" t="e">
        <f t="shared" si="1"/>
        <v>#DIV/0!</v>
      </c>
      <c r="N73" s="12" t="e">
        <f t="shared" si="2"/>
        <v>#DIV/0!</v>
      </c>
    </row>
    <row r="74" spans="1:14">
      <c r="A74">
        <v>700</v>
      </c>
      <c r="C74">
        <v>74.3</v>
      </c>
      <c r="D74">
        <v>-13.3</v>
      </c>
      <c r="E74">
        <v>9.6</v>
      </c>
      <c r="G74" t="e">
        <f t="shared" si="3"/>
        <v>#DIV/0!</v>
      </c>
      <c r="H74" t="e">
        <f t="shared" si="0"/>
        <v>#DIV/0!</v>
      </c>
      <c r="J74" s="10" t="e">
        <f t="shared" si="1"/>
        <v>#DIV/0!</v>
      </c>
      <c r="N74" s="12" t="e">
        <f t="shared" si="2"/>
        <v>#DIV/0!</v>
      </c>
    </row>
    <row r="75" spans="1:14">
      <c r="A75">
        <v>705</v>
      </c>
      <c r="C75">
        <v>75.349999999999994</v>
      </c>
      <c r="D75">
        <v>-13.1</v>
      </c>
      <c r="E75">
        <v>9.0500000000000007</v>
      </c>
      <c r="G75" t="e">
        <f t="shared" si="3"/>
        <v>#DIV/0!</v>
      </c>
      <c r="H75" t="e">
        <f t="shared" ref="H75:H90" si="4">$I$4*E75</f>
        <v>#DIV/0!</v>
      </c>
      <c r="J75" s="10" t="e">
        <f t="shared" ref="J75:J90" si="5">C75+G75+H75</f>
        <v>#DIV/0!</v>
      </c>
      <c r="N75" s="12" t="e">
        <f t="shared" ref="N75:N90" si="6">J75*$K$4</f>
        <v>#DIV/0!</v>
      </c>
    </row>
    <row r="76" spans="1:14">
      <c r="A76">
        <v>710</v>
      </c>
      <c r="C76">
        <v>76.400000000000006</v>
      </c>
      <c r="D76">
        <v>-12.9</v>
      </c>
      <c r="E76">
        <v>8.5</v>
      </c>
      <c r="G76" t="e">
        <f t="shared" ref="G76:G90" si="7">$H$4*D76</f>
        <v>#DIV/0!</v>
      </c>
      <c r="H76" t="e">
        <f t="shared" si="4"/>
        <v>#DIV/0!</v>
      </c>
      <c r="J76" s="10" t="e">
        <f t="shared" si="5"/>
        <v>#DIV/0!</v>
      </c>
      <c r="N76" s="12" t="e">
        <f t="shared" si="6"/>
        <v>#DIV/0!</v>
      </c>
    </row>
    <row r="77" spans="1:14">
      <c r="A77">
        <v>715</v>
      </c>
      <c r="C77">
        <v>69.849999999999994</v>
      </c>
      <c r="D77">
        <v>-11.75</v>
      </c>
      <c r="E77">
        <v>7.75</v>
      </c>
      <c r="G77" t="e">
        <f t="shared" si="7"/>
        <v>#DIV/0!</v>
      </c>
      <c r="H77" t="e">
        <f t="shared" si="4"/>
        <v>#DIV/0!</v>
      </c>
      <c r="J77" s="10" t="e">
        <f t="shared" si="5"/>
        <v>#DIV/0!</v>
      </c>
      <c r="N77" s="12" t="e">
        <f t="shared" si="6"/>
        <v>#DIV/0!</v>
      </c>
    </row>
    <row r="78" spans="1:14">
      <c r="A78">
        <v>720</v>
      </c>
      <c r="C78">
        <v>63.3</v>
      </c>
      <c r="D78">
        <v>-10.6</v>
      </c>
      <c r="E78">
        <v>7</v>
      </c>
      <c r="G78" t="e">
        <f t="shared" si="7"/>
        <v>#DIV/0!</v>
      </c>
      <c r="H78" t="e">
        <f t="shared" si="4"/>
        <v>#DIV/0!</v>
      </c>
      <c r="J78" s="10" t="e">
        <f t="shared" si="5"/>
        <v>#DIV/0!</v>
      </c>
      <c r="N78" s="12" t="e">
        <f t="shared" si="6"/>
        <v>#DIV/0!</v>
      </c>
    </row>
    <row r="79" spans="1:14">
      <c r="A79">
        <v>725</v>
      </c>
      <c r="C79">
        <v>67.5</v>
      </c>
      <c r="D79">
        <v>-11.1</v>
      </c>
      <c r="E79">
        <v>7.3</v>
      </c>
      <c r="G79" t="e">
        <f t="shared" si="7"/>
        <v>#DIV/0!</v>
      </c>
      <c r="H79" t="e">
        <f t="shared" si="4"/>
        <v>#DIV/0!</v>
      </c>
      <c r="J79" s="10" t="e">
        <f t="shared" si="5"/>
        <v>#DIV/0!</v>
      </c>
      <c r="N79" s="12" t="e">
        <f t="shared" si="6"/>
        <v>#DIV/0!</v>
      </c>
    </row>
    <row r="80" spans="1:14">
      <c r="A80">
        <v>730</v>
      </c>
      <c r="C80">
        <v>71.7</v>
      </c>
      <c r="D80">
        <v>-11.6</v>
      </c>
      <c r="E80">
        <v>7.6</v>
      </c>
      <c r="G80" t="e">
        <f t="shared" si="7"/>
        <v>#DIV/0!</v>
      </c>
      <c r="H80" t="e">
        <f t="shared" si="4"/>
        <v>#DIV/0!</v>
      </c>
      <c r="J80" s="10" t="e">
        <f t="shared" si="5"/>
        <v>#DIV/0!</v>
      </c>
      <c r="N80" s="12" t="e">
        <f t="shared" si="6"/>
        <v>#DIV/0!</v>
      </c>
    </row>
    <row r="81" spans="1:14">
      <c r="A81">
        <v>735</v>
      </c>
      <c r="C81">
        <v>74.349999999999994</v>
      </c>
      <c r="D81">
        <v>-11.9</v>
      </c>
      <c r="E81">
        <v>7.8</v>
      </c>
      <c r="G81" t="e">
        <f t="shared" si="7"/>
        <v>#DIV/0!</v>
      </c>
      <c r="H81" t="e">
        <f t="shared" si="4"/>
        <v>#DIV/0!</v>
      </c>
      <c r="J81" s="10" t="e">
        <f t="shared" si="5"/>
        <v>#DIV/0!</v>
      </c>
      <c r="N81" s="12" t="e">
        <f t="shared" si="6"/>
        <v>#DIV/0!</v>
      </c>
    </row>
    <row r="82" spans="1:14">
      <c r="A82">
        <v>740</v>
      </c>
      <c r="C82">
        <v>77</v>
      </c>
      <c r="D82">
        <v>-12.2</v>
      </c>
      <c r="E82">
        <v>8</v>
      </c>
      <c r="G82" t="e">
        <f t="shared" si="7"/>
        <v>#DIV/0!</v>
      </c>
      <c r="H82" t="e">
        <f t="shared" si="4"/>
        <v>#DIV/0!</v>
      </c>
      <c r="J82" s="10" t="e">
        <f t="shared" si="5"/>
        <v>#DIV/0!</v>
      </c>
      <c r="N82" s="12" t="e">
        <f t="shared" si="6"/>
        <v>#DIV/0!</v>
      </c>
    </row>
    <row r="83" spans="1:14">
      <c r="A83">
        <v>745</v>
      </c>
      <c r="C83">
        <v>71.099999999999994</v>
      </c>
      <c r="D83">
        <v>-11.2</v>
      </c>
      <c r="E83">
        <v>7.35</v>
      </c>
      <c r="G83" t="e">
        <f t="shared" si="7"/>
        <v>#DIV/0!</v>
      </c>
      <c r="H83" t="e">
        <f t="shared" si="4"/>
        <v>#DIV/0!</v>
      </c>
      <c r="J83" s="10" t="e">
        <f t="shared" si="5"/>
        <v>#DIV/0!</v>
      </c>
      <c r="N83" s="12" t="e">
        <f t="shared" si="6"/>
        <v>#DIV/0!</v>
      </c>
    </row>
    <row r="84" spans="1:14">
      <c r="A84">
        <v>750</v>
      </c>
      <c r="C84">
        <v>65.2</v>
      </c>
      <c r="D84">
        <v>-10.199999999999999</v>
      </c>
      <c r="E84">
        <v>6.7</v>
      </c>
      <c r="G84" t="e">
        <f t="shared" si="7"/>
        <v>#DIV/0!</v>
      </c>
      <c r="H84" t="e">
        <f t="shared" si="4"/>
        <v>#DIV/0!</v>
      </c>
      <c r="J84" s="10" t="e">
        <f t="shared" si="5"/>
        <v>#DIV/0!</v>
      </c>
      <c r="N84" s="12" t="e">
        <f t="shared" si="6"/>
        <v>#DIV/0!</v>
      </c>
    </row>
    <row r="85" spans="1:14">
      <c r="A85">
        <v>755</v>
      </c>
      <c r="C85">
        <v>56.45</v>
      </c>
      <c r="D85">
        <v>-9</v>
      </c>
      <c r="E85">
        <v>5.95</v>
      </c>
      <c r="G85" t="e">
        <f t="shared" si="7"/>
        <v>#DIV/0!</v>
      </c>
      <c r="H85" t="e">
        <f t="shared" si="4"/>
        <v>#DIV/0!</v>
      </c>
      <c r="J85" s="10" t="e">
        <f t="shared" si="5"/>
        <v>#DIV/0!</v>
      </c>
      <c r="N85" s="12" t="e">
        <f t="shared" si="6"/>
        <v>#DIV/0!</v>
      </c>
    </row>
    <row r="86" spans="1:14">
      <c r="A86">
        <v>760</v>
      </c>
      <c r="C86">
        <v>47.7</v>
      </c>
      <c r="D86">
        <v>-7.8</v>
      </c>
      <c r="E86">
        <v>5.2</v>
      </c>
      <c r="G86" t="e">
        <f t="shared" si="7"/>
        <v>#DIV/0!</v>
      </c>
      <c r="H86" t="e">
        <f t="shared" si="4"/>
        <v>#DIV/0!</v>
      </c>
      <c r="J86" s="10" t="e">
        <f t="shared" si="5"/>
        <v>#DIV/0!</v>
      </c>
      <c r="N86" s="12" t="e">
        <f t="shared" si="6"/>
        <v>#DIV/0!</v>
      </c>
    </row>
    <row r="87" spans="1:14">
      <c r="A87">
        <v>765</v>
      </c>
      <c r="C87">
        <v>58.15</v>
      </c>
      <c r="D87">
        <v>-9.5</v>
      </c>
      <c r="E87">
        <v>6.3</v>
      </c>
      <c r="G87" t="e">
        <f t="shared" si="7"/>
        <v>#DIV/0!</v>
      </c>
      <c r="H87" t="e">
        <f t="shared" si="4"/>
        <v>#DIV/0!</v>
      </c>
      <c r="J87" s="10" t="e">
        <f t="shared" si="5"/>
        <v>#DIV/0!</v>
      </c>
      <c r="N87" s="12" t="e">
        <f t="shared" si="6"/>
        <v>#DIV/0!</v>
      </c>
    </row>
    <row r="88" spans="1:14">
      <c r="A88">
        <v>770</v>
      </c>
      <c r="C88">
        <v>68.599999999999994</v>
      </c>
      <c r="D88">
        <v>-11.2</v>
      </c>
      <c r="E88">
        <v>7.4</v>
      </c>
      <c r="G88" t="e">
        <f t="shared" si="7"/>
        <v>#DIV/0!</v>
      </c>
      <c r="H88" t="e">
        <f t="shared" si="4"/>
        <v>#DIV/0!</v>
      </c>
      <c r="J88" s="10" t="e">
        <f t="shared" si="5"/>
        <v>#DIV/0!</v>
      </c>
      <c r="N88" s="12" t="e">
        <f t="shared" si="6"/>
        <v>#DIV/0!</v>
      </c>
    </row>
    <row r="89" spans="1:14">
      <c r="A89">
        <v>775</v>
      </c>
      <c r="C89">
        <v>66.8</v>
      </c>
      <c r="D89">
        <v>-10.8</v>
      </c>
      <c r="E89">
        <v>7.1</v>
      </c>
      <c r="G89" t="e">
        <f t="shared" si="7"/>
        <v>#DIV/0!</v>
      </c>
      <c r="H89" t="e">
        <f t="shared" si="4"/>
        <v>#DIV/0!</v>
      </c>
      <c r="J89" s="10" t="e">
        <f t="shared" si="5"/>
        <v>#DIV/0!</v>
      </c>
      <c r="N89" s="12" t="e">
        <f t="shared" si="6"/>
        <v>#DIV/0!</v>
      </c>
    </row>
    <row r="90" spans="1:14" ht="15" thickBot="1">
      <c r="A90">
        <v>780</v>
      </c>
      <c r="C90">
        <v>65</v>
      </c>
      <c r="D90">
        <v>-10.4</v>
      </c>
      <c r="E90">
        <v>6.8</v>
      </c>
      <c r="G90" t="e">
        <f t="shared" si="7"/>
        <v>#DIV/0!</v>
      </c>
      <c r="H90" t="e">
        <f t="shared" si="4"/>
        <v>#DIV/0!</v>
      </c>
      <c r="J90" s="10" t="e">
        <f t="shared" si="5"/>
        <v>#DIV/0!</v>
      </c>
      <c r="N90" s="13" t="e">
        <f t="shared" si="6"/>
        <v>#DIV/0!</v>
      </c>
    </row>
  </sheetData>
  <conditionalFormatting sqref="A4">
    <cfRule type="colorScale" priority="6">
      <colorScale>
        <cfvo type="min" val="0"/>
        <cfvo type="max" val="0"/>
        <color rgb="FFFF7128"/>
        <color rgb="FFFFEF9C"/>
      </colorScale>
    </cfRule>
  </conditionalFormatting>
  <conditionalFormatting sqref="E4">
    <cfRule type="colorScale" priority="5">
      <colorScale>
        <cfvo type="min" val="0"/>
        <cfvo type="max" val="0"/>
        <color rgb="FFFF7128"/>
        <color rgb="FFFFEF9C"/>
      </colorScale>
    </cfRule>
  </conditionalFormatting>
  <conditionalFormatting sqref="F4">
    <cfRule type="colorScale" priority="4">
      <colorScale>
        <cfvo type="min" val="0"/>
        <cfvo type="max" val="0"/>
        <color rgb="FFFF7128"/>
        <color rgb="FFFFEF9C"/>
      </colorScale>
    </cfRule>
  </conditionalFormatting>
  <conditionalFormatting sqref="H4">
    <cfRule type="colorScale" priority="3">
      <colorScale>
        <cfvo type="min" val="0"/>
        <cfvo type="max" val="0"/>
        <color rgb="FFFF7128"/>
        <color rgb="FFFFEF9C"/>
      </colorScale>
    </cfRule>
  </conditionalFormatting>
  <conditionalFormatting sqref="I4">
    <cfRule type="colorScale" priority="2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09"/>
  <sheetViews>
    <sheetView topLeftCell="A17" workbookViewId="0">
      <selection activeCell="G29" sqref="G29:G109"/>
    </sheetView>
  </sheetViews>
  <sheetFormatPr defaultRowHeight="14.4"/>
  <cols>
    <col min="1" max="1" width="15.88671875" customWidth="1"/>
    <col min="3" max="3" width="12" bestFit="1" customWidth="1"/>
    <col min="4" max="4" width="10.6640625" customWidth="1"/>
    <col min="5" max="5" width="11.6640625" customWidth="1"/>
    <col min="7" max="7" width="12.88671875" customWidth="1"/>
  </cols>
  <sheetData>
    <row r="1" spans="1:12" ht="21">
      <c r="A1" s="1" t="s">
        <v>39</v>
      </c>
    </row>
    <row r="2" spans="1:12" s="4" customFormat="1" ht="15" customHeight="1">
      <c r="A2" t="s">
        <v>50</v>
      </c>
    </row>
    <row r="3" spans="1:12" ht="15" customHeight="1">
      <c r="A3" s="4"/>
    </row>
    <row r="5" spans="1:12" ht="18">
      <c r="B5" s="2" t="s">
        <v>40</v>
      </c>
      <c r="I5" t="s">
        <v>41</v>
      </c>
      <c r="L5" t="s">
        <v>42</v>
      </c>
    </row>
    <row r="7" spans="1:12">
      <c r="L7" s="5" t="s">
        <v>43</v>
      </c>
    </row>
    <row r="8" spans="1:12">
      <c r="L8" t="s">
        <v>44</v>
      </c>
    </row>
    <row r="9" spans="1:12">
      <c r="L9" t="s">
        <v>45</v>
      </c>
    </row>
    <row r="10" spans="1:12">
      <c r="L10" t="s">
        <v>46</v>
      </c>
    </row>
    <row r="11" spans="1:12">
      <c r="L11" t="s">
        <v>47</v>
      </c>
    </row>
    <row r="13" spans="1:12" ht="15" thickBot="1">
      <c r="B13" t="s">
        <v>51</v>
      </c>
    </row>
    <row r="14" spans="1:12" ht="16.2" thickBot="1">
      <c r="B14" s="7" t="s">
        <v>48</v>
      </c>
      <c r="C14" s="7" t="s">
        <v>49</v>
      </c>
      <c r="G14" s="36" t="s">
        <v>22</v>
      </c>
      <c r="I14" s="6" t="s">
        <v>149</v>
      </c>
    </row>
    <row r="15" spans="1:12" ht="16.2" thickBot="1">
      <c r="B15" s="8">
        <v>3.7417709999999998E-16</v>
      </c>
      <c r="C15" s="7">
        <v>1.4388E-2</v>
      </c>
      <c r="G15" s="36" t="e">
        <f>'2. k-data'!P10</f>
        <v>#DIV/0!</v>
      </c>
      <c r="I15" s="35" t="e">
        <f>IF(G15&lt;5000,1,0)</f>
        <v>#DIV/0!</v>
      </c>
    </row>
    <row r="17" spans="1:10">
      <c r="B17" t="s">
        <v>53</v>
      </c>
    </row>
    <row r="18" spans="1:10">
      <c r="G18" t="s">
        <v>42</v>
      </c>
    </row>
    <row r="20" spans="1:10">
      <c r="J20" t="s">
        <v>54</v>
      </c>
    </row>
    <row r="25" spans="1:10" s="16" customFormat="1" ht="15.6">
      <c r="A25" s="16" t="s">
        <v>0</v>
      </c>
      <c r="C25" s="16" t="s">
        <v>55</v>
      </c>
      <c r="D25" s="16" t="s">
        <v>56</v>
      </c>
      <c r="E25" s="16" t="s">
        <v>57</v>
      </c>
      <c r="G25" s="16" t="s">
        <v>59</v>
      </c>
      <c r="I25" s="17" t="s">
        <v>61</v>
      </c>
    </row>
    <row r="28" spans="1:10" ht="15" thickBot="1"/>
    <row r="29" spans="1:10" ht="15" thickBot="1">
      <c r="A29" s="3">
        <v>380</v>
      </c>
      <c r="C29">
        <f>(($B$15)*(POWER((A29/1000000000),-5)))/(3.14159265359)</f>
        <v>1.5031743242290214E+16</v>
      </c>
      <c r="D29" t="e">
        <f>($C$15)*1000000000/(A29*$G$15)</f>
        <v>#DIV/0!</v>
      </c>
      <c r="E29" t="e">
        <f>EXP(D29)-1</f>
        <v>#DIV/0!</v>
      </c>
      <c r="G29" t="e">
        <f>C29/E29</f>
        <v>#DIV/0!</v>
      </c>
      <c r="I29" s="11" t="e">
        <f>(G29*$I$15)/POWER(10,12)</f>
        <v>#DIV/0!</v>
      </c>
    </row>
    <row r="30" spans="1:10" ht="15" thickBot="1">
      <c r="A30" s="3">
        <v>385</v>
      </c>
      <c r="C30">
        <f t="shared" ref="C30:C93" si="0">(($B$15)*(POWER((A30/1000000000),-5)))/(3.14159265359)</f>
        <v>1.4080681807516342E+16</v>
      </c>
      <c r="D30" t="e">
        <f t="shared" ref="D30:D93" si="1">($C$15)*1000000000/(A30*$G$15)</f>
        <v>#DIV/0!</v>
      </c>
      <c r="E30" t="e">
        <f t="shared" ref="E30:E93" si="2">EXP(D30)-1</f>
        <v>#DIV/0!</v>
      </c>
      <c r="G30" t="e">
        <f t="shared" ref="G30:G93" si="3">C30/E30</f>
        <v>#DIV/0!</v>
      </c>
      <c r="I30" s="11" t="e">
        <f t="shared" ref="I30:I93" si="4">(G30*$I$15)/POWER(10,12)</f>
        <v>#DIV/0!</v>
      </c>
    </row>
    <row r="31" spans="1:10" ht="15" thickBot="1">
      <c r="A31" s="3">
        <v>390</v>
      </c>
      <c r="C31">
        <f t="shared" si="0"/>
        <v>1.320092297118348E+16</v>
      </c>
      <c r="D31" t="e">
        <f t="shared" si="1"/>
        <v>#DIV/0!</v>
      </c>
      <c r="E31" t="e">
        <f t="shared" si="2"/>
        <v>#DIV/0!</v>
      </c>
      <c r="G31" t="e">
        <f t="shared" si="3"/>
        <v>#DIV/0!</v>
      </c>
      <c r="I31" s="11" t="e">
        <f t="shared" si="4"/>
        <v>#DIV/0!</v>
      </c>
    </row>
    <row r="32" spans="1:10" ht="15" thickBot="1">
      <c r="A32" s="3">
        <v>395</v>
      </c>
      <c r="C32">
        <f t="shared" si="0"/>
        <v>1.2386307397137628E+16</v>
      </c>
      <c r="D32" t="e">
        <f t="shared" si="1"/>
        <v>#DIV/0!</v>
      </c>
      <c r="E32" t="e">
        <f t="shared" si="2"/>
        <v>#DIV/0!</v>
      </c>
      <c r="G32" t="e">
        <f t="shared" si="3"/>
        <v>#DIV/0!</v>
      </c>
      <c r="I32" s="11" t="e">
        <f t="shared" si="4"/>
        <v>#DIV/0!</v>
      </c>
    </row>
    <row r="33" spans="1:9" ht="15" thickBot="1">
      <c r="A33" s="3">
        <v>400</v>
      </c>
      <c r="C33">
        <f t="shared" si="0"/>
        <v>1.1631276378278618E+16</v>
      </c>
      <c r="D33" t="e">
        <f t="shared" si="1"/>
        <v>#DIV/0!</v>
      </c>
      <c r="E33" t="e">
        <f t="shared" si="2"/>
        <v>#DIV/0!</v>
      </c>
      <c r="G33" t="e">
        <f t="shared" si="3"/>
        <v>#DIV/0!</v>
      </c>
      <c r="I33" s="11" t="e">
        <f t="shared" si="4"/>
        <v>#DIV/0!</v>
      </c>
    </row>
    <row r="34" spans="1:9" ht="15" thickBot="1">
      <c r="A34" s="3">
        <v>405</v>
      </c>
      <c r="C34">
        <f t="shared" si="0"/>
        <v>1.093080674142415E+16</v>
      </c>
      <c r="D34" t="e">
        <f t="shared" si="1"/>
        <v>#DIV/0!</v>
      </c>
      <c r="E34" t="e">
        <f t="shared" si="2"/>
        <v>#DIV/0!</v>
      </c>
      <c r="G34" t="e">
        <f t="shared" si="3"/>
        <v>#DIV/0!</v>
      </c>
      <c r="I34" s="11" t="e">
        <f t="shared" si="4"/>
        <v>#DIV/0!</v>
      </c>
    </row>
    <row r="35" spans="1:9" ht="15" thickBot="1">
      <c r="A35" s="3">
        <v>410</v>
      </c>
      <c r="C35">
        <f t="shared" si="0"/>
        <v>1.028035349731285E+16</v>
      </c>
      <c r="D35" t="e">
        <f t="shared" si="1"/>
        <v>#DIV/0!</v>
      </c>
      <c r="E35" t="e">
        <f t="shared" si="2"/>
        <v>#DIV/0!</v>
      </c>
      <c r="G35" t="e">
        <f t="shared" si="3"/>
        <v>#DIV/0!</v>
      </c>
      <c r="I35" s="11" t="e">
        <f t="shared" si="4"/>
        <v>#DIV/0!</v>
      </c>
    </row>
    <row r="36" spans="1:9" ht="15" thickBot="1">
      <c r="A36" s="3">
        <v>415</v>
      </c>
      <c r="C36">
        <f t="shared" si="0"/>
        <v>9675799234027694</v>
      </c>
      <c r="D36" t="e">
        <f t="shared" si="1"/>
        <v>#DIV/0!</v>
      </c>
      <c r="E36" t="e">
        <f t="shared" si="2"/>
        <v>#DIV/0!</v>
      </c>
      <c r="G36" t="e">
        <f t="shared" si="3"/>
        <v>#DIV/0!</v>
      </c>
      <c r="I36" s="11" t="e">
        <f t="shared" si="4"/>
        <v>#DIV/0!</v>
      </c>
    </row>
    <row r="37" spans="1:9" ht="15" thickBot="1">
      <c r="A37" s="3">
        <v>420</v>
      </c>
      <c r="C37">
        <f t="shared" si="0"/>
        <v>9113409391807784</v>
      </c>
      <c r="D37" t="e">
        <f t="shared" si="1"/>
        <v>#DIV/0!</v>
      </c>
      <c r="E37" t="e">
        <f t="shared" si="2"/>
        <v>#DIV/0!</v>
      </c>
      <c r="G37" t="e">
        <f t="shared" si="3"/>
        <v>#DIV/0!</v>
      </c>
      <c r="I37" s="11" t="e">
        <f t="shared" si="4"/>
        <v>#DIV/0!</v>
      </c>
    </row>
    <row r="38" spans="1:9" ht="15" thickBot="1">
      <c r="A38" s="3">
        <v>425</v>
      </c>
      <c r="C38">
        <f t="shared" si="0"/>
        <v>8589792676044050</v>
      </c>
      <c r="D38" t="e">
        <f t="shared" si="1"/>
        <v>#DIV/0!</v>
      </c>
      <c r="E38" t="e">
        <f t="shared" si="2"/>
        <v>#DIV/0!</v>
      </c>
      <c r="G38" t="e">
        <f t="shared" si="3"/>
        <v>#DIV/0!</v>
      </c>
      <c r="I38" s="11" t="e">
        <f t="shared" si="4"/>
        <v>#DIV/0!</v>
      </c>
    </row>
    <row r="39" spans="1:9" ht="15" thickBot="1">
      <c r="A39" s="3">
        <v>430</v>
      </c>
      <c r="C39">
        <f t="shared" si="0"/>
        <v>8101865966539963</v>
      </c>
      <c r="D39" t="e">
        <f t="shared" si="1"/>
        <v>#DIV/0!</v>
      </c>
      <c r="E39" t="e">
        <f t="shared" si="2"/>
        <v>#DIV/0!</v>
      </c>
      <c r="G39" t="e">
        <f t="shared" si="3"/>
        <v>#DIV/0!</v>
      </c>
      <c r="I39" s="11" t="e">
        <f t="shared" si="4"/>
        <v>#DIV/0!</v>
      </c>
    </row>
    <row r="40" spans="1:9" ht="15" thickBot="1">
      <c r="A40" s="3">
        <v>435</v>
      </c>
      <c r="C40">
        <f t="shared" si="0"/>
        <v>7646823167618165</v>
      </c>
      <c r="D40" t="e">
        <f t="shared" si="1"/>
        <v>#DIV/0!</v>
      </c>
      <c r="E40" t="e">
        <f t="shared" si="2"/>
        <v>#DIV/0!</v>
      </c>
      <c r="G40" t="e">
        <f t="shared" si="3"/>
        <v>#DIV/0!</v>
      </c>
      <c r="I40" s="11" t="e">
        <f t="shared" si="4"/>
        <v>#DIV/0!</v>
      </c>
    </row>
    <row r="41" spans="1:9" ht="15" thickBot="1">
      <c r="A41" s="3">
        <v>440</v>
      </c>
      <c r="C41">
        <f t="shared" si="0"/>
        <v>7222107517667452</v>
      </c>
      <c r="D41" t="e">
        <f t="shared" si="1"/>
        <v>#DIV/0!</v>
      </c>
      <c r="E41" t="e">
        <f t="shared" si="2"/>
        <v>#DIV/0!</v>
      </c>
      <c r="G41" t="e">
        <f t="shared" si="3"/>
        <v>#DIV/0!</v>
      </c>
      <c r="I41" s="11" t="e">
        <f t="shared" si="4"/>
        <v>#DIV/0!</v>
      </c>
    </row>
    <row r="42" spans="1:9" ht="15" thickBot="1">
      <c r="A42" s="3">
        <v>445</v>
      </c>
      <c r="C42">
        <f t="shared" si="0"/>
        <v>6825386940171055</v>
      </c>
      <c r="D42" t="e">
        <f t="shared" si="1"/>
        <v>#DIV/0!</v>
      </c>
      <c r="E42" t="e">
        <f t="shared" si="2"/>
        <v>#DIV/0!</v>
      </c>
      <c r="G42" t="e">
        <f t="shared" si="3"/>
        <v>#DIV/0!</v>
      </c>
      <c r="I42" s="11" t="e">
        <f t="shared" si="4"/>
        <v>#DIV/0!</v>
      </c>
    </row>
    <row r="43" spans="1:9" ht="15" thickBot="1">
      <c r="A43" s="3">
        <v>450</v>
      </c>
      <c r="C43">
        <f t="shared" si="0"/>
        <v>6454532072743547</v>
      </c>
      <c r="D43" t="e">
        <f t="shared" si="1"/>
        <v>#DIV/0!</v>
      </c>
      <c r="E43" t="e">
        <f t="shared" si="2"/>
        <v>#DIV/0!</v>
      </c>
      <c r="G43" t="e">
        <f t="shared" si="3"/>
        <v>#DIV/0!</v>
      </c>
      <c r="I43" s="11" t="e">
        <f t="shared" si="4"/>
        <v>#DIV/0!</v>
      </c>
    </row>
    <row r="44" spans="1:9" ht="15" thickBot="1">
      <c r="A44" s="3">
        <v>455</v>
      </c>
      <c r="C44">
        <f t="shared" si="0"/>
        <v>6107596657578558</v>
      </c>
      <c r="D44" t="e">
        <f t="shared" si="1"/>
        <v>#DIV/0!</v>
      </c>
      <c r="E44" t="e">
        <f t="shared" si="2"/>
        <v>#DIV/0!</v>
      </c>
      <c r="G44" t="e">
        <f t="shared" si="3"/>
        <v>#DIV/0!</v>
      </c>
      <c r="I44" s="11" t="e">
        <f t="shared" si="4"/>
        <v>#DIV/0!</v>
      </c>
    </row>
    <row r="45" spans="1:9" ht="15" thickBot="1">
      <c r="A45" s="3">
        <v>460</v>
      </c>
      <c r="C45">
        <f t="shared" si="0"/>
        <v>5782800017104677</v>
      </c>
      <c r="D45" t="e">
        <f t="shared" si="1"/>
        <v>#DIV/0!</v>
      </c>
      <c r="E45" t="e">
        <f t="shared" si="2"/>
        <v>#DIV/0!</v>
      </c>
      <c r="G45" t="e">
        <f t="shared" si="3"/>
        <v>#DIV/0!</v>
      </c>
      <c r="I45" s="11" t="e">
        <f t="shared" si="4"/>
        <v>#DIV/0!</v>
      </c>
    </row>
    <row r="46" spans="1:9" ht="15" thickBot="1">
      <c r="A46" s="3">
        <v>465</v>
      </c>
      <c r="C46">
        <f t="shared" si="0"/>
        <v>5478511373518137</v>
      </c>
      <c r="D46" t="e">
        <f t="shared" si="1"/>
        <v>#DIV/0!</v>
      </c>
      <c r="E46" t="e">
        <f t="shared" si="2"/>
        <v>#DIV/0!</v>
      </c>
      <c r="G46" t="e">
        <f t="shared" si="3"/>
        <v>#DIV/0!</v>
      </c>
      <c r="I46" s="11" t="e">
        <f t="shared" si="4"/>
        <v>#DIV/0!</v>
      </c>
    </row>
    <row r="47" spans="1:9" ht="15" thickBot="1">
      <c r="A47" s="3">
        <v>470</v>
      </c>
      <c r="C47">
        <f t="shared" si="0"/>
        <v>5193235801011924</v>
      </c>
      <c r="D47" t="e">
        <f t="shared" si="1"/>
        <v>#DIV/0!</v>
      </c>
      <c r="E47" t="e">
        <f t="shared" si="2"/>
        <v>#DIV/0!</v>
      </c>
      <c r="G47" t="e">
        <f t="shared" si="3"/>
        <v>#DIV/0!</v>
      </c>
      <c r="I47" s="11" t="e">
        <f t="shared" si="4"/>
        <v>#DIV/0!</v>
      </c>
    </row>
    <row r="48" spans="1:9" ht="15" thickBot="1">
      <c r="A48" s="3">
        <v>475</v>
      </c>
      <c r="C48">
        <f t="shared" si="0"/>
        <v>4925601625633658</v>
      </c>
      <c r="D48" t="e">
        <f t="shared" si="1"/>
        <v>#DIV/0!</v>
      </c>
      <c r="E48" t="e">
        <f t="shared" si="2"/>
        <v>#DIV/0!</v>
      </c>
      <c r="G48" t="e">
        <f t="shared" si="3"/>
        <v>#DIV/0!</v>
      </c>
      <c r="I48" s="11" t="e">
        <f t="shared" si="4"/>
        <v>#DIV/0!</v>
      </c>
    </row>
    <row r="49" spans="1:9" ht="15" thickBot="1">
      <c r="A49" s="3">
        <v>480</v>
      </c>
      <c r="C49">
        <f t="shared" si="0"/>
        <v>4674349110355027</v>
      </c>
      <c r="D49" t="e">
        <f t="shared" si="1"/>
        <v>#DIV/0!</v>
      </c>
      <c r="E49" t="e">
        <f t="shared" si="2"/>
        <v>#DIV/0!</v>
      </c>
      <c r="G49" t="e">
        <f t="shared" si="3"/>
        <v>#DIV/0!</v>
      </c>
      <c r="I49" s="11" t="e">
        <f t="shared" si="4"/>
        <v>#DIV/0!</v>
      </c>
    </row>
    <row r="50" spans="1:9" ht="15" thickBot="1">
      <c r="A50" s="3">
        <v>485</v>
      </c>
      <c r="C50">
        <f t="shared" si="0"/>
        <v>4438320282613132.5</v>
      </c>
      <c r="D50" t="e">
        <f t="shared" si="1"/>
        <v>#DIV/0!</v>
      </c>
      <c r="E50" t="e">
        <f t="shared" si="2"/>
        <v>#DIV/0!</v>
      </c>
      <c r="G50" t="e">
        <f t="shared" si="3"/>
        <v>#DIV/0!</v>
      </c>
      <c r="I50" s="11" t="e">
        <f t="shared" si="4"/>
        <v>#DIV/0!</v>
      </c>
    </row>
    <row r="51" spans="1:9" ht="15" thickBot="1">
      <c r="A51" s="3">
        <v>490</v>
      </c>
      <c r="C51">
        <f t="shared" si="0"/>
        <v>4216449778705144.5</v>
      </c>
      <c r="D51" t="e">
        <f t="shared" si="1"/>
        <v>#DIV/0!</v>
      </c>
      <c r="E51" t="e">
        <f t="shared" si="2"/>
        <v>#DIV/0!</v>
      </c>
      <c r="G51" t="e">
        <f t="shared" si="3"/>
        <v>#DIV/0!</v>
      </c>
      <c r="I51" s="11" t="e">
        <f t="shared" si="4"/>
        <v>#DIV/0!</v>
      </c>
    </row>
    <row r="52" spans="1:9" ht="15" thickBot="1">
      <c r="A52" s="3">
        <v>495</v>
      </c>
      <c r="C52">
        <f t="shared" si="0"/>
        <v>4007756594335673.5</v>
      </c>
      <c r="D52" t="e">
        <f t="shared" si="1"/>
        <v>#DIV/0!</v>
      </c>
      <c r="E52" t="e">
        <f t="shared" si="2"/>
        <v>#DIV/0!</v>
      </c>
      <c r="G52" t="e">
        <f t="shared" si="3"/>
        <v>#DIV/0!</v>
      </c>
      <c r="I52" s="11" t="e">
        <f t="shared" si="4"/>
        <v>#DIV/0!</v>
      </c>
    </row>
    <row r="53" spans="1:9" ht="15" thickBot="1">
      <c r="A53" s="3">
        <v>500</v>
      </c>
      <c r="C53">
        <f t="shared" si="0"/>
        <v>3811336643634337.5</v>
      </c>
      <c r="D53" t="e">
        <f t="shared" si="1"/>
        <v>#DIV/0!</v>
      </c>
      <c r="E53" t="e">
        <f t="shared" si="2"/>
        <v>#DIV/0!</v>
      </c>
      <c r="G53" t="e">
        <f t="shared" si="3"/>
        <v>#DIV/0!</v>
      </c>
      <c r="I53" s="11" t="e">
        <f t="shared" si="4"/>
        <v>#DIV/0!</v>
      </c>
    </row>
    <row r="54" spans="1:9" ht="15" thickBot="1">
      <c r="A54" s="3">
        <v>505</v>
      </c>
      <c r="C54">
        <f t="shared" si="0"/>
        <v>3626356040336341.5</v>
      </c>
      <c r="D54" t="e">
        <f t="shared" si="1"/>
        <v>#DIV/0!</v>
      </c>
      <c r="E54" t="e">
        <f t="shared" si="2"/>
        <v>#DIV/0!</v>
      </c>
      <c r="G54" t="e">
        <f t="shared" si="3"/>
        <v>#DIV/0!</v>
      </c>
      <c r="I54" s="11" t="e">
        <f t="shared" si="4"/>
        <v>#DIV/0!</v>
      </c>
    </row>
    <row r="55" spans="1:9" ht="15" thickBot="1">
      <c r="A55" s="3">
        <v>510</v>
      </c>
      <c r="C55">
        <f t="shared" si="0"/>
        <v>3452045024773362</v>
      </c>
      <c r="D55" t="e">
        <f t="shared" si="1"/>
        <v>#DIV/0!</v>
      </c>
      <c r="E55" t="e">
        <f t="shared" si="2"/>
        <v>#DIV/0!</v>
      </c>
      <c r="G55" t="e">
        <f t="shared" si="3"/>
        <v>#DIV/0!</v>
      </c>
      <c r="I55" s="11" t="e">
        <f t="shared" si="4"/>
        <v>#DIV/0!</v>
      </c>
    </row>
    <row r="56" spans="1:9" ht="15" thickBot="1">
      <c r="A56" s="3">
        <v>515</v>
      </c>
      <c r="C56">
        <f t="shared" si="0"/>
        <v>3287692469044232.5</v>
      </c>
      <c r="D56" t="e">
        <f t="shared" si="1"/>
        <v>#DIV/0!</v>
      </c>
      <c r="E56" t="e">
        <f t="shared" si="2"/>
        <v>#DIV/0!</v>
      </c>
      <c r="G56" t="e">
        <f t="shared" si="3"/>
        <v>#DIV/0!</v>
      </c>
      <c r="I56" s="11" t="e">
        <f t="shared" si="4"/>
        <v>#DIV/0!</v>
      </c>
    </row>
    <row r="57" spans="1:9" ht="15" thickBot="1">
      <c r="A57" s="3">
        <v>520</v>
      </c>
      <c r="C57">
        <f t="shared" si="0"/>
        <v>3132640900388269.5</v>
      </c>
      <c r="D57" t="e">
        <f t="shared" si="1"/>
        <v>#DIV/0!</v>
      </c>
      <c r="E57" t="e">
        <f t="shared" si="2"/>
        <v>#DIV/0!</v>
      </c>
      <c r="G57" t="e">
        <f t="shared" si="3"/>
        <v>#DIV/0!</v>
      </c>
      <c r="I57" s="11" t="e">
        <f t="shared" si="4"/>
        <v>#DIV/0!</v>
      </c>
    </row>
    <row r="58" spans="1:9" ht="15" thickBot="1">
      <c r="A58" s="3">
        <v>525</v>
      </c>
      <c r="C58">
        <f t="shared" si="0"/>
        <v>2986281989507576.5</v>
      </c>
      <c r="D58" t="e">
        <f t="shared" si="1"/>
        <v>#DIV/0!</v>
      </c>
      <c r="E58" t="e">
        <f t="shared" si="2"/>
        <v>#DIV/0!</v>
      </c>
      <c r="G58" t="e">
        <f t="shared" si="3"/>
        <v>#DIV/0!</v>
      </c>
      <c r="I58" s="11" t="e">
        <f t="shared" si="4"/>
        <v>#DIV/0!</v>
      </c>
    </row>
    <row r="59" spans="1:9" ht="15" thickBot="1">
      <c r="A59" s="3">
        <v>530</v>
      </c>
      <c r="C59">
        <f t="shared" si="0"/>
        <v>2848052456499645</v>
      </c>
      <c r="D59" t="e">
        <f t="shared" si="1"/>
        <v>#DIV/0!</v>
      </c>
      <c r="E59" t="e">
        <f t="shared" si="2"/>
        <v>#DIV/0!</v>
      </c>
      <c r="G59" t="e">
        <f t="shared" si="3"/>
        <v>#DIV/0!</v>
      </c>
      <c r="I59" s="11" t="e">
        <f t="shared" si="4"/>
        <v>#DIV/0!</v>
      </c>
    </row>
    <row r="60" spans="1:9" ht="15" thickBot="1">
      <c r="A60" s="3">
        <v>535</v>
      </c>
      <c r="C60">
        <f t="shared" si="0"/>
        <v>2717430352270954</v>
      </c>
      <c r="D60" t="e">
        <f t="shared" si="1"/>
        <v>#DIV/0!</v>
      </c>
      <c r="E60" t="e">
        <f t="shared" si="2"/>
        <v>#DIV/0!</v>
      </c>
      <c r="G60" t="e">
        <f t="shared" si="3"/>
        <v>#DIV/0!</v>
      </c>
      <c r="I60" s="11" t="e">
        <f t="shared" si="4"/>
        <v>#DIV/0!</v>
      </c>
    </row>
    <row r="61" spans="1:9" ht="15" thickBot="1">
      <c r="A61" s="3">
        <v>540</v>
      </c>
      <c r="C61">
        <f t="shared" si="0"/>
        <v>2593931677896550</v>
      </c>
      <c r="D61" t="e">
        <f t="shared" si="1"/>
        <v>#DIV/0!</v>
      </c>
      <c r="E61" t="e">
        <f t="shared" si="2"/>
        <v>#DIV/0!</v>
      </c>
      <c r="G61" t="e">
        <f t="shared" si="3"/>
        <v>#DIV/0!</v>
      </c>
      <c r="I61" s="11" t="e">
        <f t="shared" si="4"/>
        <v>#DIV/0!</v>
      </c>
    </row>
    <row r="62" spans="1:9" ht="15" thickBot="1">
      <c r="A62" s="3">
        <v>545</v>
      </c>
      <c r="C62">
        <f t="shared" si="0"/>
        <v>2477107308446948</v>
      </c>
      <c r="D62" t="e">
        <f t="shared" si="1"/>
        <v>#DIV/0!</v>
      </c>
      <c r="E62" t="e">
        <f t="shared" si="2"/>
        <v>#DIV/0!</v>
      </c>
      <c r="G62" t="e">
        <f t="shared" si="3"/>
        <v>#DIV/0!</v>
      </c>
      <c r="I62" s="11" t="e">
        <f t="shared" si="4"/>
        <v>#DIV/0!</v>
      </c>
    </row>
    <row r="63" spans="1:9" ht="15" thickBot="1">
      <c r="A63" s="3">
        <v>550</v>
      </c>
      <c r="C63">
        <f t="shared" si="0"/>
        <v>2366540191389271.5</v>
      </c>
      <c r="D63" t="e">
        <f t="shared" si="1"/>
        <v>#DIV/0!</v>
      </c>
      <c r="E63" t="e">
        <f t="shared" si="2"/>
        <v>#DIV/0!</v>
      </c>
      <c r="G63" t="e">
        <f t="shared" si="3"/>
        <v>#DIV/0!</v>
      </c>
      <c r="I63" s="11" t="e">
        <f t="shared" si="4"/>
        <v>#DIV/0!</v>
      </c>
    </row>
    <row r="64" spans="1:9" ht="15" thickBot="1">
      <c r="A64" s="3">
        <v>555</v>
      </c>
      <c r="C64">
        <f t="shared" si="0"/>
        <v>2261842792843047.5</v>
      </c>
      <c r="D64" t="e">
        <f t="shared" si="1"/>
        <v>#DIV/0!</v>
      </c>
      <c r="E64" t="e">
        <f t="shared" si="2"/>
        <v>#DIV/0!</v>
      </c>
      <c r="G64" t="e">
        <f t="shared" si="3"/>
        <v>#DIV/0!</v>
      </c>
      <c r="I64" s="11" t="e">
        <f t="shared" si="4"/>
        <v>#DIV/0!</v>
      </c>
    </row>
    <row r="65" spans="1:9" ht="15" thickBot="1">
      <c r="A65" s="3">
        <v>560</v>
      </c>
      <c r="C65">
        <f t="shared" si="0"/>
        <v>2162654767782511</v>
      </c>
      <c r="D65" t="e">
        <f t="shared" si="1"/>
        <v>#DIV/0!</v>
      </c>
      <c r="E65" t="e">
        <f t="shared" si="2"/>
        <v>#DIV/0!</v>
      </c>
      <c r="G65" t="e">
        <f t="shared" si="3"/>
        <v>#DIV/0!</v>
      </c>
      <c r="I65" s="11" t="e">
        <f t="shared" si="4"/>
        <v>#DIV/0!</v>
      </c>
    </row>
    <row r="66" spans="1:9" ht="15" thickBot="1">
      <c r="A66" s="3">
        <v>565</v>
      </c>
      <c r="C66">
        <f t="shared" si="0"/>
        <v>2068640832771324.7</v>
      </c>
      <c r="D66" t="e">
        <f t="shared" si="1"/>
        <v>#DIV/0!</v>
      </c>
      <c r="E66" t="e">
        <f t="shared" si="2"/>
        <v>#DIV/0!</v>
      </c>
      <c r="G66" t="e">
        <f t="shared" si="3"/>
        <v>#DIV/0!</v>
      </c>
      <c r="I66" s="11" t="e">
        <f t="shared" si="4"/>
        <v>#DIV/0!</v>
      </c>
    </row>
    <row r="67" spans="1:9" ht="15" thickBot="1">
      <c r="A67" s="3">
        <v>570</v>
      </c>
      <c r="C67">
        <f t="shared" si="0"/>
        <v>1979488822029986.5</v>
      </c>
      <c r="D67" t="e">
        <f t="shared" si="1"/>
        <v>#DIV/0!</v>
      </c>
      <c r="E67" t="e">
        <f t="shared" si="2"/>
        <v>#DIV/0!</v>
      </c>
      <c r="G67" t="e">
        <f t="shared" si="3"/>
        <v>#DIV/0!</v>
      </c>
      <c r="I67" s="11" t="e">
        <f t="shared" si="4"/>
        <v>#DIV/0!</v>
      </c>
    </row>
    <row r="68" spans="1:9" ht="15" thickBot="1">
      <c r="A68" s="3">
        <v>575</v>
      </c>
      <c r="C68">
        <f t="shared" si="0"/>
        <v>1894907909604860</v>
      </c>
      <c r="D68" t="e">
        <f t="shared" si="1"/>
        <v>#DIV/0!</v>
      </c>
      <c r="E68" t="e">
        <f t="shared" si="2"/>
        <v>#DIV/0!</v>
      </c>
      <c r="G68" t="e">
        <f t="shared" si="3"/>
        <v>#DIV/0!</v>
      </c>
      <c r="I68" s="11" t="e">
        <f t="shared" si="4"/>
        <v>#DIV/0!</v>
      </c>
    </row>
    <row r="69" spans="1:9" ht="15" thickBot="1">
      <c r="A69" s="3">
        <v>580</v>
      </c>
      <c r="C69">
        <f t="shared" si="0"/>
        <v>1814626982159389.7</v>
      </c>
      <c r="D69" t="e">
        <f t="shared" si="1"/>
        <v>#DIV/0!</v>
      </c>
      <c r="E69" t="e">
        <f t="shared" si="2"/>
        <v>#DIV/0!</v>
      </c>
      <c r="G69" t="e">
        <f t="shared" si="3"/>
        <v>#DIV/0!</v>
      </c>
      <c r="I69" s="11" t="e">
        <f t="shared" si="4"/>
        <v>#DIV/0!</v>
      </c>
    </row>
    <row r="70" spans="1:9" ht="15" thickBot="1">
      <c r="A70" s="3">
        <v>585</v>
      </c>
      <c r="C70">
        <f t="shared" si="0"/>
        <v>1738393148468607</v>
      </c>
      <c r="D70" t="e">
        <f t="shared" si="1"/>
        <v>#DIV/0!</v>
      </c>
      <c r="E70" t="e">
        <f t="shared" si="2"/>
        <v>#DIV/0!</v>
      </c>
      <c r="G70" t="e">
        <f t="shared" si="3"/>
        <v>#DIV/0!</v>
      </c>
      <c r="I70" s="11" t="e">
        <f t="shared" si="4"/>
        <v>#DIV/0!</v>
      </c>
    </row>
    <row r="71" spans="1:9" ht="15" thickBot="1">
      <c r="A71" s="3">
        <v>590</v>
      </c>
      <c r="C71">
        <f t="shared" si="0"/>
        <v>1665970373089431.7</v>
      </c>
      <c r="D71" t="e">
        <f t="shared" si="1"/>
        <v>#DIV/0!</v>
      </c>
      <c r="E71" t="e">
        <f t="shared" si="2"/>
        <v>#DIV/0!</v>
      </c>
      <c r="G71" t="e">
        <f t="shared" si="3"/>
        <v>#DIV/0!</v>
      </c>
      <c r="I71" s="11" t="e">
        <f t="shared" si="4"/>
        <v>#DIV/0!</v>
      </c>
    </row>
    <row r="72" spans="1:9" ht="15" thickBot="1">
      <c r="A72" s="3">
        <v>595</v>
      </c>
      <c r="C72">
        <f t="shared" si="0"/>
        <v>1597138222921262.2</v>
      </c>
      <c r="D72" t="e">
        <f t="shared" si="1"/>
        <v>#DIV/0!</v>
      </c>
      <c r="E72" t="e">
        <f t="shared" si="2"/>
        <v>#DIV/0!</v>
      </c>
      <c r="G72" t="e">
        <f t="shared" si="3"/>
        <v>#DIV/0!</v>
      </c>
      <c r="I72" s="11" t="e">
        <f t="shared" si="4"/>
        <v>#DIV/0!</v>
      </c>
    </row>
    <row r="73" spans="1:9" ht="15" thickBot="1">
      <c r="A73" s="3">
        <v>600</v>
      </c>
      <c r="C73">
        <f t="shared" si="0"/>
        <v>1531690716481134.5</v>
      </c>
      <c r="D73" t="e">
        <f t="shared" si="1"/>
        <v>#DIV/0!</v>
      </c>
      <c r="E73" t="e">
        <f t="shared" si="2"/>
        <v>#DIV/0!</v>
      </c>
      <c r="G73" t="e">
        <f t="shared" si="3"/>
        <v>#DIV/0!</v>
      </c>
      <c r="I73" s="11" t="e">
        <f t="shared" si="4"/>
        <v>#DIV/0!</v>
      </c>
    </row>
    <row r="74" spans="1:9" ht="15" thickBot="1">
      <c r="A74" s="3">
        <v>605</v>
      </c>
      <c r="C74">
        <f t="shared" si="0"/>
        <v>1469435266710092.7</v>
      </c>
      <c r="D74" t="e">
        <f t="shared" si="1"/>
        <v>#DIV/0!</v>
      </c>
      <c r="E74" t="e">
        <f t="shared" si="2"/>
        <v>#DIV/0!</v>
      </c>
      <c r="G74" t="e">
        <f t="shared" si="3"/>
        <v>#DIV/0!</v>
      </c>
      <c r="I74" s="11" t="e">
        <f t="shared" si="4"/>
        <v>#DIV/0!</v>
      </c>
    </row>
    <row r="75" spans="1:9" ht="15" thickBot="1">
      <c r="A75" s="3">
        <v>610</v>
      </c>
      <c r="C75">
        <f t="shared" si="0"/>
        <v>1410191709015938.7</v>
      </c>
      <c r="D75" t="e">
        <f t="shared" si="1"/>
        <v>#DIV/0!</v>
      </c>
      <c r="E75" t="e">
        <f t="shared" si="2"/>
        <v>#DIV/0!</v>
      </c>
      <c r="G75" t="e">
        <f t="shared" si="3"/>
        <v>#DIV/0!</v>
      </c>
      <c r="I75" s="11" t="e">
        <f t="shared" si="4"/>
        <v>#DIV/0!</v>
      </c>
    </row>
    <row r="76" spans="1:9" ht="15" thickBot="1">
      <c r="A76" s="3">
        <v>615</v>
      </c>
      <c r="C76">
        <f t="shared" si="0"/>
        <v>1353791407053543</v>
      </c>
      <c r="D76" t="e">
        <f t="shared" si="1"/>
        <v>#DIV/0!</v>
      </c>
      <c r="E76" t="e">
        <f t="shared" si="2"/>
        <v>#DIV/0!</v>
      </c>
      <c r="G76" t="e">
        <f t="shared" si="3"/>
        <v>#DIV/0!</v>
      </c>
      <c r="I76" s="11" t="e">
        <f t="shared" si="4"/>
        <v>#DIV/0!</v>
      </c>
    </row>
    <row r="77" spans="1:9" ht="15" thickBot="1">
      <c r="A77" s="3">
        <v>620</v>
      </c>
      <c r="C77">
        <f t="shared" si="0"/>
        <v>1300076429457917.2</v>
      </c>
      <c r="D77" t="e">
        <f t="shared" si="1"/>
        <v>#DIV/0!</v>
      </c>
      <c r="E77" t="e">
        <f t="shared" si="2"/>
        <v>#DIV/0!</v>
      </c>
      <c r="G77" t="e">
        <f t="shared" si="3"/>
        <v>#DIV/0!</v>
      </c>
      <c r="I77" s="11" t="e">
        <f t="shared" si="4"/>
        <v>#DIV/0!</v>
      </c>
    </row>
    <row r="78" spans="1:9" ht="15" thickBot="1">
      <c r="A78" s="3">
        <v>625</v>
      </c>
      <c r="C78">
        <f t="shared" si="0"/>
        <v>1248898791386098.7</v>
      </c>
      <c r="D78" t="e">
        <f t="shared" si="1"/>
        <v>#DIV/0!</v>
      </c>
      <c r="E78" t="e">
        <f t="shared" si="2"/>
        <v>#DIV/0!</v>
      </c>
      <c r="G78" t="e">
        <f t="shared" si="3"/>
        <v>#DIV/0!</v>
      </c>
      <c r="I78" s="11" t="e">
        <f t="shared" si="4"/>
        <v>#DIV/0!</v>
      </c>
    </row>
    <row r="79" spans="1:9" ht="15" thickBot="1">
      <c r="A79" s="3">
        <v>630</v>
      </c>
      <c r="C79">
        <f t="shared" si="0"/>
        <v>1200119755299790.7</v>
      </c>
      <c r="D79" t="e">
        <f t="shared" si="1"/>
        <v>#DIV/0!</v>
      </c>
      <c r="E79" t="e">
        <f t="shared" si="2"/>
        <v>#DIV/0!</v>
      </c>
      <c r="G79" t="e">
        <f t="shared" si="3"/>
        <v>#DIV/0!</v>
      </c>
      <c r="I79" s="11" t="e">
        <f t="shared" si="4"/>
        <v>#DIV/0!</v>
      </c>
    </row>
    <row r="80" spans="1:9" ht="15" thickBot="1">
      <c r="A80" s="3">
        <v>635</v>
      </c>
      <c r="C80">
        <f t="shared" si="0"/>
        <v>1153609185938459.5</v>
      </c>
      <c r="D80" t="e">
        <f t="shared" si="1"/>
        <v>#DIV/0!</v>
      </c>
      <c r="E80" t="e">
        <f t="shared" si="2"/>
        <v>#DIV/0!</v>
      </c>
      <c r="G80" t="e">
        <f t="shared" si="3"/>
        <v>#DIV/0!</v>
      </c>
      <c r="I80" s="11" t="e">
        <f t="shared" si="4"/>
        <v>#DIV/0!</v>
      </c>
    </row>
    <row r="81" spans="1:9" ht="15" thickBot="1">
      <c r="A81" s="3">
        <v>640</v>
      </c>
      <c r="C81">
        <f t="shared" si="0"/>
        <v>1109244954898702</v>
      </c>
      <c r="D81" t="e">
        <f t="shared" si="1"/>
        <v>#DIV/0!</v>
      </c>
      <c r="E81" t="e">
        <f t="shared" si="2"/>
        <v>#DIV/0!</v>
      </c>
      <c r="G81" t="e">
        <f t="shared" si="3"/>
        <v>#DIV/0!</v>
      </c>
      <c r="I81" s="11" t="e">
        <f t="shared" si="4"/>
        <v>#DIV/0!</v>
      </c>
    </row>
    <row r="82" spans="1:9" ht="15" thickBot="1">
      <c r="A82" s="3">
        <v>645</v>
      </c>
      <c r="C82">
        <f t="shared" si="0"/>
        <v>1066912390655468.7</v>
      </c>
      <c r="D82" t="e">
        <f t="shared" si="1"/>
        <v>#DIV/0!</v>
      </c>
      <c r="E82" t="e">
        <f t="shared" si="2"/>
        <v>#DIV/0!</v>
      </c>
      <c r="G82" t="e">
        <f t="shared" si="3"/>
        <v>#DIV/0!</v>
      </c>
      <c r="I82" s="11" t="e">
        <f t="shared" si="4"/>
        <v>#DIV/0!</v>
      </c>
    </row>
    <row r="83" spans="1:9" ht="15" thickBot="1">
      <c r="A83" s="3">
        <v>650</v>
      </c>
      <c r="C83">
        <f t="shared" si="0"/>
        <v>1026503770239227.9</v>
      </c>
      <c r="D83" t="e">
        <f t="shared" si="1"/>
        <v>#DIV/0!</v>
      </c>
      <c r="E83" t="e">
        <f t="shared" si="2"/>
        <v>#DIV/0!</v>
      </c>
      <c r="G83" t="e">
        <f t="shared" si="3"/>
        <v>#DIV/0!</v>
      </c>
      <c r="I83" s="11" t="e">
        <f t="shared" si="4"/>
        <v>#DIV/0!</v>
      </c>
    </row>
    <row r="84" spans="1:9" ht="15" thickBot="1">
      <c r="A84" s="3">
        <v>655</v>
      </c>
      <c r="C84">
        <f t="shared" si="0"/>
        <v>987917849124669.62</v>
      </c>
      <c r="D84" t="e">
        <f t="shared" si="1"/>
        <v>#DIV/0!</v>
      </c>
      <c r="E84" t="e">
        <f t="shared" si="2"/>
        <v>#DIV/0!</v>
      </c>
      <c r="G84" t="e">
        <f t="shared" si="3"/>
        <v>#DIV/0!</v>
      </c>
      <c r="I84" s="11" t="e">
        <f t="shared" si="4"/>
        <v>#DIV/0!</v>
      </c>
    </row>
    <row r="85" spans="1:9" ht="15" thickBot="1">
      <c r="A85" s="3">
        <v>660</v>
      </c>
      <c r="C85">
        <f t="shared" si="0"/>
        <v>951059426194891.12</v>
      </c>
      <c r="D85" t="e">
        <f t="shared" si="1"/>
        <v>#DIV/0!</v>
      </c>
      <c r="E85" t="e">
        <f t="shared" si="2"/>
        <v>#DIV/0!</v>
      </c>
      <c r="G85" t="e">
        <f t="shared" si="3"/>
        <v>#DIV/0!</v>
      </c>
      <c r="I85" s="11" t="e">
        <f t="shared" si="4"/>
        <v>#DIV/0!</v>
      </c>
    </row>
    <row r="86" spans="1:9" ht="15" thickBot="1">
      <c r="A86" s="3">
        <v>665</v>
      </c>
      <c r="C86">
        <f t="shared" si="0"/>
        <v>915838940923733.37</v>
      </c>
      <c r="D86" t="e">
        <f t="shared" si="1"/>
        <v>#DIV/0!</v>
      </c>
      <c r="E86" t="e">
        <f t="shared" si="2"/>
        <v>#DIV/0!</v>
      </c>
      <c r="G86" t="e">
        <f t="shared" si="3"/>
        <v>#DIV/0!</v>
      </c>
      <c r="I86" s="11" t="e">
        <f t="shared" si="4"/>
        <v>#DIV/0!</v>
      </c>
    </row>
    <row r="87" spans="1:9" ht="15" thickBot="1">
      <c r="A87" s="3">
        <v>670</v>
      </c>
      <c r="C87">
        <f t="shared" si="0"/>
        <v>882172100170958.25</v>
      </c>
      <c r="D87" t="e">
        <f t="shared" si="1"/>
        <v>#DIV/0!</v>
      </c>
      <c r="E87" t="e">
        <f t="shared" si="2"/>
        <v>#DIV/0!</v>
      </c>
      <c r="G87" t="e">
        <f t="shared" si="3"/>
        <v>#DIV/0!</v>
      </c>
      <c r="I87" s="11" t="e">
        <f t="shared" si="4"/>
        <v>#DIV/0!</v>
      </c>
    </row>
    <row r="88" spans="1:9" ht="15" thickBot="1">
      <c r="A88" s="3">
        <v>675</v>
      </c>
      <c r="C88">
        <f t="shared" si="0"/>
        <v>849979532213141.87</v>
      </c>
      <c r="D88" t="e">
        <f t="shared" si="1"/>
        <v>#DIV/0!</v>
      </c>
      <c r="E88" t="e">
        <f t="shared" si="2"/>
        <v>#DIV/0!</v>
      </c>
      <c r="G88" t="e">
        <f t="shared" si="3"/>
        <v>#DIV/0!</v>
      </c>
      <c r="I88" s="11" t="e">
        <f t="shared" si="4"/>
        <v>#DIV/0!</v>
      </c>
    </row>
    <row r="89" spans="1:9" ht="15" thickBot="1">
      <c r="A89" s="3">
        <v>680</v>
      </c>
      <c r="C89">
        <f t="shared" si="0"/>
        <v>819186465839772.37</v>
      </c>
      <c r="D89" t="e">
        <f t="shared" si="1"/>
        <v>#DIV/0!</v>
      </c>
      <c r="E89" t="e">
        <f t="shared" si="2"/>
        <v>#DIV/0!</v>
      </c>
      <c r="G89" t="e">
        <f t="shared" si="3"/>
        <v>#DIV/0!</v>
      </c>
      <c r="I89" s="11" t="e">
        <f t="shared" si="4"/>
        <v>#DIV/0!</v>
      </c>
    </row>
    <row r="90" spans="1:9" ht="15" thickBot="1">
      <c r="A90" s="3">
        <v>685</v>
      </c>
      <c r="C90">
        <f t="shared" si="0"/>
        <v>789722432531424</v>
      </c>
      <c r="D90" t="e">
        <f t="shared" si="1"/>
        <v>#DIV/0!</v>
      </c>
      <c r="E90" t="e">
        <f t="shared" si="2"/>
        <v>#DIV/0!</v>
      </c>
      <c r="G90" t="e">
        <f t="shared" si="3"/>
        <v>#DIV/0!</v>
      </c>
      <c r="I90" s="11" t="e">
        <f t="shared" si="4"/>
        <v>#DIV/0!</v>
      </c>
    </row>
    <row r="91" spans="1:9" ht="15" thickBot="1">
      <c r="A91" s="3">
        <v>690</v>
      </c>
      <c r="C91">
        <f t="shared" si="0"/>
        <v>761520989906788.87</v>
      </c>
      <c r="D91" t="e">
        <f t="shared" si="1"/>
        <v>#DIV/0!</v>
      </c>
      <c r="E91" t="e">
        <f t="shared" si="2"/>
        <v>#DIV/0!</v>
      </c>
      <c r="G91" t="e">
        <f t="shared" si="3"/>
        <v>#DIV/0!</v>
      </c>
      <c r="I91" s="11" t="e">
        <f t="shared" si="4"/>
        <v>#DIV/0!</v>
      </c>
    </row>
    <row r="92" spans="1:9" ht="15" thickBot="1">
      <c r="A92" s="3">
        <v>695</v>
      </c>
      <c r="C92">
        <f t="shared" si="0"/>
        <v>734519464779640.25</v>
      </c>
      <c r="D92" t="e">
        <f t="shared" si="1"/>
        <v>#DIV/0!</v>
      </c>
      <c r="E92" t="e">
        <f t="shared" si="2"/>
        <v>#DIV/0!</v>
      </c>
      <c r="G92" t="e">
        <f t="shared" si="3"/>
        <v>#DIV/0!</v>
      </c>
      <c r="I92" s="11" t="e">
        <f t="shared" si="4"/>
        <v>#DIV/0!</v>
      </c>
    </row>
    <row r="93" spans="1:9" ht="15" thickBot="1">
      <c r="A93" s="3">
        <v>700</v>
      </c>
      <c r="C93">
        <f t="shared" si="0"/>
        <v>708658714306973.5</v>
      </c>
      <c r="D93" t="e">
        <f t="shared" si="1"/>
        <v>#DIV/0!</v>
      </c>
      <c r="E93" t="e">
        <f t="shared" si="2"/>
        <v>#DIV/0!</v>
      </c>
      <c r="G93" t="e">
        <f t="shared" si="3"/>
        <v>#DIV/0!</v>
      </c>
      <c r="I93" s="11" t="e">
        <f t="shared" si="4"/>
        <v>#DIV/0!</v>
      </c>
    </row>
    <row r="94" spans="1:9" ht="15" thickBot="1">
      <c r="A94" s="3">
        <v>705</v>
      </c>
      <c r="C94">
        <f t="shared" ref="C94:C109" si="5">(($B$15)*(POWER((A94/1000000000),-5)))/(3.14159265359)</f>
        <v>683882903836961</v>
      </c>
      <c r="D94" t="e">
        <f t="shared" ref="D94:D109" si="6">($C$15)*1000000000/(A94*$G$15)</f>
        <v>#DIV/0!</v>
      </c>
      <c r="E94" t="e">
        <f t="shared" ref="E94:E109" si="7">EXP(D94)-1</f>
        <v>#DIV/0!</v>
      </c>
      <c r="G94" t="e">
        <f t="shared" ref="G94:G109" si="8">C94/E94</f>
        <v>#DIV/0!</v>
      </c>
      <c r="I94" s="11" t="e">
        <f t="shared" ref="I94:I109" si="9">(G94*$I$15)/POWER(10,12)</f>
        <v>#DIV/0!</v>
      </c>
    </row>
    <row r="95" spans="1:9" ht="15" thickBot="1">
      <c r="A95" s="3">
        <v>710</v>
      </c>
      <c r="C95">
        <f t="shared" si="5"/>
        <v>660139300181316.25</v>
      </c>
      <c r="D95" t="e">
        <f t="shared" si="6"/>
        <v>#DIV/0!</v>
      </c>
      <c r="E95" t="e">
        <f t="shared" si="7"/>
        <v>#DIV/0!</v>
      </c>
      <c r="G95" t="e">
        <f t="shared" si="8"/>
        <v>#DIV/0!</v>
      </c>
      <c r="I95" s="11" t="e">
        <f t="shared" si="9"/>
        <v>#DIV/0!</v>
      </c>
    </row>
    <row r="96" spans="1:9" ht="15" thickBot="1">
      <c r="A96" s="3">
        <v>715</v>
      </c>
      <c r="C96">
        <f t="shared" si="5"/>
        <v>637378079142152.25</v>
      </c>
      <c r="D96" t="e">
        <f t="shared" si="6"/>
        <v>#DIV/0!</v>
      </c>
      <c r="E96" t="e">
        <f t="shared" si="7"/>
        <v>#DIV/0!</v>
      </c>
      <c r="G96" t="e">
        <f t="shared" si="8"/>
        <v>#DIV/0!</v>
      </c>
      <c r="I96" s="11" t="e">
        <f t="shared" si="9"/>
        <v>#DIV/0!</v>
      </c>
    </row>
    <row r="97" spans="1:9" ht="15" thickBot="1">
      <c r="A97" s="3">
        <v>720</v>
      </c>
      <c r="C97">
        <f t="shared" si="5"/>
        <v>615552146219591.62</v>
      </c>
      <c r="D97" t="e">
        <f t="shared" si="6"/>
        <v>#DIV/0!</v>
      </c>
      <c r="E97" t="e">
        <f t="shared" si="7"/>
        <v>#DIV/0!</v>
      </c>
      <c r="G97" t="e">
        <f t="shared" si="8"/>
        <v>#DIV/0!</v>
      </c>
      <c r="I97" s="11" t="e">
        <f t="shared" si="9"/>
        <v>#DIV/0!</v>
      </c>
    </row>
    <row r="98" spans="1:9" ht="15" thickBot="1">
      <c r="A98" s="3">
        <v>725</v>
      </c>
      <c r="C98">
        <f t="shared" si="5"/>
        <v>594616969513988.25</v>
      </c>
      <c r="D98" t="e">
        <f t="shared" si="6"/>
        <v>#DIV/0!</v>
      </c>
      <c r="E98" t="e">
        <f t="shared" si="7"/>
        <v>#DIV/0!</v>
      </c>
      <c r="G98" t="e">
        <f t="shared" si="8"/>
        <v>#DIV/0!</v>
      </c>
      <c r="I98" s="11" t="e">
        <f t="shared" si="9"/>
        <v>#DIV/0!</v>
      </c>
    </row>
    <row r="99" spans="1:9" ht="15" thickBot="1">
      <c r="A99" s="3">
        <v>730</v>
      </c>
      <c r="C99">
        <f t="shared" si="5"/>
        <v>574530423916589.75</v>
      </c>
      <c r="D99" t="e">
        <f t="shared" si="6"/>
        <v>#DIV/0!</v>
      </c>
      <c r="E99" t="e">
        <f t="shared" si="7"/>
        <v>#DIV/0!</v>
      </c>
      <c r="G99" t="e">
        <f t="shared" si="8"/>
        <v>#DIV/0!</v>
      </c>
      <c r="I99" s="11" t="e">
        <f t="shared" si="9"/>
        <v>#DIV/0!</v>
      </c>
    </row>
    <row r="100" spans="1:9" ht="15" thickBot="1">
      <c r="A100" s="3">
        <v>735</v>
      </c>
      <c r="C100">
        <f t="shared" si="5"/>
        <v>555252645755409.94</v>
      </c>
      <c r="D100" t="e">
        <f t="shared" si="6"/>
        <v>#DIV/0!</v>
      </c>
      <c r="E100" t="e">
        <f t="shared" si="7"/>
        <v>#DIV/0!</v>
      </c>
      <c r="G100" t="e">
        <f t="shared" si="8"/>
        <v>#DIV/0!</v>
      </c>
      <c r="I100" s="11" t="e">
        <f t="shared" si="9"/>
        <v>#DIV/0!</v>
      </c>
    </row>
    <row r="101" spans="1:9" ht="15" thickBot="1">
      <c r="A101" s="3">
        <v>740</v>
      </c>
      <c r="C101">
        <f t="shared" si="5"/>
        <v>536745897129746.5</v>
      </c>
      <c r="D101" t="e">
        <f t="shared" si="6"/>
        <v>#DIV/0!</v>
      </c>
      <c r="E101" t="e">
        <f t="shared" si="7"/>
        <v>#DIV/0!</v>
      </c>
      <c r="G101" t="e">
        <f t="shared" si="8"/>
        <v>#DIV/0!</v>
      </c>
      <c r="I101" s="11" t="e">
        <f t="shared" si="9"/>
        <v>#DIV/0!</v>
      </c>
    </row>
    <row r="102" spans="1:9" ht="15" thickBot="1">
      <c r="A102" s="3">
        <v>745</v>
      </c>
      <c r="C102">
        <f t="shared" si="5"/>
        <v>518974439227673.5</v>
      </c>
      <c r="D102" t="e">
        <f t="shared" si="6"/>
        <v>#DIV/0!</v>
      </c>
      <c r="E102" t="e">
        <f t="shared" si="7"/>
        <v>#DIV/0!</v>
      </c>
      <c r="G102" t="e">
        <f t="shared" si="8"/>
        <v>#DIV/0!</v>
      </c>
      <c r="I102" s="11" t="e">
        <f t="shared" si="9"/>
        <v>#DIV/0!</v>
      </c>
    </row>
    <row r="103" spans="1:9" ht="15" thickBot="1">
      <c r="A103" s="3">
        <v>750</v>
      </c>
      <c r="C103">
        <f t="shared" si="5"/>
        <v>501904413976538</v>
      </c>
      <c r="D103" t="e">
        <f t="shared" si="6"/>
        <v>#DIV/0!</v>
      </c>
      <c r="E103" t="e">
        <f t="shared" si="7"/>
        <v>#DIV/0!</v>
      </c>
      <c r="G103" t="e">
        <f t="shared" si="8"/>
        <v>#DIV/0!</v>
      </c>
      <c r="I103" s="11" t="e">
        <f t="shared" si="9"/>
        <v>#DIV/0!</v>
      </c>
    </row>
    <row r="104" spans="1:9" ht="15" thickBot="1">
      <c r="A104" s="3">
        <v>755</v>
      </c>
      <c r="C104">
        <f t="shared" si="5"/>
        <v>485503733427471.06</v>
      </c>
      <c r="D104" t="e">
        <f t="shared" si="6"/>
        <v>#DIV/0!</v>
      </c>
      <c r="E104" t="e">
        <f t="shared" si="7"/>
        <v>#DIV/0!</v>
      </c>
      <c r="G104" t="e">
        <f t="shared" si="8"/>
        <v>#DIV/0!</v>
      </c>
      <c r="I104" s="11" t="e">
        <f t="shared" si="9"/>
        <v>#DIV/0!</v>
      </c>
    </row>
    <row r="105" spans="1:9" ht="15" thickBot="1">
      <c r="A105" s="3">
        <v>760</v>
      </c>
      <c r="C105">
        <f t="shared" si="5"/>
        <v>469741976321569.19</v>
      </c>
      <c r="D105" t="e">
        <f t="shared" si="6"/>
        <v>#DIV/0!</v>
      </c>
      <c r="E105" t="e">
        <f t="shared" si="7"/>
        <v>#DIV/0!</v>
      </c>
      <c r="G105" t="e">
        <f t="shared" si="8"/>
        <v>#DIV/0!</v>
      </c>
      <c r="I105" s="11" t="e">
        <f t="shared" si="9"/>
        <v>#DIV/0!</v>
      </c>
    </row>
    <row r="106" spans="1:9" ht="15" thickBot="1">
      <c r="A106" s="3">
        <v>765</v>
      </c>
      <c r="C106">
        <f t="shared" si="5"/>
        <v>454590291328179.31</v>
      </c>
      <c r="D106" t="e">
        <f t="shared" si="6"/>
        <v>#DIV/0!</v>
      </c>
      <c r="E106" t="e">
        <f t="shared" si="7"/>
        <v>#DIV/0!</v>
      </c>
      <c r="G106" t="e">
        <f t="shared" si="8"/>
        <v>#DIV/0!</v>
      </c>
      <c r="I106" s="11" t="e">
        <f t="shared" si="9"/>
        <v>#DIV/0!</v>
      </c>
    </row>
    <row r="107" spans="1:9" ht="15" thickBot="1">
      <c r="A107" s="3">
        <v>770</v>
      </c>
      <c r="C107">
        <f t="shared" si="5"/>
        <v>440021306484885.69</v>
      </c>
      <c r="D107" t="e">
        <f t="shared" si="6"/>
        <v>#DIV/0!</v>
      </c>
      <c r="E107" t="e">
        <f t="shared" si="7"/>
        <v>#DIV/0!</v>
      </c>
      <c r="G107" t="e">
        <f t="shared" si="8"/>
        <v>#DIV/0!</v>
      </c>
      <c r="I107" s="11" t="e">
        <f t="shared" si="9"/>
        <v>#DIV/0!</v>
      </c>
    </row>
    <row r="108" spans="1:9" ht="15" thickBot="1">
      <c r="A108" s="3">
        <v>775</v>
      </c>
      <c r="C108">
        <f t="shared" si="5"/>
        <v>426009044404770.37</v>
      </c>
      <c r="D108" t="e">
        <f t="shared" si="6"/>
        <v>#DIV/0!</v>
      </c>
      <c r="E108" t="e">
        <f t="shared" si="7"/>
        <v>#DIV/0!</v>
      </c>
      <c r="G108" t="e">
        <f t="shared" si="8"/>
        <v>#DIV/0!</v>
      </c>
      <c r="I108" s="11" t="e">
        <f t="shared" si="9"/>
        <v>#DIV/0!</v>
      </c>
    </row>
    <row r="109" spans="1:9">
      <c r="A109" s="3">
        <v>780</v>
      </c>
      <c r="C109">
        <f t="shared" si="5"/>
        <v>412528842849483.75</v>
      </c>
      <c r="D109" t="e">
        <f t="shared" si="6"/>
        <v>#DIV/0!</v>
      </c>
      <c r="E109" t="e">
        <f t="shared" si="7"/>
        <v>#DIV/0!</v>
      </c>
      <c r="G109" t="e">
        <f t="shared" si="8"/>
        <v>#DIV/0!</v>
      </c>
      <c r="I109" s="11" t="e">
        <f t="shared" si="9"/>
        <v>#DIV/0!</v>
      </c>
    </row>
  </sheetData>
  <conditionalFormatting sqref="G15">
    <cfRule type="colorScale" priority="1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T91"/>
  <sheetViews>
    <sheetView workbookViewId="0">
      <selection activeCell="L13" sqref="L13"/>
    </sheetView>
  </sheetViews>
  <sheetFormatPr defaultRowHeight="14.4"/>
  <cols>
    <col min="1" max="1" width="16.109375" customWidth="1"/>
    <col min="2" max="2" width="15" customWidth="1"/>
    <col min="3" max="3" width="9.44140625" customWidth="1"/>
    <col min="8" max="9" width="11.6640625" customWidth="1"/>
    <col min="10" max="10" width="12" customWidth="1"/>
  </cols>
  <sheetData>
    <row r="1" spans="1:20" s="1" customFormat="1" ht="21">
      <c r="A1" s="1" t="s">
        <v>63</v>
      </c>
    </row>
    <row r="3" spans="1:20" ht="18">
      <c r="A3" s="2"/>
      <c r="B3" s="2" t="s">
        <v>1</v>
      </c>
      <c r="C3" s="2"/>
      <c r="D3" s="2" t="s">
        <v>2</v>
      </c>
      <c r="E3" s="2"/>
      <c r="F3" s="2"/>
      <c r="G3" s="2"/>
      <c r="H3" s="2" t="s">
        <v>7</v>
      </c>
      <c r="I3" s="2"/>
      <c r="J3" s="2"/>
      <c r="L3" s="2" t="s">
        <v>19</v>
      </c>
      <c r="M3" s="2"/>
      <c r="N3" s="2"/>
      <c r="O3" s="2"/>
      <c r="P3" s="2"/>
      <c r="Q3" s="2"/>
      <c r="R3" s="2"/>
      <c r="S3" s="2"/>
      <c r="T3" s="2"/>
    </row>
    <row r="4" spans="1:20" s="16" customFormat="1">
      <c r="A4" s="16" t="s">
        <v>0</v>
      </c>
      <c r="B4" s="16" t="s">
        <v>6</v>
      </c>
      <c r="D4" s="16" t="s">
        <v>3</v>
      </c>
      <c r="E4" s="16" t="s">
        <v>4</v>
      </c>
      <c r="F4" s="16" t="s">
        <v>5</v>
      </c>
      <c r="H4" s="16" t="s">
        <v>8</v>
      </c>
      <c r="I4" s="16" t="s">
        <v>9</v>
      </c>
      <c r="J4" s="16" t="s">
        <v>10</v>
      </c>
    </row>
    <row r="5" spans="1:20" ht="15" thickBot="1"/>
    <row r="6" spans="1:20" ht="15" thickBot="1">
      <c r="A6" s="3">
        <v>380</v>
      </c>
      <c r="B6" t="e">
        <f>('4. blackbody'!I29)+('3. daylight'!N10)</f>
        <v>#DIV/0!</v>
      </c>
      <c r="D6">
        <v>1.4E-3</v>
      </c>
      <c r="E6">
        <v>0</v>
      </c>
      <c r="F6">
        <v>6.4999999999999997E-3</v>
      </c>
      <c r="H6" t="e">
        <f>B6*D6</f>
        <v>#DIV/0!</v>
      </c>
      <c r="I6" t="e">
        <f>B6*E6</f>
        <v>#DIV/0!</v>
      </c>
      <c r="J6" t="e">
        <f>B6*F6</f>
        <v>#DIV/0!</v>
      </c>
      <c r="L6" s="7" t="s">
        <v>13</v>
      </c>
      <c r="M6" s="7" t="s">
        <v>14</v>
      </c>
      <c r="N6" s="7" t="s">
        <v>15</v>
      </c>
    </row>
    <row r="7" spans="1:20" ht="15" thickBot="1">
      <c r="A7" s="3">
        <v>385</v>
      </c>
      <c r="B7" t="e">
        <f>('3. daylight'!N11)+('4. blackbody'!I30)</f>
        <v>#DIV/0!</v>
      </c>
      <c r="D7">
        <v>2.2000000000000001E-3</v>
      </c>
      <c r="E7">
        <v>1E-4</v>
      </c>
      <c r="F7">
        <v>1.0500000000000001E-2</v>
      </c>
      <c r="H7" t="e">
        <f t="shared" ref="H7:H70" si="0">B7*D7</f>
        <v>#DIV/0!</v>
      </c>
      <c r="I7" t="e">
        <f t="shared" ref="I7:I70" si="1">B7*E7</f>
        <v>#DIV/0!</v>
      </c>
      <c r="J7" t="e">
        <f t="shared" ref="J7:J70" si="2">B7*F7</f>
        <v>#DIV/0!</v>
      </c>
      <c r="L7" s="9" t="e">
        <f>H91</f>
        <v>#DIV/0!</v>
      </c>
      <c r="M7" s="9" t="e">
        <f>I91</f>
        <v>#DIV/0!</v>
      </c>
      <c r="N7" s="9" t="e">
        <f>J91</f>
        <v>#DIV/0!</v>
      </c>
    </row>
    <row r="8" spans="1:20" ht="15" thickBot="1">
      <c r="A8" s="3">
        <v>390</v>
      </c>
      <c r="B8" t="e">
        <f>('3. daylight'!N12)+('4. blackbody'!I31)</f>
        <v>#DIV/0!</v>
      </c>
      <c r="D8">
        <v>4.1999999999999997E-3</v>
      </c>
      <c r="E8">
        <v>1E-4</v>
      </c>
      <c r="F8">
        <v>2.01E-2</v>
      </c>
      <c r="H8" t="e">
        <f t="shared" si="0"/>
        <v>#DIV/0!</v>
      </c>
      <c r="I8" t="e">
        <f t="shared" si="1"/>
        <v>#DIV/0!</v>
      </c>
      <c r="J8" t="e">
        <f t="shared" si="2"/>
        <v>#DIV/0!</v>
      </c>
      <c r="L8" s="7"/>
      <c r="M8" s="7"/>
    </row>
    <row r="9" spans="1:20" ht="15" thickBot="1">
      <c r="A9" s="3">
        <v>395</v>
      </c>
      <c r="B9" t="e">
        <f>('3. daylight'!N13)+('4. blackbody'!I32)</f>
        <v>#DIV/0!</v>
      </c>
      <c r="D9">
        <v>7.6E-3</v>
      </c>
      <c r="E9">
        <v>2.0000000000000001E-4</v>
      </c>
      <c r="F9">
        <v>3.6200000000000003E-2</v>
      </c>
      <c r="H9" t="e">
        <f t="shared" si="0"/>
        <v>#DIV/0!</v>
      </c>
      <c r="I9" t="e">
        <f t="shared" si="1"/>
        <v>#DIV/0!</v>
      </c>
      <c r="J9" t="e">
        <f t="shared" si="2"/>
        <v>#DIV/0!</v>
      </c>
      <c r="L9" s="7" t="s">
        <v>16</v>
      </c>
      <c r="M9" s="7" t="s">
        <v>17</v>
      </c>
      <c r="P9" s="10"/>
    </row>
    <row r="10" spans="1:20" ht="15" thickBot="1">
      <c r="A10" s="3">
        <v>400</v>
      </c>
      <c r="B10" t="e">
        <f>('3. daylight'!N14)+('4. blackbody'!I33)</f>
        <v>#DIV/0!</v>
      </c>
      <c r="D10">
        <v>1.43E-2</v>
      </c>
      <c r="E10">
        <v>4.0000000000000002E-4</v>
      </c>
      <c r="F10">
        <v>6.7900000000000002E-2</v>
      </c>
      <c r="H10" t="e">
        <f t="shared" si="0"/>
        <v>#DIV/0!</v>
      </c>
      <c r="I10" t="e">
        <f t="shared" si="1"/>
        <v>#DIV/0!</v>
      </c>
      <c r="J10" t="e">
        <f t="shared" si="2"/>
        <v>#DIV/0!</v>
      </c>
      <c r="L10" s="9" t="e">
        <f>L7/(L7+M7+N7)</f>
        <v>#DIV/0!</v>
      </c>
      <c r="M10" s="9" t="e">
        <f>M7/(L7+M7+N7)</f>
        <v>#DIV/0!</v>
      </c>
      <c r="P10" s="14"/>
    </row>
    <row r="11" spans="1:20" ht="15" thickBot="1">
      <c r="A11" s="3">
        <v>405</v>
      </c>
      <c r="B11" t="e">
        <f>('3. daylight'!N15)+('4. blackbody'!I34)</f>
        <v>#DIV/0!</v>
      </c>
      <c r="D11">
        <v>2.3199999999999998E-2</v>
      </c>
      <c r="E11">
        <v>5.9999999999999995E-4</v>
      </c>
      <c r="F11">
        <v>0.11020000000000001</v>
      </c>
      <c r="H11" t="e">
        <f t="shared" si="0"/>
        <v>#DIV/0!</v>
      </c>
      <c r="I11" t="e">
        <f t="shared" si="1"/>
        <v>#DIV/0!</v>
      </c>
      <c r="J11" t="e">
        <f t="shared" si="2"/>
        <v>#DIV/0!</v>
      </c>
      <c r="L11" s="7"/>
      <c r="M11" s="7"/>
    </row>
    <row r="12" spans="1:20" ht="15" thickBot="1">
      <c r="A12" s="3">
        <v>410</v>
      </c>
      <c r="B12" t="e">
        <f>('3. daylight'!N16)+('4. blackbody'!I35)</f>
        <v>#DIV/0!</v>
      </c>
      <c r="D12">
        <v>4.3499999999999997E-2</v>
      </c>
      <c r="E12">
        <v>1.1999999999999999E-3</v>
      </c>
      <c r="F12">
        <v>0.2074</v>
      </c>
      <c r="H12" t="e">
        <f t="shared" si="0"/>
        <v>#DIV/0!</v>
      </c>
      <c r="I12" t="e">
        <f t="shared" si="1"/>
        <v>#DIV/0!</v>
      </c>
      <c r="J12" t="e">
        <f t="shared" si="2"/>
        <v>#DIV/0!</v>
      </c>
      <c r="L12" s="7" t="s">
        <v>18</v>
      </c>
      <c r="M12" s="7" t="s">
        <v>52</v>
      </c>
    </row>
    <row r="13" spans="1:20" ht="15" thickBot="1">
      <c r="A13" s="3">
        <v>415</v>
      </c>
      <c r="B13" t="e">
        <f>('3. daylight'!N17)+('4. blackbody'!I36)</f>
        <v>#DIV/0!</v>
      </c>
      <c r="D13">
        <v>7.7600000000000002E-2</v>
      </c>
      <c r="E13">
        <v>2.2000000000000001E-3</v>
      </c>
      <c r="F13">
        <v>0.37130000000000002</v>
      </c>
      <c r="H13" t="e">
        <f t="shared" si="0"/>
        <v>#DIV/0!</v>
      </c>
      <c r="I13" t="e">
        <f t="shared" si="1"/>
        <v>#DIV/0!</v>
      </c>
      <c r="J13" t="e">
        <f t="shared" si="2"/>
        <v>#DIV/0!</v>
      </c>
      <c r="L13" s="9" t="e">
        <f>(4*L7)/(L7+(15*M7)+(3*N7))</f>
        <v>#DIV/0!</v>
      </c>
      <c r="M13" s="9" t="e">
        <f>(6*M7)/(L7+(15*M7)+(3*N7))</f>
        <v>#DIV/0!</v>
      </c>
    </row>
    <row r="14" spans="1:20">
      <c r="A14" s="3">
        <v>420</v>
      </c>
      <c r="B14" t="e">
        <f>('3. daylight'!N18)+('4. blackbody'!I37)</f>
        <v>#DIV/0!</v>
      </c>
      <c r="D14">
        <v>0.13439999999999999</v>
      </c>
      <c r="E14">
        <v>4.0000000000000001E-3</v>
      </c>
      <c r="F14">
        <v>0.64559999999999995</v>
      </c>
      <c r="H14" t="e">
        <f t="shared" si="0"/>
        <v>#DIV/0!</v>
      </c>
      <c r="I14" t="e">
        <f t="shared" si="1"/>
        <v>#DIV/0!</v>
      </c>
      <c r="J14" t="e">
        <f t="shared" si="2"/>
        <v>#DIV/0!</v>
      </c>
    </row>
    <row r="15" spans="1:20">
      <c r="A15" s="3">
        <v>425</v>
      </c>
      <c r="B15" t="e">
        <f>('3. daylight'!N19)+('4. blackbody'!I38)</f>
        <v>#DIV/0!</v>
      </c>
      <c r="D15">
        <v>0.21479999999999999</v>
      </c>
      <c r="E15">
        <v>7.3000000000000001E-3</v>
      </c>
      <c r="F15">
        <v>1.0390999999999999</v>
      </c>
      <c r="H15" t="e">
        <f t="shared" si="0"/>
        <v>#DIV/0!</v>
      </c>
      <c r="I15" t="e">
        <f t="shared" si="1"/>
        <v>#DIV/0!</v>
      </c>
      <c r="J15" t="e">
        <f t="shared" si="2"/>
        <v>#DIV/0!</v>
      </c>
    </row>
    <row r="16" spans="1:20">
      <c r="A16" s="3">
        <v>430</v>
      </c>
      <c r="B16" t="e">
        <f>('3. daylight'!N20)+('4. blackbody'!I39)</f>
        <v>#DIV/0!</v>
      </c>
      <c r="D16">
        <v>0.28389999999999999</v>
      </c>
      <c r="E16">
        <v>1.1599999999999999E-2</v>
      </c>
      <c r="F16">
        <v>1.3855999999999999</v>
      </c>
      <c r="H16" t="e">
        <f t="shared" si="0"/>
        <v>#DIV/0!</v>
      </c>
      <c r="I16" t="e">
        <f t="shared" si="1"/>
        <v>#DIV/0!</v>
      </c>
      <c r="J16" t="e">
        <f t="shared" si="2"/>
        <v>#DIV/0!</v>
      </c>
    </row>
    <row r="17" spans="1:10">
      <c r="A17" s="3">
        <v>435</v>
      </c>
      <c r="B17" t="e">
        <f>('3. daylight'!N21)+('4. blackbody'!I40)</f>
        <v>#DIV/0!</v>
      </c>
      <c r="D17">
        <v>0.32850000000000001</v>
      </c>
      <c r="E17">
        <v>1.6799999999999999E-2</v>
      </c>
      <c r="F17">
        <v>1.623</v>
      </c>
      <c r="H17" t="e">
        <f t="shared" si="0"/>
        <v>#DIV/0!</v>
      </c>
      <c r="I17" t="e">
        <f t="shared" si="1"/>
        <v>#DIV/0!</v>
      </c>
      <c r="J17" t="e">
        <f t="shared" si="2"/>
        <v>#DIV/0!</v>
      </c>
    </row>
    <row r="18" spans="1:10">
      <c r="A18" s="3">
        <v>440</v>
      </c>
      <c r="B18" t="e">
        <f>('3. daylight'!N22)+('4. blackbody'!I41)</f>
        <v>#DIV/0!</v>
      </c>
      <c r="D18">
        <v>0.3483</v>
      </c>
      <c r="E18">
        <v>2.3E-2</v>
      </c>
      <c r="F18">
        <v>1.7471000000000001</v>
      </c>
      <c r="H18" t="e">
        <f t="shared" si="0"/>
        <v>#DIV/0!</v>
      </c>
      <c r="I18" t="e">
        <f t="shared" si="1"/>
        <v>#DIV/0!</v>
      </c>
      <c r="J18" t="e">
        <f t="shared" si="2"/>
        <v>#DIV/0!</v>
      </c>
    </row>
    <row r="19" spans="1:10">
      <c r="A19" s="3">
        <v>445</v>
      </c>
      <c r="B19" t="e">
        <f>('3. daylight'!N23)+('4. blackbody'!I42)</f>
        <v>#DIV/0!</v>
      </c>
      <c r="D19">
        <v>0.34810000000000002</v>
      </c>
      <c r="E19">
        <v>2.98E-2</v>
      </c>
      <c r="F19">
        <v>1.7826</v>
      </c>
      <c r="H19" t="e">
        <f t="shared" si="0"/>
        <v>#DIV/0!</v>
      </c>
      <c r="I19" t="e">
        <f t="shared" si="1"/>
        <v>#DIV/0!</v>
      </c>
      <c r="J19" t="e">
        <f t="shared" si="2"/>
        <v>#DIV/0!</v>
      </c>
    </row>
    <row r="20" spans="1:10">
      <c r="A20" s="3">
        <v>450</v>
      </c>
      <c r="B20" t="e">
        <f>('3. daylight'!N24)+('4. blackbody'!I43)</f>
        <v>#DIV/0!</v>
      </c>
      <c r="D20">
        <v>0.3362</v>
      </c>
      <c r="E20">
        <v>3.7999999999999999E-2</v>
      </c>
      <c r="F20">
        <v>1.7721</v>
      </c>
      <c r="H20" t="e">
        <f t="shared" si="0"/>
        <v>#DIV/0!</v>
      </c>
      <c r="I20" t="e">
        <f t="shared" si="1"/>
        <v>#DIV/0!</v>
      </c>
      <c r="J20" t="e">
        <f t="shared" si="2"/>
        <v>#DIV/0!</v>
      </c>
    </row>
    <row r="21" spans="1:10">
      <c r="A21" s="3">
        <v>455</v>
      </c>
      <c r="B21" t="e">
        <f>('3. daylight'!N25)+('4. blackbody'!I44)</f>
        <v>#DIV/0!</v>
      </c>
      <c r="D21">
        <v>0.31869999999999998</v>
      </c>
      <c r="E21">
        <v>4.8000000000000001E-2</v>
      </c>
      <c r="F21">
        <v>1.7441</v>
      </c>
      <c r="H21" t="e">
        <f t="shared" si="0"/>
        <v>#DIV/0!</v>
      </c>
      <c r="I21" t="e">
        <f t="shared" si="1"/>
        <v>#DIV/0!</v>
      </c>
      <c r="J21" t="e">
        <f t="shared" si="2"/>
        <v>#DIV/0!</v>
      </c>
    </row>
    <row r="22" spans="1:10">
      <c r="A22" s="3">
        <v>460</v>
      </c>
      <c r="B22" t="e">
        <f>('3. daylight'!N26)+('4. blackbody'!I45)</f>
        <v>#DIV/0!</v>
      </c>
      <c r="D22">
        <v>0.2908</v>
      </c>
      <c r="E22">
        <v>0.06</v>
      </c>
      <c r="F22">
        <v>1.6692</v>
      </c>
      <c r="H22" t="e">
        <f t="shared" si="0"/>
        <v>#DIV/0!</v>
      </c>
      <c r="I22" t="e">
        <f t="shared" si="1"/>
        <v>#DIV/0!</v>
      </c>
      <c r="J22" t="e">
        <f t="shared" si="2"/>
        <v>#DIV/0!</v>
      </c>
    </row>
    <row r="23" spans="1:10">
      <c r="A23" s="3">
        <v>465</v>
      </c>
      <c r="B23" t="e">
        <f>('3. daylight'!N27)+('4. blackbody'!I46)</f>
        <v>#DIV/0!</v>
      </c>
      <c r="D23">
        <v>0.25109999999999999</v>
      </c>
      <c r="E23">
        <v>7.3899999999999993E-2</v>
      </c>
      <c r="F23">
        <v>1.5281</v>
      </c>
      <c r="H23" t="e">
        <f t="shared" si="0"/>
        <v>#DIV/0!</v>
      </c>
      <c r="I23" t="e">
        <f t="shared" si="1"/>
        <v>#DIV/0!</v>
      </c>
      <c r="J23" t="e">
        <f t="shared" si="2"/>
        <v>#DIV/0!</v>
      </c>
    </row>
    <row r="24" spans="1:10">
      <c r="A24" s="3">
        <v>470</v>
      </c>
      <c r="B24" t="e">
        <f>('3. daylight'!N28)+('4. blackbody'!I47)</f>
        <v>#DIV/0!</v>
      </c>
      <c r="D24">
        <v>0.19539999999999999</v>
      </c>
      <c r="E24">
        <v>9.0999999999999998E-2</v>
      </c>
      <c r="F24">
        <v>1.2876000000000001</v>
      </c>
      <c r="H24" t="e">
        <f t="shared" si="0"/>
        <v>#DIV/0!</v>
      </c>
      <c r="I24" t="e">
        <f t="shared" si="1"/>
        <v>#DIV/0!</v>
      </c>
      <c r="J24" t="e">
        <f t="shared" si="2"/>
        <v>#DIV/0!</v>
      </c>
    </row>
    <row r="25" spans="1:10">
      <c r="A25" s="3">
        <v>475</v>
      </c>
      <c r="B25" t="e">
        <f>('3. daylight'!N29)+('4. blackbody'!I48)</f>
        <v>#DIV/0!</v>
      </c>
      <c r="D25">
        <v>0.1421</v>
      </c>
      <c r="E25">
        <v>0.11260000000000001</v>
      </c>
      <c r="F25">
        <v>1.0419</v>
      </c>
      <c r="H25" t="e">
        <f t="shared" si="0"/>
        <v>#DIV/0!</v>
      </c>
      <c r="I25" t="e">
        <f t="shared" si="1"/>
        <v>#DIV/0!</v>
      </c>
      <c r="J25" t="e">
        <f t="shared" si="2"/>
        <v>#DIV/0!</v>
      </c>
    </row>
    <row r="26" spans="1:10">
      <c r="A26" s="3">
        <v>480</v>
      </c>
      <c r="B26" t="e">
        <f>('3. daylight'!N30)+('4. blackbody'!I49)</f>
        <v>#DIV/0!</v>
      </c>
      <c r="D26">
        <v>9.5600000000000004E-2</v>
      </c>
      <c r="E26">
        <v>0.13900000000000001</v>
      </c>
      <c r="F26">
        <v>0.81299999999999994</v>
      </c>
      <c r="H26" t="e">
        <f t="shared" si="0"/>
        <v>#DIV/0!</v>
      </c>
      <c r="I26" t="e">
        <f t="shared" si="1"/>
        <v>#DIV/0!</v>
      </c>
      <c r="J26" t="e">
        <f t="shared" si="2"/>
        <v>#DIV/0!</v>
      </c>
    </row>
    <row r="27" spans="1:10">
      <c r="A27" s="3">
        <v>485</v>
      </c>
      <c r="B27" t="e">
        <f>('3. daylight'!N31)+('4. blackbody'!I50)</f>
        <v>#DIV/0!</v>
      </c>
      <c r="D27">
        <v>5.8000000000000003E-2</v>
      </c>
      <c r="E27">
        <v>0.16930000000000001</v>
      </c>
      <c r="F27">
        <v>0.61619999999999997</v>
      </c>
      <c r="H27" t="e">
        <f t="shared" si="0"/>
        <v>#DIV/0!</v>
      </c>
      <c r="I27" t="e">
        <f t="shared" si="1"/>
        <v>#DIV/0!</v>
      </c>
      <c r="J27" t="e">
        <f t="shared" si="2"/>
        <v>#DIV/0!</v>
      </c>
    </row>
    <row r="28" spans="1:10">
      <c r="A28" s="3">
        <v>490</v>
      </c>
      <c r="B28" t="e">
        <f>('3. daylight'!N32)+('4. blackbody'!I51)</f>
        <v>#DIV/0!</v>
      </c>
      <c r="D28">
        <v>3.2000000000000001E-2</v>
      </c>
      <c r="E28">
        <v>0.20799999999999999</v>
      </c>
      <c r="F28">
        <v>0.4652</v>
      </c>
      <c r="H28" t="e">
        <f t="shared" si="0"/>
        <v>#DIV/0!</v>
      </c>
      <c r="I28" t="e">
        <f t="shared" si="1"/>
        <v>#DIV/0!</v>
      </c>
      <c r="J28" t="e">
        <f t="shared" si="2"/>
        <v>#DIV/0!</v>
      </c>
    </row>
    <row r="29" spans="1:10">
      <c r="A29" s="3">
        <v>495</v>
      </c>
      <c r="B29" t="e">
        <f>('3. daylight'!N33)+('4. blackbody'!I52)</f>
        <v>#DIV/0!</v>
      </c>
      <c r="D29">
        <v>1.47E-2</v>
      </c>
      <c r="E29">
        <v>0.2586</v>
      </c>
      <c r="F29">
        <v>0.3533</v>
      </c>
      <c r="H29" t="e">
        <f t="shared" si="0"/>
        <v>#DIV/0!</v>
      </c>
      <c r="I29" t="e">
        <f t="shared" si="1"/>
        <v>#DIV/0!</v>
      </c>
      <c r="J29" t="e">
        <f t="shared" si="2"/>
        <v>#DIV/0!</v>
      </c>
    </row>
    <row r="30" spans="1:10">
      <c r="A30" s="3">
        <v>500</v>
      </c>
      <c r="B30" t="e">
        <f>('3. daylight'!N34)+('4. blackbody'!I53)</f>
        <v>#DIV/0!</v>
      </c>
      <c r="D30">
        <v>4.8999999999999998E-3</v>
      </c>
      <c r="E30">
        <v>0.32300000000000001</v>
      </c>
      <c r="F30">
        <v>0.27200000000000002</v>
      </c>
      <c r="H30" t="e">
        <f t="shared" si="0"/>
        <v>#DIV/0!</v>
      </c>
      <c r="I30" t="e">
        <f t="shared" si="1"/>
        <v>#DIV/0!</v>
      </c>
      <c r="J30" t="e">
        <f t="shared" si="2"/>
        <v>#DIV/0!</v>
      </c>
    </row>
    <row r="31" spans="1:10">
      <c r="A31" s="3">
        <v>505</v>
      </c>
      <c r="B31" t="e">
        <f>('3. daylight'!N35)+('4. blackbody'!I54)</f>
        <v>#DIV/0!</v>
      </c>
      <c r="D31">
        <v>2.3999999999999998E-3</v>
      </c>
      <c r="E31">
        <v>0.4073</v>
      </c>
      <c r="F31">
        <v>0.21229999999999999</v>
      </c>
      <c r="H31" t="e">
        <f t="shared" si="0"/>
        <v>#DIV/0!</v>
      </c>
      <c r="I31" t="e">
        <f t="shared" si="1"/>
        <v>#DIV/0!</v>
      </c>
      <c r="J31" t="e">
        <f t="shared" si="2"/>
        <v>#DIV/0!</v>
      </c>
    </row>
    <row r="32" spans="1:10">
      <c r="A32" s="3">
        <v>510</v>
      </c>
      <c r="B32" t="e">
        <f>('3. daylight'!N36)+('4. blackbody'!I55)</f>
        <v>#DIV/0!</v>
      </c>
      <c r="D32">
        <v>9.2999999999999992E-3</v>
      </c>
      <c r="E32">
        <v>0.503</v>
      </c>
      <c r="F32">
        <v>0.15820000000000001</v>
      </c>
      <c r="H32" t="e">
        <f t="shared" si="0"/>
        <v>#DIV/0!</v>
      </c>
      <c r="I32" t="e">
        <f t="shared" si="1"/>
        <v>#DIV/0!</v>
      </c>
      <c r="J32" t="e">
        <f t="shared" si="2"/>
        <v>#DIV/0!</v>
      </c>
    </row>
    <row r="33" spans="1:10">
      <c r="A33" s="3">
        <v>515</v>
      </c>
      <c r="B33" t="e">
        <f>('3. daylight'!N37)+('4. blackbody'!I56)</f>
        <v>#DIV/0!</v>
      </c>
      <c r="D33">
        <v>2.9100000000000001E-2</v>
      </c>
      <c r="E33">
        <v>0.60819999999999996</v>
      </c>
      <c r="F33">
        <v>0.11169999999999999</v>
      </c>
      <c r="H33" t="e">
        <f t="shared" si="0"/>
        <v>#DIV/0!</v>
      </c>
      <c r="I33" t="e">
        <f t="shared" si="1"/>
        <v>#DIV/0!</v>
      </c>
      <c r="J33" t="e">
        <f t="shared" si="2"/>
        <v>#DIV/0!</v>
      </c>
    </row>
    <row r="34" spans="1:10">
      <c r="A34" s="3">
        <v>520</v>
      </c>
      <c r="B34" t="e">
        <f>('3. daylight'!N38)+('4. blackbody'!I57)</f>
        <v>#DIV/0!</v>
      </c>
      <c r="D34">
        <v>6.3299999999999995E-2</v>
      </c>
      <c r="E34">
        <v>0.71</v>
      </c>
      <c r="F34">
        <v>7.8200000000000006E-2</v>
      </c>
      <c r="H34" t="e">
        <f t="shared" si="0"/>
        <v>#DIV/0!</v>
      </c>
      <c r="I34" t="e">
        <f t="shared" si="1"/>
        <v>#DIV/0!</v>
      </c>
      <c r="J34" t="e">
        <f t="shared" si="2"/>
        <v>#DIV/0!</v>
      </c>
    </row>
    <row r="35" spans="1:10">
      <c r="A35" s="3">
        <v>525</v>
      </c>
      <c r="B35" t="e">
        <f>('3. daylight'!N39)+('4. blackbody'!I58)</f>
        <v>#DIV/0!</v>
      </c>
      <c r="D35">
        <v>0.1096</v>
      </c>
      <c r="E35">
        <v>0.79320000000000002</v>
      </c>
      <c r="F35">
        <v>5.7299999999999997E-2</v>
      </c>
      <c r="H35" t="e">
        <f t="shared" si="0"/>
        <v>#DIV/0!</v>
      </c>
      <c r="I35" t="e">
        <f t="shared" si="1"/>
        <v>#DIV/0!</v>
      </c>
      <c r="J35" t="e">
        <f t="shared" si="2"/>
        <v>#DIV/0!</v>
      </c>
    </row>
    <row r="36" spans="1:10">
      <c r="A36" s="3">
        <v>530</v>
      </c>
      <c r="B36" t="e">
        <f>('3. daylight'!N40)+('4. blackbody'!I59)</f>
        <v>#DIV/0!</v>
      </c>
      <c r="D36">
        <v>0.16550000000000001</v>
      </c>
      <c r="E36">
        <v>0.86199999999999999</v>
      </c>
      <c r="F36">
        <v>4.2200000000000001E-2</v>
      </c>
      <c r="H36" t="e">
        <f t="shared" si="0"/>
        <v>#DIV/0!</v>
      </c>
      <c r="I36" t="e">
        <f t="shared" si="1"/>
        <v>#DIV/0!</v>
      </c>
      <c r="J36" t="e">
        <f t="shared" si="2"/>
        <v>#DIV/0!</v>
      </c>
    </row>
    <row r="37" spans="1:10">
      <c r="A37" s="3">
        <v>535</v>
      </c>
      <c r="B37" t="e">
        <f>('3. daylight'!N41)+('4. blackbody'!I60)</f>
        <v>#DIV/0!</v>
      </c>
      <c r="D37">
        <v>0.22570000000000001</v>
      </c>
      <c r="E37">
        <v>0.91490000000000005</v>
      </c>
      <c r="F37">
        <v>2.98E-2</v>
      </c>
      <c r="H37" t="e">
        <f t="shared" si="0"/>
        <v>#DIV/0!</v>
      </c>
      <c r="I37" t="e">
        <f t="shared" si="1"/>
        <v>#DIV/0!</v>
      </c>
      <c r="J37" t="e">
        <f t="shared" si="2"/>
        <v>#DIV/0!</v>
      </c>
    </row>
    <row r="38" spans="1:10">
      <c r="A38" s="3">
        <v>540</v>
      </c>
      <c r="B38" t="e">
        <f>('3. daylight'!N42)+('4. blackbody'!I61)</f>
        <v>#DIV/0!</v>
      </c>
      <c r="D38">
        <v>0.29039999999999999</v>
      </c>
      <c r="E38">
        <v>0.95399999999999996</v>
      </c>
      <c r="F38">
        <v>2.0299999999999999E-2</v>
      </c>
      <c r="H38" t="e">
        <f t="shared" si="0"/>
        <v>#DIV/0!</v>
      </c>
      <c r="I38" t="e">
        <f t="shared" si="1"/>
        <v>#DIV/0!</v>
      </c>
      <c r="J38" t="e">
        <f t="shared" si="2"/>
        <v>#DIV/0!</v>
      </c>
    </row>
    <row r="39" spans="1:10">
      <c r="A39" s="3">
        <v>545</v>
      </c>
      <c r="B39" t="e">
        <f>('3. daylight'!N43)+('4. blackbody'!I62)</f>
        <v>#DIV/0!</v>
      </c>
      <c r="D39">
        <v>0.35970000000000002</v>
      </c>
      <c r="E39">
        <v>0.98029999999999995</v>
      </c>
      <c r="F39">
        <v>1.34E-2</v>
      </c>
      <c r="H39" t="e">
        <f t="shared" si="0"/>
        <v>#DIV/0!</v>
      </c>
      <c r="I39" t="e">
        <f t="shared" si="1"/>
        <v>#DIV/0!</v>
      </c>
      <c r="J39" t="e">
        <f t="shared" si="2"/>
        <v>#DIV/0!</v>
      </c>
    </row>
    <row r="40" spans="1:10">
      <c r="A40" s="3">
        <v>550</v>
      </c>
      <c r="B40" t="e">
        <f>('3. daylight'!N44)+('4. blackbody'!I63)</f>
        <v>#DIV/0!</v>
      </c>
      <c r="D40">
        <v>0.43340000000000001</v>
      </c>
      <c r="E40">
        <v>0.995</v>
      </c>
      <c r="F40">
        <v>8.6999999999999994E-3</v>
      </c>
      <c r="H40" t="e">
        <f t="shared" si="0"/>
        <v>#DIV/0!</v>
      </c>
      <c r="I40" t="e">
        <f t="shared" si="1"/>
        <v>#DIV/0!</v>
      </c>
      <c r="J40" t="e">
        <f t="shared" si="2"/>
        <v>#DIV/0!</v>
      </c>
    </row>
    <row r="41" spans="1:10">
      <c r="A41" s="3">
        <v>555</v>
      </c>
      <c r="B41" t="e">
        <f>('3. daylight'!N45)+('4. blackbody'!I64)</f>
        <v>#DIV/0!</v>
      </c>
      <c r="D41">
        <v>0.5121</v>
      </c>
      <c r="E41">
        <v>1</v>
      </c>
      <c r="F41">
        <v>5.7000000000000002E-3</v>
      </c>
      <c r="H41" t="e">
        <f t="shared" si="0"/>
        <v>#DIV/0!</v>
      </c>
      <c r="I41" t="e">
        <f t="shared" si="1"/>
        <v>#DIV/0!</v>
      </c>
      <c r="J41" t="e">
        <f t="shared" si="2"/>
        <v>#DIV/0!</v>
      </c>
    </row>
    <row r="42" spans="1:10">
      <c r="A42" s="3">
        <v>560</v>
      </c>
      <c r="B42" t="e">
        <f>('3. daylight'!N46)+('4. blackbody'!I65)</f>
        <v>#DIV/0!</v>
      </c>
      <c r="D42">
        <v>0.59450000000000003</v>
      </c>
      <c r="E42">
        <v>0.995</v>
      </c>
      <c r="F42">
        <v>3.8999999999999998E-3</v>
      </c>
      <c r="H42" t="e">
        <f t="shared" si="0"/>
        <v>#DIV/0!</v>
      </c>
      <c r="I42" t="e">
        <f t="shared" si="1"/>
        <v>#DIV/0!</v>
      </c>
      <c r="J42" t="e">
        <f t="shared" si="2"/>
        <v>#DIV/0!</v>
      </c>
    </row>
    <row r="43" spans="1:10">
      <c r="A43" s="3">
        <v>565</v>
      </c>
      <c r="B43" t="e">
        <f>('3. daylight'!N47)+('4. blackbody'!I66)</f>
        <v>#DIV/0!</v>
      </c>
      <c r="D43">
        <v>0.6784</v>
      </c>
      <c r="E43">
        <v>0.97860000000000003</v>
      </c>
      <c r="F43">
        <v>2.7000000000000001E-3</v>
      </c>
      <c r="H43" t="e">
        <f t="shared" si="0"/>
        <v>#DIV/0!</v>
      </c>
      <c r="I43" t="e">
        <f t="shared" si="1"/>
        <v>#DIV/0!</v>
      </c>
      <c r="J43" t="e">
        <f t="shared" si="2"/>
        <v>#DIV/0!</v>
      </c>
    </row>
    <row r="44" spans="1:10">
      <c r="A44" s="3">
        <v>570</v>
      </c>
      <c r="B44" t="e">
        <f>('3. daylight'!N48)+('4. blackbody'!I67)</f>
        <v>#DIV/0!</v>
      </c>
      <c r="D44">
        <v>0.7621</v>
      </c>
      <c r="E44">
        <v>0.95199999999999996</v>
      </c>
      <c r="F44">
        <v>2.0999999999999999E-3</v>
      </c>
      <c r="H44" t="e">
        <f t="shared" si="0"/>
        <v>#DIV/0!</v>
      </c>
      <c r="I44" t="e">
        <f t="shared" si="1"/>
        <v>#DIV/0!</v>
      </c>
      <c r="J44" t="e">
        <f t="shared" si="2"/>
        <v>#DIV/0!</v>
      </c>
    </row>
    <row r="45" spans="1:10">
      <c r="A45" s="3">
        <v>575</v>
      </c>
      <c r="B45" t="e">
        <f>('3. daylight'!N49)+('4. blackbody'!I68)</f>
        <v>#DIV/0!</v>
      </c>
      <c r="D45">
        <v>0.84250000000000003</v>
      </c>
      <c r="E45">
        <v>0.91539999999999999</v>
      </c>
      <c r="F45">
        <v>1.8E-3</v>
      </c>
      <c r="H45" t="e">
        <f t="shared" si="0"/>
        <v>#DIV/0!</v>
      </c>
      <c r="I45" t="e">
        <f t="shared" si="1"/>
        <v>#DIV/0!</v>
      </c>
      <c r="J45" t="e">
        <f t="shared" si="2"/>
        <v>#DIV/0!</v>
      </c>
    </row>
    <row r="46" spans="1:10">
      <c r="A46" s="3">
        <v>580</v>
      </c>
      <c r="B46" t="e">
        <f>('3. daylight'!N50)+('4. blackbody'!I69)</f>
        <v>#DIV/0!</v>
      </c>
      <c r="D46">
        <v>0.9163</v>
      </c>
      <c r="E46">
        <v>0.87</v>
      </c>
      <c r="F46">
        <v>1.6999999999999999E-3</v>
      </c>
      <c r="H46" t="e">
        <f t="shared" si="0"/>
        <v>#DIV/0!</v>
      </c>
      <c r="I46" t="e">
        <f t="shared" si="1"/>
        <v>#DIV/0!</v>
      </c>
      <c r="J46" t="e">
        <f t="shared" si="2"/>
        <v>#DIV/0!</v>
      </c>
    </row>
    <row r="47" spans="1:10">
      <c r="A47" s="3">
        <v>585</v>
      </c>
      <c r="B47" t="e">
        <f>('3. daylight'!N51)+('4. blackbody'!I70)</f>
        <v>#DIV/0!</v>
      </c>
      <c r="D47">
        <v>0.97860000000000003</v>
      </c>
      <c r="E47">
        <v>0.81630000000000003</v>
      </c>
      <c r="F47">
        <v>1.4E-3</v>
      </c>
      <c r="H47" t="e">
        <f t="shared" si="0"/>
        <v>#DIV/0!</v>
      </c>
      <c r="I47" t="e">
        <f t="shared" si="1"/>
        <v>#DIV/0!</v>
      </c>
      <c r="J47" t="e">
        <f t="shared" si="2"/>
        <v>#DIV/0!</v>
      </c>
    </row>
    <row r="48" spans="1:10">
      <c r="A48" s="3">
        <v>590</v>
      </c>
      <c r="B48" t="e">
        <f>('3. daylight'!N52)+('4. blackbody'!I71)</f>
        <v>#DIV/0!</v>
      </c>
      <c r="D48">
        <v>1.0263</v>
      </c>
      <c r="E48">
        <v>0.75700000000000001</v>
      </c>
      <c r="F48">
        <v>1.1000000000000001E-3</v>
      </c>
      <c r="H48" t="e">
        <f t="shared" si="0"/>
        <v>#DIV/0!</v>
      </c>
      <c r="I48" t="e">
        <f t="shared" si="1"/>
        <v>#DIV/0!</v>
      </c>
      <c r="J48" t="e">
        <f t="shared" si="2"/>
        <v>#DIV/0!</v>
      </c>
    </row>
    <row r="49" spans="1:10">
      <c r="A49" s="3">
        <v>595</v>
      </c>
      <c r="B49" t="e">
        <f>('3. daylight'!N53)+('4. blackbody'!I72)</f>
        <v>#DIV/0!</v>
      </c>
      <c r="D49">
        <v>1.0567</v>
      </c>
      <c r="E49">
        <v>0.69489999999999996</v>
      </c>
      <c r="F49">
        <v>1E-3</v>
      </c>
      <c r="H49" t="e">
        <f t="shared" si="0"/>
        <v>#DIV/0!</v>
      </c>
      <c r="I49" t="e">
        <f t="shared" si="1"/>
        <v>#DIV/0!</v>
      </c>
      <c r="J49" t="e">
        <f t="shared" si="2"/>
        <v>#DIV/0!</v>
      </c>
    </row>
    <row r="50" spans="1:10">
      <c r="A50" s="3">
        <v>600</v>
      </c>
      <c r="B50" t="e">
        <f>('3. daylight'!N54)+('4. blackbody'!I73)</f>
        <v>#DIV/0!</v>
      </c>
      <c r="D50">
        <v>1.0622</v>
      </c>
      <c r="E50">
        <v>0.63100000000000001</v>
      </c>
      <c r="F50">
        <v>8.0000000000000004E-4</v>
      </c>
      <c r="H50" t="e">
        <f t="shared" si="0"/>
        <v>#DIV/0!</v>
      </c>
      <c r="I50" t="e">
        <f t="shared" si="1"/>
        <v>#DIV/0!</v>
      </c>
      <c r="J50" t="e">
        <f t="shared" si="2"/>
        <v>#DIV/0!</v>
      </c>
    </row>
    <row r="51" spans="1:10">
      <c r="A51" s="3">
        <v>605</v>
      </c>
      <c r="B51" t="e">
        <f>('3. daylight'!N55)+('4. blackbody'!I74)</f>
        <v>#DIV/0!</v>
      </c>
      <c r="D51">
        <v>1.0456000000000001</v>
      </c>
      <c r="E51">
        <v>0.56679999999999997</v>
      </c>
      <c r="F51">
        <v>5.9999999999999995E-4</v>
      </c>
      <c r="H51" t="e">
        <f t="shared" si="0"/>
        <v>#DIV/0!</v>
      </c>
      <c r="I51" t="e">
        <f t="shared" si="1"/>
        <v>#DIV/0!</v>
      </c>
      <c r="J51" t="e">
        <f t="shared" si="2"/>
        <v>#DIV/0!</v>
      </c>
    </row>
    <row r="52" spans="1:10">
      <c r="A52" s="3">
        <v>610</v>
      </c>
      <c r="B52" t="e">
        <f>('3. daylight'!N56)+('4. blackbody'!I75)</f>
        <v>#DIV/0!</v>
      </c>
      <c r="D52">
        <v>1.0025999999999999</v>
      </c>
      <c r="E52">
        <v>0.503</v>
      </c>
      <c r="F52">
        <v>2.9999999999999997E-4</v>
      </c>
      <c r="H52" t="e">
        <f t="shared" si="0"/>
        <v>#DIV/0!</v>
      </c>
      <c r="I52" t="e">
        <f t="shared" si="1"/>
        <v>#DIV/0!</v>
      </c>
      <c r="J52" t="e">
        <f t="shared" si="2"/>
        <v>#DIV/0!</v>
      </c>
    </row>
    <row r="53" spans="1:10">
      <c r="A53" s="3">
        <v>615</v>
      </c>
      <c r="B53" t="e">
        <f>('3. daylight'!N57)+('4. blackbody'!I76)</f>
        <v>#DIV/0!</v>
      </c>
      <c r="D53">
        <v>0.93840000000000001</v>
      </c>
      <c r="E53">
        <v>0.44119999999999998</v>
      </c>
      <c r="F53">
        <v>2.0000000000000001E-4</v>
      </c>
      <c r="H53" t="e">
        <f t="shared" si="0"/>
        <v>#DIV/0!</v>
      </c>
      <c r="I53" t="e">
        <f t="shared" si="1"/>
        <v>#DIV/0!</v>
      </c>
      <c r="J53" t="e">
        <f t="shared" si="2"/>
        <v>#DIV/0!</v>
      </c>
    </row>
    <row r="54" spans="1:10">
      <c r="A54" s="3">
        <v>620</v>
      </c>
      <c r="B54" t="e">
        <f>('3. daylight'!N58)+('4. blackbody'!I77)</f>
        <v>#DIV/0!</v>
      </c>
      <c r="D54">
        <v>0.85440000000000005</v>
      </c>
      <c r="E54">
        <v>0.38100000000000001</v>
      </c>
      <c r="F54">
        <v>2.0000000000000001E-4</v>
      </c>
      <c r="H54" t="e">
        <f t="shared" si="0"/>
        <v>#DIV/0!</v>
      </c>
      <c r="I54" t="e">
        <f t="shared" si="1"/>
        <v>#DIV/0!</v>
      </c>
      <c r="J54" t="e">
        <f t="shared" si="2"/>
        <v>#DIV/0!</v>
      </c>
    </row>
    <row r="55" spans="1:10">
      <c r="A55" s="3">
        <v>625</v>
      </c>
      <c r="B55" t="e">
        <f>('3. daylight'!N59)+('4. blackbody'!I78)</f>
        <v>#DIV/0!</v>
      </c>
      <c r="D55">
        <v>0.75139999999999996</v>
      </c>
      <c r="E55">
        <v>0.32100000000000001</v>
      </c>
      <c r="F55">
        <v>1E-4</v>
      </c>
      <c r="H55" t="e">
        <f t="shared" si="0"/>
        <v>#DIV/0!</v>
      </c>
      <c r="I55" t="e">
        <f t="shared" si="1"/>
        <v>#DIV/0!</v>
      </c>
      <c r="J55" t="e">
        <f t="shared" si="2"/>
        <v>#DIV/0!</v>
      </c>
    </row>
    <row r="56" spans="1:10">
      <c r="A56" s="3">
        <v>630</v>
      </c>
      <c r="B56" t="e">
        <f>('3. daylight'!N60)+('4. blackbody'!I79)</f>
        <v>#DIV/0!</v>
      </c>
      <c r="D56">
        <v>0.64239999999999997</v>
      </c>
      <c r="E56">
        <v>0.26500000000000001</v>
      </c>
      <c r="F56">
        <v>0</v>
      </c>
      <c r="H56" t="e">
        <f t="shared" si="0"/>
        <v>#DIV/0!</v>
      </c>
      <c r="I56" t="e">
        <f t="shared" si="1"/>
        <v>#DIV/0!</v>
      </c>
      <c r="J56" t="e">
        <f t="shared" si="2"/>
        <v>#DIV/0!</v>
      </c>
    </row>
    <row r="57" spans="1:10">
      <c r="A57" s="3">
        <v>635</v>
      </c>
      <c r="B57" t="e">
        <f>('3. daylight'!N61)+('4. blackbody'!I80)</f>
        <v>#DIV/0!</v>
      </c>
      <c r="D57">
        <v>0.54190000000000005</v>
      </c>
      <c r="E57">
        <v>0.217</v>
      </c>
      <c r="F57">
        <v>0</v>
      </c>
      <c r="H57" t="e">
        <f t="shared" si="0"/>
        <v>#DIV/0!</v>
      </c>
      <c r="I57" t="e">
        <f t="shared" si="1"/>
        <v>#DIV/0!</v>
      </c>
      <c r="J57" t="e">
        <f t="shared" si="2"/>
        <v>#DIV/0!</v>
      </c>
    </row>
    <row r="58" spans="1:10">
      <c r="A58" s="3">
        <v>640</v>
      </c>
      <c r="B58" t="e">
        <f>('3. daylight'!N62)+('4. blackbody'!I81)</f>
        <v>#DIV/0!</v>
      </c>
      <c r="D58">
        <v>0.44790000000000002</v>
      </c>
      <c r="E58">
        <v>0.17499999999999999</v>
      </c>
      <c r="F58">
        <v>0</v>
      </c>
      <c r="H58" t="e">
        <f t="shared" si="0"/>
        <v>#DIV/0!</v>
      </c>
      <c r="I58" t="e">
        <f t="shared" si="1"/>
        <v>#DIV/0!</v>
      </c>
      <c r="J58" t="e">
        <f t="shared" si="2"/>
        <v>#DIV/0!</v>
      </c>
    </row>
    <row r="59" spans="1:10">
      <c r="A59" s="3">
        <v>645</v>
      </c>
      <c r="B59" t="e">
        <f>('3. daylight'!N63)+('4. blackbody'!I82)</f>
        <v>#DIV/0!</v>
      </c>
      <c r="D59">
        <v>0.36080000000000001</v>
      </c>
      <c r="E59">
        <v>0.13819999999999999</v>
      </c>
      <c r="F59">
        <v>0</v>
      </c>
      <c r="H59" t="e">
        <f t="shared" si="0"/>
        <v>#DIV/0!</v>
      </c>
      <c r="I59" t="e">
        <f t="shared" si="1"/>
        <v>#DIV/0!</v>
      </c>
      <c r="J59" t="e">
        <f t="shared" si="2"/>
        <v>#DIV/0!</v>
      </c>
    </row>
    <row r="60" spans="1:10">
      <c r="A60" s="3">
        <v>650</v>
      </c>
      <c r="B60" t="e">
        <f>('3. daylight'!N64)+('4. blackbody'!I83)</f>
        <v>#DIV/0!</v>
      </c>
      <c r="D60">
        <v>0.28349999999999997</v>
      </c>
      <c r="E60">
        <v>0.107</v>
      </c>
      <c r="F60">
        <v>0</v>
      </c>
      <c r="H60" t="e">
        <f t="shared" si="0"/>
        <v>#DIV/0!</v>
      </c>
      <c r="I60" t="e">
        <f t="shared" si="1"/>
        <v>#DIV/0!</v>
      </c>
      <c r="J60" t="e">
        <f t="shared" si="2"/>
        <v>#DIV/0!</v>
      </c>
    </row>
    <row r="61" spans="1:10">
      <c r="A61" s="3">
        <v>655</v>
      </c>
      <c r="B61" t="e">
        <f>('3. daylight'!N65)+('4. blackbody'!I84)</f>
        <v>#DIV/0!</v>
      </c>
      <c r="D61">
        <v>0.21870000000000001</v>
      </c>
      <c r="E61">
        <v>8.1600000000000006E-2</v>
      </c>
      <c r="F61">
        <v>0</v>
      </c>
      <c r="H61" t="e">
        <f t="shared" si="0"/>
        <v>#DIV/0!</v>
      </c>
      <c r="I61" t="e">
        <f t="shared" si="1"/>
        <v>#DIV/0!</v>
      </c>
      <c r="J61" t="e">
        <f t="shared" si="2"/>
        <v>#DIV/0!</v>
      </c>
    </row>
    <row r="62" spans="1:10">
      <c r="A62" s="3">
        <v>660</v>
      </c>
      <c r="B62" t="e">
        <f>('3. daylight'!N66)+('4. blackbody'!I85)</f>
        <v>#DIV/0!</v>
      </c>
      <c r="D62">
        <v>0.16489999999999999</v>
      </c>
      <c r="E62">
        <v>6.0999999999999999E-2</v>
      </c>
      <c r="F62">
        <v>0</v>
      </c>
      <c r="H62" t="e">
        <f t="shared" si="0"/>
        <v>#DIV/0!</v>
      </c>
      <c r="I62" t="e">
        <f t="shared" si="1"/>
        <v>#DIV/0!</v>
      </c>
      <c r="J62" t="e">
        <f t="shared" si="2"/>
        <v>#DIV/0!</v>
      </c>
    </row>
    <row r="63" spans="1:10">
      <c r="A63" s="3">
        <v>665</v>
      </c>
      <c r="B63" t="e">
        <f>('3. daylight'!N67)+('4. blackbody'!I86)</f>
        <v>#DIV/0!</v>
      </c>
      <c r="D63">
        <v>0.1212</v>
      </c>
      <c r="E63">
        <v>4.4600000000000001E-2</v>
      </c>
      <c r="F63">
        <v>0</v>
      </c>
      <c r="H63" t="e">
        <f t="shared" si="0"/>
        <v>#DIV/0!</v>
      </c>
      <c r="I63" t="e">
        <f t="shared" si="1"/>
        <v>#DIV/0!</v>
      </c>
      <c r="J63" t="e">
        <f t="shared" si="2"/>
        <v>#DIV/0!</v>
      </c>
    </row>
    <row r="64" spans="1:10">
      <c r="A64" s="3">
        <v>670</v>
      </c>
      <c r="B64" t="e">
        <f>('3. daylight'!N68)+('4. blackbody'!I87)</f>
        <v>#DIV/0!</v>
      </c>
      <c r="D64">
        <v>8.7400000000000005E-2</v>
      </c>
      <c r="E64">
        <v>3.2000000000000001E-2</v>
      </c>
      <c r="F64">
        <v>0</v>
      </c>
      <c r="H64" t="e">
        <f t="shared" si="0"/>
        <v>#DIV/0!</v>
      </c>
      <c r="I64" t="e">
        <f t="shared" si="1"/>
        <v>#DIV/0!</v>
      </c>
      <c r="J64" t="e">
        <f t="shared" si="2"/>
        <v>#DIV/0!</v>
      </c>
    </row>
    <row r="65" spans="1:10">
      <c r="A65" s="3">
        <v>675</v>
      </c>
      <c r="B65" t="e">
        <f>('3. daylight'!N69)+('4. blackbody'!I88)</f>
        <v>#DIV/0!</v>
      </c>
      <c r="D65">
        <v>6.3600000000000004E-2</v>
      </c>
      <c r="E65">
        <v>2.3199999999999998E-2</v>
      </c>
      <c r="F65">
        <v>0</v>
      </c>
      <c r="H65" t="e">
        <f t="shared" si="0"/>
        <v>#DIV/0!</v>
      </c>
      <c r="I65" t="e">
        <f t="shared" si="1"/>
        <v>#DIV/0!</v>
      </c>
      <c r="J65" t="e">
        <f t="shared" si="2"/>
        <v>#DIV/0!</v>
      </c>
    </row>
    <row r="66" spans="1:10">
      <c r="A66" s="3">
        <v>680</v>
      </c>
      <c r="B66" t="e">
        <f>('3. daylight'!N70)+('4. blackbody'!I89)</f>
        <v>#DIV/0!</v>
      </c>
      <c r="D66">
        <v>4.6800000000000001E-2</v>
      </c>
      <c r="E66">
        <v>1.7000000000000001E-2</v>
      </c>
      <c r="F66">
        <v>0</v>
      </c>
      <c r="H66" t="e">
        <f t="shared" si="0"/>
        <v>#DIV/0!</v>
      </c>
      <c r="I66" t="e">
        <f t="shared" si="1"/>
        <v>#DIV/0!</v>
      </c>
      <c r="J66" t="e">
        <f t="shared" si="2"/>
        <v>#DIV/0!</v>
      </c>
    </row>
    <row r="67" spans="1:10">
      <c r="A67" s="3">
        <v>685</v>
      </c>
      <c r="B67" t="e">
        <f>('3. daylight'!N71)+('4. blackbody'!I90)</f>
        <v>#DIV/0!</v>
      </c>
      <c r="D67">
        <v>3.2899999999999999E-2</v>
      </c>
      <c r="E67">
        <v>1.1900000000000001E-2</v>
      </c>
      <c r="F67">
        <v>0</v>
      </c>
      <c r="H67" t="e">
        <f t="shared" si="0"/>
        <v>#DIV/0!</v>
      </c>
      <c r="I67" t="e">
        <f t="shared" si="1"/>
        <v>#DIV/0!</v>
      </c>
      <c r="J67" t="e">
        <f t="shared" si="2"/>
        <v>#DIV/0!</v>
      </c>
    </row>
    <row r="68" spans="1:10">
      <c r="A68" s="3">
        <v>690</v>
      </c>
      <c r="B68" t="e">
        <f>('3. daylight'!N72)+('4. blackbody'!I91)</f>
        <v>#DIV/0!</v>
      </c>
      <c r="D68">
        <v>2.2700000000000001E-2</v>
      </c>
      <c r="E68">
        <v>8.2000000000000007E-3</v>
      </c>
      <c r="F68">
        <v>0</v>
      </c>
      <c r="H68" t="e">
        <f t="shared" si="0"/>
        <v>#DIV/0!</v>
      </c>
      <c r="I68" t="e">
        <f t="shared" si="1"/>
        <v>#DIV/0!</v>
      </c>
      <c r="J68" t="e">
        <f t="shared" si="2"/>
        <v>#DIV/0!</v>
      </c>
    </row>
    <row r="69" spans="1:10">
      <c r="A69" s="3">
        <v>695</v>
      </c>
      <c r="B69" t="e">
        <f>('3. daylight'!N73)+('4. blackbody'!I92)</f>
        <v>#DIV/0!</v>
      </c>
      <c r="D69">
        <v>1.5800000000000002E-2</v>
      </c>
      <c r="E69">
        <v>5.7000000000000002E-3</v>
      </c>
      <c r="F69">
        <v>0</v>
      </c>
      <c r="H69" t="e">
        <f t="shared" si="0"/>
        <v>#DIV/0!</v>
      </c>
      <c r="I69" t="e">
        <f t="shared" si="1"/>
        <v>#DIV/0!</v>
      </c>
      <c r="J69" t="e">
        <f t="shared" si="2"/>
        <v>#DIV/0!</v>
      </c>
    </row>
    <row r="70" spans="1:10">
      <c r="A70" s="3">
        <v>700</v>
      </c>
      <c r="B70" t="e">
        <f>('3. daylight'!N74)+('4. blackbody'!I93)</f>
        <v>#DIV/0!</v>
      </c>
      <c r="D70">
        <v>1.14E-2</v>
      </c>
      <c r="E70">
        <v>4.1000000000000003E-3</v>
      </c>
      <c r="F70">
        <v>0</v>
      </c>
      <c r="H70" t="e">
        <f t="shared" si="0"/>
        <v>#DIV/0!</v>
      </c>
      <c r="I70" t="e">
        <f t="shared" si="1"/>
        <v>#DIV/0!</v>
      </c>
      <c r="J70" t="e">
        <f t="shared" si="2"/>
        <v>#DIV/0!</v>
      </c>
    </row>
    <row r="71" spans="1:10">
      <c r="A71" s="3">
        <v>705</v>
      </c>
      <c r="B71" t="e">
        <f>('3. daylight'!N75)+('4. blackbody'!I94)</f>
        <v>#DIV/0!</v>
      </c>
      <c r="D71">
        <v>8.0999999999999996E-3</v>
      </c>
      <c r="E71">
        <v>2.8999999999999998E-3</v>
      </c>
      <c r="F71">
        <v>0</v>
      </c>
      <c r="H71" t="e">
        <f t="shared" ref="H71:H86" si="3">B71*D71</f>
        <v>#DIV/0!</v>
      </c>
      <c r="I71" t="e">
        <f t="shared" ref="I71:I86" si="4">B71*E71</f>
        <v>#DIV/0!</v>
      </c>
      <c r="J71" t="e">
        <f t="shared" ref="J71:J86" si="5">B71*F71</f>
        <v>#DIV/0!</v>
      </c>
    </row>
    <row r="72" spans="1:10">
      <c r="A72" s="3">
        <v>710</v>
      </c>
      <c r="B72" t="e">
        <f>('3. daylight'!N76)+('4. blackbody'!I95)</f>
        <v>#DIV/0!</v>
      </c>
      <c r="D72">
        <v>5.7999999999999996E-3</v>
      </c>
      <c r="E72">
        <v>2.0999999999999999E-3</v>
      </c>
      <c r="F72">
        <v>0</v>
      </c>
      <c r="H72" t="e">
        <f t="shared" si="3"/>
        <v>#DIV/0!</v>
      </c>
      <c r="I72" t="e">
        <f t="shared" si="4"/>
        <v>#DIV/0!</v>
      </c>
      <c r="J72" t="e">
        <f t="shared" si="5"/>
        <v>#DIV/0!</v>
      </c>
    </row>
    <row r="73" spans="1:10">
      <c r="A73" s="3">
        <v>715</v>
      </c>
      <c r="B73" t="e">
        <f>('3. daylight'!N77)+('4. blackbody'!I96)</f>
        <v>#DIV/0!</v>
      </c>
      <c r="D73">
        <v>4.1000000000000003E-3</v>
      </c>
      <c r="E73">
        <v>1.5E-3</v>
      </c>
      <c r="F73">
        <v>0</v>
      </c>
      <c r="H73" t="e">
        <f t="shared" si="3"/>
        <v>#DIV/0!</v>
      </c>
      <c r="I73" t="e">
        <f t="shared" si="4"/>
        <v>#DIV/0!</v>
      </c>
      <c r="J73" t="e">
        <f t="shared" si="5"/>
        <v>#DIV/0!</v>
      </c>
    </row>
    <row r="74" spans="1:10">
      <c r="A74" s="3">
        <v>720</v>
      </c>
      <c r="B74" t="e">
        <f>('3. daylight'!N78)+('4. blackbody'!I97)</f>
        <v>#DIV/0!</v>
      </c>
      <c r="D74">
        <v>2.8999999999999998E-3</v>
      </c>
      <c r="E74">
        <v>1E-3</v>
      </c>
      <c r="F74">
        <v>0</v>
      </c>
      <c r="H74" t="e">
        <f t="shared" si="3"/>
        <v>#DIV/0!</v>
      </c>
      <c r="I74" t="e">
        <f t="shared" si="4"/>
        <v>#DIV/0!</v>
      </c>
      <c r="J74" t="e">
        <f t="shared" si="5"/>
        <v>#DIV/0!</v>
      </c>
    </row>
    <row r="75" spans="1:10">
      <c r="A75" s="3">
        <v>725</v>
      </c>
      <c r="B75" t="e">
        <f>('3. daylight'!N79)+('4. blackbody'!I98)</f>
        <v>#DIV/0!</v>
      </c>
      <c r="D75">
        <v>2E-3</v>
      </c>
      <c r="E75">
        <v>6.9999999999999999E-4</v>
      </c>
      <c r="F75">
        <v>0</v>
      </c>
      <c r="H75" t="e">
        <f t="shared" si="3"/>
        <v>#DIV/0!</v>
      </c>
      <c r="I75" t="e">
        <f t="shared" si="4"/>
        <v>#DIV/0!</v>
      </c>
      <c r="J75" t="e">
        <f t="shared" si="5"/>
        <v>#DIV/0!</v>
      </c>
    </row>
    <row r="76" spans="1:10">
      <c r="A76" s="3">
        <v>730</v>
      </c>
      <c r="B76" t="e">
        <f>('3. daylight'!N80)+('4. blackbody'!I99)</f>
        <v>#DIV/0!</v>
      </c>
      <c r="D76">
        <v>1.4E-3</v>
      </c>
      <c r="E76">
        <v>5.0000000000000001E-4</v>
      </c>
      <c r="F76">
        <v>0</v>
      </c>
      <c r="H76" t="e">
        <f t="shared" si="3"/>
        <v>#DIV/0!</v>
      </c>
      <c r="I76" t="e">
        <f t="shared" si="4"/>
        <v>#DIV/0!</v>
      </c>
      <c r="J76" t="e">
        <f t="shared" si="5"/>
        <v>#DIV/0!</v>
      </c>
    </row>
    <row r="77" spans="1:10">
      <c r="A77" s="3">
        <v>735</v>
      </c>
      <c r="B77" t="e">
        <f>('3. daylight'!N81)+('4. blackbody'!I100)</f>
        <v>#DIV/0!</v>
      </c>
      <c r="D77">
        <v>1E-3</v>
      </c>
      <c r="E77">
        <v>4.0000000000000002E-4</v>
      </c>
      <c r="F77">
        <v>0</v>
      </c>
      <c r="H77" t="e">
        <f t="shared" si="3"/>
        <v>#DIV/0!</v>
      </c>
      <c r="I77" t="e">
        <f t="shared" si="4"/>
        <v>#DIV/0!</v>
      </c>
      <c r="J77" t="e">
        <f t="shared" si="5"/>
        <v>#DIV/0!</v>
      </c>
    </row>
    <row r="78" spans="1:10">
      <c r="A78" s="3">
        <v>740</v>
      </c>
      <c r="B78" t="e">
        <f>('3. daylight'!N82)+('4. blackbody'!I101)</f>
        <v>#DIV/0!</v>
      </c>
      <c r="D78">
        <v>6.9999999999999999E-4</v>
      </c>
      <c r="E78">
        <v>2.0000000000000001E-4</v>
      </c>
      <c r="F78">
        <v>0</v>
      </c>
      <c r="H78" t="e">
        <f t="shared" si="3"/>
        <v>#DIV/0!</v>
      </c>
      <c r="I78" t="e">
        <f t="shared" si="4"/>
        <v>#DIV/0!</v>
      </c>
      <c r="J78" t="e">
        <f t="shared" si="5"/>
        <v>#DIV/0!</v>
      </c>
    </row>
    <row r="79" spans="1:10">
      <c r="A79" s="3">
        <v>745</v>
      </c>
      <c r="B79" t="e">
        <f>('3. daylight'!N83)+('4. blackbody'!I102)</f>
        <v>#DIV/0!</v>
      </c>
      <c r="D79">
        <v>5.0000000000000001E-4</v>
      </c>
      <c r="E79">
        <v>2.0000000000000001E-4</v>
      </c>
      <c r="F79">
        <v>0</v>
      </c>
      <c r="H79" t="e">
        <f t="shared" si="3"/>
        <v>#DIV/0!</v>
      </c>
      <c r="I79" t="e">
        <f t="shared" si="4"/>
        <v>#DIV/0!</v>
      </c>
      <c r="J79" t="e">
        <f t="shared" si="5"/>
        <v>#DIV/0!</v>
      </c>
    </row>
    <row r="80" spans="1:10">
      <c r="A80" s="3">
        <v>750</v>
      </c>
      <c r="B80" t="e">
        <f>('3. daylight'!N84)+('4. blackbody'!I103)</f>
        <v>#DIV/0!</v>
      </c>
      <c r="D80">
        <v>2.9999999999999997E-4</v>
      </c>
      <c r="E80">
        <v>1E-4</v>
      </c>
      <c r="F80">
        <v>0</v>
      </c>
      <c r="H80" t="e">
        <f t="shared" si="3"/>
        <v>#DIV/0!</v>
      </c>
      <c r="I80" t="e">
        <f t="shared" si="4"/>
        <v>#DIV/0!</v>
      </c>
      <c r="J80" t="e">
        <f t="shared" si="5"/>
        <v>#DIV/0!</v>
      </c>
    </row>
    <row r="81" spans="1:10">
      <c r="A81" s="3">
        <v>755</v>
      </c>
      <c r="B81" t="e">
        <f>('3. daylight'!N85)+('4. blackbody'!I104)</f>
        <v>#DIV/0!</v>
      </c>
      <c r="D81">
        <v>2.0000000000000001E-4</v>
      </c>
      <c r="E81">
        <v>1E-4</v>
      </c>
      <c r="F81">
        <v>0</v>
      </c>
      <c r="H81" t="e">
        <f t="shared" si="3"/>
        <v>#DIV/0!</v>
      </c>
      <c r="I81" t="e">
        <f t="shared" si="4"/>
        <v>#DIV/0!</v>
      </c>
      <c r="J81" t="e">
        <f t="shared" si="5"/>
        <v>#DIV/0!</v>
      </c>
    </row>
    <row r="82" spans="1:10">
      <c r="A82" s="3">
        <v>760</v>
      </c>
      <c r="B82" t="e">
        <f>('3. daylight'!N86)+('4. blackbody'!I105)</f>
        <v>#DIV/0!</v>
      </c>
      <c r="D82">
        <v>2.0000000000000001E-4</v>
      </c>
      <c r="E82">
        <v>1E-4</v>
      </c>
      <c r="F82">
        <v>0</v>
      </c>
      <c r="H82" t="e">
        <f t="shared" si="3"/>
        <v>#DIV/0!</v>
      </c>
      <c r="I82" t="e">
        <f t="shared" si="4"/>
        <v>#DIV/0!</v>
      </c>
      <c r="J82" t="e">
        <f t="shared" si="5"/>
        <v>#DIV/0!</v>
      </c>
    </row>
    <row r="83" spans="1:10">
      <c r="A83" s="3">
        <v>765</v>
      </c>
      <c r="B83" t="e">
        <f>('3. daylight'!N87)+('4. blackbody'!I106)</f>
        <v>#DIV/0!</v>
      </c>
      <c r="D83">
        <v>1E-4</v>
      </c>
      <c r="E83">
        <v>0</v>
      </c>
      <c r="F83">
        <v>0</v>
      </c>
      <c r="H83" t="e">
        <f t="shared" si="3"/>
        <v>#DIV/0!</v>
      </c>
      <c r="I83" t="e">
        <f t="shared" si="4"/>
        <v>#DIV/0!</v>
      </c>
      <c r="J83" t="e">
        <f t="shared" si="5"/>
        <v>#DIV/0!</v>
      </c>
    </row>
    <row r="84" spans="1:10">
      <c r="A84" s="3">
        <v>770</v>
      </c>
      <c r="B84" t="e">
        <f>('3. daylight'!N88)+('4. blackbody'!I107)</f>
        <v>#DIV/0!</v>
      </c>
      <c r="D84">
        <v>1E-4</v>
      </c>
      <c r="E84">
        <v>0</v>
      </c>
      <c r="F84">
        <v>0</v>
      </c>
      <c r="H84" t="e">
        <f t="shared" si="3"/>
        <v>#DIV/0!</v>
      </c>
      <c r="I84" t="e">
        <f t="shared" si="4"/>
        <v>#DIV/0!</v>
      </c>
      <c r="J84" t="e">
        <f t="shared" si="5"/>
        <v>#DIV/0!</v>
      </c>
    </row>
    <row r="85" spans="1:10">
      <c r="A85" s="3">
        <v>775</v>
      </c>
      <c r="B85" t="e">
        <f>('3. daylight'!N89)+('4. blackbody'!I108)</f>
        <v>#DIV/0!</v>
      </c>
      <c r="D85">
        <v>1E-4</v>
      </c>
      <c r="E85">
        <v>0</v>
      </c>
      <c r="F85">
        <v>0</v>
      </c>
      <c r="H85" t="e">
        <f t="shared" si="3"/>
        <v>#DIV/0!</v>
      </c>
      <c r="I85" t="e">
        <f t="shared" si="4"/>
        <v>#DIV/0!</v>
      </c>
      <c r="J85" t="e">
        <f t="shared" si="5"/>
        <v>#DIV/0!</v>
      </c>
    </row>
    <row r="86" spans="1:10">
      <c r="A86" s="3">
        <v>780</v>
      </c>
      <c r="B86" t="e">
        <f>('3. daylight'!N90)+('4. blackbody'!I109)</f>
        <v>#DIV/0!</v>
      </c>
      <c r="D86">
        <v>0</v>
      </c>
      <c r="E86">
        <v>0</v>
      </c>
      <c r="F86">
        <v>0</v>
      </c>
      <c r="H86" t="e">
        <f t="shared" si="3"/>
        <v>#DIV/0!</v>
      </c>
      <c r="I86" t="e">
        <f t="shared" si="4"/>
        <v>#DIV/0!</v>
      </c>
      <c r="J86" t="e">
        <f t="shared" si="5"/>
        <v>#DIV/0!</v>
      </c>
    </row>
    <row r="88" spans="1:10">
      <c r="H88" t="s">
        <v>11</v>
      </c>
    </row>
    <row r="89" spans="1:10">
      <c r="H89" t="e">
        <f>SUM(H6:H86)</f>
        <v>#DIV/0!</v>
      </c>
      <c r="I89" t="e">
        <f>SUM(I6:I86)</f>
        <v>#DIV/0!</v>
      </c>
      <c r="J89" t="e">
        <f>SUM(J6:J86)</f>
        <v>#DIV/0!</v>
      </c>
    </row>
    <row r="90" spans="1:10">
      <c r="H90" t="s">
        <v>12</v>
      </c>
    </row>
    <row r="91" spans="1:10">
      <c r="H91" t="e">
        <f>(H89/I89)*100</f>
        <v>#DIV/0!</v>
      </c>
      <c r="I91" t="e">
        <f>(I89/I89)*100</f>
        <v>#DIV/0!</v>
      </c>
      <c r="J91" t="e">
        <f>(J89/I89)*100</f>
        <v>#DIV/0!</v>
      </c>
    </row>
  </sheetData>
  <conditionalFormatting sqref="N8:N13 L11:M12 L6:N6 L8:M9">
    <cfRule type="colorScale" priority="1">
      <colorScale>
        <cfvo type="min" val="0"/>
        <cfvo type="max" val="0"/>
        <color rgb="FFF59865"/>
        <color rgb="FFF59865"/>
      </colorScale>
    </cfRule>
    <cfRule type="colorScale" priority="2">
      <colorScale>
        <cfvo type="min" val="0"/>
        <cfvo type="max" val="0"/>
        <color rgb="FFF27936"/>
        <color rgb="FFF27936"/>
      </colorScale>
    </cfRule>
    <cfRule type="colorScale" priority="3">
      <colorScale>
        <cfvo type="min" val="0"/>
        <cfvo type="max" val="0"/>
        <color theme="5" tint="0.39997558519241921"/>
        <color theme="5" tint="0.39997558519241921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B91"/>
  <sheetViews>
    <sheetView workbookViewId="0">
      <selection activeCell="H8" sqref="H8"/>
    </sheetView>
  </sheetViews>
  <sheetFormatPr defaultRowHeight="14.4"/>
  <cols>
    <col min="1" max="1" width="16.6640625" customWidth="1"/>
    <col min="2" max="2" width="13.44140625" customWidth="1"/>
    <col min="3" max="3" width="9" customWidth="1"/>
    <col min="4" max="4" width="9.5546875" customWidth="1"/>
    <col min="5" max="5" width="9.109375" customWidth="1"/>
    <col min="6" max="6" width="10.109375" customWidth="1"/>
    <col min="72" max="72" width="10" customWidth="1"/>
  </cols>
  <sheetData>
    <row r="1" spans="1:80" s="1" customFormat="1" ht="21">
      <c r="A1" s="1" t="s">
        <v>64</v>
      </c>
      <c r="W1" s="28"/>
      <c r="Z1" s="28"/>
      <c r="AC1" s="28"/>
      <c r="AF1" s="28"/>
      <c r="AI1" s="28"/>
      <c r="AL1" s="28"/>
      <c r="AO1" s="28"/>
      <c r="AR1" s="28"/>
      <c r="AU1" s="28"/>
      <c r="AX1" s="28"/>
      <c r="BA1" s="28"/>
      <c r="BD1" s="28"/>
      <c r="BG1" s="28"/>
      <c r="BJ1" s="28"/>
      <c r="BM1" s="28"/>
      <c r="BP1" s="28"/>
      <c r="BR1" s="32"/>
      <c r="BS1" s="28"/>
      <c r="BT1" s="1" t="s">
        <v>130</v>
      </c>
    </row>
    <row r="2" spans="1:80">
      <c r="W2" s="23"/>
      <c r="Z2" s="23"/>
      <c r="AC2" s="23"/>
      <c r="AF2" s="23"/>
      <c r="AI2" s="23"/>
      <c r="AL2" s="23"/>
      <c r="AO2" s="23"/>
      <c r="AR2" s="23"/>
      <c r="AU2" s="23"/>
      <c r="AX2" s="23"/>
      <c r="BA2" s="23"/>
      <c r="BD2" s="23"/>
      <c r="BG2" s="23"/>
      <c r="BJ2" s="23"/>
      <c r="BM2" s="23"/>
      <c r="BP2" s="23"/>
      <c r="BR2" s="10"/>
      <c r="BS2" s="23"/>
    </row>
    <row r="3" spans="1:80" s="2" customFormat="1" ht="18">
      <c r="B3" s="2" t="s">
        <v>1</v>
      </c>
      <c r="D3" s="2" t="s">
        <v>2</v>
      </c>
      <c r="H3" s="2" t="s">
        <v>65</v>
      </c>
      <c r="P3" s="2" t="s">
        <v>65</v>
      </c>
      <c r="W3" s="29"/>
      <c r="X3" s="2" t="s">
        <v>66</v>
      </c>
      <c r="Z3" s="29"/>
      <c r="AA3" s="2" t="s">
        <v>67</v>
      </c>
      <c r="AC3" s="29"/>
      <c r="AD3" s="2" t="s">
        <v>68</v>
      </c>
      <c r="AF3" s="29"/>
      <c r="AG3" s="2" t="s">
        <v>69</v>
      </c>
      <c r="AI3" s="29"/>
      <c r="AJ3" s="2" t="s">
        <v>70</v>
      </c>
      <c r="AL3" s="29"/>
      <c r="AM3" s="2" t="s">
        <v>71</v>
      </c>
      <c r="AO3" s="29"/>
      <c r="AP3" s="2" t="s">
        <v>72</v>
      </c>
      <c r="AR3" s="29"/>
      <c r="AS3" s="2" t="s">
        <v>73</v>
      </c>
      <c r="AU3" s="29"/>
      <c r="AV3" s="2" t="s">
        <v>74</v>
      </c>
      <c r="AX3" s="29"/>
      <c r="AY3" s="2" t="s">
        <v>75</v>
      </c>
      <c r="BA3" s="29"/>
      <c r="BB3" s="2" t="s">
        <v>76</v>
      </c>
      <c r="BD3" s="29"/>
      <c r="BE3" s="2" t="s">
        <v>77</v>
      </c>
      <c r="BG3" s="29"/>
      <c r="BH3" s="2" t="s">
        <v>78</v>
      </c>
      <c r="BJ3" s="29"/>
      <c r="BK3" s="2" t="s">
        <v>79</v>
      </c>
      <c r="BM3" s="29"/>
      <c r="BN3" s="2" t="s">
        <v>80</v>
      </c>
      <c r="BP3" s="29"/>
      <c r="BQ3" s="31" t="s">
        <v>81</v>
      </c>
      <c r="BR3" s="33"/>
      <c r="BS3" s="29"/>
      <c r="BT3" s="2" t="s">
        <v>140</v>
      </c>
    </row>
    <row r="4" spans="1:80" s="16" customFormat="1">
      <c r="A4" s="15" t="s">
        <v>0</v>
      </c>
      <c r="B4" s="15" t="s">
        <v>6</v>
      </c>
      <c r="C4" s="15"/>
      <c r="D4" s="15" t="s">
        <v>3</v>
      </c>
      <c r="E4" s="15" t="s">
        <v>4</v>
      </c>
      <c r="F4" s="15" t="s">
        <v>5</v>
      </c>
      <c r="H4" s="16">
        <v>1</v>
      </c>
      <c r="I4" s="16">
        <v>2</v>
      </c>
      <c r="J4" s="16">
        <v>3</v>
      </c>
      <c r="K4" s="16">
        <v>4</v>
      </c>
      <c r="L4" s="16">
        <v>5</v>
      </c>
      <c r="M4" s="16">
        <v>6</v>
      </c>
      <c r="N4" s="16">
        <v>7</v>
      </c>
      <c r="O4" s="16">
        <v>8</v>
      </c>
      <c r="P4" s="16">
        <v>9</v>
      </c>
      <c r="Q4" s="16">
        <v>10</v>
      </c>
      <c r="R4" s="16">
        <v>11</v>
      </c>
      <c r="S4" s="16">
        <v>12</v>
      </c>
      <c r="T4" s="16">
        <v>13</v>
      </c>
      <c r="U4" s="16">
        <v>14</v>
      </c>
      <c r="V4" s="16">
        <v>15</v>
      </c>
      <c r="W4" s="30"/>
      <c r="X4" s="16" t="s">
        <v>82</v>
      </c>
      <c r="Y4" s="16" t="s">
        <v>83</v>
      </c>
      <c r="Z4" s="30" t="s">
        <v>84</v>
      </c>
      <c r="AA4" s="16" t="s">
        <v>85</v>
      </c>
      <c r="AB4" s="16" t="s">
        <v>86</v>
      </c>
      <c r="AC4" s="30" t="s">
        <v>87</v>
      </c>
      <c r="AD4" s="16" t="s">
        <v>88</v>
      </c>
      <c r="AE4" s="16" t="s">
        <v>89</v>
      </c>
      <c r="AF4" s="30" t="s">
        <v>90</v>
      </c>
      <c r="AG4" s="16" t="s">
        <v>91</v>
      </c>
      <c r="AH4" s="16" t="s">
        <v>92</v>
      </c>
      <c r="AI4" s="30" t="s">
        <v>93</v>
      </c>
      <c r="AJ4" s="16" t="s">
        <v>94</v>
      </c>
      <c r="AK4" s="16" t="s">
        <v>95</v>
      </c>
      <c r="AL4" s="30" t="s">
        <v>96</v>
      </c>
      <c r="AM4" s="16" t="s">
        <v>97</v>
      </c>
      <c r="AN4" s="16" t="s">
        <v>98</v>
      </c>
      <c r="AO4" s="30" t="s">
        <v>99</v>
      </c>
      <c r="AP4" s="16" t="s">
        <v>100</v>
      </c>
      <c r="AQ4" s="16" t="s">
        <v>101</v>
      </c>
      <c r="AR4" s="30" t="s">
        <v>102</v>
      </c>
      <c r="AS4" s="16" t="s">
        <v>103</v>
      </c>
      <c r="AT4" s="16" t="s">
        <v>104</v>
      </c>
      <c r="AU4" s="30" t="s">
        <v>105</v>
      </c>
      <c r="AV4" s="16" t="s">
        <v>106</v>
      </c>
      <c r="AW4" s="16" t="s">
        <v>107</v>
      </c>
      <c r="AX4" s="30" t="s">
        <v>108</v>
      </c>
      <c r="AY4" s="16" t="s">
        <v>109</v>
      </c>
      <c r="AZ4" s="16" t="s">
        <v>110</v>
      </c>
      <c r="BA4" s="30" t="s">
        <v>111</v>
      </c>
      <c r="BB4" s="16" t="s">
        <v>112</v>
      </c>
      <c r="BC4" s="16" t="s">
        <v>113</v>
      </c>
      <c r="BD4" s="30" t="s">
        <v>114</v>
      </c>
      <c r="BE4" s="16" t="s">
        <v>115</v>
      </c>
      <c r="BF4" s="16" t="s">
        <v>116</v>
      </c>
      <c r="BG4" s="30" t="s">
        <v>117</v>
      </c>
      <c r="BH4" s="16" t="s">
        <v>118</v>
      </c>
      <c r="BI4" s="16" t="s">
        <v>119</v>
      </c>
      <c r="BJ4" s="30" t="s">
        <v>120</v>
      </c>
      <c r="BK4" s="16" t="s">
        <v>121</v>
      </c>
      <c r="BL4" s="16" t="s">
        <v>122</v>
      </c>
      <c r="BM4" s="30" t="s">
        <v>123</v>
      </c>
      <c r="BN4" s="16" t="s">
        <v>124</v>
      </c>
      <c r="BO4" s="16" t="s">
        <v>125</v>
      </c>
      <c r="BP4" s="30" t="s">
        <v>126</v>
      </c>
      <c r="BS4" s="30"/>
      <c r="BT4" s="34" t="s">
        <v>136</v>
      </c>
      <c r="BU4" s="34"/>
      <c r="BV4" s="34" t="s">
        <v>131</v>
      </c>
      <c r="BW4" s="34" t="s">
        <v>132</v>
      </c>
      <c r="BX4" s="34" t="s">
        <v>133</v>
      </c>
      <c r="BY4" s="34" t="s">
        <v>134</v>
      </c>
      <c r="BZ4" s="34" t="s">
        <v>135</v>
      </c>
      <c r="CA4" s="34" t="s">
        <v>137</v>
      </c>
      <c r="CB4" s="34" t="s">
        <v>138</v>
      </c>
    </row>
    <row r="5" spans="1:80">
      <c r="W5" s="23"/>
      <c r="Z5" s="23"/>
      <c r="AC5" s="23"/>
      <c r="AF5" s="23"/>
      <c r="AI5" s="23"/>
      <c r="AL5" s="23"/>
      <c r="AO5" s="23"/>
      <c r="AR5" s="23"/>
      <c r="AU5" s="23"/>
      <c r="AX5" s="23"/>
      <c r="BA5" s="23"/>
      <c r="BD5" s="23"/>
      <c r="BG5" s="23"/>
      <c r="BJ5" s="23"/>
      <c r="BM5" s="23"/>
      <c r="BP5" s="23"/>
      <c r="BR5" s="10"/>
      <c r="BS5" s="23"/>
    </row>
    <row r="6" spans="1:80">
      <c r="W6" s="23"/>
      <c r="Z6" s="26"/>
      <c r="AC6" s="26"/>
      <c r="AF6" s="26"/>
      <c r="AI6" s="26"/>
      <c r="AL6" s="26"/>
      <c r="AO6" s="26"/>
      <c r="AR6" s="26"/>
      <c r="AU6" s="26"/>
      <c r="AX6" s="26"/>
      <c r="BA6" s="26"/>
      <c r="BD6" s="26"/>
      <c r="BG6" s="26"/>
      <c r="BJ6" s="26"/>
      <c r="BM6" s="26"/>
      <c r="BP6" s="26"/>
      <c r="BR6" s="10"/>
      <c r="BS6" s="23"/>
    </row>
    <row r="7" spans="1:80">
      <c r="A7">
        <f>'2. k-data'!A7</f>
        <v>380</v>
      </c>
      <c r="B7">
        <f>'2. k-data'!B7</f>
        <v>0</v>
      </c>
      <c r="D7" s="19">
        <v>1.4E-3</v>
      </c>
      <c r="E7" s="20">
        <v>0</v>
      </c>
      <c r="F7" s="21">
        <v>6.4999999999999997E-3</v>
      </c>
      <c r="H7" s="19">
        <v>0.219</v>
      </c>
      <c r="I7" s="20">
        <v>7.0000000000000007E-2</v>
      </c>
      <c r="J7" s="20">
        <v>6.5000000000000002E-2</v>
      </c>
      <c r="K7" s="20">
        <v>7.3999999999999996E-2</v>
      </c>
      <c r="L7" s="20">
        <v>0.29499999999999998</v>
      </c>
      <c r="M7" s="20">
        <v>0.151</v>
      </c>
      <c r="N7" s="20">
        <v>0.378</v>
      </c>
      <c r="O7" s="20">
        <v>0.104</v>
      </c>
      <c r="P7" s="20">
        <v>6.6000000000000003E-2</v>
      </c>
      <c r="Q7" s="20">
        <v>0.05</v>
      </c>
      <c r="R7" s="20">
        <v>0.111</v>
      </c>
      <c r="S7" s="20">
        <v>0.12</v>
      </c>
      <c r="T7" s="20">
        <v>0.104</v>
      </c>
      <c r="U7" s="20">
        <v>3.5999999999999997E-2</v>
      </c>
      <c r="V7" s="21">
        <v>0.13100000000000001</v>
      </c>
      <c r="X7" s="19">
        <f>B7*D7*H7</f>
        <v>0</v>
      </c>
      <c r="Y7" s="20">
        <f>B7*E7*H7</f>
        <v>0</v>
      </c>
      <c r="Z7" s="21">
        <f>B7*F7*H7</f>
        <v>0</v>
      </c>
      <c r="AA7" s="19">
        <f>B7*D7*I7</f>
        <v>0</v>
      </c>
      <c r="AB7" s="20">
        <f>B7*E7*I7</f>
        <v>0</v>
      </c>
      <c r="AC7" s="21">
        <f>B7*F7*I7</f>
        <v>0</v>
      </c>
      <c r="AD7" s="19">
        <f>B7*D7*J7</f>
        <v>0</v>
      </c>
      <c r="AE7" s="20">
        <f>B7*E7*J7</f>
        <v>0</v>
      </c>
      <c r="AF7" s="21">
        <f>B7*F7*J7</f>
        <v>0</v>
      </c>
      <c r="AG7" s="19">
        <f>B7*D7*K7</f>
        <v>0</v>
      </c>
      <c r="AH7" s="20">
        <f>B7*E7*K7</f>
        <v>0</v>
      </c>
      <c r="AI7" s="21">
        <f>B7*F7*K7</f>
        <v>0</v>
      </c>
      <c r="AJ7" s="19">
        <f>B7*D7*L7</f>
        <v>0</v>
      </c>
      <c r="AK7" s="20">
        <f>B7*E7*L7</f>
        <v>0</v>
      </c>
      <c r="AL7" s="21">
        <f>B7*F7*L7</f>
        <v>0</v>
      </c>
      <c r="AM7" s="19">
        <f>B7*D7*M7</f>
        <v>0</v>
      </c>
      <c r="AN7" s="20">
        <f>B7*E7*M7</f>
        <v>0</v>
      </c>
      <c r="AO7" s="21">
        <f>B7*F7*M7</f>
        <v>0</v>
      </c>
      <c r="AP7" s="19">
        <f>B7*D7*N7</f>
        <v>0</v>
      </c>
      <c r="AQ7" s="20">
        <f>B7*E7*N7</f>
        <v>0</v>
      </c>
      <c r="AR7" s="21">
        <f>B7*F7*N7</f>
        <v>0</v>
      </c>
      <c r="AS7" s="19">
        <f>B7*D7*O7</f>
        <v>0</v>
      </c>
      <c r="AT7" s="20">
        <f>B7*E7*O7</f>
        <v>0</v>
      </c>
      <c r="AU7" s="21">
        <f>B7*F7*O7</f>
        <v>0</v>
      </c>
      <c r="AV7" s="19">
        <f>B7*D7*P7</f>
        <v>0</v>
      </c>
      <c r="AW7" s="20">
        <f>B7*E7*P7</f>
        <v>0</v>
      </c>
      <c r="AX7" s="21">
        <f>B7*F7*P7</f>
        <v>0</v>
      </c>
      <c r="AY7" s="19">
        <f>B7*D7*Q7</f>
        <v>0</v>
      </c>
      <c r="AZ7" s="20">
        <f>B7*E7*Q7</f>
        <v>0</v>
      </c>
      <c r="BA7" s="21">
        <f>B7*F7*Q7</f>
        <v>0</v>
      </c>
      <c r="BB7" s="19">
        <f>B7*D7*R7</f>
        <v>0</v>
      </c>
      <c r="BC7" s="20">
        <f>B7*E7*R7</f>
        <v>0</v>
      </c>
      <c r="BD7" s="21">
        <f>B7*F7*R7</f>
        <v>0</v>
      </c>
      <c r="BE7" s="19">
        <f>B7*D7*S7</f>
        <v>0</v>
      </c>
      <c r="BF7" s="20">
        <f>B7*E7*S7</f>
        <v>0</v>
      </c>
      <c r="BG7" s="21">
        <f>B7*F7*S7</f>
        <v>0</v>
      </c>
      <c r="BH7" s="19">
        <f>B7*D7*T7</f>
        <v>0</v>
      </c>
      <c r="BI7" s="20">
        <f>B7*E7*T7</f>
        <v>0</v>
      </c>
      <c r="BJ7" s="21">
        <f>B7*F7*T7</f>
        <v>0</v>
      </c>
      <c r="BK7" s="19">
        <f>B7*D7*U7</f>
        <v>0</v>
      </c>
      <c r="BL7" s="20">
        <f>B7*E7*U7</f>
        <v>0</v>
      </c>
      <c r="BM7" s="21">
        <f>B7*F7*U7</f>
        <v>0</v>
      </c>
      <c r="BN7" s="19">
        <f>B7*D7*V7</f>
        <v>0</v>
      </c>
      <c r="BO7" s="20">
        <f>B7*E7*V7</f>
        <v>0</v>
      </c>
      <c r="BP7" s="21">
        <f>B7*F7*V7</f>
        <v>0</v>
      </c>
      <c r="BR7" s="10">
        <f>B7*E7</f>
        <v>0</v>
      </c>
      <c r="BS7" s="23"/>
      <c r="BT7" s="34">
        <v>1</v>
      </c>
      <c r="BU7" s="34"/>
      <c r="BV7" s="34" t="e">
        <f>X91</f>
        <v>#DIV/0!</v>
      </c>
      <c r="BW7" s="34" t="e">
        <f>Y91</f>
        <v>#DIV/0!</v>
      </c>
      <c r="BX7" s="34" t="e">
        <f>Z91</f>
        <v>#DIV/0!</v>
      </c>
      <c r="BY7" s="34" t="e">
        <f>BV7/(BV7+BW7+BX7)</f>
        <v>#DIV/0!</v>
      </c>
      <c r="BZ7" s="34" t="e">
        <f>BW7/(BV7+BW7+BX7)</f>
        <v>#DIV/0!</v>
      </c>
      <c r="CA7" s="34" t="e">
        <f>(4*BV7)/(BV7+(15*BW7)+(3*BX7))</f>
        <v>#DIV/0!</v>
      </c>
      <c r="CB7" s="34" t="e">
        <f>(6*BW7)/(BV7+(15*BW7)+(3*BX7))</f>
        <v>#DIV/0!</v>
      </c>
    </row>
    <row r="8" spans="1:80">
      <c r="A8">
        <f>'2. k-data'!A8</f>
        <v>385</v>
      </c>
      <c r="B8">
        <f>'2. k-data'!B8</f>
        <v>0</v>
      </c>
      <c r="D8" s="22">
        <v>2.2000000000000001E-3</v>
      </c>
      <c r="E8" s="10">
        <v>1E-4</v>
      </c>
      <c r="F8" s="23">
        <v>1.0500000000000001E-2</v>
      </c>
      <c r="H8" s="22">
        <v>0.23899999999999999</v>
      </c>
      <c r="I8" s="10">
        <v>7.9000000000000001E-2</v>
      </c>
      <c r="J8" s="10">
        <v>6.8000000000000005E-2</v>
      </c>
      <c r="K8" s="10">
        <v>8.3000000000000004E-2</v>
      </c>
      <c r="L8" s="10">
        <v>0.30599999999999999</v>
      </c>
      <c r="M8" s="10">
        <v>0.20300000000000001</v>
      </c>
      <c r="N8" s="10">
        <v>0.45900000000000002</v>
      </c>
      <c r="O8" s="10">
        <v>0.129</v>
      </c>
      <c r="P8" s="10">
        <v>6.2E-2</v>
      </c>
      <c r="Q8" s="10">
        <v>5.3999999999999999E-2</v>
      </c>
      <c r="R8" s="10">
        <v>0.121</v>
      </c>
      <c r="S8" s="10">
        <v>0.10299999999999999</v>
      </c>
      <c r="T8" s="10">
        <v>0.127</v>
      </c>
      <c r="U8" s="10">
        <v>3.5999999999999997E-2</v>
      </c>
      <c r="V8" s="23">
        <v>0.13900000000000001</v>
      </c>
      <c r="X8" s="22">
        <f t="shared" ref="X8:X71" si="0">B8*D8*H8</f>
        <v>0</v>
      </c>
      <c r="Y8" s="10">
        <f t="shared" ref="Y8:Y71" si="1">B8*E8*H8</f>
        <v>0</v>
      </c>
      <c r="Z8" s="23">
        <f t="shared" ref="Z8:Z71" si="2">B8*F8*H8</f>
        <v>0</v>
      </c>
      <c r="AA8" s="22">
        <f t="shared" ref="AA8:AA71" si="3">B8*D8*I8</f>
        <v>0</v>
      </c>
      <c r="AB8" s="10">
        <f t="shared" ref="AB8:AB71" si="4">B8*E8*I8</f>
        <v>0</v>
      </c>
      <c r="AC8" s="23">
        <f t="shared" ref="AC8:AC71" si="5">B8*F8*I8</f>
        <v>0</v>
      </c>
      <c r="AD8" s="22">
        <f t="shared" ref="AD8:AD71" si="6">B8*D8*J8</f>
        <v>0</v>
      </c>
      <c r="AE8" s="10">
        <f t="shared" ref="AE8:AE71" si="7">B8*E8*J8</f>
        <v>0</v>
      </c>
      <c r="AF8" s="23">
        <f t="shared" ref="AF8:AF71" si="8">B8*F8*J8</f>
        <v>0</v>
      </c>
      <c r="AG8" s="22">
        <f t="shared" ref="AG8:AG71" si="9">B8*D8*K8</f>
        <v>0</v>
      </c>
      <c r="AH8" s="10">
        <f t="shared" ref="AH8:AH71" si="10">B8*E8*K8</f>
        <v>0</v>
      </c>
      <c r="AI8" s="23">
        <f t="shared" ref="AI8:AI71" si="11">B8*F8*K8</f>
        <v>0</v>
      </c>
      <c r="AJ8" s="22">
        <f t="shared" ref="AJ8:AJ71" si="12">B8*D8*L8</f>
        <v>0</v>
      </c>
      <c r="AK8" s="10">
        <f t="shared" ref="AK8:AK71" si="13">B8*E8*L8</f>
        <v>0</v>
      </c>
      <c r="AL8" s="23">
        <f t="shared" ref="AL8:AL71" si="14">B8*F8*L8</f>
        <v>0</v>
      </c>
      <c r="AM8" s="22">
        <f t="shared" ref="AM8:AM71" si="15">B8*D8*M8</f>
        <v>0</v>
      </c>
      <c r="AN8" s="10">
        <f t="shared" ref="AN8:AN71" si="16">B8*E8*M8</f>
        <v>0</v>
      </c>
      <c r="AO8" s="23">
        <f t="shared" ref="AO8:AO71" si="17">B8*F8*M8</f>
        <v>0</v>
      </c>
      <c r="AP8" s="22">
        <f t="shared" ref="AP8:AP71" si="18">B8*D8*N8</f>
        <v>0</v>
      </c>
      <c r="AQ8" s="10">
        <f t="shared" ref="AQ8:AQ71" si="19">B8*E8*N8</f>
        <v>0</v>
      </c>
      <c r="AR8" s="23">
        <f t="shared" ref="AR8:AR71" si="20">B8*F8*N8</f>
        <v>0</v>
      </c>
      <c r="AS8" s="22">
        <f t="shared" ref="AS8:AS71" si="21">B8*D8*O8</f>
        <v>0</v>
      </c>
      <c r="AT8" s="10">
        <f t="shared" ref="AT8:AT71" si="22">B8*E8*O8</f>
        <v>0</v>
      </c>
      <c r="AU8" s="23">
        <f t="shared" ref="AU8:AU71" si="23">B8*F8*O8</f>
        <v>0</v>
      </c>
      <c r="AV8" s="22">
        <f t="shared" ref="AV8:AV71" si="24">B8*D8*P8</f>
        <v>0</v>
      </c>
      <c r="AW8" s="10">
        <f t="shared" ref="AW8:AW71" si="25">B8*E8*P8</f>
        <v>0</v>
      </c>
      <c r="AX8" s="23">
        <f t="shared" ref="AX8:AX71" si="26">B8*F8*P8</f>
        <v>0</v>
      </c>
      <c r="AY8" s="22">
        <f t="shared" ref="AY8:AY71" si="27">B8*D8*Q8</f>
        <v>0</v>
      </c>
      <c r="AZ8" s="10">
        <f t="shared" ref="AZ8:AZ71" si="28">B8*E8*Q8</f>
        <v>0</v>
      </c>
      <c r="BA8" s="23">
        <f t="shared" ref="BA8:BA71" si="29">B8*F8*Q8</f>
        <v>0</v>
      </c>
      <c r="BB8" s="22">
        <f t="shared" ref="BB8:BB71" si="30">B8*D8*R8</f>
        <v>0</v>
      </c>
      <c r="BC8" s="10">
        <f t="shared" ref="BC8:BC71" si="31">B8*E8*R8</f>
        <v>0</v>
      </c>
      <c r="BD8" s="23">
        <f t="shared" ref="BD8:BD71" si="32">B8*F8*R8</f>
        <v>0</v>
      </c>
      <c r="BE8" s="22">
        <f t="shared" ref="BE8:BE71" si="33">B8*D8*S8</f>
        <v>0</v>
      </c>
      <c r="BF8" s="10">
        <f t="shared" ref="BF8:BF71" si="34">B8*E8*S8</f>
        <v>0</v>
      </c>
      <c r="BG8" s="23">
        <f t="shared" ref="BG8:BG71" si="35">B8*F8*S8</f>
        <v>0</v>
      </c>
      <c r="BH8" s="22">
        <f t="shared" ref="BH8:BH71" si="36">B8*D8*T8</f>
        <v>0</v>
      </c>
      <c r="BI8" s="10">
        <f t="shared" ref="BI8:BI71" si="37">B8*E8*T8</f>
        <v>0</v>
      </c>
      <c r="BJ8" s="23">
        <f t="shared" ref="BJ8:BJ71" si="38">B8*F8*T8</f>
        <v>0</v>
      </c>
      <c r="BK8" s="22">
        <f t="shared" ref="BK8:BK71" si="39">B8*D8*U8</f>
        <v>0</v>
      </c>
      <c r="BL8" s="10">
        <f t="shared" ref="BL8:BL71" si="40">B8*E8*U8</f>
        <v>0</v>
      </c>
      <c r="BM8" s="23">
        <f t="shared" ref="BM8:BM71" si="41">B8*F8*U8</f>
        <v>0</v>
      </c>
      <c r="BN8" s="22">
        <f t="shared" ref="BN8:BN71" si="42">B8*D8*V8</f>
        <v>0</v>
      </c>
      <c r="BO8" s="10">
        <f t="shared" ref="BO8:BO71" si="43">B8*E8*V8</f>
        <v>0</v>
      </c>
      <c r="BP8" s="23">
        <f t="shared" ref="BP8:BP71" si="44">B8*F8*V8</f>
        <v>0</v>
      </c>
      <c r="BR8" s="10">
        <f t="shared" ref="BR8:BR71" si="45">B8*E8</f>
        <v>0</v>
      </c>
      <c r="BS8" s="23"/>
      <c r="BT8" s="34">
        <v>2</v>
      </c>
      <c r="BU8" s="34"/>
      <c r="BV8" s="34" t="e">
        <f>AA91</f>
        <v>#DIV/0!</v>
      </c>
      <c r="BW8" s="34" t="e">
        <f>AB91</f>
        <v>#DIV/0!</v>
      </c>
      <c r="BX8" s="34" t="e">
        <f>AC91</f>
        <v>#DIV/0!</v>
      </c>
      <c r="BY8" s="34" t="e">
        <f t="shared" ref="BY8:BY21" si="46">BV8/(BV8+BW8+BX8)</f>
        <v>#DIV/0!</v>
      </c>
      <c r="BZ8" s="34" t="e">
        <f t="shared" ref="BZ8:BZ21" si="47">BW8/(BV8+BW8+BX8)</f>
        <v>#DIV/0!</v>
      </c>
      <c r="CA8" s="34" t="e">
        <f t="shared" ref="CA8:CA21" si="48">(4*BV8)/(BV8+(15*BW8)+(3*BX8))</f>
        <v>#DIV/0!</v>
      </c>
      <c r="CB8" s="34" t="e">
        <f t="shared" ref="CB8:CB21" si="49">(6*BW8)/(BV8+(15*BW8)+(3*BX8))</f>
        <v>#DIV/0!</v>
      </c>
    </row>
    <row r="9" spans="1:80">
      <c r="A9">
        <f>'2. k-data'!A9</f>
        <v>390</v>
      </c>
      <c r="B9">
        <f>'2. k-data'!B9</f>
        <v>0</v>
      </c>
      <c r="D9" s="22">
        <v>4.1999999999999997E-3</v>
      </c>
      <c r="E9" s="10">
        <v>1E-4</v>
      </c>
      <c r="F9" s="23">
        <v>2.01E-2</v>
      </c>
      <c r="H9" s="22">
        <v>0.252</v>
      </c>
      <c r="I9" s="10">
        <v>8.8999999999999996E-2</v>
      </c>
      <c r="J9" s="10">
        <v>7.0000000000000007E-2</v>
      </c>
      <c r="K9" s="10">
        <v>9.2999999999999999E-2</v>
      </c>
      <c r="L9" s="10">
        <v>0.31</v>
      </c>
      <c r="M9" s="10">
        <v>0.26500000000000001</v>
      </c>
      <c r="N9" s="10">
        <v>0.52400000000000002</v>
      </c>
      <c r="O9" s="10">
        <v>0.17</v>
      </c>
      <c r="P9" s="10">
        <v>5.8000000000000003E-2</v>
      </c>
      <c r="Q9" s="10">
        <v>5.8999999999999997E-2</v>
      </c>
      <c r="R9" s="10">
        <v>0.127</v>
      </c>
      <c r="S9" s="10">
        <v>0.09</v>
      </c>
      <c r="T9" s="10">
        <v>0.161</v>
      </c>
      <c r="U9" s="10">
        <v>3.6999999999999998E-2</v>
      </c>
      <c r="V9" s="23">
        <v>0.14699999999999999</v>
      </c>
      <c r="X9" s="22">
        <f t="shared" si="0"/>
        <v>0</v>
      </c>
      <c r="Y9" s="10">
        <f t="shared" si="1"/>
        <v>0</v>
      </c>
      <c r="Z9" s="23">
        <f t="shared" si="2"/>
        <v>0</v>
      </c>
      <c r="AA9" s="22">
        <f t="shared" si="3"/>
        <v>0</v>
      </c>
      <c r="AB9" s="10">
        <f t="shared" si="4"/>
        <v>0</v>
      </c>
      <c r="AC9" s="23">
        <f t="shared" si="5"/>
        <v>0</v>
      </c>
      <c r="AD9" s="22">
        <f t="shared" si="6"/>
        <v>0</v>
      </c>
      <c r="AE9" s="10">
        <f t="shared" si="7"/>
        <v>0</v>
      </c>
      <c r="AF9" s="23">
        <f t="shared" si="8"/>
        <v>0</v>
      </c>
      <c r="AG9" s="22">
        <f t="shared" si="9"/>
        <v>0</v>
      </c>
      <c r="AH9" s="10">
        <f t="shared" si="10"/>
        <v>0</v>
      </c>
      <c r="AI9" s="23">
        <f t="shared" si="11"/>
        <v>0</v>
      </c>
      <c r="AJ9" s="22">
        <f t="shared" si="12"/>
        <v>0</v>
      </c>
      <c r="AK9" s="10">
        <f t="shared" si="13"/>
        <v>0</v>
      </c>
      <c r="AL9" s="23">
        <f t="shared" si="14"/>
        <v>0</v>
      </c>
      <c r="AM9" s="22">
        <f t="shared" si="15"/>
        <v>0</v>
      </c>
      <c r="AN9" s="10">
        <f t="shared" si="16"/>
        <v>0</v>
      </c>
      <c r="AO9" s="23">
        <f t="shared" si="17"/>
        <v>0</v>
      </c>
      <c r="AP9" s="22">
        <f t="shared" si="18"/>
        <v>0</v>
      </c>
      <c r="AQ9" s="10">
        <f t="shared" si="19"/>
        <v>0</v>
      </c>
      <c r="AR9" s="23">
        <f t="shared" si="20"/>
        <v>0</v>
      </c>
      <c r="AS9" s="22">
        <f t="shared" si="21"/>
        <v>0</v>
      </c>
      <c r="AT9" s="10">
        <f t="shared" si="22"/>
        <v>0</v>
      </c>
      <c r="AU9" s="23">
        <f t="shared" si="23"/>
        <v>0</v>
      </c>
      <c r="AV9" s="22">
        <f t="shared" si="24"/>
        <v>0</v>
      </c>
      <c r="AW9" s="10">
        <f t="shared" si="25"/>
        <v>0</v>
      </c>
      <c r="AX9" s="23">
        <f t="shared" si="26"/>
        <v>0</v>
      </c>
      <c r="AY9" s="22">
        <f t="shared" si="27"/>
        <v>0</v>
      </c>
      <c r="AZ9" s="10">
        <f t="shared" si="28"/>
        <v>0</v>
      </c>
      <c r="BA9" s="23">
        <f t="shared" si="29"/>
        <v>0</v>
      </c>
      <c r="BB9" s="22">
        <f t="shared" si="30"/>
        <v>0</v>
      </c>
      <c r="BC9" s="10">
        <f t="shared" si="31"/>
        <v>0</v>
      </c>
      <c r="BD9" s="23">
        <f t="shared" si="32"/>
        <v>0</v>
      </c>
      <c r="BE9" s="22">
        <f t="shared" si="33"/>
        <v>0</v>
      </c>
      <c r="BF9" s="10">
        <f t="shared" si="34"/>
        <v>0</v>
      </c>
      <c r="BG9" s="23">
        <f t="shared" si="35"/>
        <v>0</v>
      </c>
      <c r="BH9" s="22">
        <f t="shared" si="36"/>
        <v>0</v>
      </c>
      <c r="BI9" s="10">
        <f t="shared" si="37"/>
        <v>0</v>
      </c>
      <c r="BJ9" s="23">
        <f t="shared" si="38"/>
        <v>0</v>
      </c>
      <c r="BK9" s="22">
        <f t="shared" si="39"/>
        <v>0</v>
      </c>
      <c r="BL9" s="10">
        <f t="shared" si="40"/>
        <v>0</v>
      </c>
      <c r="BM9" s="23">
        <f t="shared" si="41"/>
        <v>0</v>
      </c>
      <c r="BN9" s="22">
        <f t="shared" si="42"/>
        <v>0</v>
      </c>
      <c r="BO9" s="10">
        <f t="shared" si="43"/>
        <v>0</v>
      </c>
      <c r="BP9" s="23">
        <f t="shared" si="44"/>
        <v>0</v>
      </c>
      <c r="BR9" s="10">
        <f t="shared" si="45"/>
        <v>0</v>
      </c>
      <c r="BS9" s="23"/>
      <c r="BT9" s="34">
        <v>3</v>
      </c>
      <c r="BU9" s="34"/>
      <c r="BV9" s="34" t="e">
        <f>AD91</f>
        <v>#DIV/0!</v>
      </c>
      <c r="BW9" s="34" t="e">
        <f>AE91</f>
        <v>#DIV/0!</v>
      </c>
      <c r="BX9" s="34" t="e">
        <f>AF91</f>
        <v>#DIV/0!</v>
      </c>
      <c r="BY9" s="34" t="e">
        <f t="shared" si="46"/>
        <v>#DIV/0!</v>
      </c>
      <c r="BZ9" s="34" t="e">
        <f t="shared" si="47"/>
        <v>#DIV/0!</v>
      </c>
      <c r="CA9" s="34" t="e">
        <f t="shared" si="48"/>
        <v>#DIV/0!</v>
      </c>
      <c r="CB9" s="34" t="e">
        <f t="shared" si="49"/>
        <v>#DIV/0!</v>
      </c>
    </row>
    <row r="10" spans="1:80">
      <c r="A10">
        <f>'2. k-data'!A10</f>
        <v>395</v>
      </c>
      <c r="B10">
        <f>'2. k-data'!B10</f>
        <v>0</v>
      </c>
      <c r="D10" s="22">
        <v>7.6E-3</v>
      </c>
      <c r="E10" s="10">
        <v>2.0000000000000001E-4</v>
      </c>
      <c r="F10" s="23">
        <v>3.6200000000000003E-2</v>
      </c>
      <c r="H10" s="22">
        <v>0.25600000000000001</v>
      </c>
      <c r="I10" s="10">
        <v>0.10100000000000001</v>
      </c>
      <c r="J10" s="10">
        <v>7.1999999999999995E-2</v>
      </c>
      <c r="K10" s="10">
        <v>0.105</v>
      </c>
      <c r="L10" s="10">
        <v>0.312</v>
      </c>
      <c r="M10" s="10">
        <v>0.33900000000000002</v>
      </c>
      <c r="N10" s="10">
        <v>0.54600000000000004</v>
      </c>
      <c r="O10" s="10">
        <v>0.24</v>
      </c>
      <c r="P10" s="10">
        <v>5.5E-2</v>
      </c>
      <c r="Q10" s="10">
        <v>6.3E-2</v>
      </c>
      <c r="R10" s="10">
        <v>0.129</v>
      </c>
      <c r="S10" s="10">
        <v>8.2000000000000003E-2</v>
      </c>
      <c r="T10" s="10">
        <v>0.21099999999999999</v>
      </c>
      <c r="U10" s="10">
        <v>3.7999999999999999E-2</v>
      </c>
      <c r="V10" s="23">
        <v>0.153</v>
      </c>
      <c r="X10" s="22">
        <f t="shared" si="0"/>
        <v>0</v>
      </c>
      <c r="Y10" s="10">
        <f t="shared" si="1"/>
        <v>0</v>
      </c>
      <c r="Z10" s="23">
        <f t="shared" si="2"/>
        <v>0</v>
      </c>
      <c r="AA10" s="22">
        <f t="shared" si="3"/>
        <v>0</v>
      </c>
      <c r="AB10" s="10">
        <f t="shared" si="4"/>
        <v>0</v>
      </c>
      <c r="AC10" s="23">
        <f t="shared" si="5"/>
        <v>0</v>
      </c>
      <c r="AD10" s="22">
        <f t="shared" si="6"/>
        <v>0</v>
      </c>
      <c r="AE10" s="10">
        <f t="shared" si="7"/>
        <v>0</v>
      </c>
      <c r="AF10" s="23">
        <f t="shared" si="8"/>
        <v>0</v>
      </c>
      <c r="AG10" s="22">
        <f t="shared" si="9"/>
        <v>0</v>
      </c>
      <c r="AH10" s="10">
        <f t="shared" si="10"/>
        <v>0</v>
      </c>
      <c r="AI10" s="23">
        <f t="shared" si="11"/>
        <v>0</v>
      </c>
      <c r="AJ10" s="22">
        <f t="shared" si="12"/>
        <v>0</v>
      </c>
      <c r="AK10" s="10">
        <f t="shared" si="13"/>
        <v>0</v>
      </c>
      <c r="AL10" s="23">
        <f t="shared" si="14"/>
        <v>0</v>
      </c>
      <c r="AM10" s="22">
        <f t="shared" si="15"/>
        <v>0</v>
      </c>
      <c r="AN10" s="10">
        <f t="shared" si="16"/>
        <v>0</v>
      </c>
      <c r="AO10" s="23">
        <f t="shared" si="17"/>
        <v>0</v>
      </c>
      <c r="AP10" s="22">
        <f t="shared" si="18"/>
        <v>0</v>
      </c>
      <c r="AQ10" s="10">
        <f t="shared" si="19"/>
        <v>0</v>
      </c>
      <c r="AR10" s="23">
        <f t="shared" si="20"/>
        <v>0</v>
      </c>
      <c r="AS10" s="22">
        <f t="shared" si="21"/>
        <v>0</v>
      </c>
      <c r="AT10" s="10">
        <f t="shared" si="22"/>
        <v>0</v>
      </c>
      <c r="AU10" s="23">
        <f t="shared" si="23"/>
        <v>0</v>
      </c>
      <c r="AV10" s="22">
        <f t="shared" si="24"/>
        <v>0</v>
      </c>
      <c r="AW10" s="10">
        <f t="shared" si="25"/>
        <v>0</v>
      </c>
      <c r="AX10" s="23">
        <f t="shared" si="26"/>
        <v>0</v>
      </c>
      <c r="AY10" s="22">
        <f t="shared" si="27"/>
        <v>0</v>
      </c>
      <c r="AZ10" s="10">
        <f t="shared" si="28"/>
        <v>0</v>
      </c>
      <c r="BA10" s="23">
        <f t="shared" si="29"/>
        <v>0</v>
      </c>
      <c r="BB10" s="22">
        <f t="shared" si="30"/>
        <v>0</v>
      </c>
      <c r="BC10" s="10">
        <f t="shared" si="31"/>
        <v>0</v>
      </c>
      <c r="BD10" s="23">
        <f t="shared" si="32"/>
        <v>0</v>
      </c>
      <c r="BE10" s="22">
        <f t="shared" si="33"/>
        <v>0</v>
      </c>
      <c r="BF10" s="10">
        <f t="shared" si="34"/>
        <v>0</v>
      </c>
      <c r="BG10" s="23">
        <f t="shared" si="35"/>
        <v>0</v>
      </c>
      <c r="BH10" s="22">
        <f t="shared" si="36"/>
        <v>0</v>
      </c>
      <c r="BI10" s="10">
        <f t="shared" si="37"/>
        <v>0</v>
      </c>
      <c r="BJ10" s="23">
        <f t="shared" si="38"/>
        <v>0</v>
      </c>
      <c r="BK10" s="22">
        <f t="shared" si="39"/>
        <v>0</v>
      </c>
      <c r="BL10" s="10">
        <f t="shared" si="40"/>
        <v>0</v>
      </c>
      <c r="BM10" s="23">
        <f t="shared" si="41"/>
        <v>0</v>
      </c>
      <c r="BN10" s="22">
        <f t="shared" si="42"/>
        <v>0</v>
      </c>
      <c r="BO10" s="10">
        <f t="shared" si="43"/>
        <v>0</v>
      </c>
      <c r="BP10" s="23">
        <f t="shared" si="44"/>
        <v>0</v>
      </c>
      <c r="BR10" s="10">
        <f t="shared" si="45"/>
        <v>0</v>
      </c>
      <c r="BS10" s="23"/>
      <c r="BT10" s="34">
        <v>4</v>
      </c>
      <c r="BU10" s="34"/>
      <c r="BV10" s="34" t="e">
        <f>AG91</f>
        <v>#DIV/0!</v>
      </c>
      <c r="BW10" s="34" t="e">
        <f>AH91</f>
        <v>#DIV/0!</v>
      </c>
      <c r="BX10" s="34" t="e">
        <f>AI91</f>
        <v>#DIV/0!</v>
      </c>
      <c r="BY10" s="34" t="e">
        <f t="shared" si="46"/>
        <v>#DIV/0!</v>
      </c>
      <c r="BZ10" s="34" t="e">
        <f t="shared" si="47"/>
        <v>#DIV/0!</v>
      </c>
      <c r="CA10" s="34" t="e">
        <f t="shared" si="48"/>
        <v>#DIV/0!</v>
      </c>
      <c r="CB10" s="34" t="e">
        <f t="shared" si="49"/>
        <v>#DIV/0!</v>
      </c>
    </row>
    <row r="11" spans="1:80">
      <c r="A11">
        <f>'2. k-data'!A11</f>
        <v>400</v>
      </c>
      <c r="B11">
        <f>'2. k-data'!B11</f>
        <v>0</v>
      </c>
      <c r="D11" s="22">
        <v>1.43E-2</v>
      </c>
      <c r="E11" s="10">
        <v>4.0000000000000002E-4</v>
      </c>
      <c r="F11" s="23">
        <v>6.7900000000000002E-2</v>
      </c>
      <c r="H11" s="22">
        <v>0.25600000000000001</v>
      </c>
      <c r="I11" s="10">
        <v>0.111</v>
      </c>
      <c r="J11" s="10">
        <v>7.2999999999999995E-2</v>
      </c>
      <c r="K11" s="10">
        <v>0.11600000000000001</v>
      </c>
      <c r="L11" s="10">
        <v>0.313</v>
      </c>
      <c r="M11" s="10">
        <v>0.41</v>
      </c>
      <c r="N11" s="10">
        <v>0.55100000000000005</v>
      </c>
      <c r="O11" s="10">
        <v>0.31900000000000001</v>
      </c>
      <c r="P11" s="10">
        <v>5.1999999999999998E-2</v>
      </c>
      <c r="Q11" s="10">
        <v>6.6000000000000003E-2</v>
      </c>
      <c r="R11" s="10">
        <v>0.127</v>
      </c>
      <c r="S11" s="10">
        <v>7.5999999999999998E-2</v>
      </c>
      <c r="T11" s="10">
        <v>0.26400000000000001</v>
      </c>
      <c r="U11" s="10">
        <v>3.9E-2</v>
      </c>
      <c r="V11" s="23">
        <v>0.158</v>
      </c>
      <c r="X11" s="22">
        <f t="shared" si="0"/>
        <v>0</v>
      </c>
      <c r="Y11" s="10">
        <f t="shared" si="1"/>
        <v>0</v>
      </c>
      <c r="Z11" s="23">
        <f t="shared" si="2"/>
        <v>0</v>
      </c>
      <c r="AA11" s="22">
        <f t="shared" si="3"/>
        <v>0</v>
      </c>
      <c r="AB11" s="10">
        <f t="shared" si="4"/>
        <v>0</v>
      </c>
      <c r="AC11" s="23">
        <f t="shared" si="5"/>
        <v>0</v>
      </c>
      <c r="AD11" s="22">
        <f t="shared" si="6"/>
        <v>0</v>
      </c>
      <c r="AE11" s="10">
        <f t="shared" si="7"/>
        <v>0</v>
      </c>
      <c r="AF11" s="23">
        <f t="shared" si="8"/>
        <v>0</v>
      </c>
      <c r="AG11" s="22">
        <f t="shared" si="9"/>
        <v>0</v>
      </c>
      <c r="AH11" s="10">
        <f t="shared" si="10"/>
        <v>0</v>
      </c>
      <c r="AI11" s="23">
        <f t="shared" si="11"/>
        <v>0</v>
      </c>
      <c r="AJ11" s="22">
        <f t="shared" si="12"/>
        <v>0</v>
      </c>
      <c r="AK11" s="10">
        <f t="shared" si="13"/>
        <v>0</v>
      </c>
      <c r="AL11" s="23">
        <f t="shared" si="14"/>
        <v>0</v>
      </c>
      <c r="AM11" s="22">
        <f t="shared" si="15"/>
        <v>0</v>
      </c>
      <c r="AN11" s="10">
        <f t="shared" si="16"/>
        <v>0</v>
      </c>
      <c r="AO11" s="23">
        <f t="shared" si="17"/>
        <v>0</v>
      </c>
      <c r="AP11" s="22">
        <f t="shared" si="18"/>
        <v>0</v>
      </c>
      <c r="AQ11" s="10">
        <f t="shared" si="19"/>
        <v>0</v>
      </c>
      <c r="AR11" s="23">
        <f t="shared" si="20"/>
        <v>0</v>
      </c>
      <c r="AS11" s="22">
        <f t="shared" si="21"/>
        <v>0</v>
      </c>
      <c r="AT11" s="10">
        <f t="shared" si="22"/>
        <v>0</v>
      </c>
      <c r="AU11" s="23">
        <f t="shared" si="23"/>
        <v>0</v>
      </c>
      <c r="AV11" s="22">
        <f t="shared" si="24"/>
        <v>0</v>
      </c>
      <c r="AW11" s="10">
        <f t="shared" si="25"/>
        <v>0</v>
      </c>
      <c r="AX11" s="23">
        <f t="shared" si="26"/>
        <v>0</v>
      </c>
      <c r="AY11" s="22">
        <f t="shared" si="27"/>
        <v>0</v>
      </c>
      <c r="AZ11" s="10">
        <f t="shared" si="28"/>
        <v>0</v>
      </c>
      <c r="BA11" s="23">
        <f t="shared" si="29"/>
        <v>0</v>
      </c>
      <c r="BB11" s="22">
        <f t="shared" si="30"/>
        <v>0</v>
      </c>
      <c r="BC11" s="10">
        <f t="shared" si="31"/>
        <v>0</v>
      </c>
      <c r="BD11" s="23">
        <f t="shared" si="32"/>
        <v>0</v>
      </c>
      <c r="BE11" s="22">
        <f t="shared" si="33"/>
        <v>0</v>
      </c>
      <c r="BF11" s="10">
        <f t="shared" si="34"/>
        <v>0</v>
      </c>
      <c r="BG11" s="23">
        <f t="shared" si="35"/>
        <v>0</v>
      </c>
      <c r="BH11" s="22">
        <f t="shared" si="36"/>
        <v>0</v>
      </c>
      <c r="BI11" s="10">
        <f t="shared" si="37"/>
        <v>0</v>
      </c>
      <c r="BJ11" s="23">
        <f t="shared" si="38"/>
        <v>0</v>
      </c>
      <c r="BK11" s="22">
        <f t="shared" si="39"/>
        <v>0</v>
      </c>
      <c r="BL11" s="10">
        <f t="shared" si="40"/>
        <v>0</v>
      </c>
      <c r="BM11" s="23">
        <f t="shared" si="41"/>
        <v>0</v>
      </c>
      <c r="BN11" s="22">
        <f t="shared" si="42"/>
        <v>0</v>
      </c>
      <c r="BO11" s="10">
        <f t="shared" si="43"/>
        <v>0</v>
      </c>
      <c r="BP11" s="23">
        <f t="shared" si="44"/>
        <v>0</v>
      </c>
      <c r="BR11" s="10">
        <f t="shared" si="45"/>
        <v>0</v>
      </c>
      <c r="BS11" s="23"/>
      <c r="BT11" s="34">
        <v>5</v>
      </c>
      <c r="BU11" s="34"/>
      <c r="BV11" s="34" t="e">
        <f>AJ91</f>
        <v>#DIV/0!</v>
      </c>
      <c r="BW11" s="34" t="e">
        <f>AK91</f>
        <v>#DIV/0!</v>
      </c>
      <c r="BX11" s="34" t="e">
        <f>AL91</f>
        <v>#DIV/0!</v>
      </c>
      <c r="BY11" s="34" t="e">
        <f t="shared" si="46"/>
        <v>#DIV/0!</v>
      </c>
      <c r="BZ11" s="34" t="e">
        <f t="shared" si="47"/>
        <v>#DIV/0!</v>
      </c>
      <c r="CA11" s="34" t="e">
        <f t="shared" si="48"/>
        <v>#DIV/0!</v>
      </c>
      <c r="CB11" s="34" t="e">
        <f t="shared" si="49"/>
        <v>#DIV/0!</v>
      </c>
    </row>
    <row r="12" spans="1:80">
      <c r="A12">
        <f>'2. k-data'!A12</f>
        <v>405</v>
      </c>
      <c r="B12">
        <f>'2. k-data'!B12</f>
        <v>0</v>
      </c>
      <c r="D12" s="22">
        <v>2.3199999999999998E-2</v>
      </c>
      <c r="E12" s="10">
        <v>5.9999999999999995E-4</v>
      </c>
      <c r="F12" s="23">
        <v>0.11020000000000001</v>
      </c>
      <c r="H12" s="22">
        <v>0.254</v>
      </c>
      <c r="I12" s="10">
        <v>0.11600000000000001</v>
      </c>
      <c r="J12" s="10">
        <v>7.2999999999999995E-2</v>
      </c>
      <c r="K12" s="10">
        <v>0.121</v>
      </c>
      <c r="L12" s="10">
        <v>0.315</v>
      </c>
      <c r="M12" s="10">
        <v>0.46400000000000002</v>
      </c>
      <c r="N12" s="10">
        <v>0.55500000000000005</v>
      </c>
      <c r="O12" s="10">
        <v>0.41599999999999998</v>
      </c>
      <c r="P12" s="10">
        <v>5.1999999999999998E-2</v>
      </c>
      <c r="Q12" s="10">
        <v>6.7000000000000004E-2</v>
      </c>
      <c r="R12" s="10">
        <v>0.121</v>
      </c>
      <c r="S12" s="10">
        <v>6.8000000000000005E-2</v>
      </c>
      <c r="T12" s="10">
        <v>0.313</v>
      </c>
      <c r="U12" s="10">
        <v>3.9E-2</v>
      </c>
      <c r="V12" s="23">
        <v>0.16200000000000001</v>
      </c>
      <c r="X12" s="22">
        <f t="shared" si="0"/>
        <v>0</v>
      </c>
      <c r="Y12" s="10">
        <f t="shared" si="1"/>
        <v>0</v>
      </c>
      <c r="Z12" s="23">
        <f t="shared" si="2"/>
        <v>0</v>
      </c>
      <c r="AA12" s="22">
        <f t="shared" si="3"/>
        <v>0</v>
      </c>
      <c r="AB12" s="10">
        <f t="shared" si="4"/>
        <v>0</v>
      </c>
      <c r="AC12" s="23">
        <f t="shared" si="5"/>
        <v>0</v>
      </c>
      <c r="AD12" s="22">
        <f t="shared" si="6"/>
        <v>0</v>
      </c>
      <c r="AE12" s="10">
        <f t="shared" si="7"/>
        <v>0</v>
      </c>
      <c r="AF12" s="23">
        <f t="shared" si="8"/>
        <v>0</v>
      </c>
      <c r="AG12" s="22">
        <f t="shared" si="9"/>
        <v>0</v>
      </c>
      <c r="AH12" s="10">
        <f t="shared" si="10"/>
        <v>0</v>
      </c>
      <c r="AI12" s="23">
        <f t="shared" si="11"/>
        <v>0</v>
      </c>
      <c r="AJ12" s="22">
        <f t="shared" si="12"/>
        <v>0</v>
      </c>
      <c r="AK12" s="10">
        <f t="shared" si="13"/>
        <v>0</v>
      </c>
      <c r="AL12" s="23">
        <f t="shared" si="14"/>
        <v>0</v>
      </c>
      <c r="AM12" s="22">
        <f t="shared" si="15"/>
        <v>0</v>
      </c>
      <c r="AN12" s="10">
        <f t="shared" si="16"/>
        <v>0</v>
      </c>
      <c r="AO12" s="23">
        <f t="shared" si="17"/>
        <v>0</v>
      </c>
      <c r="AP12" s="22">
        <f t="shared" si="18"/>
        <v>0</v>
      </c>
      <c r="AQ12" s="10">
        <f t="shared" si="19"/>
        <v>0</v>
      </c>
      <c r="AR12" s="23">
        <f t="shared" si="20"/>
        <v>0</v>
      </c>
      <c r="AS12" s="22">
        <f t="shared" si="21"/>
        <v>0</v>
      </c>
      <c r="AT12" s="10">
        <f t="shared" si="22"/>
        <v>0</v>
      </c>
      <c r="AU12" s="23">
        <f t="shared" si="23"/>
        <v>0</v>
      </c>
      <c r="AV12" s="22">
        <f t="shared" si="24"/>
        <v>0</v>
      </c>
      <c r="AW12" s="10">
        <f t="shared" si="25"/>
        <v>0</v>
      </c>
      <c r="AX12" s="23">
        <f t="shared" si="26"/>
        <v>0</v>
      </c>
      <c r="AY12" s="22">
        <f t="shared" si="27"/>
        <v>0</v>
      </c>
      <c r="AZ12" s="10">
        <f t="shared" si="28"/>
        <v>0</v>
      </c>
      <c r="BA12" s="23">
        <f t="shared" si="29"/>
        <v>0</v>
      </c>
      <c r="BB12" s="22">
        <f t="shared" si="30"/>
        <v>0</v>
      </c>
      <c r="BC12" s="10">
        <f t="shared" si="31"/>
        <v>0</v>
      </c>
      <c r="BD12" s="23">
        <f t="shared" si="32"/>
        <v>0</v>
      </c>
      <c r="BE12" s="22">
        <f t="shared" si="33"/>
        <v>0</v>
      </c>
      <c r="BF12" s="10">
        <f t="shared" si="34"/>
        <v>0</v>
      </c>
      <c r="BG12" s="23">
        <f t="shared" si="35"/>
        <v>0</v>
      </c>
      <c r="BH12" s="22">
        <f t="shared" si="36"/>
        <v>0</v>
      </c>
      <c r="BI12" s="10">
        <f t="shared" si="37"/>
        <v>0</v>
      </c>
      <c r="BJ12" s="23">
        <f t="shared" si="38"/>
        <v>0</v>
      </c>
      <c r="BK12" s="22">
        <f t="shared" si="39"/>
        <v>0</v>
      </c>
      <c r="BL12" s="10">
        <f t="shared" si="40"/>
        <v>0</v>
      </c>
      <c r="BM12" s="23">
        <f t="shared" si="41"/>
        <v>0</v>
      </c>
      <c r="BN12" s="22">
        <f t="shared" si="42"/>
        <v>0</v>
      </c>
      <c r="BO12" s="10">
        <f t="shared" si="43"/>
        <v>0</v>
      </c>
      <c r="BP12" s="23">
        <f t="shared" si="44"/>
        <v>0</v>
      </c>
      <c r="BR12" s="10">
        <f t="shared" si="45"/>
        <v>0</v>
      </c>
      <c r="BS12" s="23"/>
      <c r="BT12" s="34">
        <v>6</v>
      </c>
      <c r="BU12" s="34"/>
      <c r="BV12" s="34" t="e">
        <f>AM91</f>
        <v>#DIV/0!</v>
      </c>
      <c r="BW12" s="34" t="e">
        <f>AN91</f>
        <v>#DIV/0!</v>
      </c>
      <c r="BX12" s="34" t="e">
        <f>AO91</f>
        <v>#DIV/0!</v>
      </c>
      <c r="BY12" s="34" t="e">
        <f t="shared" si="46"/>
        <v>#DIV/0!</v>
      </c>
      <c r="BZ12" s="34" t="e">
        <f t="shared" si="47"/>
        <v>#DIV/0!</v>
      </c>
      <c r="CA12" s="34" t="e">
        <f t="shared" si="48"/>
        <v>#DIV/0!</v>
      </c>
      <c r="CB12" s="34" t="e">
        <f t="shared" si="49"/>
        <v>#DIV/0!</v>
      </c>
    </row>
    <row r="13" spans="1:80">
      <c r="A13">
        <f>'2. k-data'!A13</f>
        <v>410</v>
      </c>
      <c r="B13">
        <f>'2. k-data'!B13</f>
        <v>0</v>
      </c>
      <c r="D13" s="22">
        <v>4.3499999999999997E-2</v>
      </c>
      <c r="E13" s="10">
        <v>1.1999999999999999E-3</v>
      </c>
      <c r="F13" s="23">
        <v>0.2074</v>
      </c>
      <c r="H13" s="22">
        <v>0.252</v>
      </c>
      <c r="I13" s="10">
        <v>0.11799999999999999</v>
      </c>
      <c r="J13" s="10">
        <v>7.3999999999999996E-2</v>
      </c>
      <c r="K13" s="10">
        <v>0.124</v>
      </c>
      <c r="L13" s="10">
        <v>0.31900000000000001</v>
      </c>
      <c r="M13" s="10">
        <v>0.49199999999999999</v>
      </c>
      <c r="N13" s="10">
        <v>0.55900000000000005</v>
      </c>
      <c r="O13" s="10">
        <v>0.46200000000000002</v>
      </c>
      <c r="P13" s="10">
        <v>5.0999999999999997E-2</v>
      </c>
      <c r="Q13" s="10">
        <v>6.8000000000000005E-2</v>
      </c>
      <c r="R13" s="10">
        <v>0.11600000000000001</v>
      </c>
      <c r="S13" s="10">
        <v>6.4000000000000001E-2</v>
      </c>
      <c r="T13" s="10">
        <v>0.34100000000000003</v>
      </c>
      <c r="U13" s="10">
        <v>0.04</v>
      </c>
      <c r="V13" s="23">
        <v>0.16400000000000001</v>
      </c>
      <c r="X13" s="22">
        <f t="shared" si="0"/>
        <v>0</v>
      </c>
      <c r="Y13" s="10">
        <f t="shared" si="1"/>
        <v>0</v>
      </c>
      <c r="Z13" s="23">
        <f t="shared" si="2"/>
        <v>0</v>
      </c>
      <c r="AA13" s="22">
        <f t="shared" si="3"/>
        <v>0</v>
      </c>
      <c r="AB13" s="10">
        <f t="shared" si="4"/>
        <v>0</v>
      </c>
      <c r="AC13" s="23">
        <f t="shared" si="5"/>
        <v>0</v>
      </c>
      <c r="AD13" s="22">
        <f t="shared" si="6"/>
        <v>0</v>
      </c>
      <c r="AE13" s="10">
        <f t="shared" si="7"/>
        <v>0</v>
      </c>
      <c r="AF13" s="23">
        <f t="shared" si="8"/>
        <v>0</v>
      </c>
      <c r="AG13" s="22">
        <f t="shared" si="9"/>
        <v>0</v>
      </c>
      <c r="AH13" s="10">
        <f t="shared" si="10"/>
        <v>0</v>
      </c>
      <c r="AI13" s="23">
        <f t="shared" si="11"/>
        <v>0</v>
      </c>
      <c r="AJ13" s="22">
        <f t="shared" si="12"/>
        <v>0</v>
      </c>
      <c r="AK13" s="10">
        <f t="shared" si="13"/>
        <v>0</v>
      </c>
      <c r="AL13" s="23">
        <f t="shared" si="14"/>
        <v>0</v>
      </c>
      <c r="AM13" s="22">
        <f t="shared" si="15"/>
        <v>0</v>
      </c>
      <c r="AN13" s="10">
        <f t="shared" si="16"/>
        <v>0</v>
      </c>
      <c r="AO13" s="23">
        <f t="shared" si="17"/>
        <v>0</v>
      </c>
      <c r="AP13" s="22">
        <f t="shared" si="18"/>
        <v>0</v>
      </c>
      <c r="AQ13" s="10">
        <f t="shared" si="19"/>
        <v>0</v>
      </c>
      <c r="AR13" s="23">
        <f t="shared" si="20"/>
        <v>0</v>
      </c>
      <c r="AS13" s="22">
        <f t="shared" si="21"/>
        <v>0</v>
      </c>
      <c r="AT13" s="10">
        <f t="shared" si="22"/>
        <v>0</v>
      </c>
      <c r="AU13" s="23">
        <f t="shared" si="23"/>
        <v>0</v>
      </c>
      <c r="AV13" s="22">
        <f t="shared" si="24"/>
        <v>0</v>
      </c>
      <c r="AW13" s="10">
        <f t="shared" si="25"/>
        <v>0</v>
      </c>
      <c r="AX13" s="23">
        <f t="shared" si="26"/>
        <v>0</v>
      </c>
      <c r="AY13" s="22">
        <f t="shared" si="27"/>
        <v>0</v>
      </c>
      <c r="AZ13" s="10">
        <f t="shared" si="28"/>
        <v>0</v>
      </c>
      <c r="BA13" s="23">
        <f t="shared" si="29"/>
        <v>0</v>
      </c>
      <c r="BB13" s="22">
        <f t="shared" si="30"/>
        <v>0</v>
      </c>
      <c r="BC13" s="10">
        <f t="shared" si="31"/>
        <v>0</v>
      </c>
      <c r="BD13" s="23">
        <f t="shared" si="32"/>
        <v>0</v>
      </c>
      <c r="BE13" s="22">
        <f t="shared" si="33"/>
        <v>0</v>
      </c>
      <c r="BF13" s="10">
        <f t="shared" si="34"/>
        <v>0</v>
      </c>
      <c r="BG13" s="23">
        <f t="shared" si="35"/>
        <v>0</v>
      </c>
      <c r="BH13" s="22">
        <f t="shared" si="36"/>
        <v>0</v>
      </c>
      <c r="BI13" s="10">
        <f t="shared" si="37"/>
        <v>0</v>
      </c>
      <c r="BJ13" s="23">
        <f t="shared" si="38"/>
        <v>0</v>
      </c>
      <c r="BK13" s="22">
        <f t="shared" si="39"/>
        <v>0</v>
      </c>
      <c r="BL13" s="10">
        <f t="shared" si="40"/>
        <v>0</v>
      </c>
      <c r="BM13" s="23">
        <f t="shared" si="41"/>
        <v>0</v>
      </c>
      <c r="BN13" s="22">
        <f t="shared" si="42"/>
        <v>0</v>
      </c>
      <c r="BO13" s="10">
        <f t="shared" si="43"/>
        <v>0</v>
      </c>
      <c r="BP13" s="23">
        <f t="shared" si="44"/>
        <v>0</v>
      </c>
      <c r="BR13" s="10">
        <f t="shared" si="45"/>
        <v>0</v>
      </c>
      <c r="BS13" s="23"/>
      <c r="BT13" s="34">
        <v>7</v>
      </c>
      <c r="BU13" s="34"/>
      <c r="BV13" s="34" t="e">
        <f>AP91</f>
        <v>#DIV/0!</v>
      </c>
      <c r="BW13" s="34" t="e">
        <f>AQ91</f>
        <v>#DIV/0!</v>
      </c>
      <c r="BX13" s="34" t="e">
        <f>AR91</f>
        <v>#DIV/0!</v>
      </c>
      <c r="BY13" s="34" t="e">
        <f t="shared" si="46"/>
        <v>#DIV/0!</v>
      </c>
      <c r="BZ13" s="34" t="e">
        <f t="shared" si="47"/>
        <v>#DIV/0!</v>
      </c>
      <c r="CA13" s="34" t="e">
        <f t="shared" si="48"/>
        <v>#DIV/0!</v>
      </c>
      <c r="CB13" s="34" t="e">
        <f t="shared" si="49"/>
        <v>#DIV/0!</v>
      </c>
    </row>
    <row r="14" spans="1:80">
      <c r="A14">
        <f>'2. k-data'!A14</f>
        <v>415</v>
      </c>
      <c r="B14">
        <f>'2. k-data'!B14</f>
        <v>0</v>
      </c>
      <c r="D14" s="22">
        <v>7.7600000000000002E-2</v>
      </c>
      <c r="E14" s="10">
        <v>2.2000000000000001E-3</v>
      </c>
      <c r="F14" s="23">
        <v>0.37130000000000002</v>
      </c>
      <c r="H14" s="22">
        <v>0.248</v>
      </c>
      <c r="I14" s="10">
        <v>0.12</v>
      </c>
      <c r="J14" s="10">
        <v>7.3999999999999996E-2</v>
      </c>
      <c r="K14" s="10">
        <v>0.126</v>
      </c>
      <c r="L14" s="10">
        <v>0.32200000000000001</v>
      </c>
      <c r="M14" s="10">
        <v>0.50800000000000001</v>
      </c>
      <c r="N14" s="10">
        <v>0.56000000000000005</v>
      </c>
      <c r="O14" s="10">
        <v>0.48199999999999998</v>
      </c>
      <c r="P14" s="10">
        <v>0.05</v>
      </c>
      <c r="Q14" s="10">
        <v>6.9000000000000006E-2</v>
      </c>
      <c r="R14" s="10">
        <v>0.112</v>
      </c>
      <c r="S14" s="10">
        <v>6.5000000000000002E-2</v>
      </c>
      <c r="T14" s="10">
        <v>0.35199999999999998</v>
      </c>
      <c r="U14" s="10">
        <v>4.1000000000000002E-2</v>
      </c>
      <c r="V14" s="23">
        <v>0.16700000000000001</v>
      </c>
      <c r="X14" s="22">
        <f t="shared" si="0"/>
        <v>0</v>
      </c>
      <c r="Y14" s="10">
        <f t="shared" si="1"/>
        <v>0</v>
      </c>
      <c r="Z14" s="23">
        <f t="shared" si="2"/>
        <v>0</v>
      </c>
      <c r="AA14" s="22">
        <f t="shared" si="3"/>
        <v>0</v>
      </c>
      <c r="AB14" s="10">
        <f t="shared" si="4"/>
        <v>0</v>
      </c>
      <c r="AC14" s="23">
        <f t="shared" si="5"/>
        <v>0</v>
      </c>
      <c r="AD14" s="22">
        <f t="shared" si="6"/>
        <v>0</v>
      </c>
      <c r="AE14" s="10">
        <f t="shared" si="7"/>
        <v>0</v>
      </c>
      <c r="AF14" s="23">
        <f t="shared" si="8"/>
        <v>0</v>
      </c>
      <c r="AG14" s="22">
        <f t="shared" si="9"/>
        <v>0</v>
      </c>
      <c r="AH14" s="10">
        <f t="shared" si="10"/>
        <v>0</v>
      </c>
      <c r="AI14" s="23">
        <f t="shared" si="11"/>
        <v>0</v>
      </c>
      <c r="AJ14" s="22">
        <f t="shared" si="12"/>
        <v>0</v>
      </c>
      <c r="AK14" s="10">
        <f t="shared" si="13"/>
        <v>0</v>
      </c>
      <c r="AL14" s="23">
        <f t="shared" si="14"/>
        <v>0</v>
      </c>
      <c r="AM14" s="22">
        <f t="shared" si="15"/>
        <v>0</v>
      </c>
      <c r="AN14" s="10">
        <f t="shared" si="16"/>
        <v>0</v>
      </c>
      <c r="AO14" s="23">
        <f t="shared" si="17"/>
        <v>0</v>
      </c>
      <c r="AP14" s="22">
        <f t="shared" si="18"/>
        <v>0</v>
      </c>
      <c r="AQ14" s="10">
        <f t="shared" si="19"/>
        <v>0</v>
      </c>
      <c r="AR14" s="23">
        <f t="shared" si="20"/>
        <v>0</v>
      </c>
      <c r="AS14" s="22">
        <f t="shared" si="21"/>
        <v>0</v>
      </c>
      <c r="AT14" s="10">
        <f t="shared" si="22"/>
        <v>0</v>
      </c>
      <c r="AU14" s="23">
        <f t="shared" si="23"/>
        <v>0</v>
      </c>
      <c r="AV14" s="22">
        <f t="shared" si="24"/>
        <v>0</v>
      </c>
      <c r="AW14" s="10">
        <f t="shared" si="25"/>
        <v>0</v>
      </c>
      <c r="AX14" s="23">
        <f t="shared" si="26"/>
        <v>0</v>
      </c>
      <c r="AY14" s="22">
        <f t="shared" si="27"/>
        <v>0</v>
      </c>
      <c r="AZ14" s="10">
        <f t="shared" si="28"/>
        <v>0</v>
      </c>
      <c r="BA14" s="23">
        <f t="shared" si="29"/>
        <v>0</v>
      </c>
      <c r="BB14" s="22">
        <f t="shared" si="30"/>
        <v>0</v>
      </c>
      <c r="BC14" s="10">
        <f t="shared" si="31"/>
        <v>0</v>
      </c>
      <c r="BD14" s="23">
        <f t="shared" si="32"/>
        <v>0</v>
      </c>
      <c r="BE14" s="22">
        <f t="shared" si="33"/>
        <v>0</v>
      </c>
      <c r="BF14" s="10">
        <f t="shared" si="34"/>
        <v>0</v>
      </c>
      <c r="BG14" s="23">
        <f t="shared" si="35"/>
        <v>0</v>
      </c>
      <c r="BH14" s="22">
        <f t="shared" si="36"/>
        <v>0</v>
      </c>
      <c r="BI14" s="10">
        <f t="shared" si="37"/>
        <v>0</v>
      </c>
      <c r="BJ14" s="23">
        <f t="shared" si="38"/>
        <v>0</v>
      </c>
      <c r="BK14" s="22">
        <f t="shared" si="39"/>
        <v>0</v>
      </c>
      <c r="BL14" s="10">
        <f t="shared" si="40"/>
        <v>0</v>
      </c>
      <c r="BM14" s="23">
        <f t="shared" si="41"/>
        <v>0</v>
      </c>
      <c r="BN14" s="22">
        <f t="shared" si="42"/>
        <v>0</v>
      </c>
      <c r="BO14" s="10">
        <f t="shared" si="43"/>
        <v>0</v>
      </c>
      <c r="BP14" s="23">
        <f t="shared" si="44"/>
        <v>0</v>
      </c>
      <c r="BR14" s="10">
        <f t="shared" si="45"/>
        <v>0</v>
      </c>
      <c r="BS14" s="23"/>
      <c r="BT14" s="34">
        <v>8</v>
      </c>
      <c r="BU14" s="34"/>
      <c r="BV14" s="34" t="e">
        <f>AS91</f>
        <v>#DIV/0!</v>
      </c>
      <c r="BW14" s="34" t="e">
        <f>AT91</f>
        <v>#DIV/0!</v>
      </c>
      <c r="BX14" s="34" t="e">
        <f>AQ91</f>
        <v>#DIV/0!</v>
      </c>
      <c r="BY14" s="34" t="e">
        <f t="shared" si="46"/>
        <v>#DIV/0!</v>
      </c>
      <c r="BZ14" s="34" t="e">
        <f t="shared" si="47"/>
        <v>#DIV/0!</v>
      </c>
      <c r="CA14" s="34" t="e">
        <f t="shared" si="48"/>
        <v>#DIV/0!</v>
      </c>
      <c r="CB14" s="34" t="e">
        <f t="shared" si="49"/>
        <v>#DIV/0!</v>
      </c>
    </row>
    <row r="15" spans="1:80">
      <c r="A15">
        <f>'2. k-data'!A15</f>
        <v>420</v>
      </c>
      <c r="B15">
        <f>'2. k-data'!B15</f>
        <v>0</v>
      </c>
      <c r="D15" s="22">
        <v>0.13439999999999999</v>
      </c>
      <c r="E15" s="10">
        <v>4.0000000000000001E-3</v>
      </c>
      <c r="F15" s="23">
        <v>0.64559999999999995</v>
      </c>
      <c r="H15" s="22">
        <v>0.24399999999999999</v>
      </c>
      <c r="I15" s="10">
        <v>0.121</v>
      </c>
      <c r="J15" s="10">
        <v>7.3999999999999996E-2</v>
      </c>
      <c r="K15" s="10">
        <v>0.128</v>
      </c>
      <c r="L15" s="10">
        <v>0.32600000000000001</v>
      </c>
      <c r="M15" s="10">
        <v>0.51700000000000002</v>
      </c>
      <c r="N15" s="10">
        <v>0.56100000000000005</v>
      </c>
      <c r="O15" s="10">
        <v>0.49</v>
      </c>
      <c r="P15" s="10">
        <v>0.05</v>
      </c>
      <c r="Q15" s="10">
        <v>6.9000000000000006E-2</v>
      </c>
      <c r="R15" s="10">
        <v>0.108</v>
      </c>
      <c r="S15" s="10">
        <v>7.4999999999999997E-2</v>
      </c>
      <c r="T15" s="10">
        <v>0.35899999999999999</v>
      </c>
      <c r="U15" s="10">
        <v>4.2000000000000003E-2</v>
      </c>
      <c r="V15" s="23">
        <v>0.17</v>
      </c>
      <c r="X15" s="22">
        <f t="shared" si="0"/>
        <v>0</v>
      </c>
      <c r="Y15" s="10">
        <f t="shared" si="1"/>
        <v>0</v>
      </c>
      <c r="Z15" s="23">
        <f t="shared" si="2"/>
        <v>0</v>
      </c>
      <c r="AA15" s="22">
        <f t="shared" si="3"/>
        <v>0</v>
      </c>
      <c r="AB15" s="10">
        <f t="shared" si="4"/>
        <v>0</v>
      </c>
      <c r="AC15" s="23">
        <f t="shared" si="5"/>
        <v>0</v>
      </c>
      <c r="AD15" s="22">
        <f t="shared" si="6"/>
        <v>0</v>
      </c>
      <c r="AE15" s="10">
        <f t="shared" si="7"/>
        <v>0</v>
      </c>
      <c r="AF15" s="23">
        <f t="shared" si="8"/>
        <v>0</v>
      </c>
      <c r="AG15" s="22">
        <f t="shared" si="9"/>
        <v>0</v>
      </c>
      <c r="AH15" s="10">
        <f t="shared" si="10"/>
        <v>0</v>
      </c>
      <c r="AI15" s="23">
        <f t="shared" si="11"/>
        <v>0</v>
      </c>
      <c r="AJ15" s="22">
        <f t="shared" si="12"/>
        <v>0</v>
      </c>
      <c r="AK15" s="10">
        <f t="shared" si="13"/>
        <v>0</v>
      </c>
      <c r="AL15" s="23">
        <f t="shared" si="14"/>
        <v>0</v>
      </c>
      <c r="AM15" s="22">
        <f t="shared" si="15"/>
        <v>0</v>
      </c>
      <c r="AN15" s="10">
        <f t="shared" si="16"/>
        <v>0</v>
      </c>
      <c r="AO15" s="23">
        <f t="shared" si="17"/>
        <v>0</v>
      </c>
      <c r="AP15" s="22">
        <f t="shared" si="18"/>
        <v>0</v>
      </c>
      <c r="AQ15" s="10">
        <f t="shared" si="19"/>
        <v>0</v>
      </c>
      <c r="AR15" s="23">
        <f t="shared" si="20"/>
        <v>0</v>
      </c>
      <c r="AS15" s="22">
        <f t="shared" si="21"/>
        <v>0</v>
      </c>
      <c r="AT15" s="10">
        <f t="shared" si="22"/>
        <v>0</v>
      </c>
      <c r="AU15" s="23">
        <f t="shared" si="23"/>
        <v>0</v>
      </c>
      <c r="AV15" s="22">
        <f t="shared" si="24"/>
        <v>0</v>
      </c>
      <c r="AW15" s="10">
        <f t="shared" si="25"/>
        <v>0</v>
      </c>
      <c r="AX15" s="23">
        <f t="shared" si="26"/>
        <v>0</v>
      </c>
      <c r="AY15" s="22">
        <f t="shared" si="27"/>
        <v>0</v>
      </c>
      <c r="AZ15" s="10">
        <f t="shared" si="28"/>
        <v>0</v>
      </c>
      <c r="BA15" s="23">
        <f t="shared" si="29"/>
        <v>0</v>
      </c>
      <c r="BB15" s="22">
        <f t="shared" si="30"/>
        <v>0</v>
      </c>
      <c r="BC15" s="10">
        <f t="shared" si="31"/>
        <v>0</v>
      </c>
      <c r="BD15" s="23">
        <f t="shared" si="32"/>
        <v>0</v>
      </c>
      <c r="BE15" s="22">
        <f t="shared" si="33"/>
        <v>0</v>
      </c>
      <c r="BF15" s="10">
        <f t="shared" si="34"/>
        <v>0</v>
      </c>
      <c r="BG15" s="23">
        <f t="shared" si="35"/>
        <v>0</v>
      </c>
      <c r="BH15" s="22">
        <f t="shared" si="36"/>
        <v>0</v>
      </c>
      <c r="BI15" s="10">
        <f t="shared" si="37"/>
        <v>0</v>
      </c>
      <c r="BJ15" s="23">
        <f t="shared" si="38"/>
        <v>0</v>
      </c>
      <c r="BK15" s="22">
        <f t="shared" si="39"/>
        <v>0</v>
      </c>
      <c r="BL15" s="10">
        <f t="shared" si="40"/>
        <v>0</v>
      </c>
      <c r="BM15" s="23">
        <f t="shared" si="41"/>
        <v>0</v>
      </c>
      <c r="BN15" s="22">
        <f t="shared" si="42"/>
        <v>0</v>
      </c>
      <c r="BO15" s="10">
        <f t="shared" si="43"/>
        <v>0</v>
      </c>
      <c r="BP15" s="23">
        <f t="shared" si="44"/>
        <v>0</v>
      </c>
      <c r="BR15" s="10">
        <f t="shared" si="45"/>
        <v>0</v>
      </c>
      <c r="BS15" s="23"/>
      <c r="BT15" s="34">
        <v>9</v>
      </c>
      <c r="BU15" s="34"/>
      <c r="BV15" s="34" t="e">
        <f>AU91</f>
        <v>#DIV/0!</v>
      </c>
      <c r="BW15" s="34" t="e">
        <f>AV91</f>
        <v>#DIV/0!</v>
      </c>
      <c r="BX15" s="34" t="e">
        <f>AX91</f>
        <v>#DIV/0!</v>
      </c>
      <c r="BY15" s="34" t="e">
        <f t="shared" si="46"/>
        <v>#DIV/0!</v>
      </c>
      <c r="BZ15" s="34" t="e">
        <f t="shared" si="47"/>
        <v>#DIV/0!</v>
      </c>
      <c r="CA15" s="34" t="e">
        <f t="shared" si="48"/>
        <v>#DIV/0!</v>
      </c>
      <c r="CB15" s="34" t="e">
        <f t="shared" si="49"/>
        <v>#DIV/0!</v>
      </c>
    </row>
    <row r="16" spans="1:80">
      <c r="A16">
        <f>'2. k-data'!A16</f>
        <v>425</v>
      </c>
      <c r="B16">
        <f>'2. k-data'!B16</f>
        <v>0</v>
      </c>
      <c r="D16" s="22">
        <v>0.21479999999999999</v>
      </c>
      <c r="E16" s="10">
        <v>7.3000000000000001E-3</v>
      </c>
      <c r="F16" s="23">
        <v>1.0390999999999999</v>
      </c>
      <c r="H16" s="22">
        <v>0.24</v>
      </c>
      <c r="I16" s="10">
        <v>0.122</v>
      </c>
      <c r="J16" s="10">
        <v>7.2999999999999995E-2</v>
      </c>
      <c r="K16" s="10">
        <v>0.13100000000000001</v>
      </c>
      <c r="L16" s="10">
        <v>0.33</v>
      </c>
      <c r="M16" s="10">
        <v>0.52400000000000002</v>
      </c>
      <c r="N16" s="10">
        <v>0.55800000000000005</v>
      </c>
      <c r="O16" s="10">
        <v>0.48799999999999999</v>
      </c>
      <c r="P16" s="10">
        <v>4.9000000000000002E-2</v>
      </c>
      <c r="Q16" s="10">
        <v>7.0000000000000007E-2</v>
      </c>
      <c r="R16" s="10">
        <v>0.105</v>
      </c>
      <c r="S16" s="10">
        <v>9.2999999999999999E-2</v>
      </c>
      <c r="T16" s="10">
        <v>0.36099999999999999</v>
      </c>
      <c r="U16" s="10">
        <v>4.2000000000000003E-2</v>
      </c>
      <c r="V16" s="23">
        <v>0.17499999999999999</v>
      </c>
      <c r="X16" s="22">
        <f t="shared" si="0"/>
        <v>0</v>
      </c>
      <c r="Y16" s="10">
        <f t="shared" si="1"/>
        <v>0</v>
      </c>
      <c r="Z16" s="23">
        <f t="shared" si="2"/>
        <v>0</v>
      </c>
      <c r="AA16" s="22">
        <f t="shared" si="3"/>
        <v>0</v>
      </c>
      <c r="AB16" s="10">
        <f t="shared" si="4"/>
        <v>0</v>
      </c>
      <c r="AC16" s="23">
        <f t="shared" si="5"/>
        <v>0</v>
      </c>
      <c r="AD16" s="22">
        <f t="shared" si="6"/>
        <v>0</v>
      </c>
      <c r="AE16" s="10">
        <f t="shared" si="7"/>
        <v>0</v>
      </c>
      <c r="AF16" s="23">
        <f t="shared" si="8"/>
        <v>0</v>
      </c>
      <c r="AG16" s="22">
        <f t="shared" si="9"/>
        <v>0</v>
      </c>
      <c r="AH16" s="10">
        <f t="shared" si="10"/>
        <v>0</v>
      </c>
      <c r="AI16" s="23">
        <f t="shared" si="11"/>
        <v>0</v>
      </c>
      <c r="AJ16" s="22">
        <f t="shared" si="12"/>
        <v>0</v>
      </c>
      <c r="AK16" s="10">
        <f t="shared" si="13"/>
        <v>0</v>
      </c>
      <c r="AL16" s="23">
        <f t="shared" si="14"/>
        <v>0</v>
      </c>
      <c r="AM16" s="22">
        <f t="shared" si="15"/>
        <v>0</v>
      </c>
      <c r="AN16" s="10">
        <f t="shared" si="16"/>
        <v>0</v>
      </c>
      <c r="AO16" s="23">
        <f t="shared" si="17"/>
        <v>0</v>
      </c>
      <c r="AP16" s="22">
        <f t="shared" si="18"/>
        <v>0</v>
      </c>
      <c r="AQ16" s="10">
        <f t="shared" si="19"/>
        <v>0</v>
      </c>
      <c r="AR16" s="23">
        <f t="shared" si="20"/>
        <v>0</v>
      </c>
      <c r="AS16" s="22">
        <f t="shared" si="21"/>
        <v>0</v>
      </c>
      <c r="AT16" s="10">
        <f t="shared" si="22"/>
        <v>0</v>
      </c>
      <c r="AU16" s="23">
        <f t="shared" si="23"/>
        <v>0</v>
      </c>
      <c r="AV16" s="22">
        <f t="shared" si="24"/>
        <v>0</v>
      </c>
      <c r="AW16" s="10">
        <f t="shared" si="25"/>
        <v>0</v>
      </c>
      <c r="AX16" s="23">
        <f t="shared" si="26"/>
        <v>0</v>
      </c>
      <c r="AY16" s="22">
        <f t="shared" si="27"/>
        <v>0</v>
      </c>
      <c r="AZ16" s="10">
        <f t="shared" si="28"/>
        <v>0</v>
      </c>
      <c r="BA16" s="23">
        <f t="shared" si="29"/>
        <v>0</v>
      </c>
      <c r="BB16" s="22">
        <f t="shared" si="30"/>
        <v>0</v>
      </c>
      <c r="BC16" s="10">
        <f t="shared" si="31"/>
        <v>0</v>
      </c>
      <c r="BD16" s="23">
        <f t="shared" si="32"/>
        <v>0</v>
      </c>
      <c r="BE16" s="22">
        <f t="shared" si="33"/>
        <v>0</v>
      </c>
      <c r="BF16" s="10">
        <f t="shared" si="34"/>
        <v>0</v>
      </c>
      <c r="BG16" s="23">
        <f t="shared" si="35"/>
        <v>0</v>
      </c>
      <c r="BH16" s="22">
        <f t="shared" si="36"/>
        <v>0</v>
      </c>
      <c r="BI16" s="10">
        <f t="shared" si="37"/>
        <v>0</v>
      </c>
      <c r="BJ16" s="23">
        <f t="shared" si="38"/>
        <v>0</v>
      </c>
      <c r="BK16" s="22">
        <f t="shared" si="39"/>
        <v>0</v>
      </c>
      <c r="BL16" s="10">
        <f t="shared" si="40"/>
        <v>0</v>
      </c>
      <c r="BM16" s="23">
        <f t="shared" si="41"/>
        <v>0</v>
      </c>
      <c r="BN16" s="22">
        <f t="shared" si="42"/>
        <v>0</v>
      </c>
      <c r="BO16" s="10">
        <f t="shared" si="43"/>
        <v>0</v>
      </c>
      <c r="BP16" s="23">
        <f t="shared" si="44"/>
        <v>0</v>
      </c>
      <c r="BR16" s="10">
        <f t="shared" si="45"/>
        <v>0</v>
      </c>
      <c r="BS16" s="23"/>
      <c r="BT16" s="34">
        <v>10</v>
      </c>
      <c r="BU16" s="34"/>
      <c r="BV16" s="34" t="e">
        <f>AY91</f>
        <v>#DIV/0!</v>
      </c>
      <c r="BW16" s="34" t="e">
        <f>AZ91</f>
        <v>#DIV/0!</v>
      </c>
      <c r="BX16" s="34" t="e">
        <f>BA91</f>
        <v>#DIV/0!</v>
      </c>
      <c r="BY16" s="34" t="e">
        <f t="shared" si="46"/>
        <v>#DIV/0!</v>
      </c>
      <c r="BZ16" s="34" t="e">
        <f t="shared" si="47"/>
        <v>#DIV/0!</v>
      </c>
      <c r="CA16" s="34" t="e">
        <f t="shared" si="48"/>
        <v>#DIV/0!</v>
      </c>
      <c r="CB16" s="34" t="e">
        <f t="shared" si="49"/>
        <v>#DIV/0!</v>
      </c>
    </row>
    <row r="17" spans="1:80">
      <c r="A17">
        <f>'2. k-data'!A17</f>
        <v>430</v>
      </c>
      <c r="B17">
        <f>'2. k-data'!B17</f>
        <v>0</v>
      </c>
      <c r="D17" s="22">
        <v>0.28389999999999999</v>
      </c>
      <c r="E17" s="10">
        <v>1.1599999999999999E-2</v>
      </c>
      <c r="F17" s="23">
        <v>1.3855999999999999</v>
      </c>
      <c r="H17" s="22">
        <v>0.23699999999999999</v>
      </c>
      <c r="I17" s="10">
        <v>0.122</v>
      </c>
      <c r="J17" s="10">
        <v>7.2999999999999995E-2</v>
      </c>
      <c r="K17" s="10">
        <v>0.13500000000000001</v>
      </c>
      <c r="L17" s="10">
        <v>0.33400000000000002</v>
      </c>
      <c r="M17" s="10">
        <v>0.53100000000000003</v>
      </c>
      <c r="N17" s="10">
        <v>0.55600000000000005</v>
      </c>
      <c r="O17" s="10">
        <v>0.48199999999999998</v>
      </c>
      <c r="P17" s="10">
        <v>4.8000000000000001E-2</v>
      </c>
      <c r="Q17" s="10">
        <v>7.1999999999999995E-2</v>
      </c>
      <c r="R17" s="10">
        <v>0.104</v>
      </c>
      <c r="S17" s="10">
        <v>0.123</v>
      </c>
      <c r="T17" s="10">
        <v>0.36399999999999999</v>
      </c>
      <c r="U17" s="10">
        <v>4.2999999999999997E-2</v>
      </c>
      <c r="V17" s="23">
        <v>0.182</v>
      </c>
      <c r="X17" s="22">
        <f t="shared" si="0"/>
        <v>0</v>
      </c>
      <c r="Y17" s="10">
        <f t="shared" si="1"/>
        <v>0</v>
      </c>
      <c r="Z17" s="23">
        <f t="shared" si="2"/>
        <v>0</v>
      </c>
      <c r="AA17" s="22">
        <f t="shared" si="3"/>
        <v>0</v>
      </c>
      <c r="AB17" s="10">
        <f t="shared" si="4"/>
        <v>0</v>
      </c>
      <c r="AC17" s="23">
        <f t="shared" si="5"/>
        <v>0</v>
      </c>
      <c r="AD17" s="22">
        <f t="shared" si="6"/>
        <v>0</v>
      </c>
      <c r="AE17" s="10">
        <f t="shared" si="7"/>
        <v>0</v>
      </c>
      <c r="AF17" s="23">
        <f t="shared" si="8"/>
        <v>0</v>
      </c>
      <c r="AG17" s="22">
        <f t="shared" si="9"/>
        <v>0</v>
      </c>
      <c r="AH17" s="10">
        <f t="shared" si="10"/>
        <v>0</v>
      </c>
      <c r="AI17" s="23">
        <f t="shared" si="11"/>
        <v>0</v>
      </c>
      <c r="AJ17" s="22">
        <f t="shared" si="12"/>
        <v>0</v>
      </c>
      <c r="AK17" s="10">
        <f t="shared" si="13"/>
        <v>0</v>
      </c>
      <c r="AL17" s="23">
        <f t="shared" si="14"/>
        <v>0</v>
      </c>
      <c r="AM17" s="22">
        <f t="shared" si="15"/>
        <v>0</v>
      </c>
      <c r="AN17" s="10">
        <f t="shared" si="16"/>
        <v>0</v>
      </c>
      <c r="AO17" s="23">
        <f t="shared" si="17"/>
        <v>0</v>
      </c>
      <c r="AP17" s="22">
        <f t="shared" si="18"/>
        <v>0</v>
      </c>
      <c r="AQ17" s="10">
        <f t="shared" si="19"/>
        <v>0</v>
      </c>
      <c r="AR17" s="23">
        <f t="shared" si="20"/>
        <v>0</v>
      </c>
      <c r="AS17" s="22">
        <f t="shared" si="21"/>
        <v>0</v>
      </c>
      <c r="AT17" s="10">
        <f t="shared" si="22"/>
        <v>0</v>
      </c>
      <c r="AU17" s="23">
        <f t="shared" si="23"/>
        <v>0</v>
      </c>
      <c r="AV17" s="22">
        <f t="shared" si="24"/>
        <v>0</v>
      </c>
      <c r="AW17" s="10">
        <f t="shared" si="25"/>
        <v>0</v>
      </c>
      <c r="AX17" s="23">
        <f t="shared" si="26"/>
        <v>0</v>
      </c>
      <c r="AY17" s="22">
        <f t="shared" si="27"/>
        <v>0</v>
      </c>
      <c r="AZ17" s="10">
        <f t="shared" si="28"/>
        <v>0</v>
      </c>
      <c r="BA17" s="23">
        <f t="shared" si="29"/>
        <v>0</v>
      </c>
      <c r="BB17" s="22">
        <f t="shared" si="30"/>
        <v>0</v>
      </c>
      <c r="BC17" s="10">
        <f t="shared" si="31"/>
        <v>0</v>
      </c>
      <c r="BD17" s="23">
        <f t="shared" si="32"/>
        <v>0</v>
      </c>
      <c r="BE17" s="22">
        <f t="shared" si="33"/>
        <v>0</v>
      </c>
      <c r="BF17" s="10">
        <f t="shared" si="34"/>
        <v>0</v>
      </c>
      <c r="BG17" s="23">
        <f t="shared" si="35"/>
        <v>0</v>
      </c>
      <c r="BH17" s="22">
        <f t="shared" si="36"/>
        <v>0</v>
      </c>
      <c r="BI17" s="10">
        <f t="shared" si="37"/>
        <v>0</v>
      </c>
      <c r="BJ17" s="23">
        <f t="shared" si="38"/>
        <v>0</v>
      </c>
      <c r="BK17" s="22">
        <f t="shared" si="39"/>
        <v>0</v>
      </c>
      <c r="BL17" s="10">
        <f t="shared" si="40"/>
        <v>0</v>
      </c>
      <c r="BM17" s="23">
        <f t="shared" si="41"/>
        <v>0</v>
      </c>
      <c r="BN17" s="22">
        <f t="shared" si="42"/>
        <v>0</v>
      </c>
      <c r="BO17" s="10">
        <f t="shared" si="43"/>
        <v>0</v>
      </c>
      <c r="BP17" s="23">
        <f t="shared" si="44"/>
        <v>0</v>
      </c>
      <c r="BR17" s="10">
        <f t="shared" si="45"/>
        <v>0</v>
      </c>
      <c r="BS17" s="23"/>
      <c r="BT17" s="34">
        <v>11</v>
      </c>
      <c r="BU17" s="34"/>
      <c r="BV17" s="34" t="e">
        <f>BB91</f>
        <v>#DIV/0!</v>
      </c>
      <c r="BW17" s="34" t="e">
        <f>BC91</f>
        <v>#DIV/0!</v>
      </c>
      <c r="BX17" s="34" t="e">
        <f>BD91</f>
        <v>#DIV/0!</v>
      </c>
      <c r="BY17" s="34" t="e">
        <f t="shared" si="46"/>
        <v>#DIV/0!</v>
      </c>
      <c r="BZ17" s="34" t="e">
        <f t="shared" si="47"/>
        <v>#DIV/0!</v>
      </c>
      <c r="CA17" s="34" t="e">
        <f t="shared" si="48"/>
        <v>#DIV/0!</v>
      </c>
      <c r="CB17" s="34" t="e">
        <f t="shared" si="49"/>
        <v>#DIV/0!</v>
      </c>
    </row>
    <row r="18" spans="1:80">
      <c r="A18">
        <f>'2. k-data'!A18</f>
        <v>435</v>
      </c>
      <c r="B18">
        <f>'2. k-data'!B18</f>
        <v>0</v>
      </c>
      <c r="D18" s="22">
        <v>0.32850000000000001</v>
      </c>
      <c r="E18" s="10">
        <v>1.6799999999999999E-2</v>
      </c>
      <c r="F18" s="23">
        <v>1.623</v>
      </c>
      <c r="H18" s="22">
        <v>0.23200000000000001</v>
      </c>
      <c r="I18" s="10">
        <v>0.122</v>
      </c>
      <c r="J18" s="10">
        <v>7.2999999999999995E-2</v>
      </c>
      <c r="K18" s="10">
        <v>0.13900000000000001</v>
      </c>
      <c r="L18" s="10">
        <v>0.33900000000000002</v>
      </c>
      <c r="M18" s="10">
        <v>0.53800000000000003</v>
      </c>
      <c r="N18" s="10">
        <v>0.55100000000000005</v>
      </c>
      <c r="O18" s="10">
        <v>0.47299999999999998</v>
      </c>
      <c r="P18" s="10">
        <v>4.7E-2</v>
      </c>
      <c r="Q18" s="10">
        <v>7.2999999999999995E-2</v>
      </c>
      <c r="R18" s="10">
        <v>0.104</v>
      </c>
      <c r="S18" s="10">
        <v>0.16</v>
      </c>
      <c r="T18" s="10">
        <v>0.36499999999999999</v>
      </c>
      <c r="U18" s="10">
        <v>4.3999999999999997E-2</v>
      </c>
      <c r="V18" s="23">
        <v>0.192</v>
      </c>
      <c r="X18" s="22">
        <f t="shared" si="0"/>
        <v>0</v>
      </c>
      <c r="Y18" s="10">
        <f t="shared" si="1"/>
        <v>0</v>
      </c>
      <c r="Z18" s="23">
        <f t="shared" si="2"/>
        <v>0</v>
      </c>
      <c r="AA18" s="22">
        <f t="shared" si="3"/>
        <v>0</v>
      </c>
      <c r="AB18" s="10">
        <f t="shared" si="4"/>
        <v>0</v>
      </c>
      <c r="AC18" s="23">
        <f t="shared" si="5"/>
        <v>0</v>
      </c>
      <c r="AD18" s="22">
        <f t="shared" si="6"/>
        <v>0</v>
      </c>
      <c r="AE18" s="10">
        <f t="shared" si="7"/>
        <v>0</v>
      </c>
      <c r="AF18" s="23">
        <f t="shared" si="8"/>
        <v>0</v>
      </c>
      <c r="AG18" s="22">
        <f t="shared" si="9"/>
        <v>0</v>
      </c>
      <c r="AH18" s="10">
        <f t="shared" si="10"/>
        <v>0</v>
      </c>
      <c r="AI18" s="23">
        <f t="shared" si="11"/>
        <v>0</v>
      </c>
      <c r="AJ18" s="22">
        <f t="shared" si="12"/>
        <v>0</v>
      </c>
      <c r="AK18" s="10">
        <f t="shared" si="13"/>
        <v>0</v>
      </c>
      <c r="AL18" s="23">
        <f t="shared" si="14"/>
        <v>0</v>
      </c>
      <c r="AM18" s="22">
        <f t="shared" si="15"/>
        <v>0</v>
      </c>
      <c r="AN18" s="10">
        <f t="shared" si="16"/>
        <v>0</v>
      </c>
      <c r="AO18" s="23">
        <f t="shared" si="17"/>
        <v>0</v>
      </c>
      <c r="AP18" s="22">
        <f t="shared" si="18"/>
        <v>0</v>
      </c>
      <c r="AQ18" s="10">
        <f t="shared" si="19"/>
        <v>0</v>
      </c>
      <c r="AR18" s="23">
        <f t="shared" si="20"/>
        <v>0</v>
      </c>
      <c r="AS18" s="22">
        <f t="shared" si="21"/>
        <v>0</v>
      </c>
      <c r="AT18" s="10">
        <f t="shared" si="22"/>
        <v>0</v>
      </c>
      <c r="AU18" s="23">
        <f t="shared" si="23"/>
        <v>0</v>
      </c>
      <c r="AV18" s="22">
        <f t="shared" si="24"/>
        <v>0</v>
      </c>
      <c r="AW18" s="10">
        <f t="shared" si="25"/>
        <v>0</v>
      </c>
      <c r="AX18" s="23">
        <f t="shared" si="26"/>
        <v>0</v>
      </c>
      <c r="AY18" s="22">
        <f t="shared" si="27"/>
        <v>0</v>
      </c>
      <c r="AZ18" s="10">
        <f t="shared" si="28"/>
        <v>0</v>
      </c>
      <c r="BA18" s="23">
        <f t="shared" si="29"/>
        <v>0</v>
      </c>
      <c r="BB18" s="22">
        <f t="shared" si="30"/>
        <v>0</v>
      </c>
      <c r="BC18" s="10">
        <f t="shared" si="31"/>
        <v>0</v>
      </c>
      <c r="BD18" s="23">
        <f t="shared" si="32"/>
        <v>0</v>
      </c>
      <c r="BE18" s="22">
        <f t="shared" si="33"/>
        <v>0</v>
      </c>
      <c r="BF18" s="10">
        <f t="shared" si="34"/>
        <v>0</v>
      </c>
      <c r="BG18" s="23">
        <f t="shared" si="35"/>
        <v>0</v>
      </c>
      <c r="BH18" s="22">
        <f t="shared" si="36"/>
        <v>0</v>
      </c>
      <c r="BI18" s="10">
        <f t="shared" si="37"/>
        <v>0</v>
      </c>
      <c r="BJ18" s="23">
        <f t="shared" si="38"/>
        <v>0</v>
      </c>
      <c r="BK18" s="22">
        <f t="shared" si="39"/>
        <v>0</v>
      </c>
      <c r="BL18" s="10">
        <f t="shared" si="40"/>
        <v>0</v>
      </c>
      <c r="BM18" s="23">
        <f t="shared" si="41"/>
        <v>0</v>
      </c>
      <c r="BN18" s="22">
        <f t="shared" si="42"/>
        <v>0</v>
      </c>
      <c r="BO18" s="10">
        <f t="shared" si="43"/>
        <v>0</v>
      </c>
      <c r="BP18" s="23">
        <f t="shared" si="44"/>
        <v>0</v>
      </c>
      <c r="BR18" s="10">
        <f t="shared" si="45"/>
        <v>0</v>
      </c>
      <c r="BS18" s="23"/>
      <c r="BT18" s="34">
        <v>12</v>
      </c>
      <c r="BU18" s="34"/>
      <c r="BV18" s="34" t="e">
        <f>BE91</f>
        <v>#DIV/0!</v>
      </c>
      <c r="BW18" s="34" t="e">
        <f>BF91</f>
        <v>#DIV/0!</v>
      </c>
      <c r="BX18" s="34" t="e">
        <f>BG91</f>
        <v>#DIV/0!</v>
      </c>
      <c r="BY18" s="34" t="e">
        <f t="shared" si="46"/>
        <v>#DIV/0!</v>
      </c>
      <c r="BZ18" s="34" t="e">
        <f t="shared" si="47"/>
        <v>#DIV/0!</v>
      </c>
      <c r="CA18" s="34" t="e">
        <f t="shared" si="48"/>
        <v>#DIV/0!</v>
      </c>
      <c r="CB18" s="34" t="e">
        <f t="shared" si="49"/>
        <v>#DIV/0!</v>
      </c>
    </row>
    <row r="19" spans="1:80">
      <c r="A19">
        <f>'2. k-data'!A19</f>
        <v>440</v>
      </c>
      <c r="B19">
        <f>'2. k-data'!B19</f>
        <v>0</v>
      </c>
      <c r="D19" s="22">
        <v>0.3483</v>
      </c>
      <c r="E19" s="10">
        <v>2.3E-2</v>
      </c>
      <c r="F19" s="23">
        <v>1.7471000000000001</v>
      </c>
      <c r="H19" s="22">
        <v>0.23</v>
      </c>
      <c r="I19" s="10">
        <v>0.123</v>
      </c>
      <c r="J19" s="10">
        <v>7.2999999999999995E-2</v>
      </c>
      <c r="K19" s="10">
        <v>0.14399999999999999</v>
      </c>
      <c r="L19" s="10">
        <v>0.34599999999999997</v>
      </c>
      <c r="M19" s="10">
        <v>0.54400000000000004</v>
      </c>
      <c r="N19" s="10">
        <v>0.54400000000000004</v>
      </c>
      <c r="O19" s="10">
        <v>0.46200000000000002</v>
      </c>
      <c r="P19" s="10">
        <v>4.5999999999999999E-2</v>
      </c>
      <c r="Q19" s="10">
        <v>7.5999999999999998E-2</v>
      </c>
      <c r="R19" s="10">
        <v>0.105</v>
      </c>
      <c r="S19" s="10">
        <v>0.20699999999999999</v>
      </c>
      <c r="T19" s="10">
        <v>0.36699999999999999</v>
      </c>
      <c r="U19" s="10">
        <v>4.3999999999999997E-2</v>
      </c>
      <c r="V19" s="23">
        <v>0.20300000000000001</v>
      </c>
      <c r="X19" s="22">
        <f t="shared" si="0"/>
        <v>0</v>
      </c>
      <c r="Y19" s="10">
        <f t="shared" si="1"/>
        <v>0</v>
      </c>
      <c r="Z19" s="23">
        <f t="shared" si="2"/>
        <v>0</v>
      </c>
      <c r="AA19" s="22">
        <f t="shared" si="3"/>
        <v>0</v>
      </c>
      <c r="AB19" s="10">
        <f t="shared" si="4"/>
        <v>0</v>
      </c>
      <c r="AC19" s="23">
        <f t="shared" si="5"/>
        <v>0</v>
      </c>
      <c r="AD19" s="22">
        <f t="shared" si="6"/>
        <v>0</v>
      </c>
      <c r="AE19" s="10">
        <f t="shared" si="7"/>
        <v>0</v>
      </c>
      <c r="AF19" s="23">
        <f t="shared" si="8"/>
        <v>0</v>
      </c>
      <c r="AG19" s="22">
        <f t="shared" si="9"/>
        <v>0</v>
      </c>
      <c r="AH19" s="10">
        <f t="shared" si="10"/>
        <v>0</v>
      </c>
      <c r="AI19" s="23">
        <f t="shared" si="11"/>
        <v>0</v>
      </c>
      <c r="AJ19" s="22">
        <f t="shared" si="12"/>
        <v>0</v>
      </c>
      <c r="AK19" s="10">
        <f t="shared" si="13"/>
        <v>0</v>
      </c>
      <c r="AL19" s="23">
        <f t="shared" si="14"/>
        <v>0</v>
      </c>
      <c r="AM19" s="22">
        <f t="shared" si="15"/>
        <v>0</v>
      </c>
      <c r="AN19" s="10">
        <f t="shared" si="16"/>
        <v>0</v>
      </c>
      <c r="AO19" s="23">
        <f t="shared" si="17"/>
        <v>0</v>
      </c>
      <c r="AP19" s="22">
        <f t="shared" si="18"/>
        <v>0</v>
      </c>
      <c r="AQ19" s="10">
        <f t="shared" si="19"/>
        <v>0</v>
      </c>
      <c r="AR19" s="23">
        <f t="shared" si="20"/>
        <v>0</v>
      </c>
      <c r="AS19" s="22">
        <f t="shared" si="21"/>
        <v>0</v>
      </c>
      <c r="AT19" s="10">
        <f t="shared" si="22"/>
        <v>0</v>
      </c>
      <c r="AU19" s="23">
        <f t="shared" si="23"/>
        <v>0</v>
      </c>
      <c r="AV19" s="22">
        <f t="shared" si="24"/>
        <v>0</v>
      </c>
      <c r="AW19" s="10">
        <f t="shared" si="25"/>
        <v>0</v>
      </c>
      <c r="AX19" s="23">
        <f t="shared" si="26"/>
        <v>0</v>
      </c>
      <c r="AY19" s="22">
        <f t="shared" si="27"/>
        <v>0</v>
      </c>
      <c r="AZ19" s="10">
        <f t="shared" si="28"/>
        <v>0</v>
      </c>
      <c r="BA19" s="23">
        <f t="shared" si="29"/>
        <v>0</v>
      </c>
      <c r="BB19" s="22">
        <f t="shared" si="30"/>
        <v>0</v>
      </c>
      <c r="BC19" s="10">
        <f t="shared" si="31"/>
        <v>0</v>
      </c>
      <c r="BD19" s="23">
        <f t="shared" si="32"/>
        <v>0</v>
      </c>
      <c r="BE19" s="22">
        <f t="shared" si="33"/>
        <v>0</v>
      </c>
      <c r="BF19" s="10">
        <f t="shared" si="34"/>
        <v>0</v>
      </c>
      <c r="BG19" s="23">
        <f t="shared" si="35"/>
        <v>0</v>
      </c>
      <c r="BH19" s="22">
        <f t="shared" si="36"/>
        <v>0</v>
      </c>
      <c r="BI19" s="10">
        <f t="shared" si="37"/>
        <v>0</v>
      </c>
      <c r="BJ19" s="23">
        <f t="shared" si="38"/>
        <v>0</v>
      </c>
      <c r="BK19" s="22">
        <f t="shared" si="39"/>
        <v>0</v>
      </c>
      <c r="BL19" s="10">
        <f t="shared" si="40"/>
        <v>0</v>
      </c>
      <c r="BM19" s="23">
        <f t="shared" si="41"/>
        <v>0</v>
      </c>
      <c r="BN19" s="22">
        <f t="shared" si="42"/>
        <v>0</v>
      </c>
      <c r="BO19" s="10">
        <f t="shared" si="43"/>
        <v>0</v>
      </c>
      <c r="BP19" s="23">
        <f t="shared" si="44"/>
        <v>0</v>
      </c>
      <c r="BR19" s="10">
        <f t="shared" si="45"/>
        <v>0</v>
      </c>
      <c r="BS19" s="23"/>
      <c r="BT19" s="34">
        <v>13</v>
      </c>
      <c r="BU19" s="34"/>
      <c r="BV19" s="34" t="e">
        <f>BH91</f>
        <v>#DIV/0!</v>
      </c>
      <c r="BW19" s="34" t="e">
        <f>BI91</f>
        <v>#DIV/0!</v>
      </c>
      <c r="BX19" s="34" t="e">
        <f>BJ91</f>
        <v>#DIV/0!</v>
      </c>
      <c r="BY19" s="34" t="e">
        <f t="shared" si="46"/>
        <v>#DIV/0!</v>
      </c>
      <c r="BZ19" s="34" t="e">
        <f t="shared" si="47"/>
        <v>#DIV/0!</v>
      </c>
      <c r="CA19" s="34" t="e">
        <f t="shared" si="48"/>
        <v>#DIV/0!</v>
      </c>
      <c r="CB19" s="34" t="e">
        <f t="shared" si="49"/>
        <v>#DIV/0!</v>
      </c>
    </row>
    <row r="20" spans="1:80">
      <c r="A20">
        <f>'2. k-data'!A20</f>
        <v>445</v>
      </c>
      <c r="B20">
        <f>'2. k-data'!B20</f>
        <v>0</v>
      </c>
      <c r="D20" s="22">
        <v>0.34810000000000002</v>
      </c>
      <c r="E20" s="10">
        <v>2.98E-2</v>
      </c>
      <c r="F20" s="23">
        <v>1.7826</v>
      </c>
      <c r="H20" s="22">
        <v>0.22600000000000001</v>
      </c>
      <c r="I20" s="10">
        <v>0.124</v>
      </c>
      <c r="J20" s="10">
        <v>7.2999999999999995E-2</v>
      </c>
      <c r="K20" s="10">
        <v>0.151</v>
      </c>
      <c r="L20" s="10">
        <v>0.35199999999999998</v>
      </c>
      <c r="M20" s="10">
        <v>0.55100000000000005</v>
      </c>
      <c r="N20" s="10">
        <v>0.53500000000000003</v>
      </c>
      <c r="O20" s="10">
        <v>0.45</v>
      </c>
      <c r="P20" s="10">
        <v>4.3999999999999997E-2</v>
      </c>
      <c r="Q20" s="10">
        <v>7.8E-2</v>
      </c>
      <c r="R20" s="10">
        <v>0.106</v>
      </c>
      <c r="S20" s="10">
        <v>0.25600000000000001</v>
      </c>
      <c r="T20" s="10">
        <v>0.36899999999999999</v>
      </c>
      <c r="U20" s="10">
        <v>4.4999999999999998E-2</v>
      </c>
      <c r="V20" s="23">
        <v>0.21199999999999999</v>
      </c>
      <c r="X20" s="22">
        <f t="shared" si="0"/>
        <v>0</v>
      </c>
      <c r="Y20" s="10">
        <f t="shared" si="1"/>
        <v>0</v>
      </c>
      <c r="Z20" s="23">
        <f t="shared" si="2"/>
        <v>0</v>
      </c>
      <c r="AA20" s="22">
        <f t="shared" si="3"/>
        <v>0</v>
      </c>
      <c r="AB20" s="10">
        <f t="shared" si="4"/>
        <v>0</v>
      </c>
      <c r="AC20" s="23">
        <f t="shared" si="5"/>
        <v>0</v>
      </c>
      <c r="AD20" s="22">
        <f t="shared" si="6"/>
        <v>0</v>
      </c>
      <c r="AE20" s="10">
        <f t="shared" si="7"/>
        <v>0</v>
      </c>
      <c r="AF20" s="23">
        <f t="shared" si="8"/>
        <v>0</v>
      </c>
      <c r="AG20" s="22">
        <f t="shared" si="9"/>
        <v>0</v>
      </c>
      <c r="AH20" s="10">
        <f t="shared" si="10"/>
        <v>0</v>
      </c>
      <c r="AI20" s="23">
        <f t="shared" si="11"/>
        <v>0</v>
      </c>
      <c r="AJ20" s="22">
        <f t="shared" si="12"/>
        <v>0</v>
      </c>
      <c r="AK20" s="10">
        <f t="shared" si="13"/>
        <v>0</v>
      </c>
      <c r="AL20" s="23">
        <f t="shared" si="14"/>
        <v>0</v>
      </c>
      <c r="AM20" s="22">
        <f t="shared" si="15"/>
        <v>0</v>
      </c>
      <c r="AN20" s="10">
        <f t="shared" si="16"/>
        <v>0</v>
      </c>
      <c r="AO20" s="23">
        <f t="shared" si="17"/>
        <v>0</v>
      </c>
      <c r="AP20" s="22">
        <f t="shared" si="18"/>
        <v>0</v>
      </c>
      <c r="AQ20" s="10">
        <f t="shared" si="19"/>
        <v>0</v>
      </c>
      <c r="AR20" s="23">
        <f t="shared" si="20"/>
        <v>0</v>
      </c>
      <c r="AS20" s="22">
        <f t="shared" si="21"/>
        <v>0</v>
      </c>
      <c r="AT20" s="10">
        <f t="shared" si="22"/>
        <v>0</v>
      </c>
      <c r="AU20" s="23">
        <f t="shared" si="23"/>
        <v>0</v>
      </c>
      <c r="AV20" s="22">
        <f t="shared" si="24"/>
        <v>0</v>
      </c>
      <c r="AW20" s="10">
        <f t="shared" si="25"/>
        <v>0</v>
      </c>
      <c r="AX20" s="23">
        <f t="shared" si="26"/>
        <v>0</v>
      </c>
      <c r="AY20" s="22">
        <f t="shared" si="27"/>
        <v>0</v>
      </c>
      <c r="AZ20" s="10">
        <f t="shared" si="28"/>
        <v>0</v>
      </c>
      <c r="BA20" s="23">
        <f t="shared" si="29"/>
        <v>0</v>
      </c>
      <c r="BB20" s="22">
        <f t="shared" si="30"/>
        <v>0</v>
      </c>
      <c r="BC20" s="10">
        <f t="shared" si="31"/>
        <v>0</v>
      </c>
      <c r="BD20" s="23">
        <f t="shared" si="32"/>
        <v>0</v>
      </c>
      <c r="BE20" s="22">
        <f t="shared" si="33"/>
        <v>0</v>
      </c>
      <c r="BF20" s="10">
        <f t="shared" si="34"/>
        <v>0</v>
      </c>
      <c r="BG20" s="23">
        <f t="shared" si="35"/>
        <v>0</v>
      </c>
      <c r="BH20" s="22">
        <f t="shared" si="36"/>
        <v>0</v>
      </c>
      <c r="BI20" s="10">
        <f t="shared" si="37"/>
        <v>0</v>
      </c>
      <c r="BJ20" s="23">
        <f t="shared" si="38"/>
        <v>0</v>
      </c>
      <c r="BK20" s="22">
        <f t="shared" si="39"/>
        <v>0</v>
      </c>
      <c r="BL20" s="10">
        <f t="shared" si="40"/>
        <v>0</v>
      </c>
      <c r="BM20" s="23">
        <f t="shared" si="41"/>
        <v>0</v>
      </c>
      <c r="BN20" s="22">
        <f t="shared" si="42"/>
        <v>0</v>
      </c>
      <c r="BO20" s="10">
        <f t="shared" si="43"/>
        <v>0</v>
      </c>
      <c r="BP20" s="23">
        <f t="shared" si="44"/>
        <v>0</v>
      </c>
      <c r="BR20" s="10">
        <f t="shared" si="45"/>
        <v>0</v>
      </c>
      <c r="BS20" s="23"/>
      <c r="BT20" s="34">
        <v>14</v>
      </c>
      <c r="BU20" s="34"/>
      <c r="BV20" s="34" t="e">
        <f>BK91</f>
        <v>#DIV/0!</v>
      </c>
      <c r="BW20" s="34" t="e">
        <f>BL91</f>
        <v>#DIV/0!</v>
      </c>
      <c r="BX20" s="34" t="e">
        <f>BM91</f>
        <v>#DIV/0!</v>
      </c>
      <c r="BY20" s="34" t="e">
        <f t="shared" si="46"/>
        <v>#DIV/0!</v>
      </c>
      <c r="BZ20" s="34" t="e">
        <f t="shared" si="47"/>
        <v>#DIV/0!</v>
      </c>
      <c r="CA20" s="34" t="e">
        <f t="shared" si="48"/>
        <v>#DIV/0!</v>
      </c>
      <c r="CB20" s="34" t="e">
        <f t="shared" si="49"/>
        <v>#DIV/0!</v>
      </c>
    </row>
    <row r="21" spans="1:80">
      <c r="A21">
        <f>'2. k-data'!A21</f>
        <v>450</v>
      </c>
      <c r="B21">
        <f>'2. k-data'!B21</f>
        <v>0</v>
      </c>
      <c r="D21" s="22">
        <v>0.3362</v>
      </c>
      <c r="E21" s="10">
        <v>3.7999999999999999E-2</v>
      </c>
      <c r="F21" s="23">
        <v>1.7721</v>
      </c>
      <c r="H21" s="22">
        <v>0.22500000000000001</v>
      </c>
      <c r="I21" s="10">
        <v>0.127</v>
      </c>
      <c r="J21" s="10">
        <v>7.3999999999999996E-2</v>
      </c>
      <c r="K21" s="10">
        <v>0.161</v>
      </c>
      <c r="L21" s="10">
        <v>0.36</v>
      </c>
      <c r="M21" s="10">
        <v>0.55600000000000005</v>
      </c>
      <c r="N21" s="10">
        <v>0.52200000000000002</v>
      </c>
      <c r="O21" s="10">
        <v>0.439</v>
      </c>
      <c r="P21" s="10">
        <v>4.2000000000000003E-2</v>
      </c>
      <c r="Q21" s="10">
        <v>8.3000000000000004E-2</v>
      </c>
      <c r="R21" s="10">
        <v>0.11</v>
      </c>
      <c r="S21" s="10">
        <v>0.3</v>
      </c>
      <c r="T21" s="10">
        <v>0.372</v>
      </c>
      <c r="U21" s="10">
        <v>4.4999999999999998E-2</v>
      </c>
      <c r="V21" s="23">
        <v>0.221</v>
      </c>
      <c r="X21" s="22">
        <f t="shared" si="0"/>
        <v>0</v>
      </c>
      <c r="Y21" s="10">
        <f t="shared" si="1"/>
        <v>0</v>
      </c>
      <c r="Z21" s="23">
        <f t="shared" si="2"/>
        <v>0</v>
      </c>
      <c r="AA21" s="22">
        <f t="shared" si="3"/>
        <v>0</v>
      </c>
      <c r="AB21" s="10">
        <f t="shared" si="4"/>
        <v>0</v>
      </c>
      <c r="AC21" s="23">
        <f t="shared" si="5"/>
        <v>0</v>
      </c>
      <c r="AD21" s="22">
        <f t="shared" si="6"/>
        <v>0</v>
      </c>
      <c r="AE21" s="10">
        <f t="shared" si="7"/>
        <v>0</v>
      </c>
      <c r="AF21" s="23">
        <f t="shared" si="8"/>
        <v>0</v>
      </c>
      <c r="AG21" s="22">
        <f t="shared" si="9"/>
        <v>0</v>
      </c>
      <c r="AH21" s="10">
        <f t="shared" si="10"/>
        <v>0</v>
      </c>
      <c r="AI21" s="23">
        <f t="shared" si="11"/>
        <v>0</v>
      </c>
      <c r="AJ21" s="22">
        <f t="shared" si="12"/>
        <v>0</v>
      </c>
      <c r="AK21" s="10">
        <f t="shared" si="13"/>
        <v>0</v>
      </c>
      <c r="AL21" s="23">
        <f t="shared" si="14"/>
        <v>0</v>
      </c>
      <c r="AM21" s="22">
        <f t="shared" si="15"/>
        <v>0</v>
      </c>
      <c r="AN21" s="10">
        <f t="shared" si="16"/>
        <v>0</v>
      </c>
      <c r="AO21" s="23">
        <f t="shared" si="17"/>
        <v>0</v>
      </c>
      <c r="AP21" s="22">
        <f t="shared" si="18"/>
        <v>0</v>
      </c>
      <c r="AQ21" s="10">
        <f t="shared" si="19"/>
        <v>0</v>
      </c>
      <c r="AR21" s="23">
        <f t="shared" si="20"/>
        <v>0</v>
      </c>
      <c r="AS21" s="22">
        <f t="shared" si="21"/>
        <v>0</v>
      </c>
      <c r="AT21" s="10">
        <f t="shared" si="22"/>
        <v>0</v>
      </c>
      <c r="AU21" s="23">
        <f t="shared" si="23"/>
        <v>0</v>
      </c>
      <c r="AV21" s="22">
        <f t="shared" si="24"/>
        <v>0</v>
      </c>
      <c r="AW21" s="10">
        <f t="shared" si="25"/>
        <v>0</v>
      </c>
      <c r="AX21" s="23">
        <f t="shared" si="26"/>
        <v>0</v>
      </c>
      <c r="AY21" s="22">
        <f t="shared" si="27"/>
        <v>0</v>
      </c>
      <c r="AZ21" s="10">
        <f t="shared" si="28"/>
        <v>0</v>
      </c>
      <c r="BA21" s="23">
        <f t="shared" si="29"/>
        <v>0</v>
      </c>
      <c r="BB21" s="22">
        <f t="shared" si="30"/>
        <v>0</v>
      </c>
      <c r="BC21" s="10">
        <f t="shared" si="31"/>
        <v>0</v>
      </c>
      <c r="BD21" s="23">
        <f t="shared" si="32"/>
        <v>0</v>
      </c>
      <c r="BE21" s="22">
        <f t="shared" si="33"/>
        <v>0</v>
      </c>
      <c r="BF21" s="10">
        <f t="shared" si="34"/>
        <v>0</v>
      </c>
      <c r="BG21" s="23">
        <f t="shared" si="35"/>
        <v>0</v>
      </c>
      <c r="BH21" s="22">
        <f t="shared" si="36"/>
        <v>0</v>
      </c>
      <c r="BI21" s="10">
        <f t="shared" si="37"/>
        <v>0</v>
      </c>
      <c r="BJ21" s="23">
        <f t="shared" si="38"/>
        <v>0</v>
      </c>
      <c r="BK21" s="22">
        <f t="shared" si="39"/>
        <v>0</v>
      </c>
      <c r="BL21" s="10">
        <f t="shared" si="40"/>
        <v>0</v>
      </c>
      <c r="BM21" s="23">
        <f t="shared" si="41"/>
        <v>0</v>
      </c>
      <c r="BN21" s="22">
        <f t="shared" si="42"/>
        <v>0</v>
      </c>
      <c r="BO21" s="10">
        <f t="shared" si="43"/>
        <v>0</v>
      </c>
      <c r="BP21" s="23">
        <f t="shared" si="44"/>
        <v>0</v>
      </c>
      <c r="BR21" s="10">
        <f t="shared" si="45"/>
        <v>0</v>
      </c>
      <c r="BS21" s="23"/>
      <c r="BT21" s="34">
        <v>15</v>
      </c>
      <c r="BU21" s="34"/>
      <c r="BV21" s="34" t="e">
        <f>BN91</f>
        <v>#DIV/0!</v>
      </c>
      <c r="BW21" s="34" t="e">
        <f>BO91</f>
        <v>#DIV/0!</v>
      </c>
      <c r="BX21" s="34" t="e">
        <f>BP91</f>
        <v>#DIV/0!</v>
      </c>
      <c r="BY21" s="34" t="e">
        <f t="shared" si="46"/>
        <v>#DIV/0!</v>
      </c>
      <c r="BZ21" s="34" t="e">
        <f t="shared" si="47"/>
        <v>#DIV/0!</v>
      </c>
      <c r="CA21" s="34" t="e">
        <f t="shared" si="48"/>
        <v>#DIV/0!</v>
      </c>
      <c r="CB21" s="34" t="e">
        <f t="shared" si="49"/>
        <v>#DIV/0!</v>
      </c>
    </row>
    <row r="22" spans="1:80">
      <c r="A22">
        <f>'2. k-data'!A22</f>
        <v>455</v>
      </c>
      <c r="B22">
        <f>'2. k-data'!B22</f>
        <v>0</v>
      </c>
      <c r="D22" s="22">
        <v>0.31869999999999998</v>
      </c>
      <c r="E22" s="10">
        <v>4.8000000000000001E-2</v>
      </c>
      <c r="F22" s="23">
        <v>1.7441</v>
      </c>
      <c r="H22" s="22">
        <v>0.222</v>
      </c>
      <c r="I22" s="10">
        <v>0.128</v>
      </c>
      <c r="J22" s="10">
        <v>7.4999999999999997E-2</v>
      </c>
      <c r="K22" s="10">
        <v>0.17199999999999999</v>
      </c>
      <c r="L22" s="10">
        <v>0.36899999999999999</v>
      </c>
      <c r="M22" s="10">
        <v>0.55600000000000005</v>
      </c>
      <c r="N22" s="10">
        <v>0.50600000000000001</v>
      </c>
      <c r="O22" s="10">
        <v>0.42599999999999999</v>
      </c>
      <c r="P22" s="10">
        <v>4.1000000000000002E-2</v>
      </c>
      <c r="Q22" s="10">
        <v>8.7999999999999995E-2</v>
      </c>
      <c r="R22" s="10">
        <v>0.115</v>
      </c>
      <c r="S22" s="10">
        <v>0.33100000000000002</v>
      </c>
      <c r="T22" s="10">
        <v>0.374</v>
      </c>
      <c r="U22" s="10">
        <v>4.5999999999999999E-2</v>
      </c>
      <c r="V22" s="23">
        <v>0.22900000000000001</v>
      </c>
      <c r="X22" s="22">
        <f t="shared" si="0"/>
        <v>0</v>
      </c>
      <c r="Y22" s="10">
        <f t="shared" si="1"/>
        <v>0</v>
      </c>
      <c r="Z22" s="23">
        <f t="shared" si="2"/>
        <v>0</v>
      </c>
      <c r="AA22" s="22">
        <f t="shared" si="3"/>
        <v>0</v>
      </c>
      <c r="AB22" s="10">
        <f t="shared" si="4"/>
        <v>0</v>
      </c>
      <c r="AC22" s="23">
        <f t="shared" si="5"/>
        <v>0</v>
      </c>
      <c r="AD22" s="22">
        <f t="shared" si="6"/>
        <v>0</v>
      </c>
      <c r="AE22" s="10">
        <f t="shared" si="7"/>
        <v>0</v>
      </c>
      <c r="AF22" s="23">
        <f t="shared" si="8"/>
        <v>0</v>
      </c>
      <c r="AG22" s="22">
        <f t="shared" si="9"/>
        <v>0</v>
      </c>
      <c r="AH22" s="10">
        <f t="shared" si="10"/>
        <v>0</v>
      </c>
      <c r="AI22" s="23">
        <f t="shared" si="11"/>
        <v>0</v>
      </c>
      <c r="AJ22" s="22">
        <f t="shared" si="12"/>
        <v>0</v>
      </c>
      <c r="AK22" s="10">
        <f t="shared" si="13"/>
        <v>0</v>
      </c>
      <c r="AL22" s="23">
        <f t="shared" si="14"/>
        <v>0</v>
      </c>
      <c r="AM22" s="22">
        <f t="shared" si="15"/>
        <v>0</v>
      </c>
      <c r="AN22" s="10">
        <f t="shared" si="16"/>
        <v>0</v>
      </c>
      <c r="AO22" s="23">
        <f t="shared" si="17"/>
        <v>0</v>
      </c>
      <c r="AP22" s="22">
        <f t="shared" si="18"/>
        <v>0</v>
      </c>
      <c r="AQ22" s="10">
        <f t="shared" si="19"/>
        <v>0</v>
      </c>
      <c r="AR22" s="23">
        <f t="shared" si="20"/>
        <v>0</v>
      </c>
      <c r="AS22" s="22">
        <f t="shared" si="21"/>
        <v>0</v>
      </c>
      <c r="AT22" s="10">
        <f t="shared" si="22"/>
        <v>0</v>
      </c>
      <c r="AU22" s="23">
        <f t="shared" si="23"/>
        <v>0</v>
      </c>
      <c r="AV22" s="22">
        <f t="shared" si="24"/>
        <v>0</v>
      </c>
      <c r="AW22" s="10">
        <f t="shared" si="25"/>
        <v>0</v>
      </c>
      <c r="AX22" s="23">
        <f t="shared" si="26"/>
        <v>0</v>
      </c>
      <c r="AY22" s="22">
        <f t="shared" si="27"/>
        <v>0</v>
      </c>
      <c r="AZ22" s="10">
        <f t="shared" si="28"/>
        <v>0</v>
      </c>
      <c r="BA22" s="23">
        <f t="shared" si="29"/>
        <v>0</v>
      </c>
      <c r="BB22" s="22">
        <f t="shared" si="30"/>
        <v>0</v>
      </c>
      <c r="BC22" s="10">
        <f t="shared" si="31"/>
        <v>0</v>
      </c>
      <c r="BD22" s="23">
        <f t="shared" si="32"/>
        <v>0</v>
      </c>
      <c r="BE22" s="22">
        <f t="shared" si="33"/>
        <v>0</v>
      </c>
      <c r="BF22" s="10">
        <f t="shared" si="34"/>
        <v>0</v>
      </c>
      <c r="BG22" s="23">
        <f t="shared" si="35"/>
        <v>0</v>
      </c>
      <c r="BH22" s="22">
        <f t="shared" si="36"/>
        <v>0</v>
      </c>
      <c r="BI22" s="10">
        <f t="shared" si="37"/>
        <v>0</v>
      </c>
      <c r="BJ22" s="23">
        <f t="shared" si="38"/>
        <v>0</v>
      </c>
      <c r="BK22" s="22">
        <f t="shared" si="39"/>
        <v>0</v>
      </c>
      <c r="BL22" s="10">
        <f t="shared" si="40"/>
        <v>0</v>
      </c>
      <c r="BM22" s="23">
        <f t="shared" si="41"/>
        <v>0</v>
      </c>
      <c r="BN22" s="22">
        <f t="shared" si="42"/>
        <v>0</v>
      </c>
      <c r="BO22" s="10">
        <f t="shared" si="43"/>
        <v>0</v>
      </c>
      <c r="BP22" s="23">
        <f t="shared" si="44"/>
        <v>0</v>
      </c>
      <c r="BR22" s="10">
        <f t="shared" si="45"/>
        <v>0</v>
      </c>
      <c r="BS22" s="23"/>
    </row>
    <row r="23" spans="1:80">
      <c r="A23">
        <f>'2. k-data'!A23</f>
        <v>460</v>
      </c>
      <c r="B23">
        <f>'2. k-data'!B23</f>
        <v>0</v>
      </c>
      <c r="D23" s="22">
        <v>0.2908</v>
      </c>
      <c r="E23" s="10">
        <v>0.06</v>
      </c>
      <c r="F23" s="23">
        <v>1.6692</v>
      </c>
      <c r="H23" s="22">
        <v>0.22</v>
      </c>
      <c r="I23" s="10">
        <v>0.13100000000000001</v>
      </c>
      <c r="J23" s="10">
        <v>7.6999999999999999E-2</v>
      </c>
      <c r="K23" s="10">
        <v>0.186</v>
      </c>
      <c r="L23" s="10">
        <v>0.38100000000000001</v>
      </c>
      <c r="M23" s="10">
        <v>0.55400000000000005</v>
      </c>
      <c r="N23" s="10">
        <v>0.48799999999999999</v>
      </c>
      <c r="O23" s="10">
        <v>0.41299999999999998</v>
      </c>
      <c r="P23" s="10">
        <v>3.7999999999999999E-2</v>
      </c>
      <c r="Q23" s="10">
        <v>9.5000000000000001E-2</v>
      </c>
      <c r="R23" s="10">
        <v>0.123</v>
      </c>
      <c r="S23" s="10">
        <v>0.34599999999999997</v>
      </c>
      <c r="T23" s="10">
        <v>0.376</v>
      </c>
      <c r="U23" s="10">
        <v>4.7E-2</v>
      </c>
      <c r="V23" s="23">
        <v>0.23599999999999999</v>
      </c>
      <c r="X23" s="22">
        <f t="shared" si="0"/>
        <v>0</v>
      </c>
      <c r="Y23" s="10">
        <f t="shared" si="1"/>
        <v>0</v>
      </c>
      <c r="Z23" s="23">
        <f t="shared" si="2"/>
        <v>0</v>
      </c>
      <c r="AA23" s="22">
        <f t="shared" si="3"/>
        <v>0</v>
      </c>
      <c r="AB23" s="10">
        <f t="shared" si="4"/>
        <v>0</v>
      </c>
      <c r="AC23" s="23">
        <f t="shared" si="5"/>
        <v>0</v>
      </c>
      <c r="AD23" s="22">
        <f t="shared" si="6"/>
        <v>0</v>
      </c>
      <c r="AE23" s="10">
        <f t="shared" si="7"/>
        <v>0</v>
      </c>
      <c r="AF23" s="23">
        <f t="shared" si="8"/>
        <v>0</v>
      </c>
      <c r="AG23" s="22">
        <f t="shared" si="9"/>
        <v>0</v>
      </c>
      <c r="AH23" s="10">
        <f t="shared" si="10"/>
        <v>0</v>
      </c>
      <c r="AI23" s="23">
        <f t="shared" si="11"/>
        <v>0</v>
      </c>
      <c r="AJ23" s="22">
        <f t="shared" si="12"/>
        <v>0</v>
      </c>
      <c r="AK23" s="10">
        <f t="shared" si="13"/>
        <v>0</v>
      </c>
      <c r="AL23" s="23">
        <f t="shared" si="14"/>
        <v>0</v>
      </c>
      <c r="AM23" s="22">
        <f t="shared" si="15"/>
        <v>0</v>
      </c>
      <c r="AN23" s="10">
        <f t="shared" si="16"/>
        <v>0</v>
      </c>
      <c r="AO23" s="23">
        <f t="shared" si="17"/>
        <v>0</v>
      </c>
      <c r="AP23" s="22">
        <f t="shared" si="18"/>
        <v>0</v>
      </c>
      <c r="AQ23" s="10">
        <f t="shared" si="19"/>
        <v>0</v>
      </c>
      <c r="AR23" s="23">
        <f t="shared" si="20"/>
        <v>0</v>
      </c>
      <c r="AS23" s="22">
        <f t="shared" si="21"/>
        <v>0</v>
      </c>
      <c r="AT23" s="10">
        <f t="shared" si="22"/>
        <v>0</v>
      </c>
      <c r="AU23" s="23">
        <f t="shared" si="23"/>
        <v>0</v>
      </c>
      <c r="AV23" s="22">
        <f t="shared" si="24"/>
        <v>0</v>
      </c>
      <c r="AW23" s="10">
        <f t="shared" si="25"/>
        <v>0</v>
      </c>
      <c r="AX23" s="23">
        <f t="shared" si="26"/>
        <v>0</v>
      </c>
      <c r="AY23" s="22">
        <f t="shared" si="27"/>
        <v>0</v>
      </c>
      <c r="AZ23" s="10">
        <f t="shared" si="28"/>
        <v>0</v>
      </c>
      <c r="BA23" s="23">
        <f t="shared" si="29"/>
        <v>0</v>
      </c>
      <c r="BB23" s="22">
        <f t="shared" si="30"/>
        <v>0</v>
      </c>
      <c r="BC23" s="10">
        <f t="shared" si="31"/>
        <v>0</v>
      </c>
      <c r="BD23" s="23">
        <f t="shared" si="32"/>
        <v>0</v>
      </c>
      <c r="BE23" s="22">
        <f t="shared" si="33"/>
        <v>0</v>
      </c>
      <c r="BF23" s="10">
        <f t="shared" si="34"/>
        <v>0</v>
      </c>
      <c r="BG23" s="23">
        <f t="shared" si="35"/>
        <v>0</v>
      </c>
      <c r="BH23" s="22">
        <f t="shared" si="36"/>
        <v>0</v>
      </c>
      <c r="BI23" s="10">
        <f t="shared" si="37"/>
        <v>0</v>
      </c>
      <c r="BJ23" s="23">
        <f t="shared" si="38"/>
        <v>0</v>
      </c>
      <c r="BK23" s="22">
        <f t="shared" si="39"/>
        <v>0</v>
      </c>
      <c r="BL23" s="10">
        <f t="shared" si="40"/>
        <v>0</v>
      </c>
      <c r="BM23" s="23">
        <f t="shared" si="41"/>
        <v>0</v>
      </c>
      <c r="BN23" s="22">
        <f t="shared" si="42"/>
        <v>0</v>
      </c>
      <c r="BO23" s="10">
        <f t="shared" si="43"/>
        <v>0</v>
      </c>
      <c r="BP23" s="23">
        <f t="shared" si="44"/>
        <v>0</v>
      </c>
      <c r="BR23" s="10">
        <f t="shared" si="45"/>
        <v>0</v>
      </c>
      <c r="BS23" s="23"/>
    </row>
    <row r="24" spans="1:80">
      <c r="A24">
        <f>'2. k-data'!A24</f>
        <v>465</v>
      </c>
      <c r="B24">
        <f>'2. k-data'!B24</f>
        <v>0</v>
      </c>
      <c r="D24" s="22">
        <v>0.25109999999999999</v>
      </c>
      <c r="E24" s="10">
        <v>7.3899999999999993E-2</v>
      </c>
      <c r="F24" s="23">
        <v>1.5281</v>
      </c>
      <c r="H24" s="22">
        <v>0.218</v>
      </c>
      <c r="I24" s="10">
        <v>0.13400000000000001</v>
      </c>
      <c r="J24" s="10">
        <v>0.08</v>
      </c>
      <c r="K24" s="10">
        <v>0.20499999999999999</v>
      </c>
      <c r="L24" s="10">
        <v>0.39400000000000002</v>
      </c>
      <c r="M24" s="10">
        <v>0.54900000000000004</v>
      </c>
      <c r="N24" s="10">
        <v>0.46899999999999997</v>
      </c>
      <c r="O24" s="10">
        <v>0.39700000000000002</v>
      </c>
      <c r="P24" s="10">
        <v>3.5000000000000003E-2</v>
      </c>
      <c r="Q24" s="10">
        <v>0.10299999999999999</v>
      </c>
      <c r="R24" s="10">
        <v>0.13400000000000001</v>
      </c>
      <c r="S24" s="10">
        <v>0.34699999999999998</v>
      </c>
      <c r="T24" s="10">
        <v>0.379</v>
      </c>
      <c r="U24" s="10">
        <v>4.8000000000000001E-2</v>
      </c>
      <c r="V24" s="23">
        <v>0.24299999999999999</v>
      </c>
      <c r="X24" s="22">
        <f t="shared" si="0"/>
        <v>0</v>
      </c>
      <c r="Y24" s="10">
        <f t="shared" si="1"/>
        <v>0</v>
      </c>
      <c r="Z24" s="23">
        <f t="shared" si="2"/>
        <v>0</v>
      </c>
      <c r="AA24" s="22">
        <f t="shared" si="3"/>
        <v>0</v>
      </c>
      <c r="AB24" s="10">
        <f t="shared" si="4"/>
        <v>0</v>
      </c>
      <c r="AC24" s="23">
        <f t="shared" si="5"/>
        <v>0</v>
      </c>
      <c r="AD24" s="22">
        <f t="shared" si="6"/>
        <v>0</v>
      </c>
      <c r="AE24" s="10">
        <f t="shared" si="7"/>
        <v>0</v>
      </c>
      <c r="AF24" s="23">
        <f t="shared" si="8"/>
        <v>0</v>
      </c>
      <c r="AG24" s="22">
        <f t="shared" si="9"/>
        <v>0</v>
      </c>
      <c r="AH24" s="10">
        <f t="shared" si="10"/>
        <v>0</v>
      </c>
      <c r="AI24" s="23">
        <f t="shared" si="11"/>
        <v>0</v>
      </c>
      <c r="AJ24" s="22">
        <f t="shared" si="12"/>
        <v>0</v>
      </c>
      <c r="AK24" s="10">
        <f t="shared" si="13"/>
        <v>0</v>
      </c>
      <c r="AL24" s="23">
        <f t="shared" si="14"/>
        <v>0</v>
      </c>
      <c r="AM24" s="22">
        <f t="shared" si="15"/>
        <v>0</v>
      </c>
      <c r="AN24" s="10">
        <f t="shared" si="16"/>
        <v>0</v>
      </c>
      <c r="AO24" s="23">
        <f t="shared" si="17"/>
        <v>0</v>
      </c>
      <c r="AP24" s="22">
        <f t="shared" si="18"/>
        <v>0</v>
      </c>
      <c r="AQ24" s="10">
        <f t="shared" si="19"/>
        <v>0</v>
      </c>
      <c r="AR24" s="23">
        <f t="shared" si="20"/>
        <v>0</v>
      </c>
      <c r="AS24" s="22">
        <f t="shared" si="21"/>
        <v>0</v>
      </c>
      <c r="AT24" s="10">
        <f t="shared" si="22"/>
        <v>0</v>
      </c>
      <c r="AU24" s="23">
        <f t="shared" si="23"/>
        <v>0</v>
      </c>
      <c r="AV24" s="22">
        <f t="shared" si="24"/>
        <v>0</v>
      </c>
      <c r="AW24" s="10">
        <f t="shared" si="25"/>
        <v>0</v>
      </c>
      <c r="AX24" s="23">
        <f t="shared" si="26"/>
        <v>0</v>
      </c>
      <c r="AY24" s="22">
        <f t="shared" si="27"/>
        <v>0</v>
      </c>
      <c r="AZ24" s="10">
        <f t="shared" si="28"/>
        <v>0</v>
      </c>
      <c r="BA24" s="23">
        <f t="shared" si="29"/>
        <v>0</v>
      </c>
      <c r="BB24" s="22">
        <f t="shared" si="30"/>
        <v>0</v>
      </c>
      <c r="BC24" s="10">
        <f t="shared" si="31"/>
        <v>0</v>
      </c>
      <c r="BD24" s="23">
        <f t="shared" si="32"/>
        <v>0</v>
      </c>
      <c r="BE24" s="22">
        <f t="shared" si="33"/>
        <v>0</v>
      </c>
      <c r="BF24" s="10">
        <f t="shared" si="34"/>
        <v>0</v>
      </c>
      <c r="BG24" s="23">
        <f t="shared" si="35"/>
        <v>0</v>
      </c>
      <c r="BH24" s="22">
        <f t="shared" si="36"/>
        <v>0</v>
      </c>
      <c r="BI24" s="10">
        <f t="shared" si="37"/>
        <v>0</v>
      </c>
      <c r="BJ24" s="23">
        <f t="shared" si="38"/>
        <v>0</v>
      </c>
      <c r="BK24" s="22">
        <f t="shared" si="39"/>
        <v>0</v>
      </c>
      <c r="BL24" s="10">
        <f t="shared" si="40"/>
        <v>0</v>
      </c>
      <c r="BM24" s="23">
        <f t="shared" si="41"/>
        <v>0</v>
      </c>
      <c r="BN24" s="22">
        <f t="shared" si="42"/>
        <v>0</v>
      </c>
      <c r="BO24" s="10">
        <f t="shared" si="43"/>
        <v>0</v>
      </c>
      <c r="BP24" s="23">
        <f t="shared" si="44"/>
        <v>0</v>
      </c>
      <c r="BR24" s="10">
        <f t="shared" si="45"/>
        <v>0</v>
      </c>
      <c r="BS24" s="23"/>
    </row>
    <row r="25" spans="1:80">
      <c r="A25">
        <f>'2. k-data'!A25</f>
        <v>470</v>
      </c>
      <c r="B25">
        <f>'2. k-data'!B25</f>
        <v>0</v>
      </c>
      <c r="D25" s="22">
        <v>0.19539999999999999</v>
      </c>
      <c r="E25" s="10">
        <v>9.0999999999999998E-2</v>
      </c>
      <c r="F25" s="23">
        <v>1.2876000000000001</v>
      </c>
      <c r="H25" s="22">
        <v>0.216</v>
      </c>
      <c r="I25" s="10">
        <v>0.13800000000000001</v>
      </c>
      <c r="J25" s="10">
        <v>8.5000000000000006E-2</v>
      </c>
      <c r="K25" s="10">
        <v>0.22900000000000001</v>
      </c>
      <c r="L25" s="10">
        <v>0.40300000000000002</v>
      </c>
      <c r="M25" s="10">
        <v>0.54100000000000004</v>
      </c>
      <c r="N25" s="10">
        <v>0.44800000000000001</v>
      </c>
      <c r="O25" s="10">
        <v>0.38200000000000001</v>
      </c>
      <c r="P25" s="10">
        <v>3.3000000000000002E-2</v>
      </c>
      <c r="Q25" s="10">
        <v>0.113</v>
      </c>
      <c r="R25" s="10">
        <v>0.14799999999999999</v>
      </c>
      <c r="S25" s="10">
        <v>0.34100000000000003</v>
      </c>
      <c r="T25" s="10">
        <v>0.38400000000000001</v>
      </c>
      <c r="U25" s="10">
        <v>0.05</v>
      </c>
      <c r="V25" s="23">
        <v>0.249</v>
      </c>
      <c r="X25" s="22">
        <f t="shared" si="0"/>
        <v>0</v>
      </c>
      <c r="Y25" s="10">
        <f t="shared" si="1"/>
        <v>0</v>
      </c>
      <c r="Z25" s="23">
        <f t="shared" si="2"/>
        <v>0</v>
      </c>
      <c r="AA25" s="22">
        <f t="shared" si="3"/>
        <v>0</v>
      </c>
      <c r="AB25" s="10">
        <f t="shared" si="4"/>
        <v>0</v>
      </c>
      <c r="AC25" s="23">
        <f t="shared" si="5"/>
        <v>0</v>
      </c>
      <c r="AD25" s="22">
        <f t="shared" si="6"/>
        <v>0</v>
      </c>
      <c r="AE25" s="10">
        <f t="shared" si="7"/>
        <v>0</v>
      </c>
      <c r="AF25" s="23">
        <f t="shared" si="8"/>
        <v>0</v>
      </c>
      <c r="AG25" s="22">
        <f t="shared" si="9"/>
        <v>0</v>
      </c>
      <c r="AH25" s="10">
        <f t="shared" si="10"/>
        <v>0</v>
      </c>
      <c r="AI25" s="23">
        <f t="shared" si="11"/>
        <v>0</v>
      </c>
      <c r="AJ25" s="22">
        <f t="shared" si="12"/>
        <v>0</v>
      </c>
      <c r="AK25" s="10">
        <f t="shared" si="13"/>
        <v>0</v>
      </c>
      <c r="AL25" s="23">
        <f t="shared" si="14"/>
        <v>0</v>
      </c>
      <c r="AM25" s="22">
        <f t="shared" si="15"/>
        <v>0</v>
      </c>
      <c r="AN25" s="10">
        <f t="shared" si="16"/>
        <v>0</v>
      </c>
      <c r="AO25" s="23">
        <f t="shared" si="17"/>
        <v>0</v>
      </c>
      <c r="AP25" s="22">
        <f t="shared" si="18"/>
        <v>0</v>
      </c>
      <c r="AQ25" s="10">
        <f t="shared" si="19"/>
        <v>0</v>
      </c>
      <c r="AR25" s="23">
        <f t="shared" si="20"/>
        <v>0</v>
      </c>
      <c r="AS25" s="22">
        <f t="shared" si="21"/>
        <v>0</v>
      </c>
      <c r="AT25" s="10">
        <f t="shared" si="22"/>
        <v>0</v>
      </c>
      <c r="AU25" s="23">
        <f t="shared" si="23"/>
        <v>0</v>
      </c>
      <c r="AV25" s="22">
        <f t="shared" si="24"/>
        <v>0</v>
      </c>
      <c r="AW25" s="10">
        <f t="shared" si="25"/>
        <v>0</v>
      </c>
      <c r="AX25" s="23">
        <f t="shared" si="26"/>
        <v>0</v>
      </c>
      <c r="AY25" s="22">
        <f t="shared" si="27"/>
        <v>0</v>
      </c>
      <c r="AZ25" s="10">
        <f t="shared" si="28"/>
        <v>0</v>
      </c>
      <c r="BA25" s="23">
        <f t="shared" si="29"/>
        <v>0</v>
      </c>
      <c r="BB25" s="22">
        <f t="shared" si="30"/>
        <v>0</v>
      </c>
      <c r="BC25" s="10">
        <f t="shared" si="31"/>
        <v>0</v>
      </c>
      <c r="BD25" s="23">
        <f t="shared" si="32"/>
        <v>0</v>
      </c>
      <c r="BE25" s="22">
        <f t="shared" si="33"/>
        <v>0</v>
      </c>
      <c r="BF25" s="10">
        <f t="shared" si="34"/>
        <v>0</v>
      </c>
      <c r="BG25" s="23">
        <f t="shared" si="35"/>
        <v>0</v>
      </c>
      <c r="BH25" s="22">
        <f t="shared" si="36"/>
        <v>0</v>
      </c>
      <c r="BI25" s="10">
        <f t="shared" si="37"/>
        <v>0</v>
      </c>
      <c r="BJ25" s="23">
        <f t="shared" si="38"/>
        <v>0</v>
      </c>
      <c r="BK25" s="22">
        <f t="shared" si="39"/>
        <v>0</v>
      </c>
      <c r="BL25" s="10">
        <f t="shared" si="40"/>
        <v>0</v>
      </c>
      <c r="BM25" s="23">
        <f t="shared" si="41"/>
        <v>0</v>
      </c>
      <c r="BN25" s="22">
        <f t="shared" si="42"/>
        <v>0</v>
      </c>
      <c r="BO25" s="10">
        <f t="shared" si="43"/>
        <v>0</v>
      </c>
      <c r="BP25" s="23">
        <f t="shared" si="44"/>
        <v>0</v>
      </c>
      <c r="BR25" s="10">
        <f t="shared" si="45"/>
        <v>0</v>
      </c>
      <c r="BS25" s="23"/>
    </row>
    <row r="26" spans="1:80">
      <c r="A26">
        <f>'2. k-data'!A26</f>
        <v>475</v>
      </c>
      <c r="B26">
        <f>'2. k-data'!B26</f>
        <v>0</v>
      </c>
      <c r="D26" s="22">
        <v>0.1421</v>
      </c>
      <c r="E26" s="10">
        <v>0.11260000000000001</v>
      </c>
      <c r="F26" s="23">
        <v>1.0419</v>
      </c>
      <c r="H26" s="22">
        <v>0.214</v>
      </c>
      <c r="I26" s="10">
        <v>0.14299999999999999</v>
      </c>
      <c r="J26" s="10">
        <v>9.4E-2</v>
      </c>
      <c r="K26" s="10">
        <v>0.254</v>
      </c>
      <c r="L26" s="10">
        <v>0.41</v>
      </c>
      <c r="M26" s="10">
        <v>0.53100000000000003</v>
      </c>
      <c r="N26" s="10">
        <v>0.42899999999999999</v>
      </c>
      <c r="O26" s="10">
        <v>0.36599999999999999</v>
      </c>
      <c r="P26" s="10">
        <v>3.1E-2</v>
      </c>
      <c r="Q26" s="10">
        <v>0.125</v>
      </c>
      <c r="R26" s="10">
        <v>0.16700000000000001</v>
      </c>
      <c r="S26" s="10">
        <v>0.32800000000000001</v>
      </c>
      <c r="T26" s="10">
        <v>0.38900000000000001</v>
      </c>
      <c r="U26" s="10">
        <v>5.1999999999999998E-2</v>
      </c>
      <c r="V26" s="23">
        <v>0.254</v>
      </c>
      <c r="X26" s="22">
        <f t="shared" si="0"/>
        <v>0</v>
      </c>
      <c r="Y26" s="10">
        <f t="shared" si="1"/>
        <v>0</v>
      </c>
      <c r="Z26" s="23">
        <f t="shared" si="2"/>
        <v>0</v>
      </c>
      <c r="AA26" s="22">
        <f t="shared" si="3"/>
        <v>0</v>
      </c>
      <c r="AB26" s="10">
        <f t="shared" si="4"/>
        <v>0</v>
      </c>
      <c r="AC26" s="23">
        <f t="shared" si="5"/>
        <v>0</v>
      </c>
      <c r="AD26" s="22">
        <f t="shared" si="6"/>
        <v>0</v>
      </c>
      <c r="AE26" s="10">
        <f t="shared" si="7"/>
        <v>0</v>
      </c>
      <c r="AF26" s="23">
        <f t="shared" si="8"/>
        <v>0</v>
      </c>
      <c r="AG26" s="22">
        <f t="shared" si="9"/>
        <v>0</v>
      </c>
      <c r="AH26" s="10">
        <f t="shared" si="10"/>
        <v>0</v>
      </c>
      <c r="AI26" s="23">
        <f t="shared" si="11"/>
        <v>0</v>
      </c>
      <c r="AJ26" s="22">
        <f t="shared" si="12"/>
        <v>0</v>
      </c>
      <c r="AK26" s="10">
        <f t="shared" si="13"/>
        <v>0</v>
      </c>
      <c r="AL26" s="23">
        <f t="shared" si="14"/>
        <v>0</v>
      </c>
      <c r="AM26" s="22">
        <f t="shared" si="15"/>
        <v>0</v>
      </c>
      <c r="AN26" s="10">
        <f t="shared" si="16"/>
        <v>0</v>
      </c>
      <c r="AO26" s="23">
        <f t="shared" si="17"/>
        <v>0</v>
      </c>
      <c r="AP26" s="22">
        <f t="shared" si="18"/>
        <v>0</v>
      </c>
      <c r="AQ26" s="10">
        <f t="shared" si="19"/>
        <v>0</v>
      </c>
      <c r="AR26" s="23">
        <f t="shared" si="20"/>
        <v>0</v>
      </c>
      <c r="AS26" s="22">
        <f t="shared" si="21"/>
        <v>0</v>
      </c>
      <c r="AT26" s="10">
        <f t="shared" si="22"/>
        <v>0</v>
      </c>
      <c r="AU26" s="23">
        <f t="shared" si="23"/>
        <v>0</v>
      </c>
      <c r="AV26" s="22">
        <f t="shared" si="24"/>
        <v>0</v>
      </c>
      <c r="AW26" s="10">
        <f t="shared" si="25"/>
        <v>0</v>
      </c>
      <c r="AX26" s="23">
        <f t="shared" si="26"/>
        <v>0</v>
      </c>
      <c r="AY26" s="22">
        <f t="shared" si="27"/>
        <v>0</v>
      </c>
      <c r="AZ26" s="10">
        <f t="shared" si="28"/>
        <v>0</v>
      </c>
      <c r="BA26" s="23">
        <f t="shared" si="29"/>
        <v>0</v>
      </c>
      <c r="BB26" s="22">
        <f t="shared" si="30"/>
        <v>0</v>
      </c>
      <c r="BC26" s="10">
        <f t="shared" si="31"/>
        <v>0</v>
      </c>
      <c r="BD26" s="23">
        <f t="shared" si="32"/>
        <v>0</v>
      </c>
      <c r="BE26" s="22">
        <f t="shared" si="33"/>
        <v>0</v>
      </c>
      <c r="BF26" s="10">
        <f t="shared" si="34"/>
        <v>0</v>
      </c>
      <c r="BG26" s="23">
        <f t="shared" si="35"/>
        <v>0</v>
      </c>
      <c r="BH26" s="22">
        <f t="shared" si="36"/>
        <v>0</v>
      </c>
      <c r="BI26" s="10">
        <f t="shared" si="37"/>
        <v>0</v>
      </c>
      <c r="BJ26" s="23">
        <f t="shared" si="38"/>
        <v>0</v>
      </c>
      <c r="BK26" s="22">
        <f t="shared" si="39"/>
        <v>0</v>
      </c>
      <c r="BL26" s="10">
        <f t="shared" si="40"/>
        <v>0</v>
      </c>
      <c r="BM26" s="23">
        <f t="shared" si="41"/>
        <v>0</v>
      </c>
      <c r="BN26" s="22">
        <f t="shared" si="42"/>
        <v>0</v>
      </c>
      <c r="BO26" s="10">
        <f t="shared" si="43"/>
        <v>0</v>
      </c>
      <c r="BP26" s="23">
        <f t="shared" si="44"/>
        <v>0</v>
      </c>
      <c r="BR26" s="10">
        <f t="shared" si="45"/>
        <v>0</v>
      </c>
      <c r="BS26" s="23"/>
    </row>
    <row r="27" spans="1:80">
      <c r="A27">
        <f>'2. k-data'!A27</f>
        <v>480</v>
      </c>
      <c r="B27">
        <f>'2. k-data'!B27</f>
        <v>0</v>
      </c>
      <c r="D27" s="22">
        <v>9.5600000000000004E-2</v>
      </c>
      <c r="E27" s="10">
        <v>0.13900000000000001</v>
      </c>
      <c r="F27" s="23">
        <v>0.81299999999999994</v>
      </c>
      <c r="H27" s="22">
        <v>0.214</v>
      </c>
      <c r="I27" s="10">
        <v>0.15</v>
      </c>
      <c r="J27" s="10">
        <v>0.109</v>
      </c>
      <c r="K27" s="10">
        <v>0.28100000000000003</v>
      </c>
      <c r="L27" s="10">
        <v>0.41499999999999998</v>
      </c>
      <c r="M27" s="10">
        <v>0.51900000000000002</v>
      </c>
      <c r="N27" s="10">
        <v>0.40799999999999997</v>
      </c>
      <c r="O27" s="10">
        <v>0.35199999999999998</v>
      </c>
      <c r="P27" s="10">
        <v>0.03</v>
      </c>
      <c r="Q27" s="10">
        <v>0.14199999999999999</v>
      </c>
      <c r="R27" s="10">
        <v>0.192</v>
      </c>
      <c r="S27" s="10">
        <v>0.307</v>
      </c>
      <c r="T27" s="10">
        <v>0.39700000000000002</v>
      </c>
      <c r="U27" s="10">
        <v>5.5E-2</v>
      </c>
      <c r="V27" s="23">
        <v>0.25900000000000001</v>
      </c>
      <c r="X27" s="22">
        <f t="shared" si="0"/>
        <v>0</v>
      </c>
      <c r="Y27" s="10">
        <f t="shared" si="1"/>
        <v>0</v>
      </c>
      <c r="Z27" s="23">
        <f t="shared" si="2"/>
        <v>0</v>
      </c>
      <c r="AA27" s="22">
        <f t="shared" si="3"/>
        <v>0</v>
      </c>
      <c r="AB27" s="10">
        <f t="shared" si="4"/>
        <v>0</v>
      </c>
      <c r="AC27" s="23">
        <f t="shared" si="5"/>
        <v>0</v>
      </c>
      <c r="AD27" s="22">
        <f t="shared" si="6"/>
        <v>0</v>
      </c>
      <c r="AE27" s="10">
        <f t="shared" si="7"/>
        <v>0</v>
      </c>
      <c r="AF27" s="23">
        <f t="shared" si="8"/>
        <v>0</v>
      </c>
      <c r="AG27" s="22">
        <f t="shared" si="9"/>
        <v>0</v>
      </c>
      <c r="AH27" s="10">
        <f t="shared" si="10"/>
        <v>0</v>
      </c>
      <c r="AI27" s="23">
        <f t="shared" si="11"/>
        <v>0</v>
      </c>
      <c r="AJ27" s="22">
        <f t="shared" si="12"/>
        <v>0</v>
      </c>
      <c r="AK27" s="10">
        <f t="shared" si="13"/>
        <v>0</v>
      </c>
      <c r="AL27" s="23">
        <f t="shared" si="14"/>
        <v>0</v>
      </c>
      <c r="AM27" s="22">
        <f t="shared" si="15"/>
        <v>0</v>
      </c>
      <c r="AN27" s="10">
        <f t="shared" si="16"/>
        <v>0</v>
      </c>
      <c r="AO27" s="23">
        <f t="shared" si="17"/>
        <v>0</v>
      </c>
      <c r="AP27" s="22">
        <f t="shared" si="18"/>
        <v>0</v>
      </c>
      <c r="AQ27" s="10">
        <f t="shared" si="19"/>
        <v>0</v>
      </c>
      <c r="AR27" s="23">
        <f t="shared" si="20"/>
        <v>0</v>
      </c>
      <c r="AS27" s="22">
        <f t="shared" si="21"/>
        <v>0</v>
      </c>
      <c r="AT27" s="10">
        <f t="shared" si="22"/>
        <v>0</v>
      </c>
      <c r="AU27" s="23">
        <f t="shared" si="23"/>
        <v>0</v>
      </c>
      <c r="AV27" s="22">
        <f t="shared" si="24"/>
        <v>0</v>
      </c>
      <c r="AW27" s="10">
        <f t="shared" si="25"/>
        <v>0</v>
      </c>
      <c r="AX27" s="23">
        <f t="shared" si="26"/>
        <v>0</v>
      </c>
      <c r="AY27" s="22">
        <f t="shared" si="27"/>
        <v>0</v>
      </c>
      <c r="AZ27" s="10">
        <f t="shared" si="28"/>
        <v>0</v>
      </c>
      <c r="BA27" s="23">
        <f t="shared" si="29"/>
        <v>0</v>
      </c>
      <c r="BB27" s="22">
        <f t="shared" si="30"/>
        <v>0</v>
      </c>
      <c r="BC27" s="10">
        <f t="shared" si="31"/>
        <v>0</v>
      </c>
      <c r="BD27" s="23">
        <f t="shared" si="32"/>
        <v>0</v>
      </c>
      <c r="BE27" s="22">
        <f t="shared" si="33"/>
        <v>0</v>
      </c>
      <c r="BF27" s="10">
        <f t="shared" si="34"/>
        <v>0</v>
      </c>
      <c r="BG27" s="23">
        <f t="shared" si="35"/>
        <v>0</v>
      </c>
      <c r="BH27" s="22">
        <f t="shared" si="36"/>
        <v>0</v>
      </c>
      <c r="BI27" s="10">
        <f t="shared" si="37"/>
        <v>0</v>
      </c>
      <c r="BJ27" s="23">
        <f t="shared" si="38"/>
        <v>0</v>
      </c>
      <c r="BK27" s="22">
        <f t="shared" si="39"/>
        <v>0</v>
      </c>
      <c r="BL27" s="10">
        <f t="shared" si="40"/>
        <v>0</v>
      </c>
      <c r="BM27" s="23">
        <f t="shared" si="41"/>
        <v>0</v>
      </c>
      <c r="BN27" s="22">
        <f t="shared" si="42"/>
        <v>0</v>
      </c>
      <c r="BO27" s="10">
        <f t="shared" si="43"/>
        <v>0</v>
      </c>
      <c r="BP27" s="23">
        <f t="shared" si="44"/>
        <v>0</v>
      </c>
      <c r="BR27" s="10">
        <f t="shared" si="45"/>
        <v>0</v>
      </c>
      <c r="BS27" s="23"/>
    </row>
    <row r="28" spans="1:80">
      <c r="A28">
        <f>'2. k-data'!A28</f>
        <v>485</v>
      </c>
      <c r="B28">
        <f>'2. k-data'!B28</f>
        <v>0</v>
      </c>
      <c r="D28" s="22">
        <v>5.8000000000000003E-2</v>
      </c>
      <c r="E28" s="10">
        <v>0.16930000000000001</v>
      </c>
      <c r="F28" s="23">
        <v>0.61619999999999997</v>
      </c>
      <c r="H28" s="22">
        <v>0.214</v>
      </c>
      <c r="I28" s="10">
        <v>0.159</v>
      </c>
      <c r="J28" s="10">
        <v>0.126</v>
      </c>
      <c r="K28" s="10">
        <v>0.308</v>
      </c>
      <c r="L28" s="10">
        <v>0.41799999999999998</v>
      </c>
      <c r="M28" s="10">
        <v>0.504</v>
      </c>
      <c r="N28" s="10">
        <v>0.38500000000000001</v>
      </c>
      <c r="O28" s="10">
        <v>0.33700000000000002</v>
      </c>
      <c r="P28" s="10">
        <v>2.9000000000000001E-2</v>
      </c>
      <c r="Q28" s="10">
        <v>0.16200000000000001</v>
      </c>
      <c r="R28" s="10">
        <v>0.219</v>
      </c>
      <c r="S28" s="10">
        <v>0.28199999999999997</v>
      </c>
      <c r="T28" s="10">
        <v>0.40500000000000003</v>
      </c>
      <c r="U28" s="10">
        <v>5.7000000000000002E-2</v>
      </c>
      <c r="V28" s="23">
        <v>0.26400000000000001</v>
      </c>
      <c r="X28" s="22">
        <f t="shared" si="0"/>
        <v>0</v>
      </c>
      <c r="Y28" s="10">
        <f t="shared" si="1"/>
        <v>0</v>
      </c>
      <c r="Z28" s="23">
        <f t="shared" si="2"/>
        <v>0</v>
      </c>
      <c r="AA28" s="22">
        <f t="shared" si="3"/>
        <v>0</v>
      </c>
      <c r="AB28" s="10">
        <f t="shared" si="4"/>
        <v>0</v>
      </c>
      <c r="AC28" s="23">
        <f t="shared" si="5"/>
        <v>0</v>
      </c>
      <c r="AD28" s="22">
        <f t="shared" si="6"/>
        <v>0</v>
      </c>
      <c r="AE28" s="10">
        <f t="shared" si="7"/>
        <v>0</v>
      </c>
      <c r="AF28" s="23">
        <f t="shared" si="8"/>
        <v>0</v>
      </c>
      <c r="AG28" s="22">
        <f t="shared" si="9"/>
        <v>0</v>
      </c>
      <c r="AH28" s="10">
        <f t="shared" si="10"/>
        <v>0</v>
      </c>
      <c r="AI28" s="23">
        <f t="shared" si="11"/>
        <v>0</v>
      </c>
      <c r="AJ28" s="22">
        <f t="shared" si="12"/>
        <v>0</v>
      </c>
      <c r="AK28" s="10">
        <f t="shared" si="13"/>
        <v>0</v>
      </c>
      <c r="AL28" s="23">
        <f t="shared" si="14"/>
        <v>0</v>
      </c>
      <c r="AM28" s="22">
        <f t="shared" si="15"/>
        <v>0</v>
      </c>
      <c r="AN28" s="10">
        <f t="shared" si="16"/>
        <v>0</v>
      </c>
      <c r="AO28" s="23">
        <f t="shared" si="17"/>
        <v>0</v>
      </c>
      <c r="AP28" s="22">
        <f t="shared" si="18"/>
        <v>0</v>
      </c>
      <c r="AQ28" s="10">
        <f t="shared" si="19"/>
        <v>0</v>
      </c>
      <c r="AR28" s="23">
        <f t="shared" si="20"/>
        <v>0</v>
      </c>
      <c r="AS28" s="22">
        <f t="shared" si="21"/>
        <v>0</v>
      </c>
      <c r="AT28" s="10">
        <f t="shared" si="22"/>
        <v>0</v>
      </c>
      <c r="AU28" s="23">
        <f t="shared" si="23"/>
        <v>0</v>
      </c>
      <c r="AV28" s="22">
        <f t="shared" si="24"/>
        <v>0</v>
      </c>
      <c r="AW28" s="10">
        <f t="shared" si="25"/>
        <v>0</v>
      </c>
      <c r="AX28" s="23">
        <f t="shared" si="26"/>
        <v>0</v>
      </c>
      <c r="AY28" s="22">
        <f t="shared" si="27"/>
        <v>0</v>
      </c>
      <c r="AZ28" s="10">
        <f t="shared" si="28"/>
        <v>0</v>
      </c>
      <c r="BA28" s="23">
        <f t="shared" si="29"/>
        <v>0</v>
      </c>
      <c r="BB28" s="22">
        <f t="shared" si="30"/>
        <v>0</v>
      </c>
      <c r="BC28" s="10">
        <f t="shared" si="31"/>
        <v>0</v>
      </c>
      <c r="BD28" s="23">
        <f t="shared" si="32"/>
        <v>0</v>
      </c>
      <c r="BE28" s="22">
        <f t="shared" si="33"/>
        <v>0</v>
      </c>
      <c r="BF28" s="10">
        <f t="shared" si="34"/>
        <v>0</v>
      </c>
      <c r="BG28" s="23">
        <f t="shared" si="35"/>
        <v>0</v>
      </c>
      <c r="BH28" s="22">
        <f t="shared" si="36"/>
        <v>0</v>
      </c>
      <c r="BI28" s="10">
        <f t="shared" si="37"/>
        <v>0</v>
      </c>
      <c r="BJ28" s="23">
        <f t="shared" si="38"/>
        <v>0</v>
      </c>
      <c r="BK28" s="22">
        <f t="shared" si="39"/>
        <v>0</v>
      </c>
      <c r="BL28" s="10">
        <f t="shared" si="40"/>
        <v>0</v>
      </c>
      <c r="BM28" s="23">
        <f t="shared" si="41"/>
        <v>0</v>
      </c>
      <c r="BN28" s="22">
        <f t="shared" si="42"/>
        <v>0</v>
      </c>
      <c r="BO28" s="10">
        <f t="shared" si="43"/>
        <v>0</v>
      </c>
      <c r="BP28" s="23">
        <f t="shared" si="44"/>
        <v>0</v>
      </c>
      <c r="BR28" s="10">
        <f t="shared" si="45"/>
        <v>0</v>
      </c>
      <c r="BS28" s="23"/>
    </row>
    <row r="29" spans="1:80">
      <c r="A29">
        <f>'2. k-data'!A29</f>
        <v>490</v>
      </c>
      <c r="B29">
        <f>'2. k-data'!B29</f>
        <v>0</v>
      </c>
      <c r="D29" s="22">
        <v>3.2000000000000001E-2</v>
      </c>
      <c r="E29" s="10">
        <v>0.20799999999999999</v>
      </c>
      <c r="F29" s="23">
        <v>0.4652</v>
      </c>
      <c r="H29" s="22">
        <v>0.216</v>
      </c>
      <c r="I29" s="10">
        <v>0.17399999999999999</v>
      </c>
      <c r="J29" s="10">
        <v>0.14799999999999999</v>
      </c>
      <c r="K29" s="10">
        <v>0.33200000000000002</v>
      </c>
      <c r="L29" s="10">
        <v>0.41899999999999998</v>
      </c>
      <c r="M29" s="10">
        <v>0.48799999999999999</v>
      </c>
      <c r="N29" s="10">
        <v>0.36299999999999999</v>
      </c>
      <c r="O29" s="10">
        <v>0.32500000000000001</v>
      </c>
      <c r="P29" s="10">
        <v>2.8000000000000001E-2</v>
      </c>
      <c r="Q29" s="10">
        <v>0.189</v>
      </c>
      <c r="R29" s="10">
        <v>0.252</v>
      </c>
      <c r="S29" s="10">
        <v>0.25700000000000001</v>
      </c>
      <c r="T29" s="10">
        <v>0.41599999999999998</v>
      </c>
      <c r="U29" s="10">
        <v>6.2E-2</v>
      </c>
      <c r="V29" s="23">
        <v>0.26900000000000002</v>
      </c>
      <c r="X29" s="22">
        <f t="shared" si="0"/>
        <v>0</v>
      </c>
      <c r="Y29" s="10">
        <f t="shared" si="1"/>
        <v>0</v>
      </c>
      <c r="Z29" s="23">
        <f t="shared" si="2"/>
        <v>0</v>
      </c>
      <c r="AA29" s="22">
        <f t="shared" si="3"/>
        <v>0</v>
      </c>
      <c r="AB29" s="10">
        <f t="shared" si="4"/>
        <v>0</v>
      </c>
      <c r="AC29" s="23">
        <f t="shared" si="5"/>
        <v>0</v>
      </c>
      <c r="AD29" s="22">
        <f t="shared" si="6"/>
        <v>0</v>
      </c>
      <c r="AE29" s="10">
        <f t="shared" si="7"/>
        <v>0</v>
      </c>
      <c r="AF29" s="23">
        <f t="shared" si="8"/>
        <v>0</v>
      </c>
      <c r="AG29" s="22">
        <f t="shared" si="9"/>
        <v>0</v>
      </c>
      <c r="AH29" s="10">
        <f t="shared" si="10"/>
        <v>0</v>
      </c>
      <c r="AI29" s="23">
        <f t="shared" si="11"/>
        <v>0</v>
      </c>
      <c r="AJ29" s="22">
        <f t="shared" si="12"/>
        <v>0</v>
      </c>
      <c r="AK29" s="10">
        <f t="shared" si="13"/>
        <v>0</v>
      </c>
      <c r="AL29" s="23">
        <f t="shared" si="14"/>
        <v>0</v>
      </c>
      <c r="AM29" s="22">
        <f t="shared" si="15"/>
        <v>0</v>
      </c>
      <c r="AN29" s="10">
        <f t="shared" si="16"/>
        <v>0</v>
      </c>
      <c r="AO29" s="23">
        <f t="shared" si="17"/>
        <v>0</v>
      </c>
      <c r="AP29" s="22">
        <f t="shared" si="18"/>
        <v>0</v>
      </c>
      <c r="AQ29" s="10">
        <f t="shared" si="19"/>
        <v>0</v>
      </c>
      <c r="AR29" s="23">
        <f t="shared" si="20"/>
        <v>0</v>
      </c>
      <c r="AS29" s="22">
        <f t="shared" si="21"/>
        <v>0</v>
      </c>
      <c r="AT29" s="10">
        <f t="shared" si="22"/>
        <v>0</v>
      </c>
      <c r="AU29" s="23">
        <f t="shared" si="23"/>
        <v>0</v>
      </c>
      <c r="AV29" s="22">
        <f t="shared" si="24"/>
        <v>0</v>
      </c>
      <c r="AW29" s="10">
        <f t="shared" si="25"/>
        <v>0</v>
      </c>
      <c r="AX29" s="23">
        <f t="shared" si="26"/>
        <v>0</v>
      </c>
      <c r="AY29" s="22">
        <f t="shared" si="27"/>
        <v>0</v>
      </c>
      <c r="AZ29" s="10">
        <f t="shared" si="28"/>
        <v>0</v>
      </c>
      <c r="BA29" s="23">
        <f t="shared" si="29"/>
        <v>0</v>
      </c>
      <c r="BB29" s="22">
        <f t="shared" si="30"/>
        <v>0</v>
      </c>
      <c r="BC29" s="10">
        <f t="shared" si="31"/>
        <v>0</v>
      </c>
      <c r="BD29" s="23">
        <f t="shared" si="32"/>
        <v>0</v>
      </c>
      <c r="BE29" s="22">
        <f t="shared" si="33"/>
        <v>0</v>
      </c>
      <c r="BF29" s="10">
        <f t="shared" si="34"/>
        <v>0</v>
      </c>
      <c r="BG29" s="23">
        <f t="shared" si="35"/>
        <v>0</v>
      </c>
      <c r="BH29" s="22">
        <f t="shared" si="36"/>
        <v>0</v>
      </c>
      <c r="BI29" s="10">
        <f t="shared" si="37"/>
        <v>0</v>
      </c>
      <c r="BJ29" s="23">
        <f t="shared" si="38"/>
        <v>0</v>
      </c>
      <c r="BK29" s="22">
        <f t="shared" si="39"/>
        <v>0</v>
      </c>
      <c r="BL29" s="10">
        <f t="shared" si="40"/>
        <v>0</v>
      </c>
      <c r="BM29" s="23">
        <f t="shared" si="41"/>
        <v>0</v>
      </c>
      <c r="BN29" s="22">
        <f t="shared" si="42"/>
        <v>0</v>
      </c>
      <c r="BO29" s="10">
        <f t="shared" si="43"/>
        <v>0</v>
      </c>
      <c r="BP29" s="23">
        <f t="shared" si="44"/>
        <v>0</v>
      </c>
      <c r="BR29" s="10">
        <f t="shared" si="45"/>
        <v>0</v>
      </c>
      <c r="BS29" s="23"/>
    </row>
    <row r="30" spans="1:80">
      <c r="A30">
        <f>'2. k-data'!A30</f>
        <v>495</v>
      </c>
      <c r="B30">
        <f>'2. k-data'!B30</f>
        <v>0</v>
      </c>
      <c r="D30" s="22">
        <v>1.47E-2</v>
      </c>
      <c r="E30" s="10">
        <v>0.2586</v>
      </c>
      <c r="F30" s="23">
        <v>0.3533</v>
      </c>
      <c r="H30" s="22">
        <v>0.218</v>
      </c>
      <c r="I30" s="10">
        <v>0.19</v>
      </c>
      <c r="J30" s="10">
        <v>0.17199999999999999</v>
      </c>
      <c r="K30" s="10">
        <v>0.35199999999999998</v>
      </c>
      <c r="L30" s="10">
        <v>0.41699999999999998</v>
      </c>
      <c r="M30" s="10">
        <v>0.46899999999999997</v>
      </c>
      <c r="N30" s="10">
        <v>0.34100000000000003</v>
      </c>
      <c r="O30" s="10">
        <v>0.31</v>
      </c>
      <c r="P30" s="10">
        <v>2.8000000000000001E-2</v>
      </c>
      <c r="Q30" s="10">
        <v>0.219</v>
      </c>
      <c r="R30" s="10">
        <v>0.29099999999999998</v>
      </c>
      <c r="S30" s="10">
        <v>0.23</v>
      </c>
      <c r="T30" s="10">
        <v>0.42899999999999999</v>
      </c>
      <c r="U30" s="10">
        <v>6.7000000000000004E-2</v>
      </c>
      <c r="V30" s="23">
        <v>0.27600000000000002</v>
      </c>
      <c r="X30" s="22">
        <f t="shared" si="0"/>
        <v>0</v>
      </c>
      <c r="Y30" s="10">
        <f t="shared" si="1"/>
        <v>0</v>
      </c>
      <c r="Z30" s="23">
        <f t="shared" si="2"/>
        <v>0</v>
      </c>
      <c r="AA30" s="22">
        <f t="shared" si="3"/>
        <v>0</v>
      </c>
      <c r="AB30" s="10">
        <f t="shared" si="4"/>
        <v>0</v>
      </c>
      <c r="AC30" s="23">
        <f t="shared" si="5"/>
        <v>0</v>
      </c>
      <c r="AD30" s="22">
        <f t="shared" si="6"/>
        <v>0</v>
      </c>
      <c r="AE30" s="10">
        <f t="shared" si="7"/>
        <v>0</v>
      </c>
      <c r="AF30" s="23">
        <f t="shared" si="8"/>
        <v>0</v>
      </c>
      <c r="AG30" s="22">
        <f t="shared" si="9"/>
        <v>0</v>
      </c>
      <c r="AH30" s="10">
        <f t="shared" si="10"/>
        <v>0</v>
      </c>
      <c r="AI30" s="23">
        <f t="shared" si="11"/>
        <v>0</v>
      </c>
      <c r="AJ30" s="22">
        <f t="shared" si="12"/>
        <v>0</v>
      </c>
      <c r="AK30" s="10">
        <f t="shared" si="13"/>
        <v>0</v>
      </c>
      <c r="AL30" s="23">
        <f t="shared" si="14"/>
        <v>0</v>
      </c>
      <c r="AM30" s="22">
        <f t="shared" si="15"/>
        <v>0</v>
      </c>
      <c r="AN30" s="10">
        <f t="shared" si="16"/>
        <v>0</v>
      </c>
      <c r="AO30" s="23">
        <f t="shared" si="17"/>
        <v>0</v>
      </c>
      <c r="AP30" s="22">
        <f t="shared" si="18"/>
        <v>0</v>
      </c>
      <c r="AQ30" s="10">
        <f t="shared" si="19"/>
        <v>0</v>
      </c>
      <c r="AR30" s="23">
        <f t="shared" si="20"/>
        <v>0</v>
      </c>
      <c r="AS30" s="22">
        <f t="shared" si="21"/>
        <v>0</v>
      </c>
      <c r="AT30" s="10">
        <f t="shared" si="22"/>
        <v>0</v>
      </c>
      <c r="AU30" s="23">
        <f t="shared" si="23"/>
        <v>0</v>
      </c>
      <c r="AV30" s="22">
        <f t="shared" si="24"/>
        <v>0</v>
      </c>
      <c r="AW30" s="10">
        <f t="shared" si="25"/>
        <v>0</v>
      </c>
      <c r="AX30" s="23">
        <f t="shared" si="26"/>
        <v>0</v>
      </c>
      <c r="AY30" s="22">
        <f t="shared" si="27"/>
        <v>0</v>
      </c>
      <c r="AZ30" s="10">
        <f t="shared" si="28"/>
        <v>0</v>
      </c>
      <c r="BA30" s="23">
        <f t="shared" si="29"/>
        <v>0</v>
      </c>
      <c r="BB30" s="22">
        <f t="shared" si="30"/>
        <v>0</v>
      </c>
      <c r="BC30" s="10">
        <f t="shared" si="31"/>
        <v>0</v>
      </c>
      <c r="BD30" s="23">
        <f t="shared" si="32"/>
        <v>0</v>
      </c>
      <c r="BE30" s="22">
        <f t="shared" si="33"/>
        <v>0</v>
      </c>
      <c r="BF30" s="10">
        <f t="shared" si="34"/>
        <v>0</v>
      </c>
      <c r="BG30" s="23">
        <f t="shared" si="35"/>
        <v>0</v>
      </c>
      <c r="BH30" s="22">
        <f t="shared" si="36"/>
        <v>0</v>
      </c>
      <c r="BI30" s="10">
        <f t="shared" si="37"/>
        <v>0</v>
      </c>
      <c r="BJ30" s="23">
        <f t="shared" si="38"/>
        <v>0</v>
      </c>
      <c r="BK30" s="22">
        <f t="shared" si="39"/>
        <v>0</v>
      </c>
      <c r="BL30" s="10">
        <f t="shared" si="40"/>
        <v>0</v>
      </c>
      <c r="BM30" s="23">
        <f t="shared" si="41"/>
        <v>0</v>
      </c>
      <c r="BN30" s="22">
        <f t="shared" si="42"/>
        <v>0</v>
      </c>
      <c r="BO30" s="10">
        <f t="shared" si="43"/>
        <v>0</v>
      </c>
      <c r="BP30" s="23">
        <f t="shared" si="44"/>
        <v>0</v>
      </c>
      <c r="BR30" s="10">
        <f t="shared" si="45"/>
        <v>0</v>
      </c>
      <c r="BS30" s="23"/>
    </row>
    <row r="31" spans="1:80">
      <c r="A31">
        <f>'2. k-data'!A31</f>
        <v>500</v>
      </c>
      <c r="B31">
        <f>'2. k-data'!B31</f>
        <v>0</v>
      </c>
      <c r="D31" s="22">
        <v>4.8999999999999998E-3</v>
      </c>
      <c r="E31" s="10">
        <v>0.32300000000000001</v>
      </c>
      <c r="F31" s="23">
        <v>0.27200000000000002</v>
      </c>
      <c r="H31" s="22">
        <v>0.223</v>
      </c>
      <c r="I31" s="10">
        <v>0.20699999999999999</v>
      </c>
      <c r="J31" s="10">
        <v>0.19800000000000001</v>
      </c>
      <c r="K31" s="10">
        <v>0.37</v>
      </c>
      <c r="L31" s="10">
        <v>0.41299999999999998</v>
      </c>
      <c r="M31" s="10">
        <v>0.45</v>
      </c>
      <c r="N31" s="10">
        <v>0.32400000000000001</v>
      </c>
      <c r="O31" s="10">
        <v>0.29899999999999999</v>
      </c>
      <c r="P31" s="10">
        <v>2.8000000000000001E-2</v>
      </c>
      <c r="Q31" s="10">
        <v>0.26200000000000001</v>
      </c>
      <c r="R31" s="10">
        <v>0.32500000000000001</v>
      </c>
      <c r="S31" s="10">
        <v>0.20399999999999999</v>
      </c>
      <c r="T31" s="10">
        <v>0.443</v>
      </c>
      <c r="U31" s="10">
        <v>7.4999999999999997E-2</v>
      </c>
      <c r="V31" s="23">
        <v>0.28399999999999997</v>
      </c>
      <c r="X31" s="22">
        <f t="shared" si="0"/>
        <v>0</v>
      </c>
      <c r="Y31" s="10">
        <f t="shared" si="1"/>
        <v>0</v>
      </c>
      <c r="Z31" s="23">
        <f t="shared" si="2"/>
        <v>0</v>
      </c>
      <c r="AA31" s="22">
        <f t="shared" si="3"/>
        <v>0</v>
      </c>
      <c r="AB31" s="10">
        <f t="shared" si="4"/>
        <v>0</v>
      </c>
      <c r="AC31" s="23">
        <f t="shared" si="5"/>
        <v>0</v>
      </c>
      <c r="AD31" s="22">
        <f t="shared" si="6"/>
        <v>0</v>
      </c>
      <c r="AE31" s="10">
        <f t="shared" si="7"/>
        <v>0</v>
      </c>
      <c r="AF31" s="23">
        <f t="shared" si="8"/>
        <v>0</v>
      </c>
      <c r="AG31" s="22">
        <f t="shared" si="9"/>
        <v>0</v>
      </c>
      <c r="AH31" s="10">
        <f t="shared" si="10"/>
        <v>0</v>
      </c>
      <c r="AI31" s="23">
        <f t="shared" si="11"/>
        <v>0</v>
      </c>
      <c r="AJ31" s="22">
        <f t="shared" si="12"/>
        <v>0</v>
      </c>
      <c r="AK31" s="10">
        <f t="shared" si="13"/>
        <v>0</v>
      </c>
      <c r="AL31" s="23">
        <f t="shared" si="14"/>
        <v>0</v>
      </c>
      <c r="AM31" s="22">
        <f t="shared" si="15"/>
        <v>0</v>
      </c>
      <c r="AN31" s="10">
        <f t="shared" si="16"/>
        <v>0</v>
      </c>
      <c r="AO31" s="23">
        <f t="shared" si="17"/>
        <v>0</v>
      </c>
      <c r="AP31" s="22">
        <f t="shared" si="18"/>
        <v>0</v>
      </c>
      <c r="AQ31" s="10">
        <f t="shared" si="19"/>
        <v>0</v>
      </c>
      <c r="AR31" s="23">
        <f t="shared" si="20"/>
        <v>0</v>
      </c>
      <c r="AS31" s="22">
        <f t="shared" si="21"/>
        <v>0</v>
      </c>
      <c r="AT31" s="10">
        <f t="shared" si="22"/>
        <v>0</v>
      </c>
      <c r="AU31" s="23">
        <f t="shared" si="23"/>
        <v>0</v>
      </c>
      <c r="AV31" s="22">
        <f t="shared" si="24"/>
        <v>0</v>
      </c>
      <c r="AW31" s="10">
        <f t="shared" si="25"/>
        <v>0</v>
      </c>
      <c r="AX31" s="23">
        <f t="shared" si="26"/>
        <v>0</v>
      </c>
      <c r="AY31" s="22">
        <f t="shared" si="27"/>
        <v>0</v>
      </c>
      <c r="AZ31" s="10">
        <f t="shared" si="28"/>
        <v>0</v>
      </c>
      <c r="BA31" s="23">
        <f t="shared" si="29"/>
        <v>0</v>
      </c>
      <c r="BB31" s="22">
        <f t="shared" si="30"/>
        <v>0</v>
      </c>
      <c r="BC31" s="10">
        <f t="shared" si="31"/>
        <v>0</v>
      </c>
      <c r="BD31" s="23">
        <f t="shared" si="32"/>
        <v>0</v>
      </c>
      <c r="BE31" s="22">
        <f t="shared" si="33"/>
        <v>0</v>
      </c>
      <c r="BF31" s="10">
        <f t="shared" si="34"/>
        <v>0</v>
      </c>
      <c r="BG31" s="23">
        <f t="shared" si="35"/>
        <v>0</v>
      </c>
      <c r="BH31" s="22">
        <f t="shared" si="36"/>
        <v>0</v>
      </c>
      <c r="BI31" s="10">
        <f t="shared" si="37"/>
        <v>0</v>
      </c>
      <c r="BJ31" s="23">
        <f t="shared" si="38"/>
        <v>0</v>
      </c>
      <c r="BK31" s="22">
        <f t="shared" si="39"/>
        <v>0</v>
      </c>
      <c r="BL31" s="10">
        <f t="shared" si="40"/>
        <v>0</v>
      </c>
      <c r="BM31" s="23">
        <f t="shared" si="41"/>
        <v>0</v>
      </c>
      <c r="BN31" s="22">
        <f t="shared" si="42"/>
        <v>0</v>
      </c>
      <c r="BO31" s="10">
        <f t="shared" si="43"/>
        <v>0</v>
      </c>
      <c r="BP31" s="23">
        <f t="shared" si="44"/>
        <v>0</v>
      </c>
      <c r="BR31" s="10">
        <f t="shared" si="45"/>
        <v>0</v>
      </c>
      <c r="BS31" s="23"/>
    </row>
    <row r="32" spans="1:80">
      <c r="A32">
        <f>'2. k-data'!A32</f>
        <v>505</v>
      </c>
      <c r="B32">
        <f>'2. k-data'!B32</f>
        <v>0</v>
      </c>
      <c r="D32" s="22">
        <v>2.3999999999999998E-3</v>
      </c>
      <c r="E32" s="10">
        <v>0.4073</v>
      </c>
      <c r="F32" s="23">
        <v>0.21229999999999999</v>
      </c>
      <c r="H32" s="22">
        <v>0.22500000000000001</v>
      </c>
      <c r="I32" s="10">
        <v>0.22500000000000001</v>
      </c>
      <c r="J32" s="10">
        <v>0.221</v>
      </c>
      <c r="K32" s="10">
        <v>0.38300000000000001</v>
      </c>
      <c r="L32" s="10">
        <v>0.40899999999999997</v>
      </c>
      <c r="M32" s="10">
        <v>0.43099999999999999</v>
      </c>
      <c r="N32" s="10">
        <v>0.311</v>
      </c>
      <c r="O32" s="10">
        <v>0.28899999999999998</v>
      </c>
      <c r="P32" s="10">
        <v>2.9000000000000001E-2</v>
      </c>
      <c r="Q32" s="10">
        <v>0.30499999999999999</v>
      </c>
      <c r="R32" s="10">
        <v>0.34699999999999998</v>
      </c>
      <c r="S32" s="10">
        <v>0.17799999999999999</v>
      </c>
      <c r="T32" s="10">
        <v>0.45400000000000001</v>
      </c>
      <c r="U32" s="10">
        <v>8.3000000000000004E-2</v>
      </c>
      <c r="V32" s="23">
        <v>0.29099999999999998</v>
      </c>
      <c r="X32" s="22">
        <f t="shared" si="0"/>
        <v>0</v>
      </c>
      <c r="Y32" s="10">
        <f t="shared" si="1"/>
        <v>0</v>
      </c>
      <c r="Z32" s="23">
        <f t="shared" si="2"/>
        <v>0</v>
      </c>
      <c r="AA32" s="22">
        <f t="shared" si="3"/>
        <v>0</v>
      </c>
      <c r="AB32" s="10">
        <f t="shared" si="4"/>
        <v>0</v>
      </c>
      <c r="AC32" s="23">
        <f t="shared" si="5"/>
        <v>0</v>
      </c>
      <c r="AD32" s="22">
        <f t="shared" si="6"/>
        <v>0</v>
      </c>
      <c r="AE32" s="10">
        <f t="shared" si="7"/>
        <v>0</v>
      </c>
      <c r="AF32" s="23">
        <f t="shared" si="8"/>
        <v>0</v>
      </c>
      <c r="AG32" s="22">
        <f t="shared" si="9"/>
        <v>0</v>
      </c>
      <c r="AH32" s="10">
        <f t="shared" si="10"/>
        <v>0</v>
      </c>
      <c r="AI32" s="23">
        <f t="shared" si="11"/>
        <v>0</v>
      </c>
      <c r="AJ32" s="22">
        <f t="shared" si="12"/>
        <v>0</v>
      </c>
      <c r="AK32" s="10">
        <f t="shared" si="13"/>
        <v>0</v>
      </c>
      <c r="AL32" s="23">
        <f t="shared" si="14"/>
        <v>0</v>
      </c>
      <c r="AM32" s="22">
        <f t="shared" si="15"/>
        <v>0</v>
      </c>
      <c r="AN32" s="10">
        <f t="shared" si="16"/>
        <v>0</v>
      </c>
      <c r="AO32" s="23">
        <f t="shared" si="17"/>
        <v>0</v>
      </c>
      <c r="AP32" s="22">
        <f t="shared" si="18"/>
        <v>0</v>
      </c>
      <c r="AQ32" s="10">
        <f t="shared" si="19"/>
        <v>0</v>
      </c>
      <c r="AR32" s="23">
        <f t="shared" si="20"/>
        <v>0</v>
      </c>
      <c r="AS32" s="22">
        <f t="shared" si="21"/>
        <v>0</v>
      </c>
      <c r="AT32" s="10">
        <f t="shared" si="22"/>
        <v>0</v>
      </c>
      <c r="AU32" s="23">
        <f t="shared" si="23"/>
        <v>0</v>
      </c>
      <c r="AV32" s="22">
        <f t="shared" si="24"/>
        <v>0</v>
      </c>
      <c r="AW32" s="10">
        <f t="shared" si="25"/>
        <v>0</v>
      </c>
      <c r="AX32" s="23">
        <f t="shared" si="26"/>
        <v>0</v>
      </c>
      <c r="AY32" s="22">
        <f t="shared" si="27"/>
        <v>0</v>
      </c>
      <c r="AZ32" s="10">
        <f t="shared" si="28"/>
        <v>0</v>
      </c>
      <c r="BA32" s="23">
        <f t="shared" si="29"/>
        <v>0</v>
      </c>
      <c r="BB32" s="22">
        <f t="shared" si="30"/>
        <v>0</v>
      </c>
      <c r="BC32" s="10">
        <f t="shared" si="31"/>
        <v>0</v>
      </c>
      <c r="BD32" s="23">
        <f t="shared" si="32"/>
        <v>0</v>
      </c>
      <c r="BE32" s="22">
        <f t="shared" si="33"/>
        <v>0</v>
      </c>
      <c r="BF32" s="10">
        <f t="shared" si="34"/>
        <v>0</v>
      </c>
      <c r="BG32" s="23">
        <f t="shared" si="35"/>
        <v>0</v>
      </c>
      <c r="BH32" s="22">
        <f t="shared" si="36"/>
        <v>0</v>
      </c>
      <c r="BI32" s="10">
        <f t="shared" si="37"/>
        <v>0</v>
      </c>
      <c r="BJ32" s="23">
        <f t="shared" si="38"/>
        <v>0</v>
      </c>
      <c r="BK32" s="22">
        <f t="shared" si="39"/>
        <v>0</v>
      </c>
      <c r="BL32" s="10">
        <f t="shared" si="40"/>
        <v>0</v>
      </c>
      <c r="BM32" s="23">
        <f t="shared" si="41"/>
        <v>0</v>
      </c>
      <c r="BN32" s="22">
        <f t="shared" si="42"/>
        <v>0</v>
      </c>
      <c r="BO32" s="10">
        <f t="shared" si="43"/>
        <v>0</v>
      </c>
      <c r="BP32" s="23">
        <f t="shared" si="44"/>
        <v>0</v>
      </c>
      <c r="BR32" s="10">
        <f t="shared" si="45"/>
        <v>0</v>
      </c>
      <c r="BS32" s="23"/>
    </row>
    <row r="33" spans="1:71">
      <c r="A33">
        <f>'2. k-data'!A33</f>
        <v>510</v>
      </c>
      <c r="B33">
        <f>'2. k-data'!B33</f>
        <v>0</v>
      </c>
      <c r="D33" s="22">
        <v>9.2999999999999992E-3</v>
      </c>
      <c r="E33" s="10">
        <v>0.503</v>
      </c>
      <c r="F33" s="23">
        <v>0.15820000000000001</v>
      </c>
      <c r="H33" s="22">
        <v>0.22600000000000001</v>
      </c>
      <c r="I33" s="10">
        <v>0.24199999999999999</v>
      </c>
      <c r="J33" s="10">
        <v>0.24099999999999999</v>
      </c>
      <c r="K33" s="10">
        <v>0.39</v>
      </c>
      <c r="L33" s="10">
        <v>0.40300000000000002</v>
      </c>
      <c r="M33" s="10">
        <v>0.41399999999999998</v>
      </c>
      <c r="N33" s="10">
        <v>0.30099999999999999</v>
      </c>
      <c r="O33" s="10">
        <v>0.28299999999999997</v>
      </c>
      <c r="P33" s="10">
        <v>0.03</v>
      </c>
      <c r="Q33" s="10">
        <v>0.36499999999999999</v>
      </c>
      <c r="R33" s="10">
        <v>0.35599999999999998</v>
      </c>
      <c r="S33" s="10">
        <v>0.154</v>
      </c>
      <c r="T33" s="10">
        <v>0.46100000000000002</v>
      </c>
      <c r="U33" s="10">
        <v>9.1999999999999998E-2</v>
      </c>
      <c r="V33" s="23">
        <v>0.29599999999999999</v>
      </c>
      <c r="X33" s="22">
        <f t="shared" si="0"/>
        <v>0</v>
      </c>
      <c r="Y33" s="10">
        <f t="shared" si="1"/>
        <v>0</v>
      </c>
      <c r="Z33" s="23">
        <f t="shared" si="2"/>
        <v>0</v>
      </c>
      <c r="AA33" s="22">
        <f t="shared" si="3"/>
        <v>0</v>
      </c>
      <c r="AB33" s="10">
        <f t="shared" si="4"/>
        <v>0</v>
      </c>
      <c r="AC33" s="23">
        <f t="shared" si="5"/>
        <v>0</v>
      </c>
      <c r="AD33" s="22">
        <f t="shared" si="6"/>
        <v>0</v>
      </c>
      <c r="AE33" s="10">
        <f t="shared" si="7"/>
        <v>0</v>
      </c>
      <c r="AF33" s="23">
        <f t="shared" si="8"/>
        <v>0</v>
      </c>
      <c r="AG33" s="22">
        <f t="shared" si="9"/>
        <v>0</v>
      </c>
      <c r="AH33" s="10">
        <f t="shared" si="10"/>
        <v>0</v>
      </c>
      <c r="AI33" s="23">
        <f t="shared" si="11"/>
        <v>0</v>
      </c>
      <c r="AJ33" s="22">
        <f t="shared" si="12"/>
        <v>0</v>
      </c>
      <c r="AK33" s="10">
        <f t="shared" si="13"/>
        <v>0</v>
      </c>
      <c r="AL33" s="23">
        <f t="shared" si="14"/>
        <v>0</v>
      </c>
      <c r="AM33" s="22">
        <f t="shared" si="15"/>
        <v>0</v>
      </c>
      <c r="AN33" s="10">
        <f t="shared" si="16"/>
        <v>0</v>
      </c>
      <c r="AO33" s="23">
        <f t="shared" si="17"/>
        <v>0</v>
      </c>
      <c r="AP33" s="22">
        <f t="shared" si="18"/>
        <v>0</v>
      </c>
      <c r="AQ33" s="10">
        <f t="shared" si="19"/>
        <v>0</v>
      </c>
      <c r="AR33" s="23">
        <f t="shared" si="20"/>
        <v>0</v>
      </c>
      <c r="AS33" s="22">
        <f t="shared" si="21"/>
        <v>0</v>
      </c>
      <c r="AT33" s="10">
        <f t="shared" si="22"/>
        <v>0</v>
      </c>
      <c r="AU33" s="23">
        <f t="shared" si="23"/>
        <v>0</v>
      </c>
      <c r="AV33" s="22">
        <f t="shared" si="24"/>
        <v>0</v>
      </c>
      <c r="AW33" s="10">
        <f t="shared" si="25"/>
        <v>0</v>
      </c>
      <c r="AX33" s="23">
        <f t="shared" si="26"/>
        <v>0</v>
      </c>
      <c r="AY33" s="22">
        <f t="shared" si="27"/>
        <v>0</v>
      </c>
      <c r="AZ33" s="10">
        <f t="shared" si="28"/>
        <v>0</v>
      </c>
      <c r="BA33" s="23">
        <f t="shared" si="29"/>
        <v>0</v>
      </c>
      <c r="BB33" s="22">
        <f t="shared" si="30"/>
        <v>0</v>
      </c>
      <c r="BC33" s="10">
        <f t="shared" si="31"/>
        <v>0</v>
      </c>
      <c r="BD33" s="23">
        <f t="shared" si="32"/>
        <v>0</v>
      </c>
      <c r="BE33" s="22">
        <f t="shared" si="33"/>
        <v>0</v>
      </c>
      <c r="BF33" s="10">
        <f t="shared" si="34"/>
        <v>0</v>
      </c>
      <c r="BG33" s="23">
        <f t="shared" si="35"/>
        <v>0</v>
      </c>
      <c r="BH33" s="22">
        <f t="shared" si="36"/>
        <v>0</v>
      </c>
      <c r="BI33" s="10">
        <f t="shared" si="37"/>
        <v>0</v>
      </c>
      <c r="BJ33" s="23">
        <f t="shared" si="38"/>
        <v>0</v>
      </c>
      <c r="BK33" s="22">
        <f t="shared" si="39"/>
        <v>0</v>
      </c>
      <c r="BL33" s="10">
        <f t="shared" si="40"/>
        <v>0</v>
      </c>
      <c r="BM33" s="23">
        <f t="shared" si="41"/>
        <v>0</v>
      </c>
      <c r="BN33" s="22">
        <f t="shared" si="42"/>
        <v>0</v>
      </c>
      <c r="BO33" s="10">
        <f t="shared" si="43"/>
        <v>0</v>
      </c>
      <c r="BP33" s="23">
        <f t="shared" si="44"/>
        <v>0</v>
      </c>
      <c r="BR33" s="10">
        <f t="shared" si="45"/>
        <v>0</v>
      </c>
      <c r="BS33" s="23"/>
    </row>
    <row r="34" spans="1:71">
      <c r="A34">
        <f>'2. k-data'!A34</f>
        <v>515</v>
      </c>
      <c r="B34">
        <f>'2. k-data'!B34</f>
        <v>0</v>
      </c>
      <c r="D34" s="22">
        <v>2.9100000000000001E-2</v>
      </c>
      <c r="E34" s="10">
        <v>0.60819999999999996</v>
      </c>
      <c r="F34" s="23">
        <v>0.11169999999999999</v>
      </c>
      <c r="H34" s="22">
        <v>0.22600000000000001</v>
      </c>
      <c r="I34" s="10">
        <v>0.253</v>
      </c>
      <c r="J34" s="10">
        <v>0.26</v>
      </c>
      <c r="K34" s="10">
        <v>0.39400000000000002</v>
      </c>
      <c r="L34" s="10">
        <v>0.39600000000000002</v>
      </c>
      <c r="M34" s="10">
        <v>0.39500000000000002</v>
      </c>
      <c r="N34" s="10">
        <v>0.29099999999999998</v>
      </c>
      <c r="O34" s="10">
        <v>0.27600000000000002</v>
      </c>
      <c r="P34" s="10">
        <v>0.03</v>
      </c>
      <c r="Q34" s="10">
        <v>0.41599999999999998</v>
      </c>
      <c r="R34" s="10">
        <v>0.35299999999999998</v>
      </c>
      <c r="S34" s="10">
        <v>0.129</v>
      </c>
      <c r="T34" s="10">
        <v>0.46600000000000003</v>
      </c>
      <c r="U34" s="10">
        <v>0.1</v>
      </c>
      <c r="V34" s="23">
        <v>0.29799999999999999</v>
      </c>
      <c r="X34" s="22">
        <f t="shared" si="0"/>
        <v>0</v>
      </c>
      <c r="Y34" s="10">
        <f t="shared" si="1"/>
        <v>0</v>
      </c>
      <c r="Z34" s="23">
        <f t="shared" si="2"/>
        <v>0</v>
      </c>
      <c r="AA34" s="22">
        <f t="shared" si="3"/>
        <v>0</v>
      </c>
      <c r="AB34" s="10">
        <f t="shared" si="4"/>
        <v>0</v>
      </c>
      <c r="AC34" s="23">
        <f t="shared" si="5"/>
        <v>0</v>
      </c>
      <c r="AD34" s="22">
        <f t="shared" si="6"/>
        <v>0</v>
      </c>
      <c r="AE34" s="10">
        <f t="shared" si="7"/>
        <v>0</v>
      </c>
      <c r="AF34" s="23">
        <f t="shared" si="8"/>
        <v>0</v>
      </c>
      <c r="AG34" s="22">
        <f t="shared" si="9"/>
        <v>0</v>
      </c>
      <c r="AH34" s="10">
        <f t="shared" si="10"/>
        <v>0</v>
      </c>
      <c r="AI34" s="23">
        <f t="shared" si="11"/>
        <v>0</v>
      </c>
      <c r="AJ34" s="22">
        <f t="shared" si="12"/>
        <v>0</v>
      </c>
      <c r="AK34" s="10">
        <f t="shared" si="13"/>
        <v>0</v>
      </c>
      <c r="AL34" s="23">
        <f t="shared" si="14"/>
        <v>0</v>
      </c>
      <c r="AM34" s="22">
        <f t="shared" si="15"/>
        <v>0</v>
      </c>
      <c r="AN34" s="10">
        <f t="shared" si="16"/>
        <v>0</v>
      </c>
      <c r="AO34" s="23">
        <f t="shared" si="17"/>
        <v>0</v>
      </c>
      <c r="AP34" s="22">
        <f t="shared" si="18"/>
        <v>0</v>
      </c>
      <c r="AQ34" s="10">
        <f t="shared" si="19"/>
        <v>0</v>
      </c>
      <c r="AR34" s="23">
        <f t="shared" si="20"/>
        <v>0</v>
      </c>
      <c r="AS34" s="22">
        <f t="shared" si="21"/>
        <v>0</v>
      </c>
      <c r="AT34" s="10">
        <f t="shared" si="22"/>
        <v>0</v>
      </c>
      <c r="AU34" s="23">
        <f t="shared" si="23"/>
        <v>0</v>
      </c>
      <c r="AV34" s="22">
        <f t="shared" si="24"/>
        <v>0</v>
      </c>
      <c r="AW34" s="10">
        <f t="shared" si="25"/>
        <v>0</v>
      </c>
      <c r="AX34" s="23">
        <f t="shared" si="26"/>
        <v>0</v>
      </c>
      <c r="AY34" s="22">
        <f t="shared" si="27"/>
        <v>0</v>
      </c>
      <c r="AZ34" s="10">
        <f t="shared" si="28"/>
        <v>0</v>
      </c>
      <c r="BA34" s="23">
        <f t="shared" si="29"/>
        <v>0</v>
      </c>
      <c r="BB34" s="22">
        <f t="shared" si="30"/>
        <v>0</v>
      </c>
      <c r="BC34" s="10">
        <f t="shared" si="31"/>
        <v>0</v>
      </c>
      <c r="BD34" s="23">
        <f t="shared" si="32"/>
        <v>0</v>
      </c>
      <c r="BE34" s="22">
        <f t="shared" si="33"/>
        <v>0</v>
      </c>
      <c r="BF34" s="10">
        <f t="shared" si="34"/>
        <v>0</v>
      </c>
      <c r="BG34" s="23">
        <f t="shared" si="35"/>
        <v>0</v>
      </c>
      <c r="BH34" s="22">
        <f t="shared" si="36"/>
        <v>0</v>
      </c>
      <c r="BI34" s="10">
        <f t="shared" si="37"/>
        <v>0</v>
      </c>
      <c r="BJ34" s="23">
        <f t="shared" si="38"/>
        <v>0</v>
      </c>
      <c r="BK34" s="22">
        <f t="shared" si="39"/>
        <v>0</v>
      </c>
      <c r="BL34" s="10">
        <f t="shared" si="40"/>
        <v>0</v>
      </c>
      <c r="BM34" s="23">
        <f t="shared" si="41"/>
        <v>0</v>
      </c>
      <c r="BN34" s="22">
        <f t="shared" si="42"/>
        <v>0</v>
      </c>
      <c r="BO34" s="10">
        <f t="shared" si="43"/>
        <v>0</v>
      </c>
      <c r="BP34" s="23">
        <f t="shared" si="44"/>
        <v>0</v>
      </c>
      <c r="BR34" s="10">
        <f t="shared" si="45"/>
        <v>0</v>
      </c>
      <c r="BS34" s="23"/>
    </row>
    <row r="35" spans="1:71">
      <c r="A35">
        <f>'2. k-data'!A35</f>
        <v>520</v>
      </c>
      <c r="B35">
        <f>'2. k-data'!B35</f>
        <v>0</v>
      </c>
      <c r="D35" s="22">
        <v>6.3299999999999995E-2</v>
      </c>
      <c r="E35" s="10">
        <v>0.71</v>
      </c>
      <c r="F35" s="23">
        <v>7.8200000000000006E-2</v>
      </c>
      <c r="H35" s="22">
        <v>0.22500000000000001</v>
      </c>
      <c r="I35" s="10">
        <v>0.26</v>
      </c>
      <c r="J35" s="10">
        <v>0.27800000000000002</v>
      </c>
      <c r="K35" s="10">
        <v>0.39500000000000002</v>
      </c>
      <c r="L35" s="10">
        <v>0.38900000000000001</v>
      </c>
      <c r="M35" s="10">
        <v>0.377</v>
      </c>
      <c r="N35" s="10">
        <v>0.28299999999999997</v>
      </c>
      <c r="O35" s="10">
        <v>0.27</v>
      </c>
      <c r="P35" s="10">
        <v>3.1E-2</v>
      </c>
      <c r="Q35" s="10">
        <v>0.46500000000000002</v>
      </c>
      <c r="R35" s="10">
        <v>0.34599999999999997</v>
      </c>
      <c r="S35" s="10">
        <v>0.109</v>
      </c>
      <c r="T35" s="10">
        <v>0.46899999999999997</v>
      </c>
      <c r="U35" s="10">
        <v>0.108</v>
      </c>
      <c r="V35" s="23">
        <v>0.29599999999999999</v>
      </c>
      <c r="X35" s="22">
        <f t="shared" si="0"/>
        <v>0</v>
      </c>
      <c r="Y35" s="10">
        <f t="shared" si="1"/>
        <v>0</v>
      </c>
      <c r="Z35" s="23">
        <f t="shared" si="2"/>
        <v>0</v>
      </c>
      <c r="AA35" s="22">
        <f t="shared" si="3"/>
        <v>0</v>
      </c>
      <c r="AB35" s="10">
        <f t="shared" si="4"/>
        <v>0</v>
      </c>
      <c r="AC35" s="23">
        <f t="shared" si="5"/>
        <v>0</v>
      </c>
      <c r="AD35" s="22">
        <f t="shared" si="6"/>
        <v>0</v>
      </c>
      <c r="AE35" s="10">
        <f t="shared" si="7"/>
        <v>0</v>
      </c>
      <c r="AF35" s="23">
        <f t="shared" si="8"/>
        <v>0</v>
      </c>
      <c r="AG35" s="22">
        <f t="shared" si="9"/>
        <v>0</v>
      </c>
      <c r="AH35" s="10">
        <f t="shared" si="10"/>
        <v>0</v>
      </c>
      <c r="AI35" s="23">
        <f t="shared" si="11"/>
        <v>0</v>
      </c>
      <c r="AJ35" s="22">
        <f t="shared" si="12"/>
        <v>0</v>
      </c>
      <c r="AK35" s="10">
        <f t="shared" si="13"/>
        <v>0</v>
      </c>
      <c r="AL35" s="23">
        <f t="shared" si="14"/>
        <v>0</v>
      </c>
      <c r="AM35" s="22">
        <f t="shared" si="15"/>
        <v>0</v>
      </c>
      <c r="AN35" s="10">
        <f t="shared" si="16"/>
        <v>0</v>
      </c>
      <c r="AO35" s="23">
        <f t="shared" si="17"/>
        <v>0</v>
      </c>
      <c r="AP35" s="22">
        <f t="shared" si="18"/>
        <v>0</v>
      </c>
      <c r="AQ35" s="10">
        <f t="shared" si="19"/>
        <v>0</v>
      </c>
      <c r="AR35" s="23">
        <f t="shared" si="20"/>
        <v>0</v>
      </c>
      <c r="AS35" s="22">
        <f t="shared" si="21"/>
        <v>0</v>
      </c>
      <c r="AT35" s="10">
        <f t="shared" si="22"/>
        <v>0</v>
      </c>
      <c r="AU35" s="23">
        <f t="shared" si="23"/>
        <v>0</v>
      </c>
      <c r="AV35" s="22">
        <f t="shared" si="24"/>
        <v>0</v>
      </c>
      <c r="AW35" s="10">
        <f t="shared" si="25"/>
        <v>0</v>
      </c>
      <c r="AX35" s="23">
        <f t="shared" si="26"/>
        <v>0</v>
      </c>
      <c r="AY35" s="22">
        <f t="shared" si="27"/>
        <v>0</v>
      </c>
      <c r="AZ35" s="10">
        <f t="shared" si="28"/>
        <v>0</v>
      </c>
      <c r="BA35" s="23">
        <f t="shared" si="29"/>
        <v>0</v>
      </c>
      <c r="BB35" s="22">
        <f t="shared" si="30"/>
        <v>0</v>
      </c>
      <c r="BC35" s="10">
        <f t="shared" si="31"/>
        <v>0</v>
      </c>
      <c r="BD35" s="23">
        <f t="shared" si="32"/>
        <v>0</v>
      </c>
      <c r="BE35" s="22">
        <f t="shared" si="33"/>
        <v>0</v>
      </c>
      <c r="BF35" s="10">
        <f t="shared" si="34"/>
        <v>0</v>
      </c>
      <c r="BG35" s="23">
        <f t="shared" si="35"/>
        <v>0</v>
      </c>
      <c r="BH35" s="22">
        <f t="shared" si="36"/>
        <v>0</v>
      </c>
      <c r="BI35" s="10">
        <f t="shared" si="37"/>
        <v>0</v>
      </c>
      <c r="BJ35" s="23">
        <f t="shared" si="38"/>
        <v>0</v>
      </c>
      <c r="BK35" s="22">
        <f t="shared" si="39"/>
        <v>0</v>
      </c>
      <c r="BL35" s="10">
        <f t="shared" si="40"/>
        <v>0</v>
      </c>
      <c r="BM35" s="23">
        <f t="shared" si="41"/>
        <v>0</v>
      </c>
      <c r="BN35" s="22">
        <f t="shared" si="42"/>
        <v>0</v>
      </c>
      <c r="BO35" s="10">
        <f t="shared" si="43"/>
        <v>0</v>
      </c>
      <c r="BP35" s="23">
        <f t="shared" si="44"/>
        <v>0</v>
      </c>
      <c r="BR35" s="10">
        <f t="shared" si="45"/>
        <v>0</v>
      </c>
      <c r="BS35" s="23"/>
    </row>
    <row r="36" spans="1:71">
      <c r="A36">
        <f>'2. k-data'!A36</f>
        <v>525</v>
      </c>
      <c r="B36">
        <f>'2. k-data'!B36</f>
        <v>0</v>
      </c>
      <c r="D36" s="22">
        <v>0.1096</v>
      </c>
      <c r="E36" s="10">
        <v>0.79320000000000002</v>
      </c>
      <c r="F36" s="23">
        <v>5.7299999999999997E-2</v>
      </c>
      <c r="H36" s="22">
        <v>0.22500000000000001</v>
      </c>
      <c r="I36" s="10">
        <v>0.26400000000000001</v>
      </c>
      <c r="J36" s="10">
        <v>0.30199999999999999</v>
      </c>
      <c r="K36" s="10">
        <v>0.39200000000000002</v>
      </c>
      <c r="L36" s="10">
        <v>0.38100000000000001</v>
      </c>
      <c r="M36" s="10">
        <v>0.35799999999999998</v>
      </c>
      <c r="N36" s="10">
        <v>0.27300000000000002</v>
      </c>
      <c r="O36" s="10">
        <v>0.26200000000000001</v>
      </c>
      <c r="P36" s="10">
        <v>3.1E-2</v>
      </c>
      <c r="Q36" s="10">
        <v>0.50900000000000001</v>
      </c>
      <c r="R36" s="10">
        <v>0.33300000000000002</v>
      </c>
      <c r="S36" s="10">
        <v>0.09</v>
      </c>
      <c r="T36" s="10">
        <v>0.47099999999999997</v>
      </c>
      <c r="U36" s="10">
        <v>0.121</v>
      </c>
      <c r="V36" s="23">
        <v>0.28899999999999998</v>
      </c>
      <c r="X36" s="22">
        <f t="shared" si="0"/>
        <v>0</v>
      </c>
      <c r="Y36" s="10">
        <f t="shared" si="1"/>
        <v>0</v>
      </c>
      <c r="Z36" s="23">
        <f t="shared" si="2"/>
        <v>0</v>
      </c>
      <c r="AA36" s="22">
        <f t="shared" si="3"/>
        <v>0</v>
      </c>
      <c r="AB36" s="10">
        <f t="shared" si="4"/>
        <v>0</v>
      </c>
      <c r="AC36" s="23">
        <f t="shared" si="5"/>
        <v>0</v>
      </c>
      <c r="AD36" s="22">
        <f t="shared" si="6"/>
        <v>0</v>
      </c>
      <c r="AE36" s="10">
        <f t="shared" si="7"/>
        <v>0</v>
      </c>
      <c r="AF36" s="23">
        <f t="shared" si="8"/>
        <v>0</v>
      </c>
      <c r="AG36" s="22">
        <f t="shared" si="9"/>
        <v>0</v>
      </c>
      <c r="AH36" s="10">
        <f t="shared" si="10"/>
        <v>0</v>
      </c>
      <c r="AI36" s="23">
        <f t="shared" si="11"/>
        <v>0</v>
      </c>
      <c r="AJ36" s="22">
        <f t="shared" si="12"/>
        <v>0</v>
      </c>
      <c r="AK36" s="10">
        <f t="shared" si="13"/>
        <v>0</v>
      </c>
      <c r="AL36" s="23">
        <f t="shared" si="14"/>
        <v>0</v>
      </c>
      <c r="AM36" s="22">
        <f t="shared" si="15"/>
        <v>0</v>
      </c>
      <c r="AN36" s="10">
        <f t="shared" si="16"/>
        <v>0</v>
      </c>
      <c r="AO36" s="23">
        <f t="shared" si="17"/>
        <v>0</v>
      </c>
      <c r="AP36" s="22">
        <f t="shared" si="18"/>
        <v>0</v>
      </c>
      <c r="AQ36" s="10">
        <f t="shared" si="19"/>
        <v>0</v>
      </c>
      <c r="AR36" s="23">
        <f t="shared" si="20"/>
        <v>0</v>
      </c>
      <c r="AS36" s="22">
        <f t="shared" si="21"/>
        <v>0</v>
      </c>
      <c r="AT36" s="10">
        <f t="shared" si="22"/>
        <v>0</v>
      </c>
      <c r="AU36" s="23">
        <f t="shared" si="23"/>
        <v>0</v>
      </c>
      <c r="AV36" s="22">
        <f t="shared" si="24"/>
        <v>0</v>
      </c>
      <c r="AW36" s="10">
        <f t="shared" si="25"/>
        <v>0</v>
      </c>
      <c r="AX36" s="23">
        <f t="shared" si="26"/>
        <v>0</v>
      </c>
      <c r="AY36" s="22">
        <f t="shared" si="27"/>
        <v>0</v>
      </c>
      <c r="AZ36" s="10">
        <f t="shared" si="28"/>
        <v>0</v>
      </c>
      <c r="BA36" s="23">
        <f t="shared" si="29"/>
        <v>0</v>
      </c>
      <c r="BB36" s="22">
        <f t="shared" si="30"/>
        <v>0</v>
      </c>
      <c r="BC36" s="10">
        <f t="shared" si="31"/>
        <v>0</v>
      </c>
      <c r="BD36" s="23">
        <f t="shared" si="32"/>
        <v>0</v>
      </c>
      <c r="BE36" s="22">
        <f t="shared" si="33"/>
        <v>0</v>
      </c>
      <c r="BF36" s="10">
        <f t="shared" si="34"/>
        <v>0</v>
      </c>
      <c r="BG36" s="23">
        <f t="shared" si="35"/>
        <v>0</v>
      </c>
      <c r="BH36" s="22">
        <f t="shared" si="36"/>
        <v>0</v>
      </c>
      <c r="BI36" s="10">
        <f t="shared" si="37"/>
        <v>0</v>
      </c>
      <c r="BJ36" s="23">
        <f t="shared" si="38"/>
        <v>0</v>
      </c>
      <c r="BK36" s="22">
        <f t="shared" si="39"/>
        <v>0</v>
      </c>
      <c r="BL36" s="10">
        <f t="shared" si="40"/>
        <v>0</v>
      </c>
      <c r="BM36" s="23">
        <f t="shared" si="41"/>
        <v>0</v>
      </c>
      <c r="BN36" s="22">
        <f t="shared" si="42"/>
        <v>0</v>
      </c>
      <c r="BO36" s="10">
        <f t="shared" si="43"/>
        <v>0</v>
      </c>
      <c r="BP36" s="23">
        <f t="shared" si="44"/>
        <v>0</v>
      </c>
      <c r="BR36" s="10">
        <f t="shared" si="45"/>
        <v>0</v>
      </c>
      <c r="BS36" s="23"/>
    </row>
    <row r="37" spans="1:71">
      <c r="A37">
        <f>'2. k-data'!A37</f>
        <v>530</v>
      </c>
      <c r="B37">
        <f>'2. k-data'!B37</f>
        <v>0</v>
      </c>
      <c r="D37" s="22">
        <v>0.16550000000000001</v>
      </c>
      <c r="E37" s="10">
        <v>0.86199999999999999</v>
      </c>
      <c r="F37" s="23">
        <v>4.2200000000000001E-2</v>
      </c>
      <c r="H37" s="22">
        <v>0.22700000000000001</v>
      </c>
      <c r="I37" s="10">
        <v>0.26700000000000002</v>
      </c>
      <c r="J37" s="10">
        <v>0.33900000000000002</v>
      </c>
      <c r="K37" s="10">
        <v>0.38500000000000001</v>
      </c>
      <c r="L37" s="10">
        <v>0.372</v>
      </c>
      <c r="M37" s="10">
        <v>0.34100000000000003</v>
      </c>
      <c r="N37" s="10">
        <v>0.26500000000000001</v>
      </c>
      <c r="O37" s="10">
        <v>0.25600000000000001</v>
      </c>
      <c r="P37" s="10">
        <v>3.2000000000000001E-2</v>
      </c>
      <c r="Q37" s="10">
        <v>0.54600000000000004</v>
      </c>
      <c r="R37" s="10">
        <v>0.314</v>
      </c>
      <c r="S37" s="10">
        <v>7.4999999999999997E-2</v>
      </c>
      <c r="T37" s="10">
        <v>0.47399999999999998</v>
      </c>
      <c r="U37" s="10">
        <v>0.13300000000000001</v>
      </c>
      <c r="V37" s="23">
        <v>0.28199999999999997</v>
      </c>
      <c r="X37" s="22">
        <f t="shared" si="0"/>
        <v>0</v>
      </c>
      <c r="Y37" s="10">
        <f t="shared" si="1"/>
        <v>0</v>
      </c>
      <c r="Z37" s="23">
        <f t="shared" si="2"/>
        <v>0</v>
      </c>
      <c r="AA37" s="22">
        <f t="shared" si="3"/>
        <v>0</v>
      </c>
      <c r="AB37" s="10">
        <f t="shared" si="4"/>
        <v>0</v>
      </c>
      <c r="AC37" s="23">
        <f t="shared" si="5"/>
        <v>0</v>
      </c>
      <c r="AD37" s="22">
        <f t="shared" si="6"/>
        <v>0</v>
      </c>
      <c r="AE37" s="10">
        <f t="shared" si="7"/>
        <v>0</v>
      </c>
      <c r="AF37" s="23">
        <f t="shared" si="8"/>
        <v>0</v>
      </c>
      <c r="AG37" s="22">
        <f t="shared" si="9"/>
        <v>0</v>
      </c>
      <c r="AH37" s="10">
        <f t="shared" si="10"/>
        <v>0</v>
      </c>
      <c r="AI37" s="23">
        <f t="shared" si="11"/>
        <v>0</v>
      </c>
      <c r="AJ37" s="22">
        <f t="shared" si="12"/>
        <v>0</v>
      </c>
      <c r="AK37" s="10">
        <f t="shared" si="13"/>
        <v>0</v>
      </c>
      <c r="AL37" s="23">
        <f t="shared" si="14"/>
        <v>0</v>
      </c>
      <c r="AM37" s="22">
        <f t="shared" si="15"/>
        <v>0</v>
      </c>
      <c r="AN37" s="10">
        <f t="shared" si="16"/>
        <v>0</v>
      </c>
      <c r="AO37" s="23">
        <f t="shared" si="17"/>
        <v>0</v>
      </c>
      <c r="AP37" s="22">
        <f t="shared" si="18"/>
        <v>0</v>
      </c>
      <c r="AQ37" s="10">
        <f t="shared" si="19"/>
        <v>0</v>
      </c>
      <c r="AR37" s="23">
        <f t="shared" si="20"/>
        <v>0</v>
      </c>
      <c r="AS37" s="22">
        <f t="shared" si="21"/>
        <v>0</v>
      </c>
      <c r="AT37" s="10">
        <f t="shared" si="22"/>
        <v>0</v>
      </c>
      <c r="AU37" s="23">
        <f t="shared" si="23"/>
        <v>0</v>
      </c>
      <c r="AV37" s="22">
        <f t="shared" si="24"/>
        <v>0</v>
      </c>
      <c r="AW37" s="10">
        <f t="shared" si="25"/>
        <v>0</v>
      </c>
      <c r="AX37" s="23">
        <f t="shared" si="26"/>
        <v>0</v>
      </c>
      <c r="AY37" s="22">
        <f t="shared" si="27"/>
        <v>0</v>
      </c>
      <c r="AZ37" s="10">
        <f t="shared" si="28"/>
        <v>0</v>
      </c>
      <c r="BA37" s="23">
        <f t="shared" si="29"/>
        <v>0</v>
      </c>
      <c r="BB37" s="22">
        <f t="shared" si="30"/>
        <v>0</v>
      </c>
      <c r="BC37" s="10">
        <f t="shared" si="31"/>
        <v>0</v>
      </c>
      <c r="BD37" s="23">
        <f t="shared" si="32"/>
        <v>0</v>
      </c>
      <c r="BE37" s="22">
        <f t="shared" si="33"/>
        <v>0</v>
      </c>
      <c r="BF37" s="10">
        <f t="shared" si="34"/>
        <v>0</v>
      </c>
      <c r="BG37" s="23">
        <f t="shared" si="35"/>
        <v>0</v>
      </c>
      <c r="BH37" s="22">
        <f t="shared" si="36"/>
        <v>0</v>
      </c>
      <c r="BI37" s="10">
        <f t="shared" si="37"/>
        <v>0</v>
      </c>
      <c r="BJ37" s="23">
        <f t="shared" si="38"/>
        <v>0</v>
      </c>
      <c r="BK37" s="22">
        <f t="shared" si="39"/>
        <v>0</v>
      </c>
      <c r="BL37" s="10">
        <f t="shared" si="40"/>
        <v>0</v>
      </c>
      <c r="BM37" s="23">
        <f t="shared" si="41"/>
        <v>0</v>
      </c>
      <c r="BN37" s="22">
        <f t="shared" si="42"/>
        <v>0</v>
      </c>
      <c r="BO37" s="10">
        <f t="shared" si="43"/>
        <v>0</v>
      </c>
      <c r="BP37" s="23">
        <f t="shared" si="44"/>
        <v>0</v>
      </c>
      <c r="BR37" s="10">
        <f t="shared" si="45"/>
        <v>0</v>
      </c>
      <c r="BS37" s="23"/>
    </row>
    <row r="38" spans="1:71">
      <c r="A38">
        <f>'2. k-data'!A38</f>
        <v>535</v>
      </c>
      <c r="B38">
        <f>'2. k-data'!B38</f>
        <v>0</v>
      </c>
      <c r="D38" s="22">
        <v>0.22570000000000001</v>
      </c>
      <c r="E38" s="10">
        <v>0.91490000000000005</v>
      </c>
      <c r="F38" s="23">
        <v>2.98E-2</v>
      </c>
      <c r="H38" s="22">
        <v>0.23</v>
      </c>
      <c r="I38" s="10">
        <v>0.26900000000000002</v>
      </c>
      <c r="J38" s="10">
        <v>0.37</v>
      </c>
      <c r="K38" s="10">
        <v>0.377</v>
      </c>
      <c r="L38" s="10">
        <v>0.36299999999999999</v>
      </c>
      <c r="M38" s="10">
        <v>0.32500000000000001</v>
      </c>
      <c r="N38" s="10">
        <v>0.26</v>
      </c>
      <c r="O38" s="10">
        <v>0.251</v>
      </c>
      <c r="P38" s="10">
        <v>3.2000000000000001E-2</v>
      </c>
      <c r="Q38" s="10">
        <v>0.58099999999999996</v>
      </c>
      <c r="R38" s="10">
        <v>0.29399999999999998</v>
      </c>
      <c r="S38" s="10">
        <v>6.2E-2</v>
      </c>
      <c r="T38" s="10">
        <v>0.47599999999999998</v>
      </c>
      <c r="U38" s="10">
        <v>0.14199999999999999</v>
      </c>
      <c r="V38" s="23">
        <v>0.27600000000000002</v>
      </c>
      <c r="X38" s="22">
        <f t="shared" si="0"/>
        <v>0</v>
      </c>
      <c r="Y38" s="10">
        <f t="shared" si="1"/>
        <v>0</v>
      </c>
      <c r="Z38" s="23">
        <f t="shared" si="2"/>
        <v>0</v>
      </c>
      <c r="AA38" s="22">
        <f t="shared" si="3"/>
        <v>0</v>
      </c>
      <c r="AB38" s="10">
        <f t="shared" si="4"/>
        <v>0</v>
      </c>
      <c r="AC38" s="23">
        <f t="shared" si="5"/>
        <v>0</v>
      </c>
      <c r="AD38" s="22">
        <f t="shared" si="6"/>
        <v>0</v>
      </c>
      <c r="AE38" s="10">
        <f t="shared" si="7"/>
        <v>0</v>
      </c>
      <c r="AF38" s="23">
        <f t="shared" si="8"/>
        <v>0</v>
      </c>
      <c r="AG38" s="22">
        <f t="shared" si="9"/>
        <v>0</v>
      </c>
      <c r="AH38" s="10">
        <f t="shared" si="10"/>
        <v>0</v>
      </c>
      <c r="AI38" s="23">
        <f t="shared" si="11"/>
        <v>0</v>
      </c>
      <c r="AJ38" s="22">
        <f t="shared" si="12"/>
        <v>0</v>
      </c>
      <c r="AK38" s="10">
        <f t="shared" si="13"/>
        <v>0</v>
      </c>
      <c r="AL38" s="23">
        <f t="shared" si="14"/>
        <v>0</v>
      </c>
      <c r="AM38" s="22">
        <f t="shared" si="15"/>
        <v>0</v>
      </c>
      <c r="AN38" s="10">
        <f t="shared" si="16"/>
        <v>0</v>
      </c>
      <c r="AO38" s="23">
        <f t="shared" si="17"/>
        <v>0</v>
      </c>
      <c r="AP38" s="22">
        <f t="shared" si="18"/>
        <v>0</v>
      </c>
      <c r="AQ38" s="10">
        <f t="shared" si="19"/>
        <v>0</v>
      </c>
      <c r="AR38" s="23">
        <f t="shared" si="20"/>
        <v>0</v>
      </c>
      <c r="AS38" s="22">
        <f t="shared" si="21"/>
        <v>0</v>
      </c>
      <c r="AT38" s="10">
        <f t="shared" si="22"/>
        <v>0</v>
      </c>
      <c r="AU38" s="23">
        <f t="shared" si="23"/>
        <v>0</v>
      </c>
      <c r="AV38" s="22">
        <f t="shared" si="24"/>
        <v>0</v>
      </c>
      <c r="AW38" s="10">
        <f t="shared" si="25"/>
        <v>0</v>
      </c>
      <c r="AX38" s="23">
        <f t="shared" si="26"/>
        <v>0</v>
      </c>
      <c r="AY38" s="22">
        <f t="shared" si="27"/>
        <v>0</v>
      </c>
      <c r="AZ38" s="10">
        <f t="shared" si="28"/>
        <v>0</v>
      </c>
      <c r="BA38" s="23">
        <f t="shared" si="29"/>
        <v>0</v>
      </c>
      <c r="BB38" s="22">
        <f t="shared" si="30"/>
        <v>0</v>
      </c>
      <c r="BC38" s="10">
        <f t="shared" si="31"/>
        <v>0</v>
      </c>
      <c r="BD38" s="23">
        <f t="shared" si="32"/>
        <v>0</v>
      </c>
      <c r="BE38" s="22">
        <f t="shared" si="33"/>
        <v>0</v>
      </c>
      <c r="BF38" s="10">
        <f t="shared" si="34"/>
        <v>0</v>
      </c>
      <c r="BG38" s="23">
        <f t="shared" si="35"/>
        <v>0</v>
      </c>
      <c r="BH38" s="22">
        <f t="shared" si="36"/>
        <v>0</v>
      </c>
      <c r="BI38" s="10">
        <f t="shared" si="37"/>
        <v>0</v>
      </c>
      <c r="BJ38" s="23">
        <f t="shared" si="38"/>
        <v>0</v>
      </c>
      <c r="BK38" s="22">
        <f t="shared" si="39"/>
        <v>0</v>
      </c>
      <c r="BL38" s="10">
        <f t="shared" si="40"/>
        <v>0</v>
      </c>
      <c r="BM38" s="23">
        <f t="shared" si="41"/>
        <v>0</v>
      </c>
      <c r="BN38" s="22">
        <f t="shared" si="42"/>
        <v>0</v>
      </c>
      <c r="BO38" s="10">
        <f t="shared" si="43"/>
        <v>0</v>
      </c>
      <c r="BP38" s="23">
        <f t="shared" si="44"/>
        <v>0</v>
      </c>
      <c r="BR38" s="10">
        <f t="shared" si="45"/>
        <v>0</v>
      </c>
      <c r="BS38" s="23"/>
    </row>
    <row r="39" spans="1:71">
      <c r="A39">
        <f>'2. k-data'!A39</f>
        <v>540</v>
      </c>
      <c r="B39">
        <f>'2. k-data'!B39</f>
        <v>0</v>
      </c>
      <c r="D39" s="22">
        <v>0.29039999999999999</v>
      </c>
      <c r="E39" s="10">
        <v>0.95399999999999996</v>
      </c>
      <c r="F39" s="23">
        <v>2.0299999999999999E-2</v>
      </c>
      <c r="H39" s="22">
        <v>0.23599999999999999</v>
      </c>
      <c r="I39" s="10">
        <v>0.27200000000000002</v>
      </c>
      <c r="J39" s="10">
        <v>0.39200000000000002</v>
      </c>
      <c r="K39" s="10">
        <v>0.36699999999999999</v>
      </c>
      <c r="L39" s="10">
        <v>0.35299999999999998</v>
      </c>
      <c r="M39" s="10">
        <v>0.309</v>
      </c>
      <c r="N39" s="10">
        <v>0.25700000000000001</v>
      </c>
      <c r="O39" s="10">
        <v>0.25</v>
      </c>
      <c r="P39" s="10">
        <v>3.3000000000000002E-2</v>
      </c>
      <c r="Q39" s="10">
        <v>0.61</v>
      </c>
      <c r="R39" s="10">
        <v>0.27100000000000002</v>
      </c>
      <c r="S39" s="10">
        <v>5.0999999999999997E-2</v>
      </c>
      <c r="T39" s="10">
        <v>0.48299999999999998</v>
      </c>
      <c r="U39" s="10">
        <v>0.15</v>
      </c>
      <c r="V39" s="23">
        <v>0.27400000000000002</v>
      </c>
      <c r="X39" s="22">
        <f t="shared" si="0"/>
        <v>0</v>
      </c>
      <c r="Y39" s="10">
        <f t="shared" si="1"/>
        <v>0</v>
      </c>
      <c r="Z39" s="23">
        <f t="shared" si="2"/>
        <v>0</v>
      </c>
      <c r="AA39" s="22">
        <f t="shared" si="3"/>
        <v>0</v>
      </c>
      <c r="AB39" s="10">
        <f t="shared" si="4"/>
        <v>0</v>
      </c>
      <c r="AC39" s="23">
        <f t="shared" si="5"/>
        <v>0</v>
      </c>
      <c r="AD39" s="22">
        <f t="shared" si="6"/>
        <v>0</v>
      </c>
      <c r="AE39" s="10">
        <f t="shared" si="7"/>
        <v>0</v>
      </c>
      <c r="AF39" s="23">
        <f t="shared" si="8"/>
        <v>0</v>
      </c>
      <c r="AG39" s="22">
        <f t="shared" si="9"/>
        <v>0</v>
      </c>
      <c r="AH39" s="10">
        <f t="shared" si="10"/>
        <v>0</v>
      </c>
      <c r="AI39" s="23">
        <f t="shared" si="11"/>
        <v>0</v>
      </c>
      <c r="AJ39" s="22">
        <f t="shared" si="12"/>
        <v>0</v>
      </c>
      <c r="AK39" s="10">
        <f t="shared" si="13"/>
        <v>0</v>
      </c>
      <c r="AL39" s="23">
        <f t="shared" si="14"/>
        <v>0</v>
      </c>
      <c r="AM39" s="22">
        <f t="shared" si="15"/>
        <v>0</v>
      </c>
      <c r="AN39" s="10">
        <f t="shared" si="16"/>
        <v>0</v>
      </c>
      <c r="AO39" s="23">
        <f t="shared" si="17"/>
        <v>0</v>
      </c>
      <c r="AP39" s="22">
        <f t="shared" si="18"/>
        <v>0</v>
      </c>
      <c r="AQ39" s="10">
        <f t="shared" si="19"/>
        <v>0</v>
      </c>
      <c r="AR39" s="23">
        <f t="shared" si="20"/>
        <v>0</v>
      </c>
      <c r="AS39" s="22">
        <f t="shared" si="21"/>
        <v>0</v>
      </c>
      <c r="AT39" s="10">
        <f t="shared" si="22"/>
        <v>0</v>
      </c>
      <c r="AU39" s="23">
        <f t="shared" si="23"/>
        <v>0</v>
      </c>
      <c r="AV39" s="22">
        <f t="shared" si="24"/>
        <v>0</v>
      </c>
      <c r="AW39" s="10">
        <f t="shared" si="25"/>
        <v>0</v>
      </c>
      <c r="AX39" s="23">
        <f t="shared" si="26"/>
        <v>0</v>
      </c>
      <c r="AY39" s="22">
        <f t="shared" si="27"/>
        <v>0</v>
      </c>
      <c r="AZ39" s="10">
        <f t="shared" si="28"/>
        <v>0</v>
      </c>
      <c r="BA39" s="23">
        <f t="shared" si="29"/>
        <v>0</v>
      </c>
      <c r="BB39" s="22">
        <f t="shared" si="30"/>
        <v>0</v>
      </c>
      <c r="BC39" s="10">
        <f t="shared" si="31"/>
        <v>0</v>
      </c>
      <c r="BD39" s="23">
        <f t="shared" si="32"/>
        <v>0</v>
      </c>
      <c r="BE39" s="22">
        <f t="shared" si="33"/>
        <v>0</v>
      </c>
      <c r="BF39" s="10">
        <f t="shared" si="34"/>
        <v>0</v>
      </c>
      <c r="BG39" s="23">
        <f t="shared" si="35"/>
        <v>0</v>
      </c>
      <c r="BH39" s="22">
        <f t="shared" si="36"/>
        <v>0</v>
      </c>
      <c r="BI39" s="10">
        <f t="shared" si="37"/>
        <v>0</v>
      </c>
      <c r="BJ39" s="23">
        <f t="shared" si="38"/>
        <v>0</v>
      </c>
      <c r="BK39" s="22">
        <f t="shared" si="39"/>
        <v>0</v>
      </c>
      <c r="BL39" s="10">
        <f t="shared" si="40"/>
        <v>0</v>
      </c>
      <c r="BM39" s="23">
        <f t="shared" si="41"/>
        <v>0</v>
      </c>
      <c r="BN39" s="22">
        <f t="shared" si="42"/>
        <v>0</v>
      </c>
      <c r="BO39" s="10">
        <f t="shared" si="43"/>
        <v>0</v>
      </c>
      <c r="BP39" s="23">
        <f t="shared" si="44"/>
        <v>0</v>
      </c>
      <c r="BR39" s="10">
        <f t="shared" si="45"/>
        <v>0</v>
      </c>
      <c r="BS39" s="23"/>
    </row>
    <row r="40" spans="1:71">
      <c r="A40">
        <f>'2. k-data'!A40</f>
        <v>545</v>
      </c>
      <c r="B40">
        <f>'2. k-data'!B40</f>
        <v>0</v>
      </c>
      <c r="D40" s="22">
        <v>0.35970000000000002</v>
      </c>
      <c r="E40" s="10">
        <v>0.98029999999999995</v>
      </c>
      <c r="F40" s="23">
        <v>1.34E-2</v>
      </c>
      <c r="H40" s="22">
        <v>0.245</v>
      </c>
      <c r="I40" s="10">
        <v>0.27600000000000002</v>
      </c>
      <c r="J40" s="10">
        <v>0.39900000000000002</v>
      </c>
      <c r="K40" s="10">
        <v>0.35399999999999998</v>
      </c>
      <c r="L40" s="10">
        <v>0.34200000000000003</v>
      </c>
      <c r="M40" s="10">
        <v>0.29299999999999998</v>
      </c>
      <c r="N40" s="10">
        <v>0.25700000000000001</v>
      </c>
      <c r="O40" s="10">
        <v>0.251</v>
      </c>
      <c r="P40" s="10">
        <v>3.4000000000000002E-2</v>
      </c>
      <c r="Q40" s="10">
        <v>0.63400000000000001</v>
      </c>
      <c r="R40" s="10">
        <v>0.248</v>
      </c>
      <c r="S40" s="10">
        <v>4.1000000000000002E-2</v>
      </c>
      <c r="T40" s="10">
        <v>0.49</v>
      </c>
      <c r="U40" s="10">
        <v>0.154</v>
      </c>
      <c r="V40" s="23">
        <v>0.27600000000000002</v>
      </c>
      <c r="X40" s="22">
        <f t="shared" si="0"/>
        <v>0</v>
      </c>
      <c r="Y40" s="10">
        <f t="shared" si="1"/>
        <v>0</v>
      </c>
      <c r="Z40" s="23">
        <f t="shared" si="2"/>
        <v>0</v>
      </c>
      <c r="AA40" s="22">
        <f t="shared" si="3"/>
        <v>0</v>
      </c>
      <c r="AB40" s="10">
        <f t="shared" si="4"/>
        <v>0</v>
      </c>
      <c r="AC40" s="23">
        <f t="shared" si="5"/>
        <v>0</v>
      </c>
      <c r="AD40" s="22">
        <f t="shared" si="6"/>
        <v>0</v>
      </c>
      <c r="AE40" s="10">
        <f t="shared" si="7"/>
        <v>0</v>
      </c>
      <c r="AF40" s="23">
        <f t="shared" si="8"/>
        <v>0</v>
      </c>
      <c r="AG40" s="22">
        <f t="shared" si="9"/>
        <v>0</v>
      </c>
      <c r="AH40" s="10">
        <f t="shared" si="10"/>
        <v>0</v>
      </c>
      <c r="AI40" s="23">
        <f t="shared" si="11"/>
        <v>0</v>
      </c>
      <c r="AJ40" s="22">
        <f t="shared" si="12"/>
        <v>0</v>
      </c>
      <c r="AK40" s="10">
        <f t="shared" si="13"/>
        <v>0</v>
      </c>
      <c r="AL40" s="23">
        <f t="shared" si="14"/>
        <v>0</v>
      </c>
      <c r="AM40" s="22">
        <f t="shared" si="15"/>
        <v>0</v>
      </c>
      <c r="AN40" s="10">
        <f t="shared" si="16"/>
        <v>0</v>
      </c>
      <c r="AO40" s="23">
        <f t="shared" si="17"/>
        <v>0</v>
      </c>
      <c r="AP40" s="22">
        <f t="shared" si="18"/>
        <v>0</v>
      </c>
      <c r="AQ40" s="10">
        <f t="shared" si="19"/>
        <v>0</v>
      </c>
      <c r="AR40" s="23">
        <f t="shared" si="20"/>
        <v>0</v>
      </c>
      <c r="AS40" s="22">
        <f t="shared" si="21"/>
        <v>0</v>
      </c>
      <c r="AT40" s="10">
        <f t="shared" si="22"/>
        <v>0</v>
      </c>
      <c r="AU40" s="23">
        <f t="shared" si="23"/>
        <v>0</v>
      </c>
      <c r="AV40" s="22">
        <f t="shared" si="24"/>
        <v>0</v>
      </c>
      <c r="AW40" s="10">
        <f t="shared" si="25"/>
        <v>0</v>
      </c>
      <c r="AX40" s="23">
        <f t="shared" si="26"/>
        <v>0</v>
      </c>
      <c r="AY40" s="22">
        <f t="shared" si="27"/>
        <v>0</v>
      </c>
      <c r="AZ40" s="10">
        <f t="shared" si="28"/>
        <v>0</v>
      </c>
      <c r="BA40" s="23">
        <f t="shared" si="29"/>
        <v>0</v>
      </c>
      <c r="BB40" s="22">
        <f t="shared" si="30"/>
        <v>0</v>
      </c>
      <c r="BC40" s="10">
        <f t="shared" si="31"/>
        <v>0</v>
      </c>
      <c r="BD40" s="23">
        <f t="shared" si="32"/>
        <v>0</v>
      </c>
      <c r="BE40" s="22">
        <f t="shared" si="33"/>
        <v>0</v>
      </c>
      <c r="BF40" s="10">
        <f t="shared" si="34"/>
        <v>0</v>
      </c>
      <c r="BG40" s="23">
        <f t="shared" si="35"/>
        <v>0</v>
      </c>
      <c r="BH40" s="22">
        <f t="shared" si="36"/>
        <v>0</v>
      </c>
      <c r="BI40" s="10">
        <f t="shared" si="37"/>
        <v>0</v>
      </c>
      <c r="BJ40" s="23">
        <f t="shared" si="38"/>
        <v>0</v>
      </c>
      <c r="BK40" s="22">
        <f t="shared" si="39"/>
        <v>0</v>
      </c>
      <c r="BL40" s="10">
        <f t="shared" si="40"/>
        <v>0</v>
      </c>
      <c r="BM40" s="23">
        <f t="shared" si="41"/>
        <v>0</v>
      </c>
      <c r="BN40" s="22">
        <f t="shared" si="42"/>
        <v>0</v>
      </c>
      <c r="BO40" s="10">
        <f t="shared" si="43"/>
        <v>0</v>
      </c>
      <c r="BP40" s="23">
        <f t="shared" si="44"/>
        <v>0</v>
      </c>
      <c r="BR40" s="10">
        <f t="shared" si="45"/>
        <v>0</v>
      </c>
      <c r="BS40" s="23"/>
    </row>
    <row r="41" spans="1:71">
      <c r="A41">
        <f>'2. k-data'!A41</f>
        <v>550</v>
      </c>
      <c r="B41">
        <f>'2. k-data'!B41</f>
        <v>0</v>
      </c>
      <c r="D41" s="22">
        <v>0.43340000000000001</v>
      </c>
      <c r="E41" s="10">
        <v>0.995</v>
      </c>
      <c r="F41" s="23">
        <v>8.6999999999999994E-3</v>
      </c>
      <c r="H41" s="22">
        <v>0.253</v>
      </c>
      <c r="I41" s="10">
        <v>0.28199999999999997</v>
      </c>
      <c r="J41" s="10">
        <v>0.4</v>
      </c>
      <c r="K41" s="10">
        <v>0.34100000000000003</v>
      </c>
      <c r="L41" s="10">
        <v>0.33100000000000002</v>
      </c>
      <c r="M41" s="10">
        <v>0.27900000000000003</v>
      </c>
      <c r="N41" s="10">
        <v>0.25900000000000001</v>
      </c>
      <c r="O41" s="10">
        <v>0.254</v>
      </c>
      <c r="P41" s="10">
        <v>3.5000000000000003E-2</v>
      </c>
      <c r="Q41" s="10">
        <v>0.65300000000000002</v>
      </c>
      <c r="R41" s="10">
        <v>0.22700000000000001</v>
      </c>
      <c r="S41" s="10">
        <v>3.5000000000000003E-2</v>
      </c>
      <c r="T41" s="10">
        <v>0.50600000000000001</v>
      </c>
      <c r="U41" s="10">
        <v>0.155</v>
      </c>
      <c r="V41" s="23">
        <v>0.28100000000000003</v>
      </c>
      <c r="X41" s="22">
        <f t="shared" si="0"/>
        <v>0</v>
      </c>
      <c r="Y41" s="10">
        <f t="shared" si="1"/>
        <v>0</v>
      </c>
      <c r="Z41" s="23">
        <f t="shared" si="2"/>
        <v>0</v>
      </c>
      <c r="AA41" s="22">
        <f t="shared" si="3"/>
        <v>0</v>
      </c>
      <c r="AB41" s="10">
        <f t="shared" si="4"/>
        <v>0</v>
      </c>
      <c r="AC41" s="23">
        <f t="shared" si="5"/>
        <v>0</v>
      </c>
      <c r="AD41" s="22">
        <f t="shared" si="6"/>
        <v>0</v>
      </c>
      <c r="AE41" s="10">
        <f t="shared" si="7"/>
        <v>0</v>
      </c>
      <c r="AF41" s="23">
        <f t="shared" si="8"/>
        <v>0</v>
      </c>
      <c r="AG41" s="22">
        <f t="shared" si="9"/>
        <v>0</v>
      </c>
      <c r="AH41" s="10">
        <f t="shared" si="10"/>
        <v>0</v>
      </c>
      <c r="AI41" s="23">
        <f t="shared" si="11"/>
        <v>0</v>
      </c>
      <c r="AJ41" s="22">
        <f t="shared" si="12"/>
        <v>0</v>
      </c>
      <c r="AK41" s="10">
        <f t="shared" si="13"/>
        <v>0</v>
      </c>
      <c r="AL41" s="23">
        <f t="shared" si="14"/>
        <v>0</v>
      </c>
      <c r="AM41" s="22">
        <f t="shared" si="15"/>
        <v>0</v>
      </c>
      <c r="AN41" s="10">
        <f t="shared" si="16"/>
        <v>0</v>
      </c>
      <c r="AO41" s="23">
        <f t="shared" si="17"/>
        <v>0</v>
      </c>
      <c r="AP41" s="22">
        <f t="shared" si="18"/>
        <v>0</v>
      </c>
      <c r="AQ41" s="10">
        <f t="shared" si="19"/>
        <v>0</v>
      </c>
      <c r="AR41" s="23">
        <f t="shared" si="20"/>
        <v>0</v>
      </c>
      <c r="AS41" s="22">
        <f t="shared" si="21"/>
        <v>0</v>
      </c>
      <c r="AT41" s="10">
        <f t="shared" si="22"/>
        <v>0</v>
      </c>
      <c r="AU41" s="23">
        <f t="shared" si="23"/>
        <v>0</v>
      </c>
      <c r="AV41" s="22">
        <f t="shared" si="24"/>
        <v>0</v>
      </c>
      <c r="AW41" s="10">
        <f t="shared" si="25"/>
        <v>0</v>
      </c>
      <c r="AX41" s="23">
        <f t="shared" si="26"/>
        <v>0</v>
      </c>
      <c r="AY41" s="22">
        <f t="shared" si="27"/>
        <v>0</v>
      </c>
      <c r="AZ41" s="10">
        <f t="shared" si="28"/>
        <v>0</v>
      </c>
      <c r="BA41" s="23">
        <f t="shared" si="29"/>
        <v>0</v>
      </c>
      <c r="BB41" s="22">
        <f t="shared" si="30"/>
        <v>0</v>
      </c>
      <c r="BC41" s="10">
        <f t="shared" si="31"/>
        <v>0</v>
      </c>
      <c r="BD41" s="23">
        <f t="shared" si="32"/>
        <v>0</v>
      </c>
      <c r="BE41" s="22">
        <f t="shared" si="33"/>
        <v>0</v>
      </c>
      <c r="BF41" s="10">
        <f t="shared" si="34"/>
        <v>0</v>
      </c>
      <c r="BG41" s="23">
        <f t="shared" si="35"/>
        <v>0</v>
      </c>
      <c r="BH41" s="22">
        <f t="shared" si="36"/>
        <v>0</v>
      </c>
      <c r="BI41" s="10">
        <f t="shared" si="37"/>
        <v>0</v>
      </c>
      <c r="BJ41" s="23">
        <f t="shared" si="38"/>
        <v>0</v>
      </c>
      <c r="BK41" s="22">
        <f t="shared" si="39"/>
        <v>0</v>
      </c>
      <c r="BL41" s="10">
        <f t="shared" si="40"/>
        <v>0</v>
      </c>
      <c r="BM41" s="23">
        <f t="shared" si="41"/>
        <v>0</v>
      </c>
      <c r="BN41" s="22">
        <f t="shared" si="42"/>
        <v>0</v>
      </c>
      <c r="BO41" s="10">
        <f t="shared" si="43"/>
        <v>0</v>
      </c>
      <c r="BP41" s="23">
        <f t="shared" si="44"/>
        <v>0</v>
      </c>
      <c r="BR41" s="10">
        <f t="shared" si="45"/>
        <v>0</v>
      </c>
      <c r="BS41" s="23"/>
    </row>
    <row r="42" spans="1:71">
      <c r="A42">
        <f>'2. k-data'!A42</f>
        <v>555</v>
      </c>
      <c r="B42">
        <f>'2. k-data'!B42</f>
        <v>0</v>
      </c>
      <c r="D42" s="22">
        <v>0.5121</v>
      </c>
      <c r="E42" s="10">
        <v>1</v>
      </c>
      <c r="F42" s="23">
        <v>5.7000000000000002E-3</v>
      </c>
      <c r="H42" s="22">
        <v>0.26200000000000001</v>
      </c>
      <c r="I42" s="10">
        <v>0.28899999999999998</v>
      </c>
      <c r="J42" s="10">
        <v>0.39300000000000002</v>
      </c>
      <c r="K42" s="10">
        <v>0.32700000000000001</v>
      </c>
      <c r="L42" s="10">
        <v>0.32</v>
      </c>
      <c r="M42" s="10">
        <v>0.26500000000000001</v>
      </c>
      <c r="N42" s="10">
        <v>0.26</v>
      </c>
      <c r="O42" s="10">
        <v>0.25800000000000001</v>
      </c>
      <c r="P42" s="10">
        <v>3.6999999999999998E-2</v>
      </c>
      <c r="Q42" s="10">
        <v>0.66600000000000004</v>
      </c>
      <c r="R42" s="10">
        <v>0.20599999999999999</v>
      </c>
      <c r="S42" s="10">
        <v>2.9000000000000001E-2</v>
      </c>
      <c r="T42" s="10">
        <v>0.52600000000000002</v>
      </c>
      <c r="U42" s="10">
        <v>0.152</v>
      </c>
      <c r="V42" s="23">
        <v>0.28599999999999998</v>
      </c>
      <c r="X42" s="22">
        <f t="shared" si="0"/>
        <v>0</v>
      </c>
      <c r="Y42" s="10">
        <f t="shared" si="1"/>
        <v>0</v>
      </c>
      <c r="Z42" s="23">
        <f t="shared" si="2"/>
        <v>0</v>
      </c>
      <c r="AA42" s="22">
        <f t="shared" si="3"/>
        <v>0</v>
      </c>
      <c r="AB42" s="10">
        <f t="shared" si="4"/>
        <v>0</v>
      </c>
      <c r="AC42" s="23">
        <f t="shared" si="5"/>
        <v>0</v>
      </c>
      <c r="AD42" s="22">
        <f t="shared" si="6"/>
        <v>0</v>
      </c>
      <c r="AE42" s="10">
        <f t="shared" si="7"/>
        <v>0</v>
      </c>
      <c r="AF42" s="23">
        <f t="shared" si="8"/>
        <v>0</v>
      </c>
      <c r="AG42" s="22">
        <f t="shared" si="9"/>
        <v>0</v>
      </c>
      <c r="AH42" s="10">
        <f t="shared" si="10"/>
        <v>0</v>
      </c>
      <c r="AI42" s="23">
        <f t="shared" si="11"/>
        <v>0</v>
      </c>
      <c r="AJ42" s="22">
        <f t="shared" si="12"/>
        <v>0</v>
      </c>
      <c r="AK42" s="10">
        <f t="shared" si="13"/>
        <v>0</v>
      </c>
      <c r="AL42" s="23">
        <f t="shared" si="14"/>
        <v>0</v>
      </c>
      <c r="AM42" s="22">
        <f t="shared" si="15"/>
        <v>0</v>
      </c>
      <c r="AN42" s="10">
        <f t="shared" si="16"/>
        <v>0</v>
      </c>
      <c r="AO42" s="23">
        <f t="shared" si="17"/>
        <v>0</v>
      </c>
      <c r="AP42" s="22">
        <f t="shared" si="18"/>
        <v>0</v>
      </c>
      <c r="AQ42" s="10">
        <f t="shared" si="19"/>
        <v>0</v>
      </c>
      <c r="AR42" s="23">
        <f t="shared" si="20"/>
        <v>0</v>
      </c>
      <c r="AS42" s="22">
        <f t="shared" si="21"/>
        <v>0</v>
      </c>
      <c r="AT42" s="10">
        <f t="shared" si="22"/>
        <v>0</v>
      </c>
      <c r="AU42" s="23">
        <f t="shared" si="23"/>
        <v>0</v>
      </c>
      <c r="AV42" s="22">
        <f t="shared" si="24"/>
        <v>0</v>
      </c>
      <c r="AW42" s="10">
        <f t="shared" si="25"/>
        <v>0</v>
      </c>
      <c r="AX42" s="23">
        <f t="shared" si="26"/>
        <v>0</v>
      </c>
      <c r="AY42" s="22">
        <f t="shared" si="27"/>
        <v>0</v>
      </c>
      <c r="AZ42" s="10">
        <f t="shared" si="28"/>
        <v>0</v>
      </c>
      <c r="BA42" s="23">
        <f t="shared" si="29"/>
        <v>0</v>
      </c>
      <c r="BB42" s="22">
        <f t="shared" si="30"/>
        <v>0</v>
      </c>
      <c r="BC42" s="10">
        <f t="shared" si="31"/>
        <v>0</v>
      </c>
      <c r="BD42" s="23">
        <f t="shared" si="32"/>
        <v>0</v>
      </c>
      <c r="BE42" s="22">
        <f t="shared" si="33"/>
        <v>0</v>
      </c>
      <c r="BF42" s="10">
        <f t="shared" si="34"/>
        <v>0</v>
      </c>
      <c r="BG42" s="23">
        <f t="shared" si="35"/>
        <v>0</v>
      </c>
      <c r="BH42" s="22">
        <f t="shared" si="36"/>
        <v>0</v>
      </c>
      <c r="BI42" s="10">
        <f t="shared" si="37"/>
        <v>0</v>
      </c>
      <c r="BJ42" s="23">
        <f t="shared" si="38"/>
        <v>0</v>
      </c>
      <c r="BK42" s="22">
        <f t="shared" si="39"/>
        <v>0</v>
      </c>
      <c r="BL42" s="10">
        <f t="shared" si="40"/>
        <v>0</v>
      </c>
      <c r="BM42" s="23">
        <f t="shared" si="41"/>
        <v>0</v>
      </c>
      <c r="BN42" s="22">
        <f t="shared" si="42"/>
        <v>0</v>
      </c>
      <c r="BO42" s="10">
        <f t="shared" si="43"/>
        <v>0</v>
      </c>
      <c r="BP42" s="23">
        <f t="shared" si="44"/>
        <v>0</v>
      </c>
      <c r="BR42" s="10">
        <f t="shared" si="45"/>
        <v>0</v>
      </c>
      <c r="BS42" s="23"/>
    </row>
    <row r="43" spans="1:71">
      <c r="A43">
        <f>'2. k-data'!A43</f>
        <v>560</v>
      </c>
      <c r="B43">
        <f>'2. k-data'!B43</f>
        <v>0</v>
      </c>
      <c r="D43" s="22">
        <v>0.59450000000000003</v>
      </c>
      <c r="E43" s="10">
        <v>0.995</v>
      </c>
      <c r="F43" s="23">
        <v>3.8999999999999998E-3</v>
      </c>
      <c r="H43" s="22">
        <v>0.27200000000000002</v>
      </c>
      <c r="I43" s="10">
        <v>0.29899999999999999</v>
      </c>
      <c r="J43" s="10">
        <v>0.38</v>
      </c>
      <c r="K43" s="10">
        <v>0.312</v>
      </c>
      <c r="L43" s="10">
        <v>0.308</v>
      </c>
      <c r="M43" s="10">
        <v>0.253</v>
      </c>
      <c r="N43" s="10">
        <v>0.26</v>
      </c>
      <c r="O43" s="10">
        <v>0.26400000000000001</v>
      </c>
      <c r="P43" s="10">
        <v>4.1000000000000002E-2</v>
      </c>
      <c r="Q43" s="10">
        <v>0.67800000000000005</v>
      </c>
      <c r="R43" s="10">
        <v>0.188</v>
      </c>
      <c r="S43" s="10">
        <v>2.5000000000000001E-2</v>
      </c>
      <c r="T43" s="10">
        <v>0.55300000000000005</v>
      </c>
      <c r="U43" s="10">
        <v>0.14699999999999999</v>
      </c>
      <c r="V43" s="23">
        <v>0.29099999999999998</v>
      </c>
      <c r="X43" s="22">
        <f t="shared" si="0"/>
        <v>0</v>
      </c>
      <c r="Y43" s="10">
        <f t="shared" si="1"/>
        <v>0</v>
      </c>
      <c r="Z43" s="23">
        <f t="shared" si="2"/>
        <v>0</v>
      </c>
      <c r="AA43" s="22">
        <f t="shared" si="3"/>
        <v>0</v>
      </c>
      <c r="AB43" s="10">
        <f t="shared" si="4"/>
        <v>0</v>
      </c>
      <c r="AC43" s="23">
        <f t="shared" si="5"/>
        <v>0</v>
      </c>
      <c r="AD43" s="22">
        <f t="shared" si="6"/>
        <v>0</v>
      </c>
      <c r="AE43" s="10">
        <f t="shared" si="7"/>
        <v>0</v>
      </c>
      <c r="AF43" s="23">
        <f t="shared" si="8"/>
        <v>0</v>
      </c>
      <c r="AG43" s="22">
        <f t="shared" si="9"/>
        <v>0</v>
      </c>
      <c r="AH43" s="10">
        <f t="shared" si="10"/>
        <v>0</v>
      </c>
      <c r="AI43" s="23">
        <f t="shared" si="11"/>
        <v>0</v>
      </c>
      <c r="AJ43" s="22">
        <f t="shared" si="12"/>
        <v>0</v>
      </c>
      <c r="AK43" s="10">
        <f t="shared" si="13"/>
        <v>0</v>
      </c>
      <c r="AL43" s="23">
        <f t="shared" si="14"/>
        <v>0</v>
      </c>
      <c r="AM43" s="22">
        <f t="shared" si="15"/>
        <v>0</v>
      </c>
      <c r="AN43" s="10">
        <f t="shared" si="16"/>
        <v>0</v>
      </c>
      <c r="AO43" s="23">
        <f t="shared" si="17"/>
        <v>0</v>
      </c>
      <c r="AP43" s="22">
        <f t="shared" si="18"/>
        <v>0</v>
      </c>
      <c r="AQ43" s="10">
        <f t="shared" si="19"/>
        <v>0</v>
      </c>
      <c r="AR43" s="23">
        <f t="shared" si="20"/>
        <v>0</v>
      </c>
      <c r="AS43" s="22">
        <f t="shared" si="21"/>
        <v>0</v>
      </c>
      <c r="AT43" s="10">
        <f t="shared" si="22"/>
        <v>0</v>
      </c>
      <c r="AU43" s="23">
        <f t="shared" si="23"/>
        <v>0</v>
      </c>
      <c r="AV43" s="22">
        <f t="shared" si="24"/>
        <v>0</v>
      </c>
      <c r="AW43" s="10">
        <f t="shared" si="25"/>
        <v>0</v>
      </c>
      <c r="AX43" s="23">
        <f t="shared" si="26"/>
        <v>0</v>
      </c>
      <c r="AY43" s="22">
        <f t="shared" si="27"/>
        <v>0</v>
      </c>
      <c r="AZ43" s="10">
        <f t="shared" si="28"/>
        <v>0</v>
      </c>
      <c r="BA43" s="23">
        <f t="shared" si="29"/>
        <v>0</v>
      </c>
      <c r="BB43" s="22">
        <f t="shared" si="30"/>
        <v>0</v>
      </c>
      <c r="BC43" s="10">
        <f t="shared" si="31"/>
        <v>0</v>
      </c>
      <c r="BD43" s="23">
        <f t="shared" si="32"/>
        <v>0</v>
      </c>
      <c r="BE43" s="22">
        <f t="shared" si="33"/>
        <v>0</v>
      </c>
      <c r="BF43" s="10">
        <f t="shared" si="34"/>
        <v>0</v>
      </c>
      <c r="BG43" s="23">
        <f t="shared" si="35"/>
        <v>0</v>
      </c>
      <c r="BH43" s="22">
        <f t="shared" si="36"/>
        <v>0</v>
      </c>
      <c r="BI43" s="10">
        <f t="shared" si="37"/>
        <v>0</v>
      </c>
      <c r="BJ43" s="23">
        <f t="shared" si="38"/>
        <v>0</v>
      </c>
      <c r="BK43" s="22">
        <f t="shared" si="39"/>
        <v>0</v>
      </c>
      <c r="BL43" s="10">
        <f t="shared" si="40"/>
        <v>0</v>
      </c>
      <c r="BM43" s="23">
        <f t="shared" si="41"/>
        <v>0</v>
      </c>
      <c r="BN43" s="22">
        <f t="shared" si="42"/>
        <v>0</v>
      </c>
      <c r="BO43" s="10">
        <f t="shared" si="43"/>
        <v>0</v>
      </c>
      <c r="BP43" s="23">
        <f t="shared" si="44"/>
        <v>0</v>
      </c>
      <c r="BR43" s="10">
        <f t="shared" si="45"/>
        <v>0</v>
      </c>
      <c r="BS43" s="23"/>
    </row>
    <row r="44" spans="1:71">
      <c r="A44">
        <f>'2. k-data'!A44</f>
        <v>565</v>
      </c>
      <c r="B44">
        <f>'2. k-data'!B44</f>
        <v>0</v>
      </c>
      <c r="D44" s="22">
        <v>0.6784</v>
      </c>
      <c r="E44" s="10">
        <v>0.97860000000000003</v>
      </c>
      <c r="F44" s="23">
        <v>2.7000000000000001E-3</v>
      </c>
      <c r="H44" s="22">
        <v>0.28299999999999997</v>
      </c>
      <c r="I44" s="10">
        <v>0.309</v>
      </c>
      <c r="J44" s="10">
        <v>0.36499999999999999</v>
      </c>
      <c r="K44" s="10">
        <v>0.29599999999999999</v>
      </c>
      <c r="L44" s="10">
        <v>0.29599999999999999</v>
      </c>
      <c r="M44" s="10">
        <v>0.24099999999999999</v>
      </c>
      <c r="N44" s="10">
        <v>0.25800000000000001</v>
      </c>
      <c r="O44" s="10">
        <v>0.26900000000000002</v>
      </c>
      <c r="P44" s="10">
        <v>4.3999999999999997E-2</v>
      </c>
      <c r="Q44" s="10">
        <v>0.68700000000000006</v>
      </c>
      <c r="R44" s="10">
        <v>0.17</v>
      </c>
      <c r="S44" s="10">
        <v>2.1999999999999999E-2</v>
      </c>
      <c r="T44" s="10">
        <v>0.58199999999999996</v>
      </c>
      <c r="U44" s="10">
        <v>0.14000000000000001</v>
      </c>
      <c r="V44" s="23">
        <v>0.28899999999999998</v>
      </c>
      <c r="X44" s="22">
        <f t="shared" si="0"/>
        <v>0</v>
      </c>
      <c r="Y44" s="10">
        <f t="shared" si="1"/>
        <v>0</v>
      </c>
      <c r="Z44" s="23">
        <f t="shared" si="2"/>
        <v>0</v>
      </c>
      <c r="AA44" s="22">
        <f t="shared" si="3"/>
        <v>0</v>
      </c>
      <c r="AB44" s="10">
        <f t="shared" si="4"/>
        <v>0</v>
      </c>
      <c r="AC44" s="23">
        <f t="shared" si="5"/>
        <v>0</v>
      </c>
      <c r="AD44" s="22">
        <f t="shared" si="6"/>
        <v>0</v>
      </c>
      <c r="AE44" s="10">
        <f t="shared" si="7"/>
        <v>0</v>
      </c>
      <c r="AF44" s="23">
        <f t="shared" si="8"/>
        <v>0</v>
      </c>
      <c r="AG44" s="22">
        <f t="shared" si="9"/>
        <v>0</v>
      </c>
      <c r="AH44" s="10">
        <f t="shared" si="10"/>
        <v>0</v>
      </c>
      <c r="AI44" s="23">
        <f t="shared" si="11"/>
        <v>0</v>
      </c>
      <c r="AJ44" s="22">
        <f t="shared" si="12"/>
        <v>0</v>
      </c>
      <c r="AK44" s="10">
        <f t="shared" si="13"/>
        <v>0</v>
      </c>
      <c r="AL44" s="23">
        <f t="shared" si="14"/>
        <v>0</v>
      </c>
      <c r="AM44" s="22">
        <f t="shared" si="15"/>
        <v>0</v>
      </c>
      <c r="AN44" s="10">
        <f t="shared" si="16"/>
        <v>0</v>
      </c>
      <c r="AO44" s="23">
        <f t="shared" si="17"/>
        <v>0</v>
      </c>
      <c r="AP44" s="22">
        <f t="shared" si="18"/>
        <v>0</v>
      </c>
      <c r="AQ44" s="10">
        <f t="shared" si="19"/>
        <v>0</v>
      </c>
      <c r="AR44" s="23">
        <f t="shared" si="20"/>
        <v>0</v>
      </c>
      <c r="AS44" s="22">
        <f t="shared" si="21"/>
        <v>0</v>
      </c>
      <c r="AT44" s="10">
        <f t="shared" si="22"/>
        <v>0</v>
      </c>
      <c r="AU44" s="23">
        <f t="shared" si="23"/>
        <v>0</v>
      </c>
      <c r="AV44" s="22">
        <f t="shared" si="24"/>
        <v>0</v>
      </c>
      <c r="AW44" s="10">
        <f t="shared" si="25"/>
        <v>0</v>
      </c>
      <c r="AX44" s="23">
        <f t="shared" si="26"/>
        <v>0</v>
      </c>
      <c r="AY44" s="22">
        <f t="shared" si="27"/>
        <v>0</v>
      </c>
      <c r="AZ44" s="10">
        <f t="shared" si="28"/>
        <v>0</v>
      </c>
      <c r="BA44" s="23">
        <f t="shared" si="29"/>
        <v>0</v>
      </c>
      <c r="BB44" s="22">
        <f t="shared" si="30"/>
        <v>0</v>
      </c>
      <c r="BC44" s="10">
        <f t="shared" si="31"/>
        <v>0</v>
      </c>
      <c r="BD44" s="23">
        <f t="shared" si="32"/>
        <v>0</v>
      </c>
      <c r="BE44" s="22">
        <f t="shared" si="33"/>
        <v>0</v>
      </c>
      <c r="BF44" s="10">
        <f t="shared" si="34"/>
        <v>0</v>
      </c>
      <c r="BG44" s="23">
        <f t="shared" si="35"/>
        <v>0</v>
      </c>
      <c r="BH44" s="22">
        <f t="shared" si="36"/>
        <v>0</v>
      </c>
      <c r="BI44" s="10">
        <f t="shared" si="37"/>
        <v>0</v>
      </c>
      <c r="BJ44" s="23">
        <f t="shared" si="38"/>
        <v>0</v>
      </c>
      <c r="BK44" s="22">
        <f t="shared" si="39"/>
        <v>0</v>
      </c>
      <c r="BL44" s="10">
        <f t="shared" si="40"/>
        <v>0</v>
      </c>
      <c r="BM44" s="23">
        <f t="shared" si="41"/>
        <v>0</v>
      </c>
      <c r="BN44" s="22">
        <f t="shared" si="42"/>
        <v>0</v>
      </c>
      <c r="BO44" s="10">
        <f t="shared" si="43"/>
        <v>0</v>
      </c>
      <c r="BP44" s="23">
        <f t="shared" si="44"/>
        <v>0</v>
      </c>
      <c r="BR44" s="10">
        <f t="shared" si="45"/>
        <v>0</v>
      </c>
      <c r="BS44" s="23"/>
    </row>
    <row r="45" spans="1:71">
      <c r="A45">
        <f>'2. k-data'!A45</f>
        <v>570</v>
      </c>
      <c r="B45">
        <f>'2. k-data'!B45</f>
        <v>0</v>
      </c>
      <c r="D45" s="22">
        <v>0.7621</v>
      </c>
      <c r="E45" s="10">
        <v>0.95199999999999996</v>
      </c>
      <c r="F45" s="23">
        <v>2.0999999999999999E-3</v>
      </c>
      <c r="H45" s="22">
        <v>0.29799999999999999</v>
      </c>
      <c r="I45" s="10">
        <v>0.32200000000000001</v>
      </c>
      <c r="J45" s="10">
        <v>0.34899999999999998</v>
      </c>
      <c r="K45" s="10">
        <v>0.28000000000000003</v>
      </c>
      <c r="L45" s="10">
        <v>0.28399999999999997</v>
      </c>
      <c r="M45" s="10">
        <v>0.23400000000000001</v>
      </c>
      <c r="N45" s="10">
        <v>0.25600000000000001</v>
      </c>
      <c r="O45" s="10">
        <v>0.27200000000000002</v>
      </c>
      <c r="P45" s="10">
        <v>4.8000000000000001E-2</v>
      </c>
      <c r="Q45" s="10">
        <v>0.69299999999999995</v>
      </c>
      <c r="R45" s="10">
        <v>0.153</v>
      </c>
      <c r="S45" s="10">
        <v>1.9E-2</v>
      </c>
      <c r="T45" s="10">
        <v>0.61799999999999999</v>
      </c>
      <c r="U45" s="10">
        <v>0.13300000000000001</v>
      </c>
      <c r="V45" s="23">
        <v>0.28599999999999998</v>
      </c>
      <c r="X45" s="22">
        <f t="shared" si="0"/>
        <v>0</v>
      </c>
      <c r="Y45" s="10">
        <f t="shared" si="1"/>
        <v>0</v>
      </c>
      <c r="Z45" s="23">
        <f t="shared" si="2"/>
        <v>0</v>
      </c>
      <c r="AA45" s="22">
        <f t="shared" si="3"/>
        <v>0</v>
      </c>
      <c r="AB45" s="10">
        <f t="shared" si="4"/>
        <v>0</v>
      </c>
      <c r="AC45" s="23">
        <f t="shared" si="5"/>
        <v>0</v>
      </c>
      <c r="AD45" s="22">
        <f t="shared" si="6"/>
        <v>0</v>
      </c>
      <c r="AE45" s="10">
        <f t="shared" si="7"/>
        <v>0</v>
      </c>
      <c r="AF45" s="23">
        <f t="shared" si="8"/>
        <v>0</v>
      </c>
      <c r="AG45" s="22">
        <f t="shared" si="9"/>
        <v>0</v>
      </c>
      <c r="AH45" s="10">
        <f t="shared" si="10"/>
        <v>0</v>
      </c>
      <c r="AI45" s="23">
        <f t="shared" si="11"/>
        <v>0</v>
      </c>
      <c r="AJ45" s="22">
        <f t="shared" si="12"/>
        <v>0</v>
      </c>
      <c r="AK45" s="10">
        <f t="shared" si="13"/>
        <v>0</v>
      </c>
      <c r="AL45" s="23">
        <f t="shared" si="14"/>
        <v>0</v>
      </c>
      <c r="AM45" s="22">
        <f t="shared" si="15"/>
        <v>0</v>
      </c>
      <c r="AN45" s="10">
        <f t="shared" si="16"/>
        <v>0</v>
      </c>
      <c r="AO45" s="23">
        <f t="shared" si="17"/>
        <v>0</v>
      </c>
      <c r="AP45" s="22">
        <f t="shared" si="18"/>
        <v>0</v>
      </c>
      <c r="AQ45" s="10">
        <f t="shared" si="19"/>
        <v>0</v>
      </c>
      <c r="AR45" s="23">
        <f t="shared" si="20"/>
        <v>0</v>
      </c>
      <c r="AS45" s="22">
        <f t="shared" si="21"/>
        <v>0</v>
      </c>
      <c r="AT45" s="10">
        <f t="shared" si="22"/>
        <v>0</v>
      </c>
      <c r="AU45" s="23">
        <f t="shared" si="23"/>
        <v>0</v>
      </c>
      <c r="AV45" s="22">
        <f t="shared" si="24"/>
        <v>0</v>
      </c>
      <c r="AW45" s="10">
        <f t="shared" si="25"/>
        <v>0</v>
      </c>
      <c r="AX45" s="23">
        <f t="shared" si="26"/>
        <v>0</v>
      </c>
      <c r="AY45" s="22">
        <f t="shared" si="27"/>
        <v>0</v>
      </c>
      <c r="AZ45" s="10">
        <f t="shared" si="28"/>
        <v>0</v>
      </c>
      <c r="BA45" s="23">
        <f t="shared" si="29"/>
        <v>0</v>
      </c>
      <c r="BB45" s="22">
        <f t="shared" si="30"/>
        <v>0</v>
      </c>
      <c r="BC45" s="10">
        <f t="shared" si="31"/>
        <v>0</v>
      </c>
      <c r="BD45" s="23">
        <f t="shared" si="32"/>
        <v>0</v>
      </c>
      <c r="BE45" s="22">
        <f t="shared" si="33"/>
        <v>0</v>
      </c>
      <c r="BF45" s="10">
        <f t="shared" si="34"/>
        <v>0</v>
      </c>
      <c r="BG45" s="23">
        <f t="shared" si="35"/>
        <v>0</v>
      </c>
      <c r="BH45" s="22">
        <f t="shared" si="36"/>
        <v>0</v>
      </c>
      <c r="BI45" s="10">
        <f t="shared" si="37"/>
        <v>0</v>
      </c>
      <c r="BJ45" s="23">
        <f t="shared" si="38"/>
        <v>0</v>
      </c>
      <c r="BK45" s="22">
        <f t="shared" si="39"/>
        <v>0</v>
      </c>
      <c r="BL45" s="10">
        <f t="shared" si="40"/>
        <v>0</v>
      </c>
      <c r="BM45" s="23">
        <f t="shared" si="41"/>
        <v>0</v>
      </c>
      <c r="BN45" s="22">
        <f t="shared" si="42"/>
        <v>0</v>
      </c>
      <c r="BO45" s="10">
        <f t="shared" si="43"/>
        <v>0</v>
      </c>
      <c r="BP45" s="23">
        <f t="shared" si="44"/>
        <v>0</v>
      </c>
      <c r="BR45" s="10">
        <f t="shared" si="45"/>
        <v>0</v>
      </c>
      <c r="BS45" s="23"/>
    </row>
    <row r="46" spans="1:71">
      <c r="A46">
        <f>'2. k-data'!A46</f>
        <v>575</v>
      </c>
      <c r="B46">
        <f>'2. k-data'!B46</f>
        <v>0</v>
      </c>
      <c r="D46" s="22">
        <v>0.84250000000000003</v>
      </c>
      <c r="E46" s="10">
        <v>0.91539999999999999</v>
      </c>
      <c r="F46" s="23">
        <v>1.8E-3</v>
      </c>
      <c r="H46" s="22">
        <v>0.318</v>
      </c>
      <c r="I46" s="10">
        <v>0.32900000000000001</v>
      </c>
      <c r="J46" s="10">
        <v>0.33200000000000002</v>
      </c>
      <c r="K46" s="10">
        <v>0.26300000000000001</v>
      </c>
      <c r="L46" s="10">
        <v>0.27100000000000002</v>
      </c>
      <c r="M46" s="10">
        <v>0.22700000000000001</v>
      </c>
      <c r="N46" s="10">
        <v>0.254</v>
      </c>
      <c r="O46" s="10">
        <v>0.27400000000000002</v>
      </c>
      <c r="P46" s="10">
        <v>5.1999999999999998E-2</v>
      </c>
      <c r="Q46" s="10">
        <v>0.69799999999999995</v>
      </c>
      <c r="R46" s="10">
        <v>0.13800000000000001</v>
      </c>
      <c r="S46" s="10">
        <v>1.7000000000000001E-2</v>
      </c>
      <c r="T46" s="10">
        <v>0.65100000000000002</v>
      </c>
      <c r="U46" s="10">
        <v>0.125</v>
      </c>
      <c r="V46" s="23">
        <v>0.28000000000000003</v>
      </c>
      <c r="X46" s="22">
        <f t="shared" si="0"/>
        <v>0</v>
      </c>
      <c r="Y46" s="10">
        <f t="shared" si="1"/>
        <v>0</v>
      </c>
      <c r="Z46" s="23">
        <f t="shared" si="2"/>
        <v>0</v>
      </c>
      <c r="AA46" s="22">
        <f t="shared" si="3"/>
        <v>0</v>
      </c>
      <c r="AB46" s="10">
        <f t="shared" si="4"/>
        <v>0</v>
      </c>
      <c r="AC46" s="23">
        <f t="shared" si="5"/>
        <v>0</v>
      </c>
      <c r="AD46" s="22">
        <f t="shared" si="6"/>
        <v>0</v>
      </c>
      <c r="AE46" s="10">
        <f t="shared" si="7"/>
        <v>0</v>
      </c>
      <c r="AF46" s="23">
        <f t="shared" si="8"/>
        <v>0</v>
      </c>
      <c r="AG46" s="22">
        <f t="shared" si="9"/>
        <v>0</v>
      </c>
      <c r="AH46" s="10">
        <f t="shared" si="10"/>
        <v>0</v>
      </c>
      <c r="AI46" s="23">
        <f t="shared" si="11"/>
        <v>0</v>
      </c>
      <c r="AJ46" s="22">
        <f t="shared" si="12"/>
        <v>0</v>
      </c>
      <c r="AK46" s="10">
        <f t="shared" si="13"/>
        <v>0</v>
      </c>
      <c r="AL46" s="23">
        <f t="shared" si="14"/>
        <v>0</v>
      </c>
      <c r="AM46" s="22">
        <f t="shared" si="15"/>
        <v>0</v>
      </c>
      <c r="AN46" s="10">
        <f t="shared" si="16"/>
        <v>0</v>
      </c>
      <c r="AO46" s="23">
        <f t="shared" si="17"/>
        <v>0</v>
      </c>
      <c r="AP46" s="22">
        <f t="shared" si="18"/>
        <v>0</v>
      </c>
      <c r="AQ46" s="10">
        <f t="shared" si="19"/>
        <v>0</v>
      </c>
      <c r="AR46" s="23">
        <f t="shared" si="20"/>
        <v>0</v>
      </c>
      <c r="AS46" s="22">
        <f t="shared" si="21"/>
        <v>0</v>
      </c>
      <c r="AT46" s="10">
        <f t="shared" si="22"/>
        <v>0</v>
      </c>
      <c r="AU46" s="23">
        <f t="shared" si="23"/>
        <v>0</v>
      </c>
      <c r="AV46" s="22">
        <f t="shared" si="24"/>
        <v>0</v>
      </c>
      <c r="AW46" s="10">
        <f t="shared" si="25"/>
        <v>0</v>
      </c>
      <c r="AX46" s="23">
        <f t="shared" si="26"/>
        <v>0</v>
      </c>
      <c r="AY46" s="22">
        <f t="shared" si="27"/>
        <v>0</v>
      </c>
      <c r="AZ46" s="10">
        <f t="shared" si="28"/>
        <v>0</v>
      </c>
      <c r="BA46" s="23">
        <f t="shared" si="29"/>
        <v>0</v>
      </c>
      <c r="BB46" s="22">
        <f t="shared" si="30"/>
        <v>0</v>
      </c>
      <c r="BC46" s="10">
        <f t="shared" si="31"/>
        <v>0</v>
      </c>
      <c r="BD46" s="23">
        <f t="shared" si="32"/>
        <v>0</v>
      </c>
      <c r="BE46" s="22">
        <f t="shared" si="33"/>
        <v>0</v>
      </c>
      <c r="BF46" s="10">
        <f t="shared" si="34"/>
        <v>0</v>
      </c>
      <c r="BG46" s="23">
        <f t="shared" si="35"/>
        <v>0</v>
      </c>
      <c r="BH46" s="22">
        <f t="shared" si="36"/>
        <v>0</v>
      </c>
      <c r="BI46" s="10">
        <f t="shared" si="37"/>
        <v>0</v>
      </c>
      <c r="BJ46" s="23">
        <f t="shared" si="38"/>
        <v>0</v>
      </c>
      <c r="BK46" s="22">
        <f t="shared" si="39"/>
        <v>0</v>
      </c>
      <c r="BL46" s="10">
        <f t="shared" si="40"/>
        <v>0</v>
      </c>
      <c r="BM46" s="23">
        <f t="shared" si="41"/>
        <v>0</v>
      </c>
      <c r="BN46" s="22">
        <f t="shared" si="42"/>
        <v>0</v>
      </c>
      <c r="BO46" s="10">
        <f t="shared" si="43"/>
        <v>0</v>
      </c>
      <c r="BP46" s="23">
        <f t="shared" si="44"/>
        <v>0</v>
      </c>
      <c r="BR46" s="10">
        <f t="shared" si="45"/>
        <v>0</v>
      </c>
      <c r="BS46" s="23"/>
    </row>
    <row r="47" spans="1:71">
      <c r="A47">
        <f>'2. k-data'!A47</f>
        <v>580</v>
      </c>
      <c r="B47">
        <f>'2. k-data'!B47</f>
        <v>0</v>
      </c>
      <c r="D47" s="22">
        <v>0.9163</v>
      </c>
      <c r="E47" s="10">
        <v>0.87</v>
      </c>
      <c r="F47" s="23">
        <v>1.6999999999999999E-3</v>
      </c>
      <c r="H47" s="22">
        <v>0.34100000000000003</v>
      </c>
      <c r="I47" s="10">
        <v>0.33500000000000002</v>
      </c>
      <c r="J47" s="10">
        <v>0.315</v>
      </c>
      <c r="K47" s="10">
        <v>0.247</v>
      </c>
      <c r="L47" s="10">
        <v>0.26</v>
      </c>
      <c r="M47" s="10">
        <v>0.22500000000000001</v>
      </c>
      <c r="N47" s="10">
        <v>0.254</v>
      </c>
      <c r="O47" s="10">
        <v>0.27800000000000002</v>
      </c>
      <c r="P47" s="10">
        <v>0.06</v>
      </c>
      <c r="Q47" s="10">
        <v>0.70099999999999996</v>
      </c>
      <c r="R47" s="10">
        <v>0.125</v>
      </c>
      <c r="S47" s="10">
        <v>1.7000000000000001E-2</v>
      </c>
      <c r="T47" s="10">
        <v>0.68</v>
      </c>
      <c r="U47" s="10">
        <v>0.11799999999999999</v>
      </c>
      <c r="V47" s="23">
        <v>0.28499999999999998</v>
      </c>
      <c r="X47" s="22">
        <f t="shared" si="0"/>
        <v>0</v>
      </c>
      <c r="Y47" s="10">
        <f t="shared" si="1"/>
        <v>0</v>
      </c>
      <c r="Z47" s="23">
        <f t="shared" si="2"/>
        <v>0</v>
      </c>
      <c r="AA47" s="22">
        <f t="shared" si="3"/>
        <v>0</v>
      </c>
      <c r="AB47" s="10">
        <f t="shared" si="4"/>
        <v>0</v>
      </c>
      <c r="AC47" s="23">
        <f t="shared" si="5"/>
        <v>0</v>
      </c>
      <c r="AD47" s="22">
        <f t="shared" si="6"/>
        <v>0</v>
      </c>
      <c r="AE47" s="10">
        <f t="shared" si="7"/>
        <v>0</v>
      </c>
      <c r="AF47" s="23">
        <f t="shared" si="8"/>
        <v>0</v>
      </c>
      <c r="AG47" s="22">
        <f t="shared" si="9"/>
        <v>0</v>
      </c>
      <c r="AH47" s="10">
        <f t="shared" si="10"/>
        <v>0</v>
      </c>
      <c r="AI47" s="23">
        <f t="shared" si="11"/>
        <v>0</v>
      </c>
      <c r="AJ47" s="22">
        <f t="shared" si="12"/>
        <v>0</v>
      </c>
      <c r="AK47" s="10">
        <f t="shared" si="13"/>
        <v>0</v>
      </c>
      <c r="AL47" s="23">
        <f t="shared" si="14"/>
        <v>0</v>
      </c>
      <c r="AM47" s="22">
        <f t="shared" si="15"/>
        <v>0</v>
      </c>
      <c r="AN47" s="10">
        <f t="shared" si="16"/>
        <v>0</v>
      </c>
      <c r="AO47" s="23">
        <f t="shared" si="17"/>
        <v>0</v>
      </c>
      <c r="AP47" s="22">
        <f t="shared" si="18"/>
        <v>0</v>
      </c>
      <c r="AQ47" s="10">
        <f t="shared" si="19"/>
        <v>0</v>
      </c>
      <c r="AR47" s="23">
        <f t="shared" si="20"/>
        <v>0</v>
      </c>
      <c r="AS47" s="22">
        <f t="shared" si="21"/>
        <v>0</v>
      </c>
      <c r="AT47" s="10">
        <f t="shared" si="22"/>
        <v>0</v>
      </c>
      <c r="AU47" s="23">
        <f t="shared" si="23"/>
        <v>0</v>
      </c>
      <c r="AV47" s="22">
        <f t="shared" si="24"/>
        <v>0</v>
      </c>
      <c r="AW47" s="10">
        <f t="shared" si="25"/>
        <v>0</v>
      </c>
      <c r="AX47" s="23">
        <f t="shared" si="26"/>
        <v>0</v>
      </c>
      <c r="AY47" s="22">
        <f t="shared" si="27"/>
        <v>0</v>
      </c>
      <c r="AZ47" s="10">
        <f t="shared" si="28"/>
        <v>0</v>
      </c>
      <c r="BA47" s="23">
        <f t="shared" si="29"/>
        <v>0</v>
      </c>
      <c r="BB47" s="22">
        <f t="shared" si="30"/>
        <v>0</v>
      </c>
      <c r="BC47" s="10">
        <f t="shared" si="31"/>
        <v>0</v>
      </c>
      <c r="BD47" s="23">
        <f t="shared" si="32"/>
        <v>0</v>
      </c>
      <c r="BE47" s="22">
        <f t="shared" si="33"/>
        <v>0</v>
      </c>
      <c r="BF47" s="10">
        <f t="shared" si="34"/>
        <v>0</v>
      </c>
      <c r="BG47" s="23">
        <f t="shared" si="35"/>
        <v>0</v>
      </c>
      <c r="BH47" s="22">
        <f t="shared" si="36"/>
        <v>0</v>
      </c>
      <c r="BI47" s="10">
        <f t="shared" si="37"/>
        <v>0</v>
      </c>
      <c r="BJ47" s="23">
        <f t="shared" si="38"/>
        <v>0</v>
      </c>
      <c r="BK47" s="22">
        <f t="shared" si="39"/>
        <v>0</v>
      </c>
      <c r="BL47" s="10">
        <f t="shared" si="40"/>
        <v>0</v>
      </c>
      <c r="BM47" s="23">
        <f t="shared" si="41"/>
        <v>0</v>
      </c>
      <c r="BN47" s="22">
        <f t="shared" si="42"/>
        <v>0</v>
      </c>
      <c r="BO47" s="10">
        <f t="shared" si="43"/>
        <v>0</v>
      </c>
      <c r="BP47" s="23">
        <f t="shared" si="44"/>
        <v>0</v>
      </c>
      <c r="BR47" s="10">
        <f t="shared" si="45"/>
        <v>0</v>
      </c>
      <c r="BS47" s="23"/>
    </row>
    <row r="48" spans="1:71">
      <c r="A48">
        <f>'2. k-data'!A48</f>
        <v>585</v>
      </c>
      <c r="B48">
        <f>'2. k-data'!B48</f>
        <v>0</v>
      </c>
      <c r="D48" s="22">
        <v>0.97860000000000003</v>
      </c>
      <c r="E48" s="10">
        <v>0.81630000000000003</v>
      </c>
      <c r="F48" s="23">
        <v>1.4E-3</v>
      </c>
      <c r="H48" s="22">
        <v>0.36699999999999999</v>
      </c>
      <c r="I48" s="10">
        <v>0.33900000000000002</v>
      </c>
      <c r="J48" s="10">
        <v>0.29899999999999999</v>
      </c>
      <c r="K48" s="10">
        <v>0.22900000000000001</v>
      </c>
      <c r="L48" s="10">
        <v>0.247</v>
      </c>
      <c r="M48" s="10">
        <v>0.222</v>
      </c>
      <c r="N48" s="10">
        <v>0.25900000000000001</v>
      </c>
      <c r="O48" s="10">
        <v>0.28399999999999997</v>
      </c>
      <c r="P48" s="10">
        <v>7.5999999999999998E-2</v>
      </c>
      <c r="Q48" s="10">
        <v>0.70399999999999996</v>
      </c>
      <c r="R48" s="10">
        <v>0.114</v>
      </c>
      <c r="S48" s="10">
        <v>1.7000000000000001E-2</v>
      </c>
      <c r="T48" s="10">
        <v>0.70099999999999996</v>
      </c>
      <c r="U48" s="10">
        <v>0.112</v>
      </c>
      <c r="V48" s="23">
        <v>0.314</v>
      </c>
      <c r="X48" s="22">
        <f t="shared" si="0"/>
        <v>0</v>
      </c>
      <c r="Y48" s="10">
        <f t="shared" si="1"/>
        <v>0</v>
      </c>
      <c r="Z48" s="23">
        <f t="shared" si="2"/>
        <v>0</v>
      </c>
      <c r="AA48" s="22">
        <f t="shared" si="3"/>
        <v>0</v>
      </c>
      <c r="AB48" s="10">
        <f t="shared" si="4"/>
        <v>0</v>
      </c>
      <c r="AC48" s="23">
        <f t="shared" si="5"/>
        <v>0</v>
      </c>
      <c r="AD48" s="22">
        <f t="shared" si="6"/>
        <v>0</v>
      </c>
      <c r="AE48" s="10">
        <f t="shared" si="7"/>
        <v>0</v>
      </c>
      <c r="AF48" s="23">
        <f t="shared" si="8"/>
        <v>0</v>
      </c>
      <c r="AG48" s="22">
        <f t="shared" si="9"/>
        <v>0</v>
      </c>
      <c r="AH48" s="10">
        <f t="shared" si="10"/>
        <v>0</v>
      </c>
      <c r="AI48" s="23">
        <f t="shared" si="11"/>
        <v>0</v>
      </c>
      <c r="AJ48" s="22">
        <f t="shared" si="12"/>
        <v>0</v>
      </c>
      <c r="AK48" s="10">
        <f t="shared" si="13"/>
        <v>0</v>
      </c>
      <c r="AL48" s="23">
        <f t="shared" si="14"/>
        <v>0</v>
      </c>
      <c r="AM48" s="22">
        <f t="shared" si="15"/>
        <v>0</v>
      </c>
      <c r="AN48" s="10">
        <f t="shared" si="16"/>
        <v>0</v>
      </c>
      <c r="AO48" s="23">
        <f t="shared" si="17"/>
        <v>0</v>
      </c>
      <c r="AP48" s="22">
        <f t="shared" si="18"/>
        <v>0</v>
      </c>
      <c r="AQ48" s="10">
        <f t="shared" si="19"/>
        <v>0</v>
      </c>
      <c r="AR48" s="23">
        <f t="shared" si="20"/>
        <v>0</v>
      </c>
      <c r="AS48" s="22">
        <f t="shared" si="21"/>
        <v>0</v>
      </c>
      <c r="AT48" s="10">
        <f t="shared" si="22"/>
        <v>0</v>
      </c>
      <c r="AU48" s="23">
        <f t="shared" si="23"/>
        <v>0</v>
      </c>
      <c r="AV48" s="22">
        <f t="shared" si="24"/>
        <v>0</v>
      </c>
      <c r="AW48" s="10">
        <f t="shared" si="25"/>
        <v>0</v>
      </c>
      <c r="AX48" s="23">
        <f t="shared" si="26"/>
        <v>0</v>
      </c>
      <c r="AY48" s="22">
        <f t="shared" si="27"/>
        <v>0</v>
      </c>
      <c r="AZ48" s="10">
        <f t="shared" si="28"/>
        <v>0</v>
      </c>
      <c r="BA48" s="23">
        <f t="shared" si="29"/>
        <v>0</v>
      </c>
      <c r="BB48" s="22">
        <f t="shared" si="30"/>
        <v>0</v>
      </c>
      <c r="BC48" s="10">
        <f t="shared" si="31"/>
        <v>0</v>
      </c>
      <c r="BD48" s="23">
        <f t="shared" si="32"/>
        <v>0</v>
      </c>
      <c r="BE48" s="22">
        <f t="shared" si="33"/>
        <v>0</v>
      </c>
      <c r="BF48" s="10">
        <f t="shared" si="34"/>
        <v>0</v>
      </c>
      <c r="BG48" s="23">
        <f t="shared" si="35"/>
        <v>0</v>
      </c>
      <c r="BH48" s="22">
        <f t="shared" si="36"/>
        <v>0</v>
      </c>
      <c r="BI48" s="10">
        <f t="shared" si="37"/>
        <v>0</v>
      </c>
      <c r="BJ48" s="23">
        <f t="shared" si="38"/>
        <v>0</v>
      </c>
      <c r="BK48" s="22">
        <f t="shared" si="39"/>
        <v>0</v>
      </c>
      <c r="BL48" s="10">
        <f t="shared" si="40"/>
        <v>0</v>
      </c>
      <c r="BM48" s="23">
        <f t="shared" si="41"/>
        <v>0</v>
      </c>
      <c r="BN48" s="22">
        <f t="shared" si="42"/>
        <v>0</v>
      </c>
      <c r="BO48" s="10">
        <f t="shared" si="43"/>
        <v>0</v>
      </c>
      <c r="BP48" s="23">
        <f t="shared" si="44"/>
        <v>0</v>
      </c>
      <c r="BR48" s="10">
        <f t="shared" si="45"/>
        <v>0</v>
      </c>
      <c r="BS48" s="23"/>
    </row>
    <row r="49" spans="1:71">
      <c r="A49">
        <f>'2. k-data'!A49</f>
        <v>590</v>
      </c>
      <c r="B49">
        <f>'2. k-data'!B49</f>
        <v>0</v>
      </c>
      <c r="D49" s="22">
        <v>1.0263</v>
      </c>
      <c r="E49" s="10">
        <v>0.75700000000000001</v>
      </c>
      <c r="F49" s="23">
        <v>1.1000000000000001E-3</v>
      </c>
      <c r="H49" s="22">
        <v>0.39</v>
      </c>
      <c r="I49" s="10">
        <v>0.34100000000000003</v>
      </c>
      <c r="J49" s="10">
        <v>0.28499999999999998</v>
      </c>
      <c r="K49" s="10">
        <v>0.214</v>
      </c>
      <c r="L49" s="10">
        <v>0.23200000000000001</v>
      </c>
      <c r="M49" s="10">
        <v>0.221</v>
      </c>
      <c r="N49" s="10">
        <v>0.27</v>
      </c>
      <c r="O49" s="10">
        <v>0.29499999999999998</v>
      </c>
      <c r="P49" s="10">
        <v>0.10199999999999999</v>
      </c>
      <c r="Q49" s="10">
        <v>0.70499999999999996</v>
      </c>
      <c r="R49" s="10">
        <v>0.106</v>
      </c>
      <c r="S49" s="10">
        <v>1.6E-2</v>
      </c>
      <c r="T49" s="10">
        <v>0.71699999999999997</v>
      </c>
      <c r="U49" s="10">
        <v>0.106</v>
      </c>
      <c r="V49" s="23">
        <v>0.35399999999999998</v>
      </c>
      <c r="X49" s="22">
        <f t="shared" si="0"/>
        <v>0</v>
      </c>
      <c r="Y49" s="10">
        <f t="shared" si="1"/>
        <v>0</v>
      </c>
      <c r="Z49" s="23">
        <f t="shared" si="2"/>
        <v>0</v>
      </c>
      <c r="AA49" s="22">
        <f t="shared" si="3"/>
        <v>0</v>
      </c>
      <c r="AB49" s="10">
        <f t="shared" si="4"/>
        <v>0</v>
      </c>
      <c r="AC49" s="23">
        <f t="shared" si="5"/>
        <v>0</v>
      </c>
      <c r="AD49" s="22">
        <f t="shared" si="6"/>
        <v>0</v>
      </c>
      <c r="AE49" s="10">
        <f t="shared" si="7"/>
        <v>0</v>
      </c>
      <c r="AF49" s="23">
        <f t="shared" si="8"/>
        <v>0</v>
      </c>
      <c r="AG49" s="22">
        <f t="shared" si="9"/>
        <v>0</v>
      </c>
      <c r="AH49" s="10">
        <f t="shared" si="10"/>
        <v>0</v>
      </c>
      <c r="AI49" s="23">
        <f t="shared" si="11"/>
        <v>0</v>
      </c>
      <c r="AJ49" s="22">
        <f t="shared" si="12"/>
        <v>0</v>
      </c>
      <c r="AK49" s="10">
        <f t="shared" si="13"/>
        <v>0</v>
      </c>
      <c r="AL49" s="23">
        <f t="shared" si="14"/>
        <v>0</v>
      </c>
      <c r="AM49" s="22">
        <f t="shared" si="15"/>
        <v>0</v>
      </c>
      <c r="AN49" s="10">
        <f t="shared" si="16"/>
        <v>0</v>
      </c>
      <c r="AO49" s="23">
        <f t="shared" si="17"/>
        <v>0</v>
      </c>
      <c r="AP49" s="22">
        <f t="shared" si="18"/>
        <v>0</v>
      </c>
      <c r="AQ49" s="10">
        <f t="shared" si="19"/>
        <v>0</v>
      </c>
      <c r="AR49" s="23">
        <f t="shared" si="20"/>
        <v>0</v>
      </c>
      <c r="AS49" s="22">
        <f t="shared" si="21"/>
        <v>0</v>
      </c>
      <c r="AT49" s="10">
        <f t="shared" si="22"/>
        <v>0</v>
      </c>
      <c r="AU49" s="23">
        <f t="shared" si="23"/>
        <v>0</v>
      </c>
      <c r="AV49" s="22">
        <f t="shared" si="24"/>
        <v>0</v>
      </c>
      <c r="AW49" s="10">
        <f t="shared" si="25"/>
        <v>0</v>
      </c>
      <c r="AX49" s="23">
        <f t="shared" si="26"/>
        <v>0</v>
      </c>
      <c r="AY49" s="22">
        <f t="shared" si="27"/>
        <v>0</v>
      </c>
      <c r="AZ49" s="10">
        <f t="shared" si="28"/>
        <v>0</v>
      </c>
      <c r="BA49" s="23">
        <f t="shared" si="29"/>
        <v>0</v>
      </c>
      <c r="BB49" s="22">
        <f t="shared" si="30"/>
        <v>0</v>
      </c>
      <c r="BC49" s="10">
        <f t="shared" si="31"/>
        <v>0</v>
      </c>
      <c r="BD49" s="23">
        <f t="shared" si="32"/>
        <v>0</v>
      </c>
      <c r="BE49" s="22">
        <f t="shared" si="33"/>
        <v>0</v>
      </c>
      <c r="BF49" s="10">
        <f t="shared" si="34"/>
        <v>0</v>
      </c>
      <c r="BG49" s="23">
        <f t="shared" si="35"/>
        <v>0</v>
      </c>
      <c r="BH49" s="22">
        <f t="shared" si="36"/>
        <v>0</v>
      </c>
      <c r="BI49" s="10">
        <f t="shared" si="37"/>
        <v>0</v>
      </c>
      <c r="BJ49" s="23">
        <f t="shared" si="38"/>
        <v>0</v>
      </c>
      <c r="BK49" s="22">
        <f t="shared" si="39"/>
        <v>0</v>
      </c>
      <c r="BL49" s="10">
        <f t="shared" si="40"/>
        <v>0</v>
      </c>
      <c r="BM49" s="23">
        <f t="shared" si="41"/>
        <v>0</v>
      </c>
      <c r="BN49" s="22">
        <f t="shared" si="42"/>
        <v>0</v>
      </c>
      <c r="BO49" s="10">
        <f t="shared" si="43"/>
        <v>0</v>
      </c>
      <c r="BP49" s="23">
        <f t="shared" si="44"/>
        <v>0</v>
      </c>
      <c r="BR49" s="10">
        <f t="shared" si="45"/>
        <v>0</v>
      </c>
      <c r="BS49" s="23"/>
    </row>
    <row r="50" spans="1:71">
      <c r="A50">
        <f>'2. k-data'!A50</f>
        <v>595</v>
      </c>
      <c r="B50">
        <f>'2. k-data'!B50</f>
        <v>0</v>
      </c>
      <c r="D50" s="22">
        <v>1.0567</v>
      </c>
      <c r="E50" s="10">
        <v>0.69489999999999996</v>
      </c>
      <c r="F50" s="23">
        <v>1E-3</v>
      </c>
      <c r="H50" s="22">
        <v>0.40899999999999997</v>
      </c>
      <c r="I50" s="10">
        <v>0.34100000000000003</v>
      </c>
      <c r="J50" s="10">
        <v>0.27200000000000002</v>
      </c>
      <c r="K50" s="10">
        <v>0.19800000000000001</v>
      </c>
      <c r="L50" s="10">
        <v>0.22</v>
      </c>
      <c r="M50" s="10">
        <v>0.22</v>
      </c>
      <c r="N50" s="10">
        <v>0.28399999999999997</v>
      </c>
      <c r="O50" s="10">
        <v>0.316</v>
      </c>
      <c r="P50" s="10">
        <v>0.13600000000000001</v>
      </c>
      <c r="Q50" s="10">
        <v>0.70499999999999996</v>
      </c>
      <c r="R50" s="10">
        <v>0.1</v>
      </c>
      <c r="S50" s="10">
        <v>1.6E-2</v>
      </c>
      <c r="T50" s="10">
        <v>0.72899999999999998</v>
      </c>
      <c r="U50" s="10">
        <v>0.10100000000000001</v>
      </c>
      <c r="V50" s="23">
        <v>0.39800000000000002</v>
      </c>
      <c r="X50" s="22">
        <f t="shared" si="0"/>
        <v>0</v>
      </c>
      <c r="Y50" s="10">
        <f t="shared" si="1"/>
        <v>0</v>
      </c>
      <c r="Z50" s="23">
        <f t="shared" si="2"/>
        <v>0</v>
      </c>
      <c r="AA50" s="22">
        <f t="shared" si="3"/>
        <v>0</v>
      </c>
      <c r="AB50" s="10">
        <f t="shared" si="4"/>
        <v>0</v>
      </c>
      <c r="AC50" s="23">
        <f t="shared" si="5"/>
        <v>0</v>
      </c>
      <c r="AD50" s="22">
        <f t="shared" si="6"/>
        <v>0</v>
      </c>
      <c r="AE50" s="10">
        <f t="shared" si="7"/>
        <v>0</v>
      </c>
      <c r="AF50" s="23">
        <f t="shared" si="8"/>
        <v>0</v>
      </c>
      <c r="AG50" s="22">
        <f t="shared" si="9"/>
        <v>0</v>
      </c>
      <c r="AH50" s="10">
        <f t="shared" si="10"/>
        <v>0</v>
      </c>
      <c r="AI50" s="23">
        <f t="shared" si="11"/>
        <v>0</v>
      </c>
      <c r="AJ50" s="22">
        <f t="shared" si="12"/>
        <v>0</v>
      </c>
      <c r="AK50" s="10">
        <f t="shared" si="13"/>
        <v>0</v>
      </c>
      <c r="AL50" s="23">
        <f t="shared" si="14"/>
        <v>0</v>
      </c>
      <c r="AM50" s="22">
        <f t="shared" si="15"/>
        <v>0</v>
      </c>
      <c r="AN50" s="10">
        <f t="shared" si="16"/>
        <v>0</v>
      </c>
      <c r="AO50" s="23">
        <f t="shared" si="17"/>
        <v>0</v>
      </c>
      <c r="AP50" s="22">
        <f t="shared" si="18"/>
        <v>0</v>
      </c>
      <c r="AQ50" s="10">
        <f t="shared" si="19"/>
        <v>0</v>
      </c>
      <c r="AR50" s="23">
        <f t="shared" si="20"/>
        <v>0</v>
      </c>
      <c r="AS50" s="22">
        <f t="shared" si="21"/>
        <v>0</v>
      </c>
      <c r="AT50" s="10">
        <f t="shared" si="22"/>
        <v>0</v>
      </c>
      <c r="AU50" s="23">
        <f t="shared" si="23"/>
        <v>0</v>
      </c>
      <c r="AV50" s="22">
        <f t="shared" si="24"/>
        <v>0</v>
      </c>
      <c r="AW50" s="10">
        <f t="shared" si="25"/>
        <v>0</v>
      </c>
      <c r="AX50" s="23">
        <f t="shared" si="26"/>
        <v>0</v>
      </c>
      <c r="AY50" s="22">
        <f t="shared" si="27"/>
        <v>0</v>
      </c>
      <c r="AZ50" s="10">
        <f t="shared" si="28"/>
        <v>0</v>
      </c>
      <c r="BA50" s="23">
        <f t="shared" si="29"/>
        <v>0</v>
      </c>
      <c r="BB50" s="22">
        <f t="shared" si="30"/>
        <v>0</v>
      </c>
      <c r="BC50" s="10">
        <f t="shared" si="31"/>
        <v>0</v>
      </c>
      <c r="BD50" s="23">
        <f t="shared" si="32"/>
        <v>0</v>
      </c>
      <c r="BE50" s="22">
        <f t="shared" si="33"/>
        <v>0</v>
      </c>
      <c r="BF50" s="10">
        <f t="shared" si="34"/>
        <v>0</v>
      </c>
      <c r="BG50" s="23">
        <f t="shared" si="35"/>
        <v>0</v>
      </c>
      <c r="BH50" s="22">
        <f t="shared" si="36"/>
        <v>0</v>
      </c>
      <c r="BI50" s="10">
        <f t="shared" si="37"/>
        <v>0</v>
      </c>
      <c r="BJ50" s="23">
        <f t="shared" si="38"/>
        <v>0</v>
      </c>
      <c r="BK50" s="22">
        <f t="shared" si="39"/>
        <v>0</v>
      </c>
      <c r="BL50" s="10">
        <f t="shared" si="40"/>
        <v>0</v>
      </c>
      <c r="BM50" s="23">
        <f t="shared" si="41"/>
        <v>0</v>
      </c>
      <c r="BN50" s="22">
        <f t="shared" si="42"/>
        <v>0</v>
      </c>
      <c r="BO50" s="10">
        <f t="shared" si="43"/>
        <v>0</v>
      </c>
      <c r="BP50" s="23">
        <f t="shared" si="44"/>
        <v>0</v>
      </c>
      <c r="BR50" s="10">
        <f t="shared" si="45"/>
        <v>0</v>
      </c>
      <c r="BS50" s="23"/>
    </row>
    <row r="51" spans="1:71">
      <c r="A51">
        <f>'2. k-data'!A51</f>
        <v>600</v>
      </c>
      <c r="B51">
        <f>'2. k-data'!B51</f>
        <v>0</v>
      </c>
      <c r="D51" s="22">
        <v>1.0622</v>
      </c>
      <c r="E51" s="10">
        <v>0.63100000000000001</v>
      </c>
      <c r="F51" s="23">
        <v>8.0000000000000004E-4</v>
      </c>
      <c r="H51" s="22">
        <v>0.42399999999999999</v>
      </c>
      <c r="I51" s="10">
        <v>0.34200000000000003</v>
      </c>
      <c r="J51" s="10">
        <v>0.26400000000000001</v>
      </c>
      <c r="K51" s="10">
        <v>0.185</v>
      </c>
      <c r="L51" s="10">
        <v>0.21</v>
      </c>
      <c r="M51" s="10">
        <v>0.22</v>
      </c>
      <c r="N51" s="10">
        <v>0.30199999999999999</v>
      </c>
      <c r="O51" s="10">
        <v>0.34799999999999998</v>
      </c>
      <c r="P51" s="10">
        <v>0.19</v>
      </c>
      <c r="Q51" s="10">
        <v>0.70599999999999996</v>
      </c>
      <c r="R51" s="10">
        <v>9.6000000000000002E-2</v>
      </c>
      <c r="S51" s="10">
        <v>1.6E-2</v>
      </c>
      <c r="T51" s="10">
        <v>0.73599999999999999</v>
      </c>
      <c r="U51" s="10">
        <v>9.8000000000000004E-2</v>
      </c>
      <c r="V51" s="23">
        <v>0.44</v>
      </c>
      <c r="X51" s="22">
        <f t="shared" si="0"/>
        <v>0</v>
      </c>
      <c r="Y51" s="10">
        <f t="shared" si="1"/>
        <v>0</v>
      </c>
      <c r="Z51" s="23">
        <f t="shared" si="2"/>
        <v>0</v>
      </c>
      <c r="AA51" s="22">
        <f t="shared" si="3"/>
        <v>0</v>
      </c>
      <c r="AB51" s="10">
        <f t="shared" si="4"/>
        <v>0</v>
      </c>
      <c r="AC51" s="23">
        <f t="shared" si="5"/>
        <v>0</v>
      </c>
      <c r="AD51" s="22">
        <f t="shared" si="6"/>
        <v>0</v>
      </c>
      <c r="AE51" s="10">
        <f t="shared" si="7"/>
        <v>0</v>
      </c>
      <c r="AF51" s="23">
        <f t="shared" si="8"/>
        <v>0</v>
      </c>
      <c r="AG51" s="22">
        <f t="shared" si="9"/>
        <v>0</v>
      </c>
      <c r="AH51" s="10">
        <f t="shared" si="10"/>
        <v>0</v>
      </c>
      <c r="AI51" s="23">
        <f t="shared" si="11"/>
        <v>0</v>
      </c>
      <c r="AJ51" s="22">
        <f t="shared" si="12"/>
        <v>0</v>
      </c>
      <c r="AK51" s="10">
        <f t="shared" si="13"/>
        <v>0</v>
      </c>
      <c r="AL51" s="23">
        <f t="shared" si="14"/>
        <v>0</v>
      </c>
      <c r="AM51" s="22">
        <f t="shared" si="15"/>
        <v>0</v>
      </c>
      <c r="AN51" s="10">
        <f t="shared" si="16"/>
        <v>0</v>
      </c>
      <c r="AO51" s="23">
        <f t="shared" si="17"/>
        <v>0</v>
      </c>
      <c r="AP51" s="22">
        <f t="shared" si="18"/>
        <v>0</v>
      </c>
      <c r="AQ51" s="10">
        <f t="shared" si="19"/>
        <v>0</v>
      </c>
      <c r="AR51" s="23">
        <f t="shared" si="20"/>
        <v>0</v>
      </c>
      <c r="AS51" s="22">
        <f t="shared" si="21"/>
        <v>0</v>
      </c>
      <c r="AT51" s="10">
        <f t="shared" si="22"/>
        <v>0</v>
      </c>
      <c r="AU51" s="23">
        <f t="shared" si="23"/>
        <v>0</v>
      </c>
      <c r="AV51" s="22">
        <f t="shared" si="24"/>
        <v>0</v>
      </c>
      <c r="AW51" s="10">
        <f t="shared" si="25"/>
        <v>0</v>
      </c>
      <c r="AX51" s="23">
        <f t="shared" si="26"/>
        <v>0</v>
      </c>
      <c r="AY51" s="22">
        <f t="shared" si="27"/>
        <v>0</v>
      </c>
      <c r="AZ51" s="10">
        <f t="shared" si="28"/>
        <v>0</v>
      </c>
      <c r="BA51" s="23">
        <f t="shared" si="29"/>
        <v>0</v>
      </c>
      <c r="BB51" s="22">
        <f t="shared" si="30"/>
        <v>0</v>
      </c>
      <c r="BC51" s="10">
        <f t="shared" si="31"/>
        <v>0</v>
      </c>
      <c r="BD51" s="23">
        <f t="shared" si="32"/>
        <v>0</v>
      </c>
      <c r="BE51" s="22">
        <f t="shared" si="33"/>
        <v>0</v>
      </c>
      <c r="BF51" s="10">
        <f t="shared" si="34"/>
        <v>0</v>
      </c>
      <c r="BG51" s="23">
        <f t="shared" si="35"/>
        <v>0</v>
      </c>
      <c r="BH51" s="22">
        <f t="shared" si="36"/>
        <v>0</v>
      </c>
      <c r="BI51" s="10">
        <f t="shared" si="37"/>
        <v>0</v>
      </c>
      <c r="BJ51" s="23">
        <f t="shared" si="38"/>
        <v>0</v>
      </c>
      <c r="BK51" s="22">
        <f t="shared" si="39"/>
        <v>0</v>
      </c>
      <c r="BL51" s="10">
        <f t="shared" si="40"/>
        <v>0</v>
      </c>
      <c r="BM51" s="23">
        <f t="shared" si="41"/>
        <v>0</v>
      </c>
      <c r="BN51" s="22">
        <f t="shared" si="42"/>
        <v>0</v>
      </c>
      <c r="BO51" s="10">
        <f t="shared" si="43"/>
        <v>0</v>
      </c>
      <c r="BP51" s="23">
        <f t="shared" si="44"/>
        <v>0</v>
      </c>
      <c r="BR51" s="10">
        <f t="shared" si="45"/>
        <v>0</v>
      </c>
      <c r="BS51" s="23"/>
    </row>
    <row r="52" spans="1:71">
      <c r="A52">
        <f>'2. k-data'!A52</f>
        <v>605</v>
      </c>
      <c r="B52">
        <f>'2. k-data'!B52</f>
        <v>0</v>
      </c>
      <c r="D52" s="22">
        <v>1.0456000000000001</v>
      </c>
      <c r="E52" s="10">
        <v>0.56679999999999997</v>
      </c>
      <c r="F52" s="23">
        <v>5.9999999999999995E-4</v>
      </c>
      <c r="H52" s="22">
        <v>0.435</v>
      </c>
      <c r="I52" s="10">
        <v>0.34200000000000003</v>
      </c>
      <c r="J52" s="10">
        <v>0.25700000000000001</v>
      </c>
      <c r="K52" s="10">
        <v>0.17499999999999999</v>
      </c>
      <c r="L52" s="10">
        <v>0.2</v>
      </c>
      <c r="M52" s="10">
        <v>0.22</v>
      </c>
      <c r="N52" s="10">
        <v>0.32400000000000001</v>
      </c>
      <c r="O52" s="10">
        <v>0.38400000000000001</v>
      </c>
      <c r="P52" s="10">
        <v>0.25600000000000001</v>
      </c>
      <c r="Q52" s="10">
        <v>0.70699999999999996</v>
      </c>
      <c r="R52" s="10">
        <v>9.1999999999999998E-2</v>
      </c>
      <c r="S52" s="10">
        <v>1.6E-2</v>
      </c>
      <c r="T52" s="10">
        <v>0.74199999999999999</v>
      </c>
      <c r="U52" s="10">
        <v>9.5000000000000001E-2</v>
      </c>
      <c r="V52" s="23">
        <v>0.47</v>
      </c>
      <c r="X52" s="22">
        <f t="shared" si="0"/>
        <v>0</v>
      </c>
      <c r="Y52" s="10">
        <f t="shared" si="1"/>
        <v>0</v>
      </c>
      <c r="Z52" s="23">
        <f t="shared" si="2"/>
        <v>0</v>
      </c>
      <c r="AA52" s="22">
        <f t="shared" si="3"/>
        <v>0</v>
      </c>
      <c r="AB52" s="10">
        <f t="shared" si="4"/>
        <v>0</v>
      </c>
      <c r="AC52" s="23">
        <f t="shared" si="5"/>
        <v>0</v>
      </c>
      <c r="AD52" s="22">
        <f t="shared" si="6"/>
        <v>0</v>
      </c>
      <c r="AE52" s="10">
        <f t="shared" si="7"/>
        <v>0</v>
      </c>
      <c r="AF52" s="23">
        <f t="shared" si="8"/>
        <v>0</v>
      </c>
      <c r="AG52" s="22">
        <f t="shared" si="9"/>
        <v>0</v>
      </c>
      <c r="AH52" s="10">
        <f t="shared" si="10"/>
        <v>0</v>
      </c>
      <c r="AI52" s="23">
        <f t="shared" si="11"/>
        <v>0</v>
      </c>
      <c r="AJ52" s="22">
        <f t="shared" si="12"/>
        <v>0</v>
      </c>
      <c r="AK52" s="10">
        <f t="shared" si="13"/>
        <v>0</v>
      </c>
      <c r="AL52" s="23">
        <f t="shared" si="14"/>
        <v>0</v>
      </c>
      <c r="AM52" s="22">
        <f t="shared" si="15"/>
        <v>0</v>
      </c>
      <c r="AN52" s="10">
        <f t="shared" si="16"/>
        <v>0</v>
      </c>
      <c r="AO52" s="23">
        <f t="shared" si="17"/>
        <v>0</v>
      </c>
      <c r="AP52" s="22">
        <f t="shared" si="18"/>
        <v>0</v>
      </c>
      <c r="AQ52" s="10">
        <f t="shared" si="19"/>
        <v>0</v>
      </c>
      <c r="AR52" s="23">
        <f t="shared" si="20"/>
        <v>0</v>
      </c>
      <c r="AS52" s="22">
        <f t="shared" si="21"/>
        <v>0</v>
      </c>
      <c r="AT52" s="10">
        <f t="shared" si="22"/>
        <v>0</v>
      </c>
      <c r="AU52" s="23">
        <f t="shared" si="23"/>
        <v>0</v>
      </c>
      <c r="AV52" s="22">
        <f t="shared" si="24"/>
        <v>0</v>
      </c>
      <c r="AW52" s="10">
        <f t="shared" si="25"/>
        <v>0</v>
      </c>
      <c r="AX52" s="23">
        <f t="shared" si="26"/>
        <v>0</v>
      </c>
      <c r="AY52" s="22">
        <f t="shared" si="27"/>
        <v>0</v>
      </c>
      <c r="AZ52" s="10">
        <f t="shared" si="28"/>
        <v>0</v>
      </c>
      <c r="BA52" s="23">
        <f t="shared" si="29"/>
        <v>0</v>
      </c>
      <c r="BB52" s="22">
        <f t="shared" si="30"/>
        <v>0</v>
      </c>
      <c r="BC52" s="10">
        <f t="shared" si="31"/>
        <v>0</v>
      </c>
      <c r="BD52" s="23">
        <f t="shared" si="32"/>
        <v>0</v>
      </c>
      <c r="BE52" s="22">
        <f t="shared" si="33"/>
        <v>0</v>
      </c>
      <c r="BF52" s="10">
        <f t="shared" si="34"/>
        <v>0</v>
      </c>
      <c r="BG52" s="23">
        <f t="shared" si="35"/>
        <v>0</v>
      </c>
      <c r="BH52" s="22">
        <f t="shared" si="36"/>
        <v>0</v>
      </c>
      <c r="BI52" s="10">
        <f t="shared" si="37"/>
        <v>0</v>
      </c>
      <c r="BJ52" s="23">
        <f t="shared" si="38"/>
        <v>0</v>
      </c>
      <c r="BK52" s="22">
        <f t="shared" si="39"/>
        <v>0</v>
      </c>
      <c r="BL52" s="10">
        <f t="shared" si="40"/>
        <v>0</v>
      </c>
      <c r="BM52" s="23">
        <f t="shared" si="41"/>
        <v>0</v>
      </c>
      <c r="BN52" s="22">
        <f t="shared" si="42"/>
        <v>0</v>
      </c>
      <c r="BO52" s="10">
        <f t="shared" si="43"/>
        <v>0</v>
      </c>
      <c r="BP52" s="23">
        <f t="shared" si="44"/>
        <v>0</v>
      </c>
      <c r="BR52" s="10">
        <f t="shared" si="45"/>
        <v>0</v>
      </c>
      <c r="BS52" s="23"/>
    </row>
    <row r="53" spans="1:71">
      <c r="A53">
        <f>'2. k-data'!A53</f>
        <v>610</v>
      </c>
      <c r="B53">
        <f>'2. k-data'!B53</f>
        <v>0</v>
      </c>
      <c r="D53" s="22">
        <v>1.0025999999999999</v>
      </c>
      <c r="E53" s="10">
        <v>0.503</v>
      </c>
      <c r="F53" s="23">
        <v>2.9999999999999997E-4</v>
      </c>
      <c r="H53" s="22">
        <v>0.442</v>
      </c>
      <c r="I53" s="10">
        <v>0.34200000000000003</v>
      </c>
      <c r="J53" s="10">
        <v>0.252</v>
      </c>
      <c r="K53" s="10">
        <v>0.16900000000000001</v>
      </c>
      <c r="L53" s="10">
        <v>0.19400000000000001</v>
      </c>
      <c r="M53" s="10">
        <v>0.22</v>
      </c>
      <c r="N53" s="10">
        <v>0.34399999999999997</v>
      </c>
      <c r="O53" s="10">
        <v>0.434</v>
      </c>
      <c r="P53" s="10">
        <v>0.33600000000000002</v>
      </c>
      <c r="Q53" s="10">
        <v>0.70699999999999996</v>
      </c>
      <c r="R53" s="10">
        <v>0.09</v>
      </c>
      <c r="S53" s="10">
        <v>1.6E-2</v>
      </c>
      <c r="T53" s="10">
        <v>0.745</v>
      </c>
      <c r="U53" s="10">
        <v>9.2999999999999999E-2</v>
      </c>
      <c r="V53" s="23">
        <v>0.49399999999999999</v>
      </c>
      <c r="X53" s="22">
        <f t="shared" si="0"/>
        <v>0</v>
      </c>
      <c r="Y53" s="10">
        <f t="shared" si="1"/>
        <v>0</v>
      </c>
      <c r="Z53" s="23">
        <f t="shared" si="2"/>
        <v>0</v>
      </c>
      <c r="AA53" s="22">
        <f t="shared" si="3"/>
        <v>0</v>
      </c>
      <c r="AB53" s="10">
        <f t="shared" si="4"/>
        <v>0</v>
      </c>
      <c r="AC53" s="23">
        <f t="shared" si="5"/>
        <v>0</v>
      </c>
      <c r="AD53" s="22">
        <f t="shared" si="6"/>
        <v>0</v>
      </c>
      <c r="AE53" s="10">
        <f t="shared" si="7"/>
        <v>0</v>
      </c>
      <c r="AF53" s="23">
        <f t="shared" si="8"/>
        <v>0</v>
      </c>
      <c r="AG53" s="22">
        <f t="shared" si="9"/>
        <v>0</v>
      </c>
      <c r="AH53" s="10">
        <f t="shared" si="10"/>
        <v>0</v>
      </c>
      <c r="AI53" s="23">
        <f t="shared" si="11"/>
        <v>0</v>
      </c>
      <c r="AJ53" s="22">
        <f t="shared" si="12"/>
        <v>0</v>
      </c>
      <c r="AK53" s="10">
        <f t="shared" si="13"/>
        <v>0</v>
      </c>
      <c r="AL53" s="23">
        <f t="shared" si="14"/>
        <v>0</v>
      </c>
      <c r="AM53" s="22">
        <f t="shared" si="15"/>
        <v>0</v>
      </c>
      <c r="AN53" s="10">
        <f t="shared" si="16"/>
        <v>0</v>
      </c>
      <c r="AO53" s="23">
        <f t="shared" si="17"/>
        <v>0</v>
      </c>
      <c r="AP53" s="22">
        <f t="shared" si="18"/>
        <v>0</v>
      </c>
      <c r="AQ53" s="10">
        <f t="shared" si="19"/>
        <v>0</v>
      </c>
      <c r="AR53" s="23">
        <f t="shared" si="20"/>
        <v>0</v>
      </c>
      <c r="AS53" s="22">
        <f t="shared" si="21"/>
        <v>0</v>
      </c>
      <c r="AT53" s="10">
        <f t="shared" si="22"/>
        <v>0</v>
      </c>
      <c r="AU53" s="23">
        <f t="shared" si="23"/>
        <v>0</v>
      </c>
      <c r="AV53" s="22">
        <f t="shared" si="24"/>
        <v>0</v>
      </c>
      <c r="AW53" s="10">
        <f t="shared" si="25"/>
        <v>0</v>
      </c>
      <c r="AX53" s="23">
        <f t="shared" si="26"/>
        <v>0</v>
      </c>
      <c r="AY53" s="22">
        <f t="shared" si="27"/>
        <v>0</v>
      </c>
      <c r="AZ53" s="10">
        <f t="shared" si="28"/>
        <v>0</v>
      </c>
      <c r="BA53" s="23">
        <f t="shared" si="29"/>
        <v>0</v>
      </c>
      <c r="BB53" s="22">
        <f t="shared" si="30"/>
        <v>0</v>
      </c>
      <c r="BC53" s="10">
        <f t="shared" si="31"/>
        <v>0</v>
      </c>
      <c r="BD53" s="23">
        <f t="shared" si="32"/>
        <v>0</v>
      </c>
      <c r="BE53" s="22">
        <f t="shared" si="33"/>
        <v>0</v>
      </c>
      <c r="BF53" s="10">
        <f t="shared" si="34"/>
        <v>0</v>
      </c>
      <c r="BG53" s="23">
        <f t="shared" si="35"/>
        <v>0</v>
      </c>
      <c r="BH53" s="22">
        <f t="shared" si="36"/>
        <v>0</v>
      </c>
      <c r="BI53" s="10">
        <f t="shared" si="37"/>
        <v>0</v>
      </c>
      <c r="BJ53" s="23">
        <f t="shared" si="38"/>
        <v>0</v>
      </c>
      <c r="BK53" s="22">
        <f t="shared" si="39"/>
        <v>0</v>
      </c>
      <c r="BL53" s="10">
        <f t="shared" si="40"/>
        <v>0</v>
      </c>
      <c r="BM53" s="23">
        <f t="shared" si="41"/>
        <v>0</v>
      </c>
      <c r="BN53" s="22">
        <f t="shared" si="42"/>
        <v>0</v>
      </c>
      <c r="BO53" s="10">
        <f t="shared" si="43"/>
        <v>0</v>
      </c>
      <c r="BP53" s="23">
        <f t="shared" si="44"/>
        <v>0</v>
      </c>
      <c r="BR53" s="10">
        <f t="shared" si="45"/>
        <v>0</v>
      </c>
      <c r="BS53" s="23"/>
    </row>
    <row r="54" spans="1:71">
      <c r="A54">
        <f>'2. k-data'!A54</f>
        <v>615</v>
      </c>
      <c r="B54">
        <f>'2. k-data'!B54</f>
        <v>0</v>
      </c>
      <c r="D54" s="22">
        <v>0.93840000000000001</v>
      </c>
      <c r="E54" s="10">
        <v>0.44119999999999998</v>
      </c>
      <c r="F54" s="23">
        <v>2.0000000000000001E-4</v>
      </c>
      <c r="H54" s="22">
        <v>0.44800000000000001</v>
      </c>
      <c r="I54" s="10">
        <v>0.34100000000000003</v>
      </c>
      <c r="J54" s="10">
        <v>0.247</v>
      </c>
      <c r="K54" s="10">
        <v>0.16400000000000001</v>
      </c>
      <c r="L54" s="10">
        <v>0.189</v>
      </c>
      <c r="M54" s="10">
        <v>0.22</v>
      </c>
      <c r="N54" s="10">
        <v>0.36199999999999999</v>
      </c>
      <c r="O54" s="10">
        <v>0.48199999999999998</v>
      </c>
      <c r="P54" s="10">
        <v>0.41799999999999998</v>
      </c>
      <c r="Q54" s="10">
        <v>0.70699999999999996</v>
      </c>
      <c r="R54" s="10">
        <v>8.6999999999999994E-2</v>
      </c>
      <c r="S54" s="10">
        <v>1.6E-2</v>
      </c>
      <c r="T54" s="10">
        <v>0.747</v>
      </c>
      <c r="U54" s="10">
        <v>0.09</v>
      </c>
      <c r="V54" s="23">
        <v>0.51100000000000001</v>
      </c>
      <c r="X54" s="22">
        <f t="shared" si="0"/>
        <v>0</v>
      </c>
      <c r="Y54" s="10">
        <f t="shared" si="1"/>
        <v>0</v>
      </c>
      <c r="Z54" s="23">
        <f t="shared" si="2"/>
        <v>0</v>
      </c>
      <c r="AA54" s="22">
        <f t="shared" si="3"/>
        <v>0</v>
      </c>
      <c r="AB54" s="10">
        <f t="shared" si="4"/>
        <v>0</v>
      </c>
      <c r="AC54" s="23">
        <f t="shared" si="5"/>
        <v>0</v>
      </c>
      <c r="AD54" s="22">
        <f t="shared" si="6"/>
        <v>0</v>
      </c>
      <c r="AE54" s="10">
        <f t="shared" si="7"/>
        <v>0</v>
      </c>
      <c r="AF54" s="23">
        <f t="shared" si="8"/>
        <v>0</v>
      </c>
      <c r="AG54" s="22">
        <f t="shared" si="9"/>
        <v>0</v>
      </c>
      <c r="AH54" s="10">
        <f t="shared" si="10"/>
        <v>0</v>
      </c>
      <c r="AI54" s="23">
        <f t="shared" si="11"/>
        <v>0</v>
      </c>
      <c r="AJ54" s="22">
        <f t="shared" si="12"/>
        <v>0</v>
      </c>
      <c r="AK54" s="10">
        <f t="shared" si="13"/>
        <v>0</v>
      </c>
      <c r="AL54" s="23">
        <f t="shared" si="14"/>
        <v>0</v>
      </c>
      <c r="AM54" s="22">
        <f t="shared" si="15"/>
        <v>0</v>
      </c>
      <c r="AN54" s="10">
        <f t="shared" si="16"/>
        <v>0</v>
      </c>
      <c r="AO54" s="23">
        <f t="shared" si="17"/>
        <v>0</v>
      </c>
      <c r="AP54" s="22">
        <f t="shared" si="18"/>
        <v>0</v>
      </c>
      <c r="AQ54" s="10">
        <f t="shared" si="19"/>
        <v>0</v>
      </c>
      <c r="AR54" s="23">
        <f t="shared" si="20"/>
        <v>0</v>
      </c>
      <c r="AS54" s="22">
        <f t="shared" si="21"/>
        <v>0</v>
      </c>
      <c r="AT54" s="10">
        <f t="shared" si="22"/>
        <v>0</v>
      </c>
      <c r="AU54" s="23">
        <f t="shared" si="23"/>
        <v>0</v>
      </c>
      <c r="AV54" s="22">
        <f t="shared" si="24"/>
        <v>0</v>
      </c>
      <c r="AW54" s="10">
        <f t="shared" si="25"/>
        <v>0</v>
      </c>
      <c r="AX54" s="23">
        <f t="shared" si="26"/>
        <v>0</v>
      </c>
      <c r="AY54" s="22">
        <f t="shared" si="27"/>
        <v>0</v>
      </c>
      <c r="AZ54" s="10">
        <f t="shared" si="28"/>
        <v>0</v>
      </c>
      <c r="BA54" s="23">
        <f t="shared" si="29"/>
        <v>0</v>
      </c>
      <c r="BB54" s="22">
        <f t="shared" si="30"/>
        <v>0</v>
      </c>
      <c r="BC54" s="10">
        <f t="shared" si="31"/>
        <v>0</v>
      </c>
      <c r="BD54" s="23">
        <f t="shared" si="32"/>
        <v>0</v>
      </c>
      <c r="BE54" s="22">
        <f t="shared" si="33"/>
        <v>0</v>
      </c>
      <c r="BF54" s="10">
        <f t="shared" si="34"/>
        <v>0</v>
      </c>
      <c r="BG54" s="23">
        <f t="shared" si="35"/>
        <v>0</v>
      </c>
      <c r="BH54" s="22">
        <f t="shared" si="36"/>
        <v>0</v>
      </c>
      <c r="BI54" s="10">
        <f t="shared" si="37"/>
        <v>0</v>
      </c>
      <c r="BJ54" s="23">
        <f t="shared" si="38"/>
        <v>0</v>
      </c>
      <c r="BK54" s="22">
        <f t="shared" si="39"/>
        <v>0</v>
      </c>
      <c r="BL54" s="10">
        <f t="shared" si="40"/>
        <v>0</v>
      </c>
      <c r="BM54" s="23">
        <f t="shared" si="41"/>
        <v>0</v>
      </c>
      <c r="BN54" s="22">
        <f t="shared" si="42"/>
        <v>0</v>
      </c>
      <c r="BO54" s="10">
        <f t="shared" si="43"/>
        <v>0</v>
      </c>
      <c r="BP54" s="23">
        <f t="shared" si="44"/>
        <v>0</v>
      </c>
      <c r="BR54" s="10">
        <f t="shared" si="45"/>
        <v>0</v>
      </c>
      <c r="BS54" s="23"/>
    </row>
    <row r="55" spans="1:71">
      <c r="A55">
        <f>'2. k-data'!A55</f>
        <v>620</v>
      </c>
      <c r="B55">
        <f>'2. k-data'!B55</f>
        <v>0</v>
      </c>
      <c r="D55" s="22">
        <v>0.85440000000000005</v>
      </c>
      <c r="E55" s="10">
        <v>0.38100000000000001</v>
      </c>
      <c r="F55" s="23">
        <v>2.0000000000000001E-4</v>
      </c>
      <c r="H55" s="22">
        <v>0.45</v>
      </c>
      <c r="I55" s="10">
        <v>0.34100000000000003</v>
      </c>
      <c r="J55" s="10">
        <v>0.24099999999999999</v>
      </c>
      <c r="K55" s="10">
        <v>0.16</v>
      </c>
      <c r="L55" s="10">
        <v>0.185</v>
      </c>
      <c r="M55" s="10">
        <v>0.223</v>
      </c>
      <c r="N55" s="10">
        <v>0.377</v>
      </c>
      <c r="O55" s="10">
        <v>0.52800000000000002</v>
      </c>
      <c r="P55" s="10">
        <v>0.505</v>
      </c>
      <c r="Q55" s="10">
        <v>0.70799999999999996</v>
      </c>
      <c r="R55" s="10">
        <v>8.5000000000000006E-2</v>
      </c>
      <c r="S55" s="10">
        <v>1.6E-2</v>
      </c>
      <c r="T55" s="10">
        <v>0.748</v>
      </c>
      <c r="U55" s="10">
        <v>8.8999999999999996E-2</v>
      </c>
      <c r="V55" s="23">
        <v>0.52400000000000002</v>
      </c>
      <c r="X55" s="22">
        <f t="shared" si="0"/>
        <v>0</v>
      </c>
      <c r="Y55" s="10">
        <f t="shared" si="1"/>
        <v>0</v>
      </c>
      <c r="Z55" s="23">
        <f t="shared" si="2"/>
        <v>0</v>
      </c>
      <c r="AA55" s="22">
        <f t="shared" si="3"/>
        <v>0</v>
      </c>
      <c r="AB55" s="10">
        <f t="shared" si="4"/>
        <v>0</v>
      </c>
      <c r="AC55" s="23">
        <f t="shared" si="5"/>
        <v>0</v>
      </c>
      <c r="AD55" s="22">
        <f t="shared" si="6"/>
        <v>0</v>
      </c>
      <c r="AE55" s="10">
        <f t="shared" si="7"/>
        <v>0</v>
      </c>
      <c r="AF55" s="23">
        <f t="shared" si="8"/>
        <v>0</v>
      </c>
      <c r="AG55" s="22">
        <f t="shared" si="9"/>
        <v>0</v>
      </c>
      <c r="AH55" s="10">
        <f t="shared" si="10"/>
        <v>0</v>
      </c>
      <c r="AI55" s="23">
        <f t="shared" si="11"/>
        <v>0</v>
      </c>
      <c r="AJ55" s="22">
        <f t="shared" si="12"/>
        <v>0</v>
      </c>
      <c r="AK55" s="10">
        <f t="shared" si="13"/>
        <v>0</v>
      </c>
      <c r="AL55" s="23">
        <f t="shared" si="14"/>
        <v>0</v>
      </c>
      <c r="AM55" s="22">
        <f t="shared" si="15"/>
        <v>0</v>
      </c>
      <c r="AN55" s="10">
        <f t="shared" si="16"/>
        <v>0</v>
      </c>
      <c r="AO55" s="23">
        <f t="shared" si="17"/>
        <v>0</v>
      </c>
      <c r="AP55" s="22">
        <f t="shared" si="18"/>
        <v>0</v>
      </c>
      <c r="AQ55" s="10">
        <f t="shared" si="19"/>
        <v>0</v>
      </c>
      <c r="AR55" s="23">
        <f t="shared" si="20"/>
        <v>0</v>
      </c>
      <c r="AS55" s="22">
        <f t="shared" si="21"/>
        <v>0</v>
      </c>
      <c r="AT55" s="10">
        <f t="shared" si="22"/>
        <v>0</v>
      </c>
      <c r="AU55" s="23">
        <f t="shared" si="23"/>
        <v>0</v>
      </c>
      <c r="AV55" s="22">
        <f t="shared" si="24"/>
        <v>0</v>
      </c>
      <c r="AW55" s="10">
        <f t="shared" si="25"/>
        <v>0</v>
      </c>
      <c r="AX55" s="23">
        <f t="shared" si="26"/>
        <v>0</v>
      </c>
      <c r="AY55" s="22">
        <f t="shared" si="27"/>
        <v>0</v>
      </c>
      <c r="AZ55" s="10">
        <f t="shared" si="28"/>
        <v>0</v>
      </c>
      <c r="BA55" s="23">
        <f t="shared" si="29"/>
        <v>0</v>
      </c>
      <c r="BB55" s="22">
        <f t="shared" si="30"/>
        <v>0</v>
      </c>
      <c r="BC55" s="10">
        <f t="shared" si="31"/>
        <v>0</v>
      </c>
      <c r="BD55" s="23">
        <f t="shared" si="32"/>
        <v>0</v>
      </c>
      <c r="BE55" s="22">
        <f t="shared" si="33"/>
        <v>0</v>
      </c>
      <c r="BF55" s="10">
        <f t="shared" si="34"/>
        <v>0</v>
      </c>
      <c r="BG55" s="23">
        <f t="shared" si="35"/>
        <v>0</v>
      </c>
      <c r="BH55" s="22">
        <f t="shared" si="36"/>
        <v>0</v>
      </c>
      <c r="BI55" s="10">
        <f t="shared" si="37"/>
        <v>0</v>
      </c>
      <c r="BJ55" s="23">
        <f t="shared" si="38"/>
        <v>0</v>
      </c>
      <c r="BK55" s="22">
        <f t="shared" si="39"/>
        <v>0</v>
      </c>
      <c r="BL55" s="10">
        <f t="shared" si="40"/>
        <v>0</v>
      </c>
      <c r="BM55" s="23">
        <f t="shared" si="41"/>
        <v>0</v>
      </c>
      <c r="BN55" s="22">
        <f t="shared" si="42"/>
        <v>0</v>
      </c>
      <c r="BO55" s="10">
        <f t="shared" si="43"/>
        <v>0</v>
      </c>
      <c r="BP55" s="23">
        <f t="shared" si="44"/>
        <v>0</v>
      </c>
      <c r="BR55" s="10">
        <f t="shared" si="45"/>
        <v>0</v>
      </c>
      <c r="BS55" s="23"/>
    </row>
    <row r="56" spans="1:71">
      <c r="A56">
        <f>'2. k-data'!A56</f>
        <v>625</v>
      </c>
      <c r="B56">
        <f>'2. k-data'!B56</f>
        <v>0</v>
      </c>
      <c r="D56" s="22">
        <v>0.75139999999999996</v>
      </c>
      <c r="E56" s="10">
        <v>0.32100000000000001</v>
      </c>
      <c r="F56" s="23">
        <v>1E-4</v>
      </c>
      <c r="H56" s="22">
        <v>0.45100000000000001</v>
      </c>
      <c r="I56" s="10">
        <v>0.33900000000000002</v>
      </c>
      <c r="J56" s="10">
        <v>0.23499999999999999</v>
      </c>
      <c r="K56" s="10">
        <v>0.156</v>
      </c>
      <c r="L56" s="10">
        <v>0.183</v>
      </c>
      <c r="M56" s="10">
        <v>0.22700000000000001</v>
      </c>
      <c r="N56" s="10">
        <v>0.38900000000000001</v>
      </c>
      <c r="O56" s="10">
        <v>0.56799999999999995</v>
      </c>
      <c r="P56" s="10">
        <v>0.58099999999999996</v>
      </c>
      <c r="Q56" s="10">
        <v>0.70799999999999996</v>
      </c>
      <c r="R56" s="10">
        <v>8.2000000000000003E-2</v>
      </c>
      <c r="S56" s="10">
        <v>1.6E-2</v>
      </c>
      <c r="T56" s="10">
        <v>0.748</v>
      </c>
      <c r="U56" s="10">
        <v>8.6999999999999994E-2</v>
      </c>
      <c r="V56" s="23">
        <v>0.53500000000000003</v>
      </c>
      <c r="X56" s="22">
        <f t="shared" si="0"/>
        <v>0</v>
      </c>
      <c r="Y56" s="10">
        <f t="shared" si="1"/>
        <v>0</v>
      </c>
      <c r="Z56" s="23">
        <f t="shared" si="2"/>
        <v>0</v>
      </c>
      <c r="AA56" s="22">
        <f t="shared" si="3"/>
        <v>0</v>
      </c>
      <c r="AB56" s="10">
        <f t="shared" si="4"/>
        <v>0</v>
      </c>
      <c r="AC56" s="23">
        <f t="shared" si="5"/>
        <v>0</v>
      </c>
      <c r="AD56" s="22">
        <f t="shared" si="6"/>
        <v>0</v>
      </c>
      <c r="AE56" s="10">
        <f t="shared" si="7"/>
        <v>0</v>
      </c>
      <c r="AF56" s="23">
        <f t="shared" si="8"/>
        <v>0</v>
      </c>
      <c r="AG56" s="22">
        <f t="shared" si="9"/>
        <v>0</v>
      </c>
      <c r="AH56" s="10">
        <f t="shared" si="10"/>
        <v>0</v>
      </c>
      <c r="AI56" s="23">
        <f t="shared" si="11"/>
        <v>0</v>
      </c>
      <c r="AJ56" s="22">
        <f t="shared" si="12"/>
        <v>0</v>
      </c>
      <c r="AK56" s="10">
        <f t="shared" si="13"/>
        <v>0</v>
      </c>
      <c r="AL56" s="23">
        <f t="shared" si="14"/>
        <v>0</v>
      </c>
      <c r="AM56" s="22">
        <f t="shared" si="15"/>
        <v>0</v>
      </c>
      <c r="AN56" s="10">
        <f t="shared" si="16"/>
        <v>0</v>
      </c>
      <c r="AO56" s="23">
        <f t="shared" si="17"/>
        <v>0</v>
      </c>
      <c r="AP56" s="22">
        <f t="shared" si="18"/>
        <v>0</v>
      </c>
      <c r="AQ56" s="10">
        <f t="shared" si="19"/>
        <v>0</v>
      </c>
      <c r="AR56" s="23">
        <f t="shared" si="20"/>
        <v>0</v>
      </c>
      <c r="AS56" s="22">
        <f t="shared" si="21"/>
        <v>0</v>
      </c>
      <c r="AT56" s="10">
        <f t="shared" si="22"/>
        <v>0</v>
      </c>
      <c r="AU56" s="23">
        <f t="shared" si="23"/>
        <v>0</v>
      </c>
      <c r="AV56" s="22">
        <f t="shared" si="24"/>
        <v>0</v>
      </c>
      <c r="AW56" s="10">
        <f t="shared" si="25"/>
        <v>0</v>
      </c>
      <c r="AX56" s="23">
        <f t="shared" si="26"/>
        <v>0</v>
      </c>
      <c r="AY56" s="22">
        <f t="shared" si="27"/>
        <v>0</v>
      </c>
      <c r="AZ56" s="10">
        <f t="shared" si="28"/>
        <v>0</v>
      </c>
      <c r="BA56" s="23">
        <f t="shared" si="29"/>
        <v>0</v>
      </c>
      <c r="BB56" s="22">
        <f t="shared" si="30"/>
        <v>0</v>
      </c>
      <c r="BC56" s="10">
        <f t="shared" si="31"/>
        <v>0</v>
      </c>
      <c r="BD56" s="23">
        <f t="shared" si="32"/>
        <v>0</v>
      </c>
      <c r="BE56" s="22">
        <f t="shared" si="33"/>
        <v>0</v>
      </c>
      <c r="BF56" s="10">
        <f t="shared" si="34"/>
        <v>0</v>
      </c>
      <c r="BG56" s="23">
        <f t="shared" si="35"/>
        <v>0</v>
      </c>
      <c r="BH56" s="22">
        <f t="shared" si="36"/>
        <v>0</v>
      </c>
      <c r="BI56" s="10">
        <f t="shared" si="37"/>
        <v>0</v>
      </c>
      <c r="BJ56" s="23">
        <f t="shared" si="38"/>
        <v>0</v>
      </c>
      <c r="BK56" s="22">
        <f t="shared" si="39"/>
        <v>0</v>
      </c>
      <c r="BL56" s="10">
        <f t="shared" si="40"/>
        <v>0</v>
      </c>
      <c r="BM56" s="23">
        <f t="shared" si="41"/>
        <v>0</v>
      </c>
      <c r="BN56" s="22">
        <f t="shared" si="42"/>
        <v>0</v>
      </c>
      <c r="BO56" s="10">
        <f t="shared" si="43"/>
        <v>0</v>
      </c>
      <c r="BP56" s="23">
        <f t="shared" si="44"/>
        <v>0</v>
      </c>
      <c r="BR56" s="10">
        <f t="shared" si="45"/>
        <v>0</v>
      </c>
      <c r="BS56" s="23"/>
    </row>
    <row r="57" spans="1:71">
      <c r="A57">
        <f>'2. k-data'!A57</f>
        <v>630</v>
      </c>
      <c r="B57">
        <f>'2. k-data'!B57</f>
        <v>0</v>
      </c>
      <c r="D57" s="22">
        <v>0.64239999999999997</v>
      </c>
      <c r="E57" s="10">
        <v>0.26500000000000001</v>
      </c>
      <c r="F57" s="23">
        <v>0</v>
      </c>
      <c r="H57" s="22">
        <v>0.45100000000000001</v>
      </c>
      <c r="I57" s="10">
        <v>0.33900000000000002</v>
      </c>
      <c r="J57" s="10">
        <v>0.22900000000000001</v>
      </c>
      <c r="K57" s="10">
        <v>0.154</v>
      </c>
      <c r="L57" s="10">
        <v>0.18</v>
      </c>
      <c r="M57" s="10">
        <v>0.23300000000000001</v>
      </c>
      <c r="N57" s="10">
        <v>0.4</v>
      </c>
      <c r="O57" s="10">
        <v>0.60399999999999998</v>
      </c>
      <c r="P57" s="10">
        <v>0.64100000000000001</v>
      </c>
      <c r="Q57" s="10">
        <v>0.71</v>
      </c>
      <c r="R57" s="10">
        <v>0.08</v>
      </c>
      <c r="S57" s="10">
        <v>1.7999999999999999E-2</v>
      </c>
      <c r="T57" s="10">
        <v>0.748</v>
      </c>
      <c r="U57" s="10">
        <v>8.5999999999999993E-2</v>
      </c>
      <c r="V57" s="23">
        <v>0.54400000000000004</v>
      </c>
      <c r="X57" s="22">
        <f t="shared" si="0"/>
        <v>0</v>
      </c>
      <c r="Y57" s="10">
        <f t="shared" si="1"/>
        <v>0</v>
      </c>
      <c r="Z57" s="23">
        <f t="shared" si="2"/>
        <v>0</v>
      </c>
      <c r="AA57" s="22">
        <f t="shared" si="3"/>
        <v>0</v>
      </c>
      <c r="AB57" s="10">
        <f t="shared" si="4"/>
        <v>0</v>
      </c>
      <c r="AC57" s="23">
        <f t="shared" si="5"/>
        <v>0</v>
      </c>
      <c r="AD57" s="22">
        <f t="shared" si="6"/>
        <v>0</v>
      </c>
      <c r="AE57" s="10">
        <f t="shared" si="7"/>
        <v>0</v>
      </c>
      <c r="AF57" s="23">
        <f t="shared" si="8"/>
        <v>0</v>
      </c>
      <c r="AG57" s="22">
        <f t="shared" si="9"/>
        <v>0</v>
      </c>
      <c r="AH57" s="10">
        <f t="shared" si="10"/>
        <v>0</v>
      </c>
      <c r="AI57" s="23">
        <f t="shared" si="11"/>
        <v>0</v>
      </c>
      <c r="AJ57" s="22">
        <f t="shared" si="12"/>
        <v>0</v>
      </c>
      <c r="AK57" s="10">
        <f t="shared" si="13"/>
        <v>0</v>
      </c>
      <c r="AL57" s="23">
        <f t="shared" si="14"/>
        <v>0</v>
      </c>
      <c r="AM57" s="22">
        <f t="shared" si="15"/>
        <v>0</v>
      </c>
      <c r="AN57" s="10">
        <f t="shared" si="16"/>
        <v>0</v>
      </c>
      <c r="AO57" s="23">
        <f t="shared" si="17"/>
        <v>0</v>
      </c>
      <c r="AP57" s="22">
        <f t="shared" si="18"/>
        <v>0</v>
      </c>
      <c r="AQ57" s="10">
        <f t="shared" si="19"/>
        <v>0</v>
      </c>
      <c r="AR57" s="23">
        <f t="shared" si="20"/>
        <v>0</v>
      </c>
      <c r="AS57" s="22">
        <f t="shared" si="21"/>
        <v>0</v>
      </c>
      <c r="AT57" s="10">
        <f t="shared" si="22"/>
        <v>0</v>
      </c>
      <c r="AU57" s="23">
        <f t="shared" si="23"/>
        <v>0</v>
      </c>
      <c r="AV57" s="22">
        <f t="shared" si="24"/>
        <v>0</v>
      </c>
      <c r="AW57" s="10">
        <f t="shared" si="25"/>
        <v>0</v>
      </c>
      <c r="AX57" s="23">
        <f t="shared" si="26"/>
        <v>0</v>
      </c>
      <c r="AY57" s="22">
        <f t="shared" si="27"/>
        <v>0</v>
      </c>
      <c r="AZ57" s="10">
        <f t="shared" si="28"/>
        <v>0</v>
      </c>
      <c r="BA57" s="23">
        <f t="shared" si="29"/>
        <v>0</v>
      </c>
      <c r="BB57" s="22">
        <f t="shared" si="30"/>
        <v>0</v>
      </c>
      <c r="BC57" s="10">
        <f t="shared" si="31"/>
        <v>0</v>
      </c>
      <c r="BD57" s="23">
        <f t="shared" si="32"/>
        <v>0</v>
      </c>
      <c r="BE57" s="22">
        <f t="shared" si="33"/>
        <v>0</v>
      </c>
      <c r="BF57" s="10">
        <f t="shared" si="34"/>
        <v>0</v>
      </c>
      <c r="BG57" s="23">
        <f t="shared" si="35"/>
        <v>0</v>
      </c>
      <c r="BH57" s="22">
        <f t="shared" si="36"/>
        <v>0</v>
      </c>
      <c r="BI57" s="10">
        <f t="shared" si="37"/>
        <v>0</v>
      </c>
      <c r="BJ57" s="23">
        <f t="shared" si="38"/>
        <v>0</v>
      </c>
      <c r="BK57" s="22">
        <f t="shared" si="39"/>
        <v>0</v>
      </c>
      <c r="BL57" s="10">
        <f t="shared" si="40"/>
        <v>0</v>
      </c>
      <c r="BM57" s="23">
        <f t="shared" si="41"/>
        <v>0</v>
      </c>
      <c r="BN57" s="22">
        <f t="shared" si="42"/>
        <v>0</v>
      </c>
      <c r="BO57" s="10">
        <f t="shared" si="43"/>
        <v>0</v>
      </c>
      <c r="BP57" s="23">
        <f t="shared" si="44"/>
        <v>0</v>
      </c>
      <c r="BR57" s="10">
        <f t="shared" si="45"/>
        <v>0</v>
      </c>
      <c r="BS57" s="23"/>
    </row>
    <row r="58" spans="1:71">
      <c r="A58">
        <f>'2. k-data'!A58</f>
        <v>635</v>
      </c>
      <c r="B58">
        <f>'2. k-data'!B58</f>
        <v>0</v>
      </c>
      <c r="D58" s="22">
        <v>0.54190000000000005</v>
      </c>
      <c r="E58" s="10">
        <v>0.217</v>
      </c>
      <c r="F58" s="23">
        <v>0</v>
      </c>
      <c r="H58" s="22">
        <v>0.45100000000000001</v>
      </c>
      <c r="I58" s="10">
        <v>0.33800000000000002</v>
      </c>
      <c r="J58" s="10">
        <v>0.224</v>
      </c>
      <c r="K58" s="10">
        <v>0.152</v>
      </c>
      <c r="L58" s="10">
        <v>0.17699999999999999</v>
      </c>
      <c r="M58" s="10">
        <v>0.23899999999999999</v>
      </c>
      <c r="N58" s="10">
        <v>0.41</v>
      </c>
      <c r="O58" s="10">
        <v>0.629</v>
      </c>
      <c r="P58" s="10">
        <v>0.68200000000000005</v>
      </c>
      <c r="Q58" s="10">
        <v>0.71099999999999997</v>
      </c>
      <c r="R58" s="10">
        <v>7.9000000000000001E-2</v>
      </c>
      <c r="S58" s="10">
        <v>1.7999999999999999E-2</v>
      </c>
      <c r="T58" s="10">
        <v>0.748</v>
      </c>
      <c r="U58" s="10">
        <v>8.5000000000000006E-2</v>
      </c>
      <c r="V58" s="23">
        <v>0.55200000000000005</v>
      </c>
      <c r="X58" s="22">
        <f t="shared" si="0"/>
        <v>0</v>
      </c>
      <c r="Y58" s="10">
        <f t="shared" si="1"/>
        <v>0</v>
      </c>
      <c r="Z58" s="23">
        <f t="shared" si="2"/>
        <v>0</v>
      </c>
      <c r="AA58" s="22">
        <f t="shared" si="3"/>
        <v>0</v>
      </c>
      <c r="AB58" s="10">
        <f t="shared" si="4"/>
        <v>0</v>
      </c>
      <c r="AC58" s="23">
        <f t="shared" si="5"/>
        <v>0</v>
      </c>
      <c r="AD58" s="22">
        <f t="shared" si="6"/>
        <v>0</v>
      </c>
      <c r="AE58" s="10">
        <f t="shared" si="7"/>
        <v>0</v>
      </c>
      <c r="AF58" s="23">
        <f t="shared" si="8"/>
        <v>0</v>
      </c>
      <c r="AG58" s="22">
        <f t="shared" si="9"/>
        <v>0</v>
      </c>
      <c r="AH58" s="10">
        <f t="shared" si="10"/>
        <v>0</v>
      </c>
      <c r="AI58" s="23">
        <f t="shared" si="11"/>
        <v>0</v>
      </c>
      <c r="AJ58" s="22">
        <f t="shared" si="12"/>
        <v>0</v>
      </c>
      <c r="AK58" s="10">
        <f t="shared" si="13"/>
        <v>0</v>
      </c>
      <c r="AL58" s="23">
        <f t="shared" si="14"/>
        <v>0</v>
      </c>
      <c r="AM58" s="22">
        <f t="shared" si="15"/>
        <v>0</v>
      </c>
      <c r="AN58" s="10">
        <f t="shared" si="16"/>
        <v>0</v>
      </c>
      <c r="AO58" s="23">
        <f t="shared" si="17"/>
        <v>0</v>
      </c>
      <c r="AP58" s="22">
        <f t="shared" si="18"/>
        <v>0</v>
      </c>
      <c r="AQ58" s="10">
        <f t="shared" si="19"/>
        <v>0</v>
      </c>
      <c r="AR58" s="23">
        <f t="shared" si="20"/>
        <v>0</v>
      </c>
      <c r="AS58" s="22">
        <f t="shared" si="21"/>
        <v>0</v>
      </c>
      <c r="AT58" s="10">
        <f t="shared" si="22"/>
        <v>0</v>
      </c>
      <c r="AU58" s="23">
        <f t="shared" si="23"/>
        <v>0</v>
      </c>
      <c r="AV58" s="22">
        <f t="shared" si="24"/>
        <v>0</v>
      </c>
      <c r="AW58" s="10">
        <f t="shared" si="25"/>
        <v>0</v>
      </c>
      <c r="AX58" s="23">
        <f t="shared" si="26"/>
        <v>0</v>
      </c>
      <c r="AY58" s="22">
        <f t="shared" si="27"/>
        <v>0</v>
      </c>
      <c r="AZ58" s="10">
        <f t="shared" si="28"/>
        <v>0</v>
      </c>
      <c r="BA58" s="23">
        <f t="shared" si="29"/>
        <v>0</v>
      </c>
      <c r="BB58" s="22">
        <f t="shared" si="30"/>
        <v>0</v>
      </c>
      <c r="BC58" s="10">
        <f t="shared" si="31"/>
        <v>0</v>
      </c>
      <c r="BD58" s="23">
        <f t="shared" si="32"/>
        <v>0</v>
      </c>
      <c r="BE58" s="22">
        <f t="shared" si="33"/>
        <v>0</v>
      </c>
      <c r="BF58" s="10">
        <f t="shared" si="34"/>
        <v>0</v>
      </c>
      <c r="BG58" s="23">
        <f t="shared" si="35"/>
        <v>0</v>
      </c>
      <c r="BH58" s="22">
        <f t="shared" si="36"/>
        <v>0</v>
      </c>
      <c r="BI58" s="10">
        <f t="shared" si="37"/>
        <v>0</v>
      </c>
      <c r="BJ58" s="23">
        <f t="shared" si="38"/>
        <v>0</v>
      </c>
      <c r="BK58" s="22">
        <f t="shared" si="39"/>
        <v>0</v>
      </c>
      <c r="BL58" s="10">
        <f t="shared" si="40"/>
        <v>0</v>
      </c>
      <c r="BM58" s="23">
        <f t="shared" si="41"/>
        <v>0</v>
      </c>
      <c r="BN58" s="22">
        <f t="shared" si="42"/>
        <v>0</v>
      </c>
      <c r="BO58" s="10">
        <f t="shared" si="43"/>
        <v>0</v>
      </c>
      <c r="BP58" s="23">
        <f t="shared" si="44"/>
        <v>0</v>
      </c>
      <c r="BR58" s="10">
        <f t="shared" si="45"/>
        <v>0</v>
      </c>
      <c r="BS58" s="23"/>
    </row>
    <row r="59" spans="1:71">
      <c r="A59">
        <f>'2. k-data'!A59</f>
        <v>640</v>
      </c>
      <c r="B59">
        <f>'2. k-data'!B59</f>
        <v>0</v>
      </c>
      <c r="D59" s="22">
        <v>0.44790000000000002</v>
      </c>
      <c r="E59" s="10">
        <v>0.17499999999999999</v>
      </c>
      <c r="F59" s="23">
        <v>0</v>
      </c>
      <c r="H59" s="22">
        <v>0.45100000000000001</v>
      </c>
      <c r="I59" s="10">
        <v>0.33800000000000002</v>
      </c>
      <c r="J59" s="10">
        <v>0.22</v>
      </c>
      <c r="K59" s="10">
        <v>0.151</v>
      </c>
      <c r="L59" s="10">
        <v>0.17599999999999999</v>
      </c>
      <c r="M59" s="10">
        <v>0.24399999999999999</v>
      </c>
      <c r="N59" s="10">
        <v>0.42</v>
      </c>
      <c r="O59" s="10">
        <v>0.64800000000000002</v>
      </c>
      <c r="P59" s="10">
        <v>0.71699999999999997</v>
      </c>
      <c r="Q59" s="10">
        <v>0.71199999999999997</v>
      </c>
      <c r="R59" s="10">
        <v>7.8E-2</v>
      </c>
      <c r="S59" s="10">
        <v>1.7999999999999999E-2</v>
      </c>
      <c r="T59" s="10">
        <v>0.748</v>
      </c>
      <c r="U59" s="10">
        <v>8.4000000000000005E-2</v>
      </c>
      <c r="V59" s="23">
        <v>0.55900000000000005</v>
      </c>
      <c r="X59" s="22">
        <f t="shared" si="0"/>
        <v>0</v>
      </c>
      <c r="Y59" s="10">
        <f t="shared" si="1"/>
        <v>0</v>
      </c>
      <c r="Z59" s="23">
        <f t="shared" si="2"/>
        <v>0</v>
      </c>
      <c r="AA59" s="22">
        <f t="shared" si="3"/>
        <v>0</v>
      </c>
      <c r="AB59" s="10">
        <f t="shared" si="4"/>
        <v>0</v>
      </c>
      <c r="AC59" s="23">
        <f t="shared" si="5"/>
        <v>0</v>
      </c>
      <c r="AD59" s="22">
        <f t="shared" si="6"/>
        <v>0</v>
      </c>
      <c r="AE59" s="10">
        <f t="shared" si="7"/>
        <v>0</v>
      </c>
      <c r="AF59" s="23">
        <f t="shared" si="8"/>
        <v>0</v>
      </c>
      <c r="AG59" s="22">
        <f t="shared" si="9"/>
        <v>0</v>
      </c>
      <c r="AH59" s="10">
        <f t="shared" si="10"/>
        <v>0</v>
      </c>
      <c r="AI59" s="23">
        <f t="shared" si="11"/>
        <v>0</v>
      </c>
      <c r="AJ59" s="22">
        <f t="shared" si="12"/>
        <v>0</v>
      </c>
      <c r="AK59" s="10">
        <f t="shared" si="13"/>
        <v>0</v>
      </c>
      <c r="AL59" s="23">
        <f t="shared" si="14"/>
        <v>0</v>
      </c>
      <c r="AM59" s="22">
        <f t="shared" si="15"/>
        <v>0</v>
      </c>
      <c r="AN59" s="10">
        <f t="shared" si="16"/>
        <v>0</v>
      </c>
      <c r="AO59" s="23">
        <f t="shared" si="17"/>
        <v>0</v>
      </c>
      <c r="AP59" s="22">
        <f t="shared" si="18"/>
        <v>0</v>
      </c>
      <c r="AQ59" s="10">
        <f t="shared" si="19"/>
        <v>0</v>
      </c>
      <c r="AR59" s="23">
        <f t="shared" si="20"/>
        <v>0</v>
      </c>
      <c r="AS59" s="22">
        <f t="shared" si="21"/>
        <v>0</v>
      </c>
      <c r="AT59" s="10">
        <f t="shared" si="22"/>
        <v>0</v>
      </c>
      <c r="AU59" s="23">
        <f t="shared" si="23"/>
        <v>0</v>
      </c>
      <c r="AV59" s="22">
        <f t="shared" si="24"/>
        <v>0</v>
      </c>
      <c r="AW59" s="10">
        <f t="shared" si="25"/>
        <v>0</v>
      </c>
      <c r="AX59" s="23">
        <f t="shared" si="26"/>
        <v>0</v>
      </c>
      <c r="AY59" s="22">
        <f t="shared" si="27"/>
        <v>0</v>
      </c>
      <c r="AZ59" s="10">
        <f t="shared" si="28"/>
        <v>0</v>
      </c>
      <c r="BA59" s="23">
        <f t="shared" si="29"/>
        <v>0</v>
      </c>
      <c r="BB59" s="22">
        <f t="shared" si="30"/>
        <v>0</v>
      </c>
      <c r="BC59" s="10">
        <f t="shared" si="31"/>
        <v>0</v>
      </c>
      <c r="BD59" s="23">
        <f t="shared" si="32"/>
        <v>0</v>
      </c>
      <c r="BE59" s="22">
        <f t="shared" si="33"/>
        <v>0</v>
      </c>
      <c r="BF59" s="10">
        <f t="shared" si="34"/>
        <v>0</v>
      </c>
      <c r="BG59" s="23">
        <f t="shared" si="35"/>
        <v>0</v>
      </c>
      <c r="BH59" s="22">
        <f t="shared" si="36"/>
        <v>0</v>
      </c>
      <c r="BI59" s="10">
        <f t="shared" si="37"/>
        <v>0</v>
      </c>
      <c r="BJ59" s="23">
        <f t="shared" si="38"/>
        <v>0</v>
      </c>
      <c r="BK59" s="22">
        <f t="shared" si="39"/>
        <v>0</v>
      </c>
      <c r="BL59" s="10">
        <f t="shared" si="40"/>
        <v>0</v>
      </c>
      <c r="BM59" s="23">
        <f t="shared" si="41"/>
        <v>0</v>
      </c>
      <c r="BN59" s="22">
        <f t="shared" si="42"/>
        <v>0</v>
      </c>
      <c r="BO59" s="10">
        <f t="shared" si="43"/>
        <v>0</v>
      </c>
      <c r="BP59" s="23">
        <f t="shared" si="44"/>
        <v>0</v>
      </c>
      <c r="BR59" s="10">
        <f t="shared" si="45"/>
        <v>0</v>
      </c>
      <c r="BS59" s="23"/>
    </row>
    <row r="60" spans="1:71">
      <c r="A60">
        <f>'2. k-data'!A60</f>
        <v>645</v>
      </c>
      <c r="B60">
        <f>'2. k-data'!B60</f>
        <v>0</v>
      </c>
      <c r="D60" s="22">
        <v>0.36080000000000001</v>
      </c>
      <c r="E60" s="10">
        <v>0.13819999999999999</v>
      </c>
      <c r="F60" s="23">
        <v>0</v>
      </c>
      <c r="H60" s="22">
        <v>0.45100000000000001</v>
      </c>
      <c r="I60" s="10">
        <v>0.33700000000000002</v>
      </c>
      <c r="J60" s="10">
        <v>0.217</v>
      </c>
      <c r="K60" s="10">
        <v>0.14899999999999999</v>
      </c>
      <c r="L60" s="10">
        <v>0.17499999999999999</v>
      </c>
      <c r="M60" s="10">
        <v>0.251</v>
      </c>
      <c r="N60" s="10">
        <v>0.42899999999999999</v>
      </c>
      <c r="O60" s="10">
        <v>0.66300000000000003</v>
      </c>
      <c r="P60" s="10">
        <v>0.74</v>
      </c>
      <c r="Q60" s="10">
        <v>0.71399999999999997</v>
      </c>
      <c r="R60" s="10">
        <v>7.8E-2</v>
      </c>
      <c r="S60" s="10">
        <v>1.7999999999999999E-2</v>
      </c>
      <c r="T60" s="10">
        <v>0.748</v>
      </c>
      <c r="U60" s="10">
        <v>8.4000000000000005E-2</v>
      </c>
      <c r="V60" s="23">
        <v>0.56499999999999995</v>
      </c>
      <c r="X60" s="22">
        <f t="shared" si="0"/>
        <v>0</v>
      </c>
      <c r="Y60" s="10">
        <f t="shared" si="1"/>
        <v>0</v>
      </c>
      <c r="Z60" s="23">
        <f t="shared" si="2"/>
        <v>0</v>
      </c>
      <c r="AA60" s="22">
        <f t="shared" si="3"/>
        <v>0</v>
      </c>
      <c r="AB60" s="10">
        <f t="shared" si="4"/>
        <v>0</v>
      </c>
      <c r="AC60" s="23">
        <f t="shared" si="5"/>
        <v>0</v>
      </c>
      <c r="AD60" s="22">
        <f t="shared" si="6"/>
        <v>0</v>
      </c>
      <c r="AE60" s="10">
        <f t="shared" si="7"/>
        <v>0</v>
      </c>
      <c r="AF60" s="23">
        <f t="shared" si="8"/>
        <v>0</v>
      </c>
      <c r="AG60" s="22">
        <f t="shared" si="9"/>
        <v>0</v>
      </c>
      <c r="AH60" s="10">
        <f t="shared" si="10"/>
        <v>0</v>
      </c>
      <c r="AI60" s="23">
        <f t="shared" si="11"/>
        <v>0</v>
      </c>
      <c r="AJ60" s="22">
        <f t="shared" si="12"/>
        <v>0</v>
      </c>
      <c r="AK60" s="10">
        <f t="shared" si="13"/>
        <v>0</v>
      </c>
      <c r="AL60" s="23">
        <f t="shared" si="14"/>
        <v>0</v>
      </c>
      <c r="AM60" s="22">
        <f t="shared" si="15"/>
        <v>0</v>
      </c>
      <c r="AN60" s="10">
        <f t="shared" si="16"/>
        <v>0</v>
      </c>
      <c r="AO60" s="23">
        <f t="shared" si="17"/>
        <v>0</v>
      </c>
      <c r="AP60" s="22">
        <f t="shared" si="18"/>
        <v>0</v>
      </c>
      <c r="AQ60" s="10">
        <f t="shared" si="19"/>
        <v>0</v>
      </c>
      <c r="AR60" s="23">
        <f t="shared" si="20"/>
        <v>0</v>
      </c>
      <c r="AS60" s="22">
        <f t="shared" si="21"/>
        <v>0</v>
      </c>
      <c r="AT60" s="10">
        <f t="shared" si="22"/>
        <v>0</v>
      </c>
      <c r="AU60" s="23">
        <f t="shared" si="23"/>
        <v>0</v>
      </c>
      <c r="AV60" s="22">
        <f t="shared" si="24"/>
        <v>0</v>
      </c>
      <c r="AW60" s="10">
        <f t="shared" si="25"/>
        <v>0</v>
      </c>
      <c r="AX60" s="23">
        <f t="shared" si="26"/>
        <v>0</v>
      </c>
      <c r="AY60" s="22">
        <f t="shared" si="27"/>
        <v>0</v>
      </c>
      <c r="AZ60" s="10">
        <f t="shared" si="28"/>
        <v>0</v>
      </c>
      <c r="BA60" s="23">
        <f t="shared" si="29"/>
        <v>0</v>
      </c>
      <c r="BB60" s="22">
        <f t="shared" si="30"/>
        <v>0</v>
      </c>
      <c r="BC60" s="10">
        <f t="shared" si="31"/>
        <v>0</v>
      </c>
      <c r="BD60" s="23">
        <f t="shared" si="32"/>
        <v>0</v>
      </c>
      <c r="BE60" s="22">
        <f t="shared" si="33"/>
        <v>0</v>
      </c>
      <c r="BF60" s="10">
        <f t="shared" si="34"/>
        <v>0</v>
      </c>
      <c r="BG60" s="23">
        <f t="shared" si="35"/>
        <v>0</v>
      </c>
      <c r="BH60" s="22">
        <f t="shared" si="36"/>
        <v>0</v>
      </c>
      <c r="BI60" s="10">
        <f t="shared" si="37"/>
        <v>0</v>
      </c>
      <c r="BJ60" s="23">
        <f t="shared" si="38"/>
        <v>0</v>
      </c>
      <c r="BK60" s="22">
        <f t="shared" si="39"/>
        <v>0</v>
      </c>
      <c r="BL60" s="10">
        <f t="shared" si="40"/>
        <v>0</v>
      </c>
      <c r="BM60" s="23">
        <f t="shared" si="41"/>
        <v>0</v>
      </c>
      <c r="BN60" s="22">
        <f t="shared" si="42"/>
        <v>0</v>
      </c>
      <c r="BO60" s="10">
        <f t="shared" si="43"/>
        <v>0</v>
      </c>
      <c r="BP60" s="23">
        <f t="shared" si="44"/>
        <v>0</v>
      </c>
      <c r="BR60" s="10">
        <f t="shared" si="45"/>
        <v>0</v>
      </c>
      <c r="BS60" s="23"/>
    </row>
    <row r="61" spans="1:71">
      <c r="A61">
        <f>'2. k-data'!A61</f>
        <v>650</v>
      </c>
      <c r="B61">
        <f>'2. k-data'!B61</f>
        <v>0</v>
      </c>
      <c r="D61" s="22">
        <v>0.28349999999999997</v>
      </c>
      <c r="E61" s="10">
        <v>0.107</v>
      </c>
      <c r="F61" s="23">
        <v>0</v>
      </c>
      <c r="H61" s="22">
        <v>0.45</v>
      </c>
      <c r="I61" s="10">
        <v>0.33600000000000002</v>
      </c>
      <c r="J61" s="10">
        <v>0.216</v>
      </c>
      <c r="K61" s="10">
        <v>0.14799999999999999</v>
      </c>
      <c r="L61" s="10">
        <v>0.17499999999999999</v>
      </c>
      <c r="M61" s="10">
        <v>0.25800000000000001</v>
      </c>
      <c r="N61" s="10">
        <v>0.438</v>
      </c>
      <c r="O61" s="10">
        <v>0.67600000000000005</v>
      </c>
      <c r="P61" s="10">
        <v>0.75800000000000001</v>
      </c>
      <c r="Q61" s="10">
        <v>0.71599999999999997</v>
      </c>
      <c r="R61" s="10">
        <v>7.8E-2</v>
      </c>
      <c r="S61" s="10">
        <v>1.9E-2</v>
      </c>
      <c r="T61" s="10">
        <v>0.748</v>
      </c>
      <c r="U61" s="10">
        <v>8.4000000000000005E-2</v>
      </c>
      <c r="V61" s="23">
        <v>0.57099999999999995</v>
      </c>
      <c r="X61" s="22">
        <f t="shared" si="0"/>
        <v>0</v>
      </c>
      <c r="Y61" s="10">
        <f t="shared" si="1"/>
        <v>0</v>
      </c>
      <c r="Z61" s="23">
        <f t="shared" si="2"/>
        <v>0</v>
      </c>
      <c r="AA61" s="22">
        <f t="shared" si="3"/>
        <v>0</v>
      </c>
      <c r="AB61" s="10">
        <f t="shared" si="4"/>
        <v>0</v>
      </c>
      <c r="AC61" s="23">
        <f t="shared" si="5"/>
        <v>0</v>
      </c>
      <c r="AD61" s="22">
        <f t="shared" si="6"/>
        <v>0</v>
      </c>
      <c r="AE61" s="10">
        <f t="shared" si="7"/>
        <v>0</v>
      </c>
      <c r="AF61" s="23">
        <f t="shared" si="8"/>
        <v>0</v>
      </c>
      <c r="AG61" s="22">
        <f t="shared" si="9"/>
        <v>0</v>
      </c>
      <c r="AH61" s="10">
        <f t="shared" si="10"/>
        <v>0</v>
      </c>
      <c r="AI61" s="23">
        <f t="shared" si="11"/>
        <v>0</v>
      </c>
      <c r="AJ61" s="22">
        <f t="shared" si="12"/>
        <v>0</v>
      </c>
      <c r="AK61" s="10">
        <f t="shared" si="13"/>
        <v>0</v>
      </c>
      <c r="AL61" s="23">
        <f t="shared" si="14"/>
        <v>0</v>
      </c>
      <c r="AM61" s="22">
        <f t="shared" si="15"/>
        <v>0</v>
      </c>
      <c r="AN61" s="10">
        <f t="shared" si="16"/>
        <v>0</v>
      </c>
      <c r="AO61" s="23">
        <f t="shared" si="17"/>
        <v>0</v>
      </c>
      <c r="AP61" s="22">
        <f t="shared" si="18"/>
        <v>0</v>
      </c>
      <c r="AQ61" s="10">
        <f t="shared" si="19"/>
        <v>0</v>
      </c>
      <c r="AR61" s="23">
        <f t="shared" si="20"/>
        <v>0</v>
      </c>
      <c r="AS61" s="22">
        <f t="shared" si="21"/>
        <v>0</v>
      </c>
      <c r="AT61" s="10">
        <f t="shared" si="22"/>
        <v>0</v>
      </c>
      <c r="AU61" s="23">
        <f t="shared" si="23"/>
        <v>0</v>
      </c>
      <c r="AV61" s="22">
        <f t="shared" si="24"/>
        <v>0</v>
      </c>
      <c r="AW61" s="10">
        <f t="shared" si="25"/>
        <v>0</v>
      </c>
      <c r="AX61" s="23">
        <f t="shared" si="26"/>
        <v>0</v>
      </c>
      <c r="AY61" s="22">
        <f t="shared" si="27"/>
        <v>0</v>
      </c>
      <c r="AZ61" s="10">
        <f t="shared" si="28"/>
        <v>0</v>
      </c>
      <c r="BA61" s="23">
        <f t="shared" si="29"/>
        <v>0</v>
      </c>
      <c r="BB61" s="22">
        <f t="shared" si="30"/>
        <v>0</v>
      </c>
      <c r="BC61" s="10">
        <f t="shared" si="31"/>
        <v>0</v>
      </c>
      <c r="BD61" s="23">
        <f t="shared" si="32"/>
        <v>0</v>
      </c>
      <c r="BE61" s="22">
        <f t="shared" si="33"/>
        <v>0</v>
      </c>
      <c r="BF61" s="10">
        <f t="shared" si="34"/>
        <v>0</v>
      </c>
      <c r="BG61" s="23">
        <f t="shared" si="35"/>
        <v>0</v>
      </c>
      <c r="BH61" s="22">
        <f t="shared" si="36"/>
        <v>0</v>
      </c>
      <c r="BI61" s="10">
        <f t="shared" si="37"/>
        <v>0</v>
      </c>
      <c r="BJ61" s="23">
        <f t="shared" si="38"/>
        <v>0</v>
      </c>
      <c r="BK61" s="22">
        <f t="shared" si="39"/>
        <v>0</v>
      </c>
      <c r="BL61" s="10">
        <f t="shared" si="40"/>
        <v>0</v>
      </c>
      <c r="BM61" s="23">
        <f t="shared" si="41"/>
        <v>0</v>
      </c>
      <c r="BN61" s="22">
        <f t="shared" si="42"/>
        <v>0</v>
      </c>
      <c r="BO61" s="10">
        <f t="shared" si="43"/>
        <v>0</v>
      </c>
      <c r="BP61" s="23">
        <f t="shared" si="44"/>
        <v>0</v>
      </c>
      <c r="BR61" s="10">
        <f t="shared" si="45"/>
        <v>0</v>
      </c>
      <c r="BS61" s="23"/>
    </row>
    <row r="62" spans="1:71">
      <c r="A62">
        <f>'2. k-data'!A62</f>
        <v>655</v>
      </c>
      <c r="B62">
        <f>'2. k-data'!B62</f>
        <v>0</v>
      </c>
      <c r="D62" s="22">
        <v>0.21870000000000001</v>
      </c>
      <c r="E62" s="10">
        <v>8.1600000000000006E-2</v>
      </c>
      <c r="F62" s="23">
        <v>0</v>
      </c>
      <c r="H62" s="22">
        <v>0.45</v>
      </c>
      <c r="I62" s="10">
        <v>0.33500000000000002</v>
      </c>
      <c r="J62" s="10">
        <v>0.216</v>
      </c>
      <c r="K62" s="10">
        <v>0.14799999999999999</v>
      </c>
      <c r="L62" s="10">
        <v>0.17499999999999999</v>
      </c>
      <c r="M62" s="10">
        <v>0.26300000000000001</v>
      </c>
      <c r="N62" s="10">
        <v>0.44500000000000001</v>
      </c>
      <c r="O62" s="10">
        <v>0.68500000000000005</v>
      </c>
      <c r="P62" s="10">
        <v>0.77</v>
      </c>
      <c r="Q62" s="10">
        <v>0.71799999999999997</v>
      </c>
      <c r="R62" s="10">
        <v>7.8E-2</v>
      </c>
      <c r="S62" s="10">
        <v>0.02</v>
      </c>
      <c r="T62" s="10">
        <v>0.748</v>
      </c>
      <c r="U62" s="10">
        <v>8.4000000000000005E-2</v>
      </c>
      <c r="V62" s="23">
        <v>0.57599999999999996</v>
      </c>
      <c r="X62" s="22">
        <f t="shared" si="0"/>
        <v>0</v>
      </c>
      <c r="Y62" s="10">
        <f t="shared" si="1"/>
        <v>0</v>
      </c>
      <c r="Z62" s="23">
        <f t="shared" si="2"/>
        <v>0</v>
      </c>
      <c r="AA62" s="22">
        <f t="shared" si="3"/>
        <v>0</v>
      </c>
      <c r="AB62" s="10">
        <f t="shared" si="4"/>
        <v>0</v>
      </c>
      <c r="AC62" s="23">
        <f t="shared" si="5"/>
        <v>0</v>
      </c>
      <c r="AD62" s="22">
        <f t="shared" si="6"/>
        <v>0</v>
      </c>
      <c r="AE62" s="10">
        <f t="shared" si="7"/>
        <v>0</v>
      </c>
      <c r="AF62" s="23">
        <f t="shared" si="8"/>
        <v>0</v>
      </c>
      <c r="AG62" s="22">
        <f t="shared" si="9"/>
        <v>0</v>
      </c>
      <c r="AH62" s="10">
        <f t="shared" si="10"/>
        <v>0</v>
      </c>
      <c r="AI62" s="23">
        <f t="shared" si="11"/>
        <v>0</v>
      </c>
      <c r="AJ62" s="22">
        <f t="shared" si="12"/>
        <v>0</v>
      </c>
      <c r="AK62" s="10">
        <f t="shared" si="13"/>
        <v>0</v>
      </c>
      <c r="AL62" s="23">
        <f t="shared" si="14"/>
        <v>0</v>
      </c>
      <c r="AM62" s="22">
        <f t="shared" si="15"/>
        <v>0</v>
      </c>
      <c r="AN62" s="10">
        <f t="shared" si="16"/>
        <v>0</v>
      </c>
      <c r="AO62" s="23">
        <f t="shared" si="17"/>
        <v>0</v>
      </c>
      <c r="AP62" s="22">
        <f t="shared" si="18"/>
        <v>0</v>
      </c>
      <c r="AQ62" s="10">
        <f t="shared" si="19"/>
        <v>0</v>
      </c>
      <c r="AR62" s="23">
        <f t="shared" si="20"/>
        <v>0</v>
      </c>
      <c r="AS62" s="22">
        <f t="shared" si="21"/>
        <v>0</v>
      </c>
      <c r="AT62" s="10">
        <f t="shared" si="22"/>
        <v>0</v>
      </c>
      <c r="AU62" s="23">
        <f t="shared" si="23"/>
        <v>0</v>
      </c>
      <c r="AV62" s="22">
        <f t="shared" si="24"/>
        <v>0</v>
      </c>
      <c r="AW62" s="10">
        <f t="shared" si="25"/>
        <v>0</v>
      </c>
      <c r="AX62" s="23">
        <f t="shared" si="26"/>
        <v>0</v>
      </c>
      <c r="AY62" s="22">
        <f t="shared" si="27"/>
        <v>0</v>
      </c>
      <c r="AZ62" s="10">
        <f t="shared" si="28"/>
        <v>0</v>
      </c>
      <c r="BA62" s="23">
        <f t="shared" si="29"/>
        <v>0</v>
      </c>
      <c r="BB62" s="22">
        <f t="shared" si="30"/>
        <v>0</v>
      </c>
      <c r="BC62" s="10">
        <f t="shared" si="31"/>
        <v>0</v>
      </c>
      <c r="BD62" s="23">
        <f t="shared" si="32"/>
        <v>0</v>
      </c>
      <c r="BE62" s="22">
        <f t="shared" si="33"/>
        <v>0</v>
      </c>
      <c r="BF62" s="10">
        <f t="shared" si="34"/>
        <v>0</v>
      </c>
      <c r="BG62" s="23">
        <f t="shared" si="35"/>
        <v>0</v>
      </c>
      <c r="BH62" s="22">
        <f t="shared" si="36"/>
        <v>0</v>
      </c>
      <c r="BI62" s="10">
        <f t="shared" si="37"/>
        <v>0</v>
      </c>
      <c r="BJ62" s="23">
        <f t="shared" si="38"/>
        <v>0</v>
      </c>
      <c r="BK62" s="22">
        <f t="shared" si="39"/>
        <v>0</v>
      </c>
      <c r="BL62" s="10">
        <f t="shared" si="40"/>
        <v>0</v>
      </c>
      <c r="BM62" s="23">
        <f t="shared" si="41"/>
        <v>0</v>
      </c>
      <c r="BN62" s="22">
        <f t="shared" si="42"/>
        <v>0</v>
      </c>
      <c r="BO62" s="10">
        <f t="shared" si="43"/>
        <v>0</v>
      </c>
      <c r="BP62" s="23">
        <f t="shared" si="44"/>
        <v>0</v>
      </c>
      <c r="BR62" s="10">
        <f t="shared" si="45"/>
        <v>0</v>
      </c>
      <c r="BS62" s="23"/>
    </row>
    <row r="63" spans="1:71">
      <c r="A63">
        <f>'2. k-data'!A63</f>
        <v>660</v>
      </c>
      <c r="B63">
        <f>'2. k-data'!B63</f>
        <v>0</v>
      </c>
      <c r="D63" s="22">
        <v>0.16489999999999999</v>
      </c>
      <c r="E63" s="10">
        <v>6.0999999999999999E-2</v>
      </c>
      <c r="F63" s="23">
        <v>0</v>
      </c>
      <c r="H63" s="22">
        <v>0.45100000000000001</v>
      </c>
      <c r="I63" s="10">
        <v>0.33400000000000002</v>
      </c>
      <c r="J63" s="10">
        <v>0.219</v>
      </c>
      <c r="K63" s="10">
        <v>0.14799999999999999</v>
      </c>
      <c r="L63" s="10">
        <v>0.17499999999999999</v>
      </c>
      <c r="M63" s="10">
        <v>0.26800000000000002</v>
      </c>
      <c r="N63" s="10">
        <v>0.45200000000000001</v>
      </c>
      <c r="O63" s="10">
        <v>0.69299999999999995</v>
      </c>
      <c r="P63" s="10">
        <v>0.78100000000000003</v>
      </c>
      <c r="Q63" s="10">
        <v>0.72</v>
      </c>
      <c r="R63" s="10">
        <v>8.1000000000000003E-2</v>
      </c>
      <c r="S63" s="10">
        <v>2.3E-2</v>
      </c>
      <c r="T63" s="10">
        <v>0.747</v>
      </c>
      <c r="U63" s="10">
        <v>8.5000000000000006E-2</v>
      </c>
      <c r="V63" s="23">
        <v>0.58099999999999996</v>
      </c>
      <c r="X63" s="22">
        <f t="shared" si="0"/>
        <v>0</v>
      </c>
      <c r="Y63" s="10">
        <f t="shared" si="1"/>
        <v>0</v>
      </c>
      <c r="Z63" s="23">
        <f t="shared" si="2"/>
        <v>0</v>
      </c>
      <c r="AA63" s="22">
        <f t="shared" si="3"/>
        <v>0</v>
      </c>
      <c r="AB63" s="10">
        <f t="shared" si="4"/>
        <v>0</v>
      </c>
      <c r="AC63" s="23">
        <f t="shared" si="5"/>
        <v>0</v>
      </c>
      <c r="AD63" s="22">
        <f t="shared" si="6"/>
        <v>0</v>
      </c>
      <c r="AE63" s="10">
        <f t="shared" si="7"/>
        <v>0</v>
      </c>
      <c r="AF63" s="23">
        <f t="shared" si="8"/>
        <v>0</v>
      </c>
      <c r="AG63" s="22">
        <f t="shared" si="9"/>
        <v>0</v>
      </c>
      <c r="AH63" s="10">
        <f t="shared" si="10"/>
        <v>0</v>
      </c>
      <c r="AI63" s="23">
        <f t="shared" si="11"/>
        <v>0</v>
      </c>
      <c r="AJ63" s="22">
        <f t="shared" si="12"/>
        <v>0</v>
      </c>
      <c r="AK63" s="10">
        <f t="shared" si="13"/>
        <v>0</v>
      </c>
      <c r="AL63" s="23">
        <f t="shared" si="14"/>
        <v>0</v>
      </c>
      <c r="AM63" s="22">
        <f t="shared" si="15"/>
        <v>0</v>
      </c>
      <c r="AN63" s="10">
        <f t="shared" si="16"/>
        <v>0</v>
      </c>
      <c r="AO63" s="23">
        <f t="shared" si="17"/>
        <v>0</v>
      </c>
      <c r="AP63" s="22">
        <f t="shared" si="18"/>
        <v>0</v>
      </c>
      <c r="AQ63" s="10">
        <f t="shared" si="19"/>
        <v>0</v>
      </c>
      <c r="AR63" s="23">
        <f t="shared" si="20"/>
        <v>0</v>
      </c>
      <c r="AS63" s="22">
        <f t="shared" si="21"/>
        <v>0</v>
      </c>
      <c r="AT63" s="10">
        <f t="shared" si="22"/>
        <v>0</v>
      </c>
      <c r="AU63" s="23">
        <f t="shared" si="23"/>
        <v>0</v>
      </c>
      <c r="AV63" s="22">
        <f t="shared" si="24"/>
        <v>0</v>
      </c>
      <c r="AW63" s="10">
        <f t="shared" si="25"/>
        <v>0</v>
      </c>
      <c r="AX63" s="23">
        <f t="shared" si="26"/>
        <v>0</v>
      </c>
      <c r="AY63" s="22">
        <f t="shared" si="27"/>
        <v>0</v>
      </c>
      <c r="AZ63" s="10">
        <f t="shared" si="28"/>
        <v>0</v>
      </c>
      <c r="BA63" s="23">
        <f t="shared" si="29"/>
        <v>0</v>
      </c>
      <c r="BB63" s="22">
        <f t="shared" si="30"/>
        <v>0</v>
      </c>
      <c r="BC63" s="10">
        <f t="shared" si="31"/>
        <v>0</v>
      </c>
      <c r="BD63" s="23">
        <f t="shared" si="32"/>
        <v>0</v>
      </c>
      <c r="BE63" s="22">
        <f t="shared" si="33"/>
        <v>0</v>
      </c>
      <c r="BF63" s="10">
        <f t="shared" si="34"/>
        <v>0</v>
      </c>
      <c r="BG63" s="23">
        <f t="shared" si="35"/>
        <v>0</v>
      </c>
      <c r="BH63" s="22">
        <f t="shared" si="36"/>
        <v>0</v>
      </c>
      <c r="BI63" s="10">
        <f t="shared" si="37"/>
        <v>0</v>
      </c>
      <c r="BJ63" s="23">
        <f t="shared" si="38"/>
        <v>0</v>
      </c>
      <c r="BK63" s="22">
        <f t="shared" si="39"/>
        <v>0</v>
      </c>
      <c r="BL63" s="10">
        <f t="shared" si="40"/>
        <v>0</v>
      </c>
      <c r="BM63" s="23">
        <f t="shared" si="41"/>
        <v>0</v>
      </c>
      <c r="BN63" s="22">
        <f t="shared" si="42"/>
        <v>0</v>
      </c>
      <c r="BO63" s="10">
        <f t="shared" si="43"/>
        <v>0</v>
      </c>
      <c r="BP63" s="23">
        <f t="shared" si="44"/>
        <v>0</v>
      </c>
      <c r="BR63" s="10">
        <f t="shared" si="45"/>
        <v>0</v>
      </c>
      <c r="BS63" s="23"/>
    </row>
    <row r="64" spans="1:71">
      <c r="A64">
        <f>'2. k-data'!A64</f>
        <v>665</v>
      </c>
      <c r="B64">
        <f>'2. k-data'!B64</f>
        <v>0</v>
      </c>
      <c r="D64" s="22">
        <v>0.1212</v>
      </c>
      <c r="E64" s="10">
        <v>4.4600000000000001E-2</v>
      </c>
      <c r="F64" s="23">
        <v>0</v>
      </c>
      <c r="H64" s="22">
        <v>0.45100000000000001</v>
      </c>
      <c r="I64" s="10">
        <v>0.33200000000000002</v>
      </c>
      <c r="J64" s="10">
        <v>0.224</v>
      </c>
      <c r="K64" s="10">
        <v>0.14899999999999999</v>
      </c>
      <c r="L64" s="10">
        <v>0.17699999999999999</v>
      </c>
      <c r="M64" s="10">
        <v>0.27300000000000002</v>
      </c>
      <c r="N64" s="10">
        <v>0.45700000000000002</v>
      </c>
      <c r="O64" s="10">
        <v>0.7</v>
      </c>
      <c r="P64" s="10">
        <v>0.79</v>
      </c>
      <c r="Q64" s="10">
        <v>0.72199999999999998</v>
      </c>
      <c r="R64" s="10">
        <v>8.3000000000000004E-2</v>
      </c>
      <c r="S64" s="10">
        <v>2.4E-2</v>
      </c>
      <c r="T64" s="10">
        <v>0.747</v>
      </c>
      <c r="U64" s="10">
        <v>8.6999999999999994E-2</v>
      </c>
      <c r="V64" s="23">
        <v>0.58599999999999997</v>
      </c>
      <c r="X64" s="22">
        <f t="shared" si="0"/>
        <v>0</v>
      </c>
      <c r="Y64" s="10">
        <f t="shared" si="1"/>
        <v>0</v>
      </c>
      <c r="Z64" s="23">
        <f t="shared" si="2"/>
        <v>0</v>
      </c>
      <c r="AA64" s="22">
        <f t="shared" si="3"/>
        <v>0</v>
      </c>
      <c r="AB64" s="10">
        <f t="shared" si="4"/>
        <v>0</v>
      </c>
      <c r="AC64" s="23">
        <f t="shared" si="5"/>
        <v>0</v>
      </c>
      <c r="AD64" s="22">
        <f t="shared" si="6"/>
        <v>0</v>
      </c>
      <c r="AE64" s="10">
        <f t="shared" si="7"/>
        <v>0</v>
      </c>
      <c r="AF64" s="23">
        <f t="shared" si="8"/>
        <v>0</v>
      </c>
      <c r="AG64" s="22">
        <f t="shared" si="9"/>
        <v>0</v>
      </c>
      <c r="AH64" s="10">
        <f t="shared" si="10"/>
        <v>0</v>
      </c>
      <c r="AI64" s="23">
        <f t="shared" si="11"/>
        <v>0</v>
      </c>
      <c r="AJ64" s="22">
        <f t="shared" si="12"/>
        <v>0</v>
      </c>
      <c r="AK64" s="10">
        <f t="shared" si="13"/>
        <v>0</v>
      </c>
      <c r="AL64" s="23">
        <f t="shared" si="14"/>
        <v>0</v>
      </c>
      <c r="AM64" s="22">
        <f t="shared" si="15"/>
        <v>0</v>
      </c>
      <c r="AN64" s="10">
        <f t="shared" si="16"/>
        <v>0</v>
      </c>
      <c r="AO64" s="23">
        <f t="shared" si="17"/>
        <v>0</v>
      </c>
      <c r="AP64" s="22">
        <f t="shared" si="18"/>
        <v>0</v>
      </c>
      <c r="AQ64" s="10">
        <f t="shared" si="19"/>
        <v>0</v>
      </c>
      <c r="AR64" s="23">
        <f t="shared" si="20"/>
        <v>0</v>
      </c>
      <c r="AS64" s="22">
        <f t="shared" si="21"/>
        <v>0</v>
      </c>
      <c r="AT64" s="10">
        <f t="shared" si="22"/>
        <v>0</v>
      </c>
      <c r="AU64" s="23">
        <f t="shared" si="23"/>
        <v>0</v>
      </c>
      <c r="AV64" s="22">
        <f t="shared" si="24"/>
        <v>0</v>
      </c>
      <c r="AW64" s="10">
        <f t="shared" si="25"/>
        <v>0</v>
      </c>
      <c r="AX64" s="23">
        <f t="shared" si="26"/>
        <v>0</v>
      </c>
      <c r="AY64" s="22">
        <f t="shared" si="27"/>
        <v>0</v>
      </c>
      <c r="AZ64" s="10">
        <f t="shared" si="28"/>
        <v>0</v>
      </c>
      <c r="BA64" s="23">
        <f t="shared" si="29"/>
        <v>0</v>
      </c>
      <c r="BB64" s="22">
        <f t="shared" si="30"/>
        <v>0</v>
      </c>
      <c r="BC64" s="10">
        <f t="shared" si="31"/>
        <v>0</v>
      </c>
      <c r="BD64" s="23">
        <f t="shared" si="32"/>
        <v>0</v>
      </c>
      <c r="BE64" s="22">
        <f t="shared" si="33"/>
        <v>0</v>
      </c>
      <c r="BF64" s="10">
        <f t="shared" si="34"/>
        <v>0</v>
      </c>
      <c r="BG64" s="23">
        <f t="shared" si="35"/>
        <v>0</v>
      </c>
      <c r="BH64" s="22">
        <f t="shared" si="36"/>
        <v>0</v>
      </c>
      <c r="BI64" s="10">
        <f t="shared" si="37"/>
        <v>0</v>
      </c>
      <c r="BJ64" s="23">
        <f t="shared" si="38"/>
        <v>0</v>
      </c>
      <c r="BK64" s="22">
        <f t="shared" si="39"/>
        <v>0</v>
      </c>
      <c r="BL64" s="10">
        <f t="shared" si="40"/>
        <v>0</v>
      </c>
      <c r="BM64" s="23">
        <f t="shared" si="41"/>
        <v>0</v>
      </c>
      <c r="BN64" s="22">
        <f t="shared" si="42"/>
        <v>0</v>
      </c>
      <c r="BO64" s="10">
        <f t="shared" si="43"/>
        <v>0</v>
      </c>
      <c r="BP64" s="23">
        <f t="shared" si="44"/>
        <v>0</v>
      </c>
      <c r="BR64" s="10">
        <f t="shared" si="45"/>
        <v>0</v>
      </c>
      <c r="BS64" s="23"/>
    </row>
    <row r="65" spans="1:71">
      <c r="A65">
        <f>'2. k-data'!A65</f>
        <v>670</v>
      </c>
      <c r="B65">
        <f>'2. k-data'!B65</f>
        <v>0</v>
      </c>
      <c r="D65" s="22">
        <v>8.7400000000000005E-2</v>
      </c>
      <c r="E65" s="10">
        <v>3.2000000000000001E-2</v>
      </c>
      <c r="F65" s="23">
        <v>0</v>
      </c>
      <c r="H65" s="22">
        <v>0.45300000000000001</v>
      </c>
      <c r="I65" s="10">
        <v>0.33200000000000002</v>
      </c>
      <c r="J65" s="10">
        <v>0.23</v>
      </c>
      <c r="K65" s="10">
        <v>0.151</v>
      </c>
      <c r="L65" s="10">
        <v>0.18</v>
      </c>
      <c r="M65" s="10">
        <v>0.27800000000000002</v>
      </c>
      <c r="N65" s="10">
        <v>0.46200000000000002</v>
      </c>
      <c r="O65" s="10">
        <v>0.70499999999999996</v>
      </c>
      <c r="P65" s="10">
        <v>0.79700000000000004</v>
      </c>
      <c r="Q65" s="10">
        <v>0.72499999999999998</v>
      </c>
      <c r="R65" s="10">
        <v>8.7999999999999995E-2</v>
      </c>
      <c r="S65" s="10">
        <v>2.5999999999999999E-2</v>
      </c>
      <c r="T65" s="10">
        <v>0.747</v>
      </c>
      <c r="U65" s="10">
        <v>9.1999999999999998E-2</v>
      </c>
      <c r="V65" s="23">
        <v>0.59</v>
      </c>
      <c r="X65" s="22">
        <f t="shared" si="0"/>
        <v>0</v>
      </c>
      <c r="Y65" s="10">
        <f t="shared" si="1"/>
        <v>0</v>
      </c>
      <c r="Z65" s="23">
        <f t="shared" si="2"/>
        <v>0</v>
      </c>
      <c r="AA65" s="22">
        <f t="shared" si="3"/>
        <v>0</v>
      </c>
      <c r="AB65" s="10">
        <f t="shared" si="4"/>
        <v>0</v>
      </c>
      <c r="AC65" s="23">
        <f t="shared" si="5"/>
        <v>0</v>
      </c>
      <c r="AD65" s="22">
        <f t="shared" si="6"/>
        <v>0</v>
      </c>
      <c r="AE65" s="10">
        <f t="shared" si="7"/>
        <v>0</v>
      </c>
      <c r="AF65" s="23">
        <f t="shared" si="8"/>
        <v>0</v>
      </c>
      <c r="AG65" s="22">
        <f t="shared" si="9"/>
        <v>0</v>
      </c>
      <c r="AH65" s="10">
        <f t="shared" si="10"/>
        <v>0</v>
      </c>
      <c r="AI65" s="23">
        <f t="shared" si="11"/>
        <v>0</v>
      </c>
      <c r="AJ65" s="22">
        <f t="shared" si="12"/>
        <v>0</v>
      </c>
      <c r="AK65" s="10">
        <f t="shared" si="13"/>
        <v>0</v>
      </c>
      <c r="AL65" s="23">
        <f t="shared" si="14"/>
        <v>0</v>
      </c>
      <c r="AM65" s="22">
        <f t="shared" si="15"/>
        <v>0</v>
      </c>
      <c r="AN65" s="10">
        <f t="shared" si="16"/>
        <v>0</v>
      </c>
      <c r="AO65" s="23">
        <f t="shared" si="17"/>
        <v>0</v>
      </c>
      <c r="AP65" s="22">
        <f t="shared" si="18"/>
        <v>0</v>
      </c>
      <c r="AQ65" s="10">
        <f t="shared" si="19"/>
        <v>0</v>
      </c>
      <c r="AR65" s="23">
        <f t="shared" si="20"/>
        <v>0</v>
      </c>
      <c r="AS65" s="22">
        <f t="shared" si="21"/>
        <v>0</v>
      </c>
      <c r="AT65" s="10">
        <f t="shared" si="22"/>
        <v>0</v>
      </c>
      <c r="AU65" s="23">
        <f t="shared" si="23"/>
        <v>0</v>
      </c>
      <c r="AV65" s="22">
        <f t="shared" si="24"/>
        <v>0</v>
      </c>
      <c r="AW65" s="10">
        <f t="shared" si="25"/>
        <v>0</v>
      </c>
      <c r="AX65" s="23">
        <f t="shared" si="26"/>
        <v>0</v>
      </c>
      <c r="AY65" s="22">
        <f t="shared" si="27"/>
        <v>0</v>
      </c>
      <c r="AZ65" s="10">
        <f t="shared" si="28"/>
        <v>0</v>
      </c>
      <c r="BA65" s="23">
        <f t="shared" si="29"/>
        <v>0</v>
      </c>
      <c r="BB65" s="22">
        <f t="shared" si="30"/>
        <v>0</v>
      </c>
      <c r="BC65" s="10">
        <f t="shared" si="31"/>
        <v>0</v>
      </c>
      <c r="BD65" s="23">
        <f t="shared" si="32"/>
        <v>0</v>
      </c>
      <c r="BE65" s="22">
        <f t="shared" si="33"/>
        <v>0</v>
      </c>
      <c r="BF65" s="10">
        <f t="shared" si="34"/>
        <v>0</v>
      </c>
      <c r="BG65" s="23">
        <f t="shared" si="35"/>
        <v>0</v>
      </c>
      <c r="BH65" s="22">
        <f t="shared" si="36"/>
        <v>0</v>
      </c>
      <c r="BI65" s="10">
        <f t="shared" si="37"/>
        <v>0</v>
      </c>
      <c r="BJ65" s="23">
        <f t="shared" si="38"/>
        <v>0</v>
      </c>
      <c r="BK65" s="22">
        <f t="shared" si="39"/>
        <v>0</v>
      </c>
      <c r="BL65" s="10">
        <f t="shared" si="40"/>
        <v>0</v>
      </c>
      <c r="BM65" s="23">
        <f t="shared" si="41"/>
        <v>0</v>
      </c>
      <c r="BN65" s="22">
        <f t="shared" si="42"/>
        <v>0</v>
      </c>
      <c r="BO65" s="10">
        <f t="shared" si="43"/>
        <v>0</v>
      </c>
      <c r="BP65" s="23">
        <f t="shared" si="44"/>
        <v>0</v>
      </c>
      <c r="BR65" s="10">
        <f t="shared" si="45"/>
        <v>0</v>
      </c>
      <c r="BS65" s="23"/>
    </row>
    <row r="66" spans="1:71">
      <c r="A66">
        <f>'2. k-data'!A66</f>
        <v>675</v>
      </c>
      <c r="B66">
        <f>'2. k-data'!B66</f>
        <v>0</v>
      </c>
      <c r="D66" s="22">
        <v>6.3600000000000004E-2</v>
      </c>
      <c r="E66" s="10">
        <v>2.3199999999999998E-2</v>
      </c>
      <c r="F66" s="23">
        <v>0</v>
      </c>
      <c r="H66" s="22">
        <v>0.45400000000000001</v>
      </c>
      <c r="I66" s="10">
        <v>0.33100000000000002</v>
      </c>
      <c r="J66" s="10">
        <v>0.23799999999999999</v>
      </c>
      <c r="K66" s="10">
        <v>0.154</v>
      </c>
      <c r="L66" s="10">
        <v>0.183</v>
      </c>
      <c r="M66" s="10">
        <v>0.28100000000000003</v>
      </c>
      <c r="N66" s="10">
        <v>0.46600000000000003</v>
      </c>
      <c r="O66" s="10">
        <v>0.70899999999999996</v>
      </c>
      <c r="P66" s="10">
        <v>0.80300000000000005</v>
      </c>
      <c r="Q66" s="10">
        <v>0.72899999999999998</v>
      </c>
      <c r="R66" s="10">
        <v>9.2999999999999999E-2</v>
      </c>
      <c r="S66" s="10">
        <v>0.03</v>
      </c>
      <c r="T66" s="10">
        <v>0.747</v>
      </c>
      <c r="U66" s="10">
        <v>9.6000000000000002E-2</v>
      </c>
      <c r="V66" s="23">
        <v>0.59399999999999997</v>
      </c>
      <c r="X66" s="22">
        <f t="shared" si="0"/>
        <v>0</v>
      </c>
      <c r="Y66" s="10">
        <f t="shared" si="1"/>
        <v>0</v>
      </c>
      <c r="Z66" s="23">
        <f t="shared" si="2"/>
        <v>0</v>
      </c>
      <c r="AA66" s="22">
        <f t="shared" si="3"/>
        <v>0</v>
      </c>
      <c r="AB66" s="10">
        <f t="shared" si="4"/>
        <v>0</v>
      </c>
      <c r="AC66" s="23">
        <f t="shared" si="5"/>
        <v>0</v>
      </c>
      <c r="AD66" s="22">
        <f t="shared" si="6"/>
        <v>0</v>
      </c>
      <c r="AE66" s="10">
        <f t="shared" si="7"/>
        <v>0</v>
      </c>
      <c r="AF66" s="23">
        <f t="shared" si="8"/>
        <v>0</v>
      </c>
      <c r="AG66" s="22">
        <f t="shared" si="9"/>
        <v>0</v>
      </c>
      <c r="AH66" s="10">
        <f t="shared" si="10"/>
        <v>0</v>
      </c>
      <c r="AI66" s="23">
        <f t="shared" si="11"/>
        <v>0</v>
      </c>
      <c r="AJ66" s="22">
        <f t="shared" si="12"/>
        <v>0</v>
      </c>
      <c r="AK66" s="10">
        <f t="shared" si="13"/>
        <v>0</v>
      </c>
      <c r="AL66" s="23">
        <f t="shared" si="14"/>
        <v>0</v>
      </c>
      <c r="AM66" s="22">
        <f t="shared" si="15"/>
        <v>0</v>
      </c>
      <c r="AN66" s="10">
        <f t="shared" si="16"/>
        <v>0</v>
      </c>
      <c r="AO66" s="23">
        <f t="shared" si="17"/>
        <v>0</v>
      </c>
      <c r="AP66" s="22">
        <f t="shared" si="18"/>
        <v>0</v>
      </c>
      <c r="AQ66" s="10">
        <f t="shared" si="19"/>
        <v>0</v>
      </c>
      <c r="AR66" s="23">
        <f t="shared" si="20"/>
        <v>0</v>
      </c>
      <c r="AS66" s="22">
        <f t="shared" si="21"/>
        <v>0</v>
      </c>
      <c r="AT66" s="10">
        <f t="shared" si="22"/>
        <v>0</v>
      </c>
      <c r="AU66" s="23">
        <f t="shared" si="23"/>
        <v>0</v>
      </c>
      <c r="AV66" s="22">
        <f t="shared" si="24"/>
        <v>0</v>
      </c>
      <c r="AW66" s="10">
        <f t="shared" si="25"/>
        <v>0</v>
      </c>
      <c r="AX66" s="23">
        <f t="shared" si="26"/>
        <v>0</v>
      </c>
      <c r="AY66" s="22">
        <f t="shared" si="27"/>
        <v>0</v>
      </c>
      <c r="AZ66" s="10">
        <f t="shared" si="28"/>
        <v>0</v>
      </c>
      <c r="BA66" s="23">
        <f t="shared" si="29"/>
        <v>0</v>
      </c>
      <c r="BB66" s="22">
        <f t="shared" si="30"/>
        <v>0</v>
      </c>
      <c r="BC66" s="10">
        <f t="shared" si="31"/>
        <v>0</v>
      </c>
      <c r="BD66" s="23">
        <f t="shared" si="32"/>
        <v>0</v>
      </c>
      <c r="BE66" s="22">
        <f t="shared" si="33"/>
        <v>0</v>
      </c>
      <c r="BF66" s="10">
        <f t="shared" si="34"/>
        <v>0</v>
      </c>
      <c r="BG66" s="23">
        <f t="shared" si="35"/>
        <v>0</v>
      </c>
      <c r="BH66" s="22">
        <f t="shared" si="36"/>
        <v>0</v>
      </c>
      <c r="BI66" s="10">
        <f t="shared" si="37"/>
        <v>0</v>
      </c>
      <c r="BJ66" s="23">
        <f t="shared" si="38"/>
        <v>0</v>
      </c>
      <c r="BK66" s="22">
        <f t="shared" si="39"/>
        <v>0</v>
      </c>
      <c r="BL66" s="10">
        <f t="shared" si="40"/>
        <v>0</v>
      </c>
      <c r="BM66" s="23">
        <f t="shared" si="41"/>
        <v>0</v>
      </c>
      <c r="BN66" s="22">
        <f t="shared" si="42"/>
        <v>0</v>
      </c>
      <c r="BO66" s="10">
        <f t="shared" si="43"/>
        <v>0</v>
      </c>
      <c r="BP66" s="23">
        <f t="shared" si="44"/>
        <v>0</v>
      </c>
      <c r="BR66" s="10">
        <f t="shared" si="45"/>
        <v>0</v>
      </c>
      <c r="BS66" s="23"/>
    </row>
    <row r="67" spans="1:71">
      <c r="A67">
        <f>'2. k-data'!A67</f>
        <v>680</v>
      </c>
      <c r="B67">
        <f>'2. k-data'!B67</f>
        <v>0</v>
      </c>
      <c r="D67" s="22">
        <v>4.6800000000000001E-2</v>
      </c>
      <c r="E67" s="10">
        <v>1.7000000000000001E-2</v>
      </c>
      <c r="F67" s="23">
        <v>0</v>
      </c>
      <c r="H67" s="22">
        <v>0.45500000000000002</v>
      </c>
      <c r="I67" s="10">
        <v>0.33100000000000002</v>
      </c>
      <c r="J67" s="10">
        <v>0.251</v>
      </c>
      <c r="K67" s="10">
        <v>0.158</v>
      </c>
      <c r="L67" s="10">
        <v>0.186</v>
      </c>
      <c r="M67" s="10">
        <v>0.28299999999999997</v>
      </c>
      <c r="N67" s="10">
        <v>0.46800000000000003</v>
      </c>
      <c r="O67" s="10">
        <v>0.71199999999999997</v>
      </c>
      <c r="P67" s="10">
        <v>0.80900000000000005</v>
      </c>
      <c r="Q67" s="10">
        <v>0.73099999999999998</v>
      </c>
      <c r="R67" s="10">
        <v>0.10199999999999999</v>
      </c>
      <c r="S67" s="10">
        <v>3.5000000000000003E-2</v>
      </c>
      <c r="T67" s="10">
        <v>0.747</v>
      </c>
      <c r="U67" s="10">
        <v>0.10199999999999999</v>
      </c>
      <c r="V67" s="23">
        <v>0.59899999999999998</v>
      </c>
      <c r="X67" s="22">
        <f t="shared" si="0"/>
        <v>0</v>
      </c>
      <c r="Y67" s="10">
        <f t="shared" si="1"/>
        <v>0</v>
      </c>
      <c r="Z67" s="23">
        <f t="shared" si="2"/>
        <v>0</v>
      </c>
      <c r="AA67" s="22">
        <f t="shared" si="3"/>
        <v>0</v>
      </c>
      <c r="AB67" s="10">
        <f t="shared" si="4"/>
        <v>0</v>
      </c>
      <c r="AC67" s="23">
        <f t="shared" si="5"/>
        <v>0</v>
      </c>
      <c r="AD67" s="22">
        <f t="shared" si="6"/>
        <v>0</v>
      </c>
      <c r="AE67" s="10">
        <f t="shared" si="7"/>
        <v>0</v>
      </c>
      <c r="AF67" s="23">
        <f t="shared" si="8"/>
        <v>0</v>
      </c>
      <c r="AG67" s="22">
        <f t="shared" si="9"/>
        <v>0</v>
      </c>
      <c r="AH67" s="10">
        <f t="shared" si="10"/>
        <v>0</v>
      </c>
      <c r="AI67" s="23">
        <f t="shared" si="11"/>
        <v>0</v>
      </c>
      <c r="AJ67" s="22">
        <f t="shared" si="12"/>
        <v>0</v>
      </c>
      <c r="AK67" s="10">
        <f t="shared" si="13"/>
        <v>0</v>
      </c>
      <c r="AL67" s="23">
        <f t="shared" si="14"/>
        <v>0</v>
      </c>
      <c r="AM67" s="22">
        <f t="shared" si="15"/>
        <v>0</v>
      </c>
      <c r="AN67" s="10">
        <f t="shared" si="16"/>
        <v>0</v>
      </c>
      <c r="AO67" s="23">
        <f t="shared" si="17"/>
        <v>0</v>
      </c>
      <c r="AP67" s="22">
        <f t="shared" si="18"/>
        <v>0</v>
      </c>
      <c r="AQ67" s="10">
        <f t="shared" si="19"/>
        <v>0</v>
      </c>
      <c r="AR67" s="23">
        <f t="shared" si="20"/>
        <v>0</v>
      </c>
      <c r="AS67" s="22">
        <f t="shared" si="21"/>
        <v>0</v>
      </c>
      <c r="AT67" s="10">
        <f t="shared" si="22"/>
        <v>0</v>
      </c>
      <c r="AU67" s="23">
        <f t="shared" si="23"/>
        <v>0</v>
      </c>
      <c r="AV67" s="22">
        <f t="shared" si="24"/>
        <v>0</v>
      </c>
      <c r="AW67" s="10">
        <f t="shared" si="25"/>
        <v>0</v>
      </c>
      <c r="AX67" s="23">
        <f t="shared" si="26"/>
        <v>0</v>
      </c>
      <c r="AY67" s="22">
        <f t="shared" si="27"/>
        <v>0</v>
      </c>
      <c r="AZ67" s="10">
        <f t="shared" si="28"/>
        <v>0</v>
      </c>
      <c r="BA67" s="23">
        <f t="shared" si="29"/>
        <v>0</v>
      </c>
      <c r="BB67" s="22">
        <f t="shared" si="30"/>
        <v>0</v>
      </c>
      <c r="BC67" s="10">
        <f t="shared" si="31"/>
        <v>0</v>
      </c>
      <c r="BD67" s="23">
        <f t="shared" si="32"/>
        <v>0</v>
      </c>
      <c r="BE67" s="22">
        <f t="shared" si="33"/>
        <v>0</v>
      </c>
      <c r="BF67" s="10">
        <f t="shared" si="34"/>
        <v>0</v>
      </c>
      <c r="BG67" s="23">
        <f t="shared" si="35"/>
        <v>0</v>
      </c>
      <c r="BH67" s="22">
        <f t="shared" si="36"/>
        <v>0</v>
      </c>
      <c r="BI67" s="10">
        <f t="shared" si="37"/>
        <v>0</v>
      </c>
      <c r="BJ67" s="23">
        <f t="shared" si="38"/>
        <v>0</v>
      </c>
      <c r="BK67" s="22">
        <f t="shared" si="39"/>
        <v>0</v>
      </c>
      <c r="BL67" s="10">
        <f t="shared" si="40"/>
        <v>0</v>
      </c>
      <c r="BM67" s="23">
        <f t="shared" si="41"/>
        <v>0</v>
      </c>
      <c r="BN67" s="22">
        <f t="shared" si="42"/>
        <v>0</v>
      </c>
      <c r="BO67" s="10">
        <f t="shared" si="43"/>
        <v>0</v>
      </c>
      <c r="BP67" s="23">
        <f t="shared" si="44"/>
        <v>0</v>
      </c>
      <c r="BR67" s="10">
        <f t="shared" si="45"/>
        <v>0</v>
      </c>
      <c r="BS67" s="23"/>
    </row>
    <row r="68" spans="1:71">
      <c r="A68">
        <f>'2. k-data'!A68</f>
        <v>685</v>
      </c>
      <c r="B68">
        <f>'2. k-data'!B68</f>
        <v>0</v>
      </c>
      <c r="D68" s="22">
        <v>3.2899999999999999E-2</v>
      </c>
      <c r="E68" s="10">
        <v>1.1900000000000001E-2</v>
      </c>
      <c r="F68" s="23">
        <v>0</v>
      </c>
      <c r="H68" s="22">
        <v>0.45700000000000002</v>
      </c>
      <c r="I68" s="10">
        <v>0.33</v>
      </c>
      <c r="J68" s="10">
        <v>0.26900000000000002</v>
      </c>
      <c r="K68" s="10">
        <v>0.16200000000000001</v>
      </c>
      <c r="L68" s="10">
        <v>0.189</v>
      </c>
      <c r="M68" s="10">
        <v>0.28599999999999998</v>
      </c>
      <c r="N68" s="10">
        <v>0.47</v>
      </c>
      <c r="O68" s="10">
        <v>0.71499999999999997</v>
      </c>
      <c r="P68" s="10">
        <v>0.81399999999999995</v>
      </c>
      <c r="Q68" s="10">
        <v>0.73499999999999999</v>
      </c>
      <c r="R68" s="10">
        <v>0.112</v>
      </c>
      <c r="S68" s="10">
        <v>4.2999999999999997E-2</v>
      </c>
      <c r="T68" s="10">
        <v>0.747</v>
      </c>
      <c r="U68" s="10">
        <v>0.11</v>
      </c>
      <c r="V68" s="23">
        <v>0.60299999999999998</v>
      </c>
      <c r="X68" s="22">
        <f t="shared" si="0"/>
        <v>0</v>
      </c>
      <c r="Y68" s="10">
        <f t="shared" si="1"/>
        <v>0</v>
      </c>
      <c r="Z68" s="23">
        <f t="shared" si="2"/>
        <v>0</v>
      </c>
      <c r="AA68" s="22">
        <f t="shared" si="3"/>
        <v>0</v>
      </c>
      <c r="AB68" s="10">
        <f t="shared" si="4"/>
        <v>0</v>
      </c>
      <c r="AC68" s="23">
        <f t="shared" si="5"/>
        <v>0</v>
      </c>
      <c r="AD68" s="22">
        <f t="shared" si="6"/>
        <v>0</v>
      </c>
      <c r="AE68" s="10">
        <f t="shared" si="7"/>
        <v>0</v>
      </c>
      <c r="AF68" s="23">
        <f t="shared" si="8"/>
        <v>0</v>
      </c>
      <c r="AG68" s="22">
        <f t="shared" si="9"/>
        <v>0</v>
      </c>
      <c r="AH68" s="10">
        <f t="shared" si="10"/>
        <v>0</v>
      </c>
      <c r="AI68" s="23">
        <f t="shared" si="11"/>
        <v>0</v>
      </c>
      <c r="AJ68" s="22">
        <f t="shared" si="12"/>
        <v>0</v>
      </c>
      <c r="AK68" s="10">
        <f t="shared" si="13"/>
        <v>0</v>
      </c>
      <c r="AL68" s="23">
        <f t="shared" si="14"/>
        <v>0</v>
      </c>
      <c r="AM68" s="22">
        <f t="shared" si="15"/>
        <v>0</v>
      </c>
      <c r="AN68" s="10">
        <f t="shared" si="16"/>
        <v>0</v>
      </c>
      <c r="AO68" s="23">
        <f t="shared" si="17"/>
        <v>0</v>
      </c>
      <c r="AP68" s="22">
        <f t="shared" si="18"/>
        <v>0</v>
      </c>
      <c r="AQ68" s="10">
        <f t="shared" si="19"/>
        <v>0</v>
      </c>
      <c r="AR68" s="23">
        <f t="shared" si="20"/>
        <v>0</v>
      </c>
      <c r="AS68" s="22">
        <f t="shared" si="21"/>
        <v>0</v>
      </c>
      <c r="AT68" s="10">
        <f t="shared" si="22"/>
        <v>0</v>
      </c>
      <c r="AU68" s="23">
        <f t="shared" si="23"/>
        <v>0</v>
      </c>
      <c r="AV68" s="22">
        <f t="shared" si="24"/>
        <v>0</v>
      </c>
      <c r="AW68" s="10">
        <f t="shared" si="25"/>
        <v>0</v>
      </c>
      <c r="AX68" s="23">
        <f t="shared" si="26"/>
        <v>0</v>
      </c>
      <c r="AY68" s="22">
        <f t="shared" si="27"/>
        <v>0</v>
      </c>
      <c r="AZ68" s="10">
        <f t="shared" si="28"/>
        <v>0</v>
      </c>
      <c r="BA68" s="23">
        <f t="shared" si="29"/>
        <v>0</v>
      </c>
      <c r="BB68" s="22">
        <f t="shared" si="30"/>
        <v>0</v>
      </c>
      <c r="BC68" s="10">
        <f t="shared" si="31"/>
        <v>0</v>
      </c>
      <c r="BD68" s="23">
        <f t="shared" si="32"/>
        <v>0</v>
      </c>
      <c r="BE68" s="22">
        <f t="shared" si="33"/>
        <v>0</v>
      </c>
      <c r="BF68" s="10">
        <f t="shared" si="34"/>
        <v>0</v>
      </c>
      <c r="BG68" s="23">
        <f t="shared" si="35"/>
        <v>0</v>
      </c>
      <c r="BH68" s="22">
        <f t="shared" si="36"/>
        <v>0</v>
      </c>
      <c r="BI68" s="10">
        <f t="shared" si="37"/>
        <v>0</v>
      </c>
      <c r="BJ68" s="23">
        <f t="shared" si="38"/>
        <v>0</v>
      </c>
      <c r="BK68" s="22">
        <f t="shared" si="39"/>
        <v>0</v>
      </c>
      <c r="BL68" s="10">
        <f t="shared" si="40"/>
        <v>0</v>
      </c>
      <c r="BM68" s="23">
        <f t="shared" si="41"/>
        <v>0</v>
      </c>
      <c r="BN68" s="22">
        <f t="shared" si="42"/>
        <v>0</v>
      </c>
      <c r="BO68" s="10">
        <f t="shared" si="43"/>
        <v>0</v>
      </c>
      <c r="BP68" s="23">
        <f t="shared" si="44"/>
        <v>0</v>
      </c>
      <c r="BR68" s="10">
        <f t="shared" si="45"/>
        <v>0</v>
      </c>
      <c r="BS68" s="23"/>
    </row>
    <row r="69" spans="1:71">
      <c r="A69">
        <f>'2. k-data'!A69</f>
        <v>690</v>
      </c>
      <c r="B69">
        <f>'2. k-data'!B69</f>
        <v>0</v>
      </c>
      <c r="D69" s="22">
        <v>2.2700000000000001E-2</v>
      </c>
      <c r="E69" s="10">
        <v>8.2000000000000007E-3</v>
      </c>
      <c r="F69" s="23">
        <v>0</v>
      </c>
      <c r="H69" s="22">
        <v>0.45800000000000002</v>
      </c>
      <c r="I69" s="10">
        <v>0.32900000000000001</v>
      </c>
      <c r="J69" s="10">
        <v>0.28799999999999998</v>
      </c>
      <c r="K69" s="10">
        <v>0.16500000000000001</v>
      </c>
      <c r="L69" s="10">
        <v>0.192</v>
      </c>
      <c r="M69" s="10">
        <v>0.29099999999999998</v>
      </c>
      <c r="N69" s="10">
        <v>0.47299999999999998</v>
      </c>
      <c r="O69" s="10">
        <v>0.71699999999999997</v>
      </c>
      <c r="P69" s="10">
        <v>0.81899999999999995</v>
      </c>
      <c r="Q69" s="10">
        <v>0.73899999999999999</v>
      </c>
      <c r="R69" s="10">
        <v>0.125</v>
      </c>
      <c r="S69" s="10">
        <v>5.6000000000000001E-2</v>
      </c>
      <c r="T69" s="10">
        <v>0.747</v>
      </c>
      <c r="U69" s="10">
        <v>0.123</v>
      </c>
      <c r="V69" s="23">
        <v>0.60599999999999998</v>
      </c>
      <c r="X69" s="22">
        <f t="shared" si="0"/>
        <v>0</v>
      </c>
      <c r="Y69" s="10">
        <f t="shared" si="1"/>
        <v>0</v>
      </c>
      <c r="Z69" s="23">
        <f t="shared" si="2"/>
        <v>0</v>
      </c>
      <c r="AA69" s="22">
        <f t="shared" si="3"/>
        <v>0</v>
      </c>
      <c r="AB69" s="10">
        <f t="shared" si="4"/>
        <v>0</v>
      </c>
      <c r="AC69" s="23">
        <f t="shared" si="5"/>
        <v>0</v>
      </c>
      <c r="AD69" s="22">
        <f t="shared" si="6"/>
        <v>0</v>
      </c>
      <c r="AE69" s="10">
        <f t="shared" si="7"/>
        <v>0</v>
      </c>
      <c r="AF69" s="23">
        <f t="shared" si="8"/>
        <v>0</v>
      </c>
      <c r="AG69" s="22">
        <f t="shared" si="9"/>
        <v>0</v>
      </c>
      <c r="AH69" s="10">
        <f t="shared" si="10"/>
        <v>0</v>
      </c>
      <c r="AI69" s="23">
        <f t="shared" si="11"/>
        <v>0</v>
      </c>
      <c r="AJ69" s="22">
        <f t="shared" si="12"/>
        <v>0</v>
      </c>
      <c r="AK69" s="10">
        <f t="shared" si="13"/>
        <v>0</v>
      </c>
      <c r="AL69" s="23">
        <f t="shared" si="14"/>
        <v>0</v>
      </c>
      <c r="AM69" s="22">
        <f t="shared" si="15"/>
        <v>0</v>
      </c>
      <c r="AN69" s="10">
        <f t="shared" si="16"/>
        <v>0</v>
      </c>
      <c r="AO69" s="23">
        <f t="shared" si="17"/>
        <v>0</v>
      </c>
      <c r="AP69" s="22">
        <f t="shared" si="18"/>
        <v>0</v>
      </c>
      <c r="AQ69" s="10">
        <f t="shared" si="19"/>
        <v>0</v>
      </c>
      <c r="AR69" s="23">
        <f t="shared" si="20"/>
        <v>0</v>
      </c>
      <c r="AS69" s="22">
        <f t="shared" si="21"/>
        <v>0</v>
      </c>
      <c r="AT69" s="10">
        <f t="shared" si="22"/>
        <v>0</v>
      </c>
      <c r="AU69" s="23">
        <f t="shared" si="23"/>
        <v>0</v>
      </c>
      <c r="AV69" s="22">
        <f t="shared" si="24"/>
        <v>0</v>
      </c>
      <c r="AW69" s="10">
        <f t="shared" si="25"/>
        <v>0</v>
      </c>
      <c r="AX69" s="23">
        <f t="shared" si="26"/>
        <v>0</v>
      </c>
      <c r="AY69" s="22">
        <f t="shared" si="27"/>
        <v>0</v>
      </c>
      <c r="AZ69" s="10">
        <f t="shared" si="28"/>
        <v>0</v>
      </c>
      <c r="BA69" s="23">
        <f t="shared" si="29"/>
        <v>0</v>
      </c>
      <c r="BB69" s="22">
        <f t="shared" si="30"/>
        <v>0</v>
      </c>
      <c r="BC69" s="10">
        <f t="shared" si="31"/>
        <v>0</v>
      </c>
      <c r="BD69" s="23">
        <f t="shared" si="32"/>
        <v>0</v>
      </c>
      <c r="BE69" s="22">
        <f t="shared" si="33"/>
        <v>0</v>
      </c>
      <c r="BF69" s="10">
        <f t="shared" si="34"/>
        <v>0</v>
      </c>
      <c r="BG69" s="23">
        <f t="shared" si="35"/>
        <v>0</v>
      </c>
      <c r="BH69" s="22">
        <f t="shared" si="36"/>
        <v>0</v>
      </c>
      <c r="BI69" s="10">
        <f t="shared" si="37"/>
        <v>0</v>
      </c>
      <c r="BJ69" s="23">
        <f t="shared" si="38"/>
        <v>0</v>
      </c>
      <c r="BK69" s="22">
        <f t="shared" si="39"/>
        <v>0</v>
      </c>
      <c r="BL69" s="10">
        <f t="shared" si="40"/>
        <v>0</v>
      </c>
      <c r="BM69" s="23">
        <f t="shared" si="41"/>
        <v>0</v>
      </c>
      <c r="BN69" s="22">
        <f t="shared" si="42"/>
        <v>0</v>
      </c>
      <c r="BO69" s="10">
        <f t="shared" si="43"/>
        <v>0</v>
      </c>
      <c r="BP69" s="23">
        <f t="shared" si="44"/>
        <v>0</v>
      </c>
      <c r="BR69" s="10">
        <f t="shared" si="45"/>
        <v>0</v>
      </c>
      <c r="BS69" s="23"/>
    </row>
    <row r="70" spans="1:71">
      <c r="A70">
        <f>'2. k-data'!A70</f>
        <v>695</v>
      </c>
      <c r="B70">
        <f>'2. k-data'!B70</f>
        <v>0</v>
      </c>
      <c r="D70" s="22">
        <v>1.5800000000000002E-2</v>
      </c>
      <c r="E70" s="10">
        <v>5.7000000000000002E-3</v>
      </c>
      <c r="F70" s="23">
        <v>0</v>
      </c>
      <c r="H70" s="22">
        <v>0.46</v>
      </c>
      <c r="I70" s="10">
        <v>0.32800000000000001</v>
      </c>
      <c r="J70" s="10">
        <v>0.312</v>
      </c>
      <c r="K70" s="10">
        <v>0.16800000000000001</v>
      </c>
      <c r="L70" s="10">
        <v>0.19500000000000001</v>
      </c>
      <c r="M70" s="10">
        <v>0.29599999999999999</v>
      </c>
      <c r="N70" s="10">
        <v>0.47699999999999998</v>
      </c>
      <c r="O70" s="10">
        <v>0.71899999999999997</v>
      </c>
      <c r="P70" s="10">
        <v>0.82399999999999995</v>
      </c>
      <c r="Q70" s="10">
        <v>0.74199999999999999</v>
      </c>
      <c r="R70" s="10">
        <v>0.14099999999999999</v>
      </c>
      <c r="S70" s="10">
        <v>7.3999999999999996E-2</v>
      </c>
      <c r="T70" s="10">
        <v>0.746</v>
      </c>
      <c r="U70" s="10">
        <v>0.13700000000000001</v>
      </c>
      <c r="V70" s="23">
        <v>0.61</v>
      </c>
      <c r="X70" s="22">
        <f t="shared" si="0"/>
        <v>0</v>
      </c>
      <c r="Y70" s="10">
        <f t="shared" si="1"/>
        <v>0</v>
      </c>
      <c r="Z70" s="23">
        <f t="shared" si="2"/>
        <v>0</v>
      </c>
      <c r="AA70" s="22">
        <f t="shared" si="3"/>
        <v>0</v>
      </c>
      <c r="AB70" s="10">
        <f t="shared" si="4"/>
        <v>0</v>
      </c>
      <c r="AC70" s="23">
        <f t="shared" si="5"/>
        <v>0</v>
      </c>
      <c r="AD70" s="22">
        <f t="shared" si="6"/>
        <v>0</v>
      </c>
      <c r="AE70" s="10">
        <f t="shared" si="7"/>
        <v>0</v>
      </c>
      <c r="AF70" s="23">
        <f t="shared" si="8"/>
        <v>0</v>
      </c>
      <c r="AG70" s="22">
        <f t="shared" si="9"/>
        <v>0</v>
      </c>
      <c r="AH70" s="10">
        <f t="shared" si="10"/>
        <v>0</v>
      </c>
      <c r="AI70" s="23">
        <f t="shared" si="11"/>
        <v>0</v>
      </c>
      <c r="AJ70" s="22">
        <f t="shared" si="12"/>
        <v>0</v>
      </c>
      <c r="AK70" s="10">
        <f t="shared" si="13"/>
        <v>0</v>
      </c>
      <c r="AL70" s="23">
        <f t="shared" si="14"/>
        <v>0</v>
      </c>
      <c r="AM70" s="22">
        <f t="shared" si="15"/>
        <v>0</v>
      </c>
      <c r="AN70" s="10">
        <f t="shared" si="16"/>
        <v>0</v>
      </c>
      <c r="AO70" s="23">
        <f t="shared" si="17"/>
        <v>0</v>
      </c>
      <c r="AP70" s="22">
        <f t="shared" si="18"/>
        <v>0</v>
      </c>
      <c r="AQ70" s="10">
        <f t="shared" si="19"/>
        <v>0</v>
      </c>
      <c r="AR70" s="23">
        <f t="shared" si="20"/>
        <v>0</v>
      </c>
      <c r="AS70" s="22">
        <f t="shared" si="21"/>
        <v>0</v>
      </c>
      <c r="AT70" s="10">
        <f t="shared" si="22"/>
        <v>0</v>
      </c>
      <c r="AU70" s="23">
        <f t="shared" si="23"/>
        <v>0</v>
      </c>
      <c r="AV70" s="22">
        <f t="shared" si="24"/>
        <v>0</v>
      </c>
      <c r="AW70" s="10">
        <f t="shared" si="25"/>
        <v>0</v>
      </c>
      <c r="AX70" s="23">
        <f t="shared" si="26"/>
        <v>0</v>
      </c>
      <c r="AY70" s="22">
        <f t="shared" si="27"/>
        <v>0</v>
      </c>
      <c r="AZ70" s="10">
        <f t="shared" si="28"/>
        <v>0</v>
      </c>
      <c r="BA70" s="23">
        <f t="shared" si="29"/>
        <v>0</v>
      </c>
      <c r="BB70" s="22">
        <f t="shared" si="30"/>
        <v>0</v>
      </c>
      <c r="BC70" s="10">
        <f t="shared" si="31"/>
        <v>0</v>
      </c>
      <c r="BD70" s="23">
        <f t="shared" si="32"/>
        <v>0</v>
      </c>
      <c r="BE70" s="22">
        <f t="shared" si="33"/>
        <v>0</v>
      </c>
      <c r="BF70" s="10">
        <f t="shared" si="34"/>
        <v>0</v>
      </c>
      <c r="BG70" s="23">
        <f t="shared" si="35"/>
        <v>0</v>
      </c>
      <c r="BH70" s="22">
        <f t="shared" si="36"/>
        <v>0</v>
      </c>
      <c r="BI70" s="10">
        <f t="shared" si="37"/>
        <v>0</v>
      </c>
      <c r="BJ70" s="23">
        <f t="shared" si="38"/>
        <v>0</v>
      </c>
      <c r="BK70" s="22">
        <f t="shared" si="39"/>
        <v>0</v>
      </c>
      <c r="BL70" s="10">
        <f t="shared" si="40"/>
        <v>0</v>
      </c>
      <c r="BM70" s="23">
        <f t="shared" si="41"/>
        <v>0</v>
      </c>
      <c r="BN70" s="22">
        <f t="shared" si="42"/>
        <v>0</v>
      </c>
      <c r="BO70" s="10">
        <f t="shared" si="43"/>
        <v>0</v>
      </c>
      <c r="BP70" s="23">
        <f t="shared" si="44"/>
        <v>0</v>
      </c>
      <c r="BR70" s="10">
        <f t="shared" si="45"/>
        <v>0</v>
      </c>
      <c r="BS70" s="23"/>
    </row>
    <row r="71" spans="1:71">
      <c r="A71">
        <f>'2. k-data'!A71</f>
        <v>700</v>
      </c>
      <c r="B71">
        <f>'2. k-data'!B71</f>
        <v>0</v>
      </c>
      <c r="D71" s="22">
        <v>1.14E-2</v>
      </c>
      <c r="E71" s="10">
        <v>4.1000000000000003E-3</v>
      </c>
      <c r="F71" s="23">
        <v>0</v>
      </c>
      <c r="H71" s="22">
        <v>0.46200000000000002</v>
      </c>
      <c r="I71" s="10">
        <v>0.32800000000000001</v>
      </c>
      <c r="J71" s="10">
        <v>0.34</v>
      </c>
      <c r="K71" s="10">
        <v>0.17</v>
      </c>
      <c r="L71" s="10">
        <v>0.19900000000000001</v>
      </c>
      <c r="M71" s="10">
        <v>0.30199999999999999</v>
      </c>
      <c r="N71" s="10">
        <v>0.48299999999999998</v>
      </c>
      <c r="O71" s="10">
        <v>0.72099999999999997</v>
      </c>
      <c r="P71" s="10">
        <v>0.82799999999999996</v>
      </c>
      <c r="Q71" s="10">
        <v>0.746</v>
      </c>
      <c r="R71" s="10">
        <v>0.161</v>
      </c>
      <c r="S71" s="10">
        <v>9.7000000000000003E-2</v>
      </c>
      <c r="T71" s="10">
        <v>0.746</v>
      </c>
      <c r="U71" s="10">
        <v>0.152</v>
      </c>
      <c r="V71" s="23">
        <v>0.61199999999999999</v>
      </c>
      <c r="X71" s="22">
        <f t="shared" si="0"/>
        <v>0</v>
      </c>
      <c r="Y71" s="10">
        <f t="shared" si="1"/>
        <v>0</v>
      </c>
      <c r="Z71" s="23">
        <f t="shared" si="2"/>
        <v>0</v>
      </c>
      <c r="AA71" s="22">
        <f t="shared" si="3"/>
        <v>0</v>
      </c>
      <c r="AB71" s="10">
        <f t="shared" si="4"/>
        <v>0</v>
      </c>
      <c r="AC71" s="23">
        <f t="shared" si="5"/>
        <v>0</v>
      </c>
      <c r="AD71" s="22">
        <f t="shared" si="6"/>
        <v>0</v>
      </c>
      <c r="AE71" s="10">
        <f t="shared" si="7"/>
        <v>0</v>
      </c>
      <c r="AF71" s="23">
        <f t="shared" si="8"/>
        <v>0</v>
      </c>
      <c r="AG71" s="22">
        <f t="shared" si="9"/>
        <v>0</v>
      </c>
      <c r="AH71" s="10">
        <f t="shared" si="10"/>
        <v>0</v>
      </c>
      <c r="AI71" s="23">
        <f t="shared" si="11"/>
        <v>0</v>
      </c>
      <c r="AJ71" s="22">
        <f t="shared" si="12"/>
        <v>0</v>
      </c>
      <c r="AK71" s="10">
        <f t="shared" si="13"/>
        <v>0</v>
      </c>
      <c r="AL71" s="23">
        <f t="shared" si="14"/>
        <v>0</v>
      </c>
      <c r="AM71" s="22">
        <f t="shared" si="15"/>
        <v>0</v>
      </c>
      <c r="AN71" s="10">
        <f t="shared" si="16"/>
        <v>0</v>
      </c>
      <c r="AO71" s="23">
        <f t="shared" si="17"/>
        <v>0</v>
      </c>
      <c r="AP71" s="22">
        <f t="shared" si="18"/>
        <v>0</v>
      </c>
      <c r="AQ71" s="10">
        <f t="shared" si="19"/>
        <v>0</v>
      </c>
      <c r="AR71" s="23">
        <f t="shared" si="20"/>
        <v>0</v>
      </c>
      <c r="AS71" s="22">
        <f t="shared" si="21"/>
        <v>0</v>
      </c>
      <c r="AT71" s="10">
        <f t="shared" si="22"/>
        <v>0</v>
      </c>
      <c r="AU71" s="23">
        <f t="shared" si="23"/>
        <v>0</v>
      </c>
      <c r="AV71" s="22">
        <f t="shared" si="24"/>
        <v>0</v>
      </c>
      <c r="AW71" s="10">
        <f t="shared" si="25"/>
        <v>0</v>
      </c>
      <c r="AX71" s="23">
        <f t="shared" si="26"/>
        <v>0</v>
      </c>
      <c r="AY71" s="22">
        <f t="shared" si="27"/>
        <v>0</v>
      </c>
      <c r="AZ71" s="10">
        <f t="shared" si="28"/>
        <v>0</v>
      </c>
      <c r="BA71" s="23">
        <f t="shared" si="29"/>
        <v>0</v>
      </c>
      <c r="BB71" s="22">
        <f t="shared" si="30"/>
        <v>0</v>
      </c>
      <c r="BC71" s="10">
        <f t="shared" si="31"/>
        <v>0</v>
      </c>
      <c r="BD71" s="23">
        <f t="shared" si="32"/>
        <v>0</v>
      </c>
      <c r="BE71" s="22">
        <f t="shared" si="33"/>
        <v>0</v>
      </c>
      <c r="BF71" s="10">
        <f t="shared" si="34"/>
        <v>0</v>
      </c>
      <c r="BG71" s="23">
        <f t="shared" si="35"/>
        <v>0</v>
      </c>
      <c r="BH71" s="22">
        <f t="shared" si="36"/>
        <v>0</v>
      </c>
      <c r="BI71" s="10">
        <f t="shared" si="37"/>
        <v>0</v>
      </c>
      <c r="BJ71" s="23">
        <f t="shared" si="38"/>
        <v>0</v>
      </c>
      <c r="BK71" s="22">
        <f t="shared" si="39"/>
        <v>0</v>
      </c>
      <c r="BL71" s="10">
        <f t="shared" si="40"/>
        <v>0</v>
      </c>
      <c r="BM71" s="23">
        <f t="shared" si="41"/>
        <v>0</v>
      </c>
      <c r="BN71" s="22">
        <f t="shared" si="42"/>
        <v>0</v>
      </c>
      <c r="BO71" s="10">
        <f t="shared" si="43"/>
        <v>0</v>
      </c>
      <c r="BP71" s="23">
        <f t="shared" si="44"/>
        <v>0</v>
      </c>
      <c r="BR71" s="10">
        <f t="shared" si="45"/>
        <v>0</v>
      </c>
      <c r="BS71" s="23"/>
    </row>
    <row r="72" spans="1:71">
      <c r="A72">
        <f>'2. k-data'!A72</f>
        <v>705</v>
      </c>
      <c r="B72">
        <f>'2. k-data'!B72</f>
        <v>0</v>
      </c>
      <c r="D72" s="22">
        <v>8.0999999999999996E-3</v>
      </c>
      <c r="E72" s="10">
        <v>2.8999999999999998E-3</v>
      </c>
      <c r="F72" s="23">
        <v>0</v>
      </c>
      <c r="H72" s="22">
        <v>0.46300000000000002</v>
      </c>
      <c r="I72" s="10">
        <v>0.32700000000000001</v>
      </c>
      <c r="J72" s="10">
        <v>0.36599999999999999</v>
      </c>
      <c r="K72" s="10">
        <v>0.17100000000000001</v>
      </c>
      <c r="L72" s="10">
        <v>0.2</v>
      </c>
      <c r="M72" s="10">
        <v>0.313</v>
      </c>
      <c r="N72" s="10">
        <v>0.48899999999999999</v>
      </c>
      <c r="O72" s="10">
        <v>0.72</v>
      </c>
      <c r="P72" s="10">
        <v>0.83</v>
      </c>
      <c r="Q72" s="10">
        <v>0.748</v>
      </c>
      <c r="R72" s="10">
        <v>0.182</v>
      </c>
      <c r="S72" s="10">
        <v>0.128</v>
      </c>
      <c r="T72" s="10">
        <v>0.746</v>
      </c>
      <c r="U72" s="10">
        <v>0.16900000000000001</v>
      </c>
      <c r="V72" s="23">
        <v>0.61399999999999999</v>
      </c>
      <c r="X72" s="22">
        <f t="shared" ref="X72:X87" si="50">B72*D72*H72</f>
        <v>0</v>
      </c>
      <c r="Y72" s="10">
        <f t="shared" ref="Y72:Y87" si="51">B72*E72*H72</f>
        <v>0</v>
      </c>
      <c r="Z72" s="23">
        <f t="shared" ref="Z72:Z87" si="52">B72*F72*H72</f>
        <v>0</v>
      </c>
      <c r="AA72" s="22">
        <f t="shared" ref="AA72:AA87" si="53">B72*D72*I72</f>
        <v>0</v>
      </c>
      <c r="AB72" s="10">
        <f t="shared" ref="AB72:AB87" si="54">B72*E72*I72</f>
        <v>0</v>
      </c>
      <c r="AC72" s="23">
        <f t="shared" ref="AC72:AC87" si="55">B72*F72*I72</f>
        <v>0</v>
      </c>
      <c r="AD72" s="22">
        <f t="shared" ref="AD72:AD87" si="56">B72*D72*J72</f>
        <v>0</v>
      </c>
      <c r="AE72" s="10">
        <f t="shared" ref="AE72:AE87" si="57">B72*E72*J72</f>
        <v>0</v>
      </c>
      <c r="AF72" s="23">
        <f t="shared" ref="AF72:AF87" si="58">B72*F72*J72</f>
        <v>0</v>
      </c>
      <c r="AG72" s="22">
        <f t="shared" ref="AG72:AG87" si="59">B72*D72*K72</f>
        <v>0</v>
      </c>
      <c r="AH72" s="10">
        <f t="shared" ref="AH72:AH87" si="60">B72*E72*K72</f>
        <v>0</v>
      </c>
      <c r="AI72" s="23">
        <f t="shared" ref="AI72:AI87" si="61">B72*F72*K72</f>
        <v>0</v>
      </c>
      <c r="AJ72" s="22">
        <f t="shared" ref="AJ72:AJ87" si="62">B72*D72*L72</f>
        <v>0</v>
      </c>
      <c r="AK72" s="10">
        <f t="shared" ref="AK72:AK87" si="63">B72*E72*L72</f>
        <v>0</v>
      </c>
      <c r="AL72" s="23">
        <f t="shared" ref="AL72:AL87" si="64">B72*F72*L72</f>
        <v>0</v>
      </c>
      <c r="AM72" s="22">
        <f t="shared" ref="AM72:AM87" si="65">B72*D72*M72</f>
        <v>0</v>
      </c>
      <c r="AN72" s="10">
        <f t="shared" ref="AN72:AN87" si="66">B72*E72*M72</f>
        <v>0</v>
      </c>
      <c r="AO72" s="23">
        <f t="shared" ref="AO72:AO87" si="67">B72*F72*M72</f>
        <v>0</v>
      </c>
      <c r="AP72" s="22">
        <f t="shared" ref="AP72:AP87" si="68">B72*D72*N72</f>
        <v>0</v>
      </c>
      <c r="AQ72" s="10">
        <f t="shared" ref="AQ72:AQ87" si="69">B72*E72*N72</f>
        <v>0</v>
      </c>
      <c r="AR72" s="23">
        <f t="shared" ref="AR72:AR87" si="70">B72*F72*N72</f>
        <v>0</v>
      </c>
      <c r="AS72" s="22">
        <f t="shared" ref="AS72:AS87" si="71">B72*D72*O72</f>
        <v>0</v>
      </c>
      <c r="AT72" s="10">
        <f t="shared" ref="AT72:AT87" si="72">B72*E72*O72</f>
        <v>0</v>
      </c>
      <c r="AU72" s="23">
        <f t="shared" ref="AU72:AU87" si="73">B72*F72*O72</f>
        <v>0</v>
      </c>
      <c r="AV72" s="22">
        <f t="shared" ref="AV72:AV87" si="74">B72*D72*P72</f>
        <v>0</v>
      </c>
      <c r="AW72" s="10">
        <f t="shared" ref="AW72:AW87" si="75">B72*E72*P72</f>
        <v>0</v>
      </c>
      <c r="AX72" s="23">
        <f t="shared" ref="AX72:AX87" si="76">B72*F72*P72</f>
        <v>0</v>
      </c>
      <c r="AY72" s="22">
        <f t="shared" ref="AY72:AY87" si="77">B72*D72*Q72</f>
        <v>0</v>
      </c>
      <c r="AZ72" s="10">
        <f t="shared" ref="AZ72:AZ87" si="78">B72*E72*Q72</f>
        <v>0</v>
      </c>
      <c r="BA72" s="23">
        <f t="shared" ref="BA72:BA87" si="79">B72*F72*Q72</f>
        <v>0</v>
      </c>
      <c r="BB72" s="22">
        <f t="shared" ref="BB72:BB87" si="80">B72*D72*R72</f>
        <v>0</v>
      </c>
      <c r="BC72" s="10">
        <f t="shared" ref="BC72:BC87" si="81">B72*E72*R72</f>
        <v>0</v>
      </c>
      <c r="BD72" s="23">
        <f t="shared" ref="BD72:BD87" si="82">B72*F72*R72</f>
        <v>0</v>
      </c>
      <c r="BE72" s="22">
        <f t="shared" ref="BE72:BE87" si="83">B72*D72*S72</f>
        <v>0</v>
      </c>
      <c r="BF72" s="10">
        <f t="shared" ref="BF72:BF87" si="84">B72*E72*S72</f>
        <v>0</v>
      </c>
      <c r="BG72" s="23">
        <f t="shared" ref="BG72:BG87" si="85">B72*F72*S72</f>
        <v>0</v>
      </c>
      <c r="BH72" s="22">
        <f t="shared" ref="BH72:BH87" si="86">B72*D72*T72</f>
        <v>0</v>
      </c>
      <c r="BI72" s="10">
        <f t="shared" ref="BI72:BI87" si="87">B72*E72*T72</f>
        <v>0</v>
      </c>
      <c r="BJ72" s="23">
        <f t="shared" ref="BJ72:BJ87" si="88">B72*F72*T72</f>
        <v>0</v>
      </c>
      <c r="BK72" s="22">
        <f t="shared" ref="BK72:BK87" si="89">B72*D72*U72</f>
        <v>0</v>
      </c>
      <c r="BL72" s="10">
        <f t="shared" ref="BL72:BL87" si="90">B72*E72*U72</f>
        <v>0</v>
      </c>
      <c r="BM72" s="23">
        <f t="shared" ref="BM72:BM87" si="91">B72*F72*U72</f>
        <v>0</v>
      </c>
      <c r="BN72" s="22">
        <f t="shared" ref="BN72:BN87" si="92">B72*D72*V72</f>
        <v>0</v>
      </c>
      <c r="BO72" s="10">
        <f t="shared" ref="BO72:BO87" si="93">B72*E72*V72</f>
        <v>0</v>
      </c>
      <c r="BP72" s="23">
        <f t="shared" ref="BP72:BP87" si="94">B72*F72*V72</f>
        <v>0</v>
      </c>
      <c r="BR72" s="10">
        <f t="shared" ref="BR72:BR87" si="95">B72*E72</f>
        <v>0</v>
      </c>
      <c r="BS72" s="23"/>
    </row>
    <row r="73" spans="1:71">
      <c r="A73">
        <f>'2. k-data'!A73</f>
        <v>710</v>
      </c>
      <c r="B73">
        <f>'2. k-data'!B73</f>
        <v>0</v>
      </c>
      <c r="D73" s="22">
        <v>5.7999999999999996E-3</v>
      </c>
      <c r="E73" s="10">
        <v>2.0999999999999999E-3</v>
      </c>
      <c r="F73" s="23">
        <v>0</v>
      </c>
      <c r="H73" s="22">
        <v>0.46400000000000002</v>
      </c>
      <c r="I73" s="10">
        <v>0.32600000000000001</v>
      </c>
      <c r="J73" s="10">
        <v>0.39</v>
      </c>
      <c r="K73" s="10">
        <v>0.17</v>
      </c>
      <c r="L73" s="10">
        <v>0.19900000000000001</v>
      </c>
      <c r="M73" s="10">
        <v>0.32500000000000001</v>
      </c>
      <c r="N73" s="10">
        <v>0.496</v>
      </c>
      <c r="O73" s="10">
        <v>0.71899999999999997</v>
      </c>
      <c r="P73" s="10">
        <v>0.83099999999999996</v>
      </c>
      <c r="Q73" s="10">
        <v>0.749</v>
      </c>
      <c r="R73" s="10">
        <v>0.20300000000000001</v>
      </c>
      <c r="S73" s="10">
        <v>0.16600000000000001</v>
      </c>
      <c r="T73" s="10">
        <v>0.745</v>
      </c>
      <c r="U73" s="10">
        <v>0.188</v>
      </c>
      <c r="V73" s="23">
        <v>0.61599999999999999</v>
      </c>
      <c r="X73" s="22">
        <f t="shared" si="50"/>
        <v>0</v>
      </c>
      <c r="Y73" s="10">
        <f t="shared" si="51"/>
        <v>0</v>
      </c>
      <c r="Z73" s="23">
        <f t="shared" si="52"/>
        <v>0</v>
      </c>
      <c r="AA73" s="22">
        <f t="shared" si="53"/>
        <v>0</v>
      </c>
      <c r="AB73" s="10">
        <f t="shared" si="54"/>
        <v>0</v>
      </c>
      <c r="AC73" s="23">
        <f t="shared" si="55"/>
        <v>0</v>
      </c>
      <c r="AD73" s="22">
        <f t="shared" si="56"/>
        <v>0</v>
      </c>
      <c r="AE73" s="10">
        <f t="shared" si="57"/>
        <v>0</v>
      </c>
      <c r="AF73" s="23">
        <f t="shared" si="58"/>
        <v>0</v>
      </c>
      <c r="AG73" s="22">
        <f t="shared" si="59"/>
        <v>0</v>
      </c>
      <c r="AH73" s="10">
        <f t="shared" si="60"/>
        <v>0</v>
      </c>
      <c r="AI73" s="23">
        <f t="shared" si="61"/>
        <v>0</v>
      </c>
      <c r="AJ73" s="22">
        <f t="shared" si="62"/>
        <v>0</v>
      </c>
      <c r="AK73" s="10">
        <f t="shared" si="63"/>
        <v>0</v>
      </c>
      <c r="AL73" s="23">
        <f t="shared" si="64"/>
        <v>0</v>
      </c>
      <c r="AM73" s="22">
        <f t="shared" si="65"/>
        <v>0</v>
      </c>
      <c r="AN73" s="10">
        <f t="shared" si="66"/>
        <v>0</v>
      </c>
      <c r="AO73" s="23">
        <f t="shared" si="67"/>
        <v>0</v>
      </c>
      <c r="AP73" s="22">
        <f t="shared" si="68"/>
        <v>0</v>
      </c>
      <c r="AQ73" s="10">
        <f t="shared" si="69"/>
        <v>0</v>
      </c>
      <c r="AR73" s="23">
        <f t="shared" si="70"/>
        <v>0</v>
      </c>
      <c r="AS73" s="22">
        <f t="shared" si="71"/>
        <v>0</v>
      </c>
      <c r="AT73" s="10">
        <f t="shared" si="72"/>
        <v>0</v>
      </c>
      <c r="AU73" s="23">
        <f t="shared" si="73"/>
        <v>0</v>
      </c>
      <c r="AV73" s="22">
        <f t="shared" si="74"/>
        <v>0</v>
      </c>
      <c r="AW73" s="10">
        <f t="shared" si="75"/>
        <v>0</v>
      </c>
      <c r="AX73" s="23">
        <f t="shared" si="76"/>
        <v>0</v>
      </c>
      <c r="AY73" s="22">
        <f t="shared" si="77"/>
        <v>0</v>
      </c>
      <c r="AZ73" s="10">
        <f t="shared" si="78"/>
        <v>0</v>
      </c>
      <c r="BA73" s="23">
        <f t="shared" si="79"/>
        <v>0</v>
      </c>
      <c r="BB73" s="22">
        <f t="shared" si="80"/>
        <v>0</v>
      </c>
      <c r="BC73" s="10">
        <f t="shared" si="81"/>
        <v>0</v>
      </c>
      <c r="BD73" s="23">
        <f t="shared" si="82"/>
        <v>0</v>
      </c>
      <c r="BE73" s="22">
        <f t="shared" si="83"/>
        <v>0</v>
      </c>
      <c r="BF73" s="10">
        <f t="shared" si="84"/>
        <v>0</v>
      </c>
      <c r="BG73" s="23">
        <f t="shared" si="85"/>
        <v>0</v>
      </c>
      <c r="BH73" s="22">
        <f t="shared" si="86"/>
        <v>0</v>
      </c>
      <c r="BI73" s="10">
        <f t="shared" si="87"/>
        <v>0</v>
      </c>
      <c r="BJ73" s="23">
        <f t="shared" si="88"/>
        <v>0</v>
      </c>
      <c r="BK73" s="22">
        <f t="shared" si="89"/>
        <v>0</v>
      </c>
      <c r="BL73" s="10">
        <f t="shared" si="90"/>
        <v>0</v>
      </c>
      <c r="BM73" s="23">
        <f t="shared" si="91"/>
        <v>0</v>
      </c>
      <c r="BN73" s="22">
        <f t="shared" si="92"/>
        <v>0</v>
      </c>
      <c r="BO73" s="10">
        <f t="shared" si="93"/>
        <v>0</v>
      </c>
      <c r="BP73" s="23">
        <f t="shared" si="94"/>
        <v>0</v>
      </c>
      <c r="BR73" s="10">
        <f t="shared" si="95"/>
        <v>0</v>
      </c>
      <c r="BS73" s="23"/>
    </row>
    <row r="74" spans="1:71">
      <c r="A74">
        <f>'2. k-data'!A74</f>
        <v>715</v>
      </c>
      <c r="B74">
        <f>'2. k-data'!B74</f>
        <v>0</v>
      </c>
      <c r="D74" s="22">
        <v>4.1000000000000003E-3</v>
      </c>
      <c r="E74" s="10">
        <v>1.5E-3</v>
      </c>
      <c r="F74" s="23">
        <v>0</v>
      </c>
      <c r="H74" s="22">
        <v>0.46500000000000002</v>
      </c>
      <c r="I74" s="10">
        <v>0.32500000000000001</v>
      </c>
      <c r="J74" s="10">
        <v>0.41199999999999998</v>
      </c>
      <c r="K74" s="10">
        <v>0.16800000000000001</v>
      </c>
      <c r="L74" s="10">
        <v>0.19800000000000001</v>
      </c>
      <c r="M74" s="10">
        <v>0.33800000000000002</v>
      </c>
      <c r="N74" s="10">
        <v>0.503</v>
      </c>
      <c r="O74" s="10">
        <v>0.72199999999999998</v>
      </c>
      <c r="P74" s="10">
        <v>0.83299999999999996</v>
      </c>
      <c r="Q74" s="10">
        <v>0.751</v>
      </c>
      <c r="R74" s="10">
        <v>0.223</v>
      </c>
      <c r="S74" s="10">
        <v>0.21</v>
      </c>
      <c r="T74" s="10">
        <v>0.74399999999999999</v>
      </c>
      <c r="U74" s="10">
        <v>0.20699999999999999</v>
      </c>
      <c r="V74" s="23">
        <v>0.61599999999999999</v>
      </c>
      <c r="X74" s="22">
        <f t="shared" si="50"/>
        <v>0</v>
      </c>
      <c r="Y74" s="10">
        <f t="shared" si="51"/>
        <v>0</v>
      </c>
      <c r="Z74" s="23">
        <f t="shared" si="52"/>
        <v>0</v>
      </c>
      <c r="AA74" s="22">
        <f t="shared" si="53"/>
        <v>0</v>
      </c>
      <c r="AB74" s="10">
        <f t="shared" si="54"/>
        <v>0</v>
      </c>
      <c r="AC74" s="23">
        <f t="shared" si="55"/>
        <v>0</v>
      </c>
      <c r="AD74" s="22">
        <f t="shared" si="56"/>
        <v>0</v>
      </c>
      <c r="AE74" s="10">
        <f t="shared" si="57"/>
        <v>0</v>
      </c>
      <c r="AF74" s="23">
        <f t="shared" si="58"/>
        <v>0</v>
      </c>
      <c r="AG74" s="22">
        <f t="shared" si="59"/>
        <v>0</v>
      </c>
      <c r="AH74" s="10">
        <f t="shared" si="60"/>
        <v>0</v>
      </c>
      <c r="AI74" s="23">
        <f t="shared" si="61"/>
        <v>0</v>
      </c>
      <c r="AJ74" s="22">
        <f t="shared" si="62"/>
        <v>0</v>
      </c>
      <c r="AK74" s="10">
        <f t="shared" si="63"/>
        <v>0</v>
      </c>
      <c r="AL74" s="23">
        <f t="shared" si="64"/>
        <v>0</v>
      </c>
      <c r="AM74" s="22">
        <f t="shared" si="65"/>
        <v>0</v>
      </c>
      <c r="AN74" s="10">
        <f t="shared" si="66"/>
        <v>0</v>
      </c>
      <c r="AO74" s="23">
        <f t="shared" si="67"/>
        <v>0</v>
      </c>
      <c r="AP74" s="22">
        <f t="shared" si="68"/>
        <v>0</v>
      </c>
      <c r="AQ74" s="10">
        <f t="shared" si="69"/>
        <v>0</v>
      </c>
      <c r="AR74" s="23">
        <f t="shared" si="70"/>
        <v>0</v>
      </c>
      <c r="AS74" s="22">
        <f t="shared" si="71"/>
        <v>0</v>
      </c>
      <c r="AT74" s="10">
        <f t="shared" si="72"/>
        <v>0</v>
      </c>
      <c r="AU74" s="23">
        <f t="shared" si="73"/>
        <v>0</v>
      </c>
      <c r="AV74" s="22">
        <f t="shared" si="74"/>
        <v>0</v>
      </c>
      <c r="AW74" s="10">
        <f t="shared" si="75"/>
        <v>0</v>
      </c>
      <c r="AX74" s="23">
        <f t="shared" si="76"/>
        <v>0</v>
      </c>
      <c r="AY74" s="22">
        <f t="shared" si="77"/>
        <v>0</v>
      </c>
      <c r="AZ74" s="10">
        <f t="shared" si="78"/>
        <v>0</v>
      </c>
      <c r="BA74" s="23">
        <f t="shared" si="79"/>
        <v>0</v>
      </c>
      <c r="BB74" s="22">
        <f t="shared" si="80"/>
        <v>0</v>
      </c>
      <c r="BC74" s="10">
        <f t="shared" si="81"/>
        <v>0</v>
      </c>
      <c r="BD74" s="23">
        <f t="shared" si="82"/>
        <v>0</v>
      </c>
      <c r="BE74" s="22">
        <f t="shared" si="83"/>
        <v>0</v>
      </c>
      <c r="BF74" s="10">
        <f t="shared" si="84"/>
        <v>0</v>
      </c>
      <c r="BG74" s="23">
        <f t="shared" si="85"/>
        <v>0</v>
      </c>
      <c r="BH74" s="22">
        <f t="shared" si="86"/>
        <v>0</v>
      </c>
      <c r="BI74" s="10">
        <f t="shared" si="87"/>
        <v>0</v>
      </c>
      <c r="BJ74" s="23">
        <f t="shared" si="88"/>
        <v>0</v>
      </c>
      <c r="BK74" s="22">
        <f t="shared" si="89"/>
        <v>0</v>
      </c>
      <c r="BL74" s="10">
        <f t="shared" si="90"/>
        <v>0</v>
      </c>
      <c r="BM74" s="23">
        <f t="shared" si="91"/>
        <v>0</v>
      </c>
      <c r="BN74" s="22">
        <f t="shared" si="92"/>
        <v>0</v>
      </c>
      <c r="BO74" s="10">
        <f t="shared" si="93"/>
        <v>0</v>
      </c>
      <c r="BP74" s="23">
        <f t="shared" si="94"/>
        <v>0</v>
      </c>
      <c r="BR74" s="10">
        <f t="shared" si="95"/>
        <v>0</v>
      </c>
      <c r="BS74" s="23"/>
    </row>
    <row r="75" spans="1:71">
      <c r="A75">
        <f>'2. k-data'!A75</f>
        <v>720</v>
      </c>
      <c r="B75">
        <f>'2. k-data'!B75</f>
        <v>0</v>
      </c>
      <c r="D75" s="22">
        <v>2.8999999999999998E-3</v>
      </c>
      <c r="E75" s="10">
        <v>1E-3</v>
      </c>
      <c r="F75" s="23">
        <v>0</v>
      </c>
      <c r="H75" s="22">
        <v>0.46600000000000003</v>
      </c>
      <c r="I75" s="10">
        <v>0.32400000000000001</v>
      </c>
      <c r="J75" s="10">
        <v>0.43099999999999999</v>
      </c>
      <c r="K75" s="10">
        <v>0.16600000000000001</v>
      </c>
      <c r="L75" s="10">
        <v>0.19600000000000001</v>
      </c>
      <c r="M75" s="10">
        <v>0.35099999999999998</v>
      </c>
      <c r="N75" s="10">
        <v>0.51100000000000001</v>
      </c>
      <c r="O75" s="10">
        <v>0.72499999999999998</v>
      </c>
      <c r="P75" s="10">
        <v>0.83499999999999996</v>
      </c>
      <c r="Q75" s="10">
        <v>0.753</v>
      </c>
      <c r="R75" s="10">
        <v>0.24199999999999999</v>
      </c>
      <c r="S75" s="10">
        <v>0.25700000000000001</v>
      </c>
      <c r="T75" s="10">
        <v>0.74299999999999999</v>
      </c>
      <c r="U75" s="10">
        <v>0.22600000000000001</v>
      </c>
      <c r="V75" s="23">
        <v>0.61599999999999999</v>
      </c>
      <c r="X75" s="22">
        <f t="shared" si="50"/>
        <v>0</v>
      </c>
      <c r="Y75" s="10">
        <f t="shared" si="51"/>
        <v>0</v>
      </c>
      <c r="Z75" s="23">
        <f t="shared" si="52"/>
        <v>0</v>
      </c>
      <c r="AA75" s="22">
        <f t="shared" si="53"/>
        <v>0</v>
      </c>
      <c r="AB75" s="10">
        <f t="shared" si="54"/>
        <v>0</v>
      </c>
      <c r="AC75" s="23">
        <f t="shared" si="55"/>
        <v>0</v>
      </c>
      <c r="AD75" s="22">
        <f t="shared" si="56"/>
        <v>0</v>
      </c>
      <c r="AE75" s="10">
        <f t="shared" si="57"/>
        <v>0</v>
      </c>
      <c r="AF75" s="23">
        <f t="shared" si="58"/>
        <v>0</v>
      </c>
      <c r="AG75" s="22">
        <f t="shared" si="59"/>
        <v>0</v>
      </c>
      <c r="AH75" s="10">
        <f t="shared" si="60"/>
        <v>0</v>
      </c>
      <c r="AI75" s="23">
        <f t="shared" si="61"/>
        <v>0</v>
      </c>
      <c r="AJ75" s="22">
        <f t="shared" si="62"/>
        <v>0</v>
      </c>
      <c r="AK75" s="10">
        <f t="shared" si="63"/>
        <v>0</v>
      </c>
      <c r="AL75" s="23">
        <f t="shared" si="64"/>
        <v>0</v>
      </c>
      <c r="AM75" s="22">
        <f t="shared" si="65"/>
        <v>0</v>
      </c>
      <c r="AN75" s="10">
        <f t="shared" si="66"/>
        <v>0</v>
      </c>
      <c r="AO75" s="23">
        <f t="shared" si="67"/>
        <v>0</v>
      </c>
      <c r="AP75" s="22">
        <f t="shared" si="68"/>
        <v>0</v>
      </c>
      <c r="AQ75" s="10">
        <f t="shared" si="69"/>
        <v>0</v>
      </c>
      <c r="AR75" s="23">
        <f t="shared" si="70"/>
        <v>0</v>
      </c>
      <c r="AS75" s="22">
        <f t="shared" si="71"/>
        <v>0</v>
      </c>
      <c r="AT75" s="10">
        <f t="shared" si="72"/>
        <v>0</v>
      </c>
      <c r="AU75" s="23">
        <f t="shared" si="73"/>
        <v>0</v>
      </c>
      <c r="AV75" s="22">
        <f t="shared" si="74"/>
        <v>0</v>
      </c>
      <c r="AW75" s="10">
        <f t="shared" si="75"/>
        <v>0</v>
      </c>
      <c r="AX75" s="23">
        <f t="shared" si="76"/>
        <v>0</v>
      </c>
      <c r="AY75" s="22">
        <f t="shared" si="77"/>
        <v>0</v>
      </c>
      <c r="AZ75" s="10">
        <f t="shared" si="78"/>
        <v>0</v>
      </c>
      <c r="BA75" s="23">
        <f t="shared" si="79"/>
        <v>0</v>
      </c>
      <c r="BB75" s="22">
        <f t="shared" si="80"/>
        <v>0</v>
      </c>
      <c r="BC75" s="10">
        <f t="shared" si="81"/>
        <v>0</v>
      </c>
      <c r="BD75" s="23">
        <f t="shared" si="82"/>
        <v>0</v>
      </c>
      <c r="BE75" s="22">
        <f t="shared" si="83"/>
        <v>0</v>
      </c>
      <c r="BF75" s="10">
        <f t="shared" si="84"/>
        <v>0</v>
      </c>
      <c r="BG75" s="23">
        <f t="shared" si="85"/>
        <v>0</v>
      </c>
      <c r="BH75" s="22">
        <f t="shared" si="86"/>
        <v>0</v>
      </c>
      <c r="BI75" s="10">
        <f t="shared" si="87"/>
        <v>0</v>
      </c>
      <c r="BJ75" s="23">
        <f t="shared" si="88"/>
        <v>0</v>
      </c>
      <c r="BK75" s="22">
        <f t="shared" si="89"/>
        <v>0</v>
      </c>
      <c r="BL75" s="10">
        <f t="shared" si="90"/>
        <v>0</v>
      </c>
      <c r="BM75" s="23">
        <f t="shared" si="91"/>
        <v>0</v>
      </c>
      <c r="BN75" s="22">
        <f t="shared" si="92"/>
        <v>0</v>
      </c>
      <c r="BO75" s="10">
        <f t="shared" si="93"/>
        <v>0</v>
      </c>
      <c r="BP75" s="23">
        <f t="shared" si="94"/>
        <v>0</v>
      </c>
      <c r="BR75" s="10">
        <f t="shared" si="95"/>
        <v>0</v>
      </c>
      <c r="BS75" s="23"/>
    </row>
    <row r="76" spans="1:71">
      <c r="A76">
        <f>'2. k-data'!A76</f>
        <v>725</v>
      </c>
      <c r="B76">
        <f>'2. k-data'!B76</f>
        <v>0</v>
      </c>
      <c r="D76" s="22">
        <v>2E-3</v>
      </c>
      <c r="E76" s="10">
        <v>6.9999999999999999E-4</v>
      </c>
      <c r="F76" s="23">
        <v>0</v>
      </c>
      <c r="H76" s="22">
        <v>0.46600000000000003</v>
      </c>
      <c r="I76" s="10">
        <v>0.32400000000000001</v>
      </c>
      <c r="J76" s="10">
        <v>0.44700000000000001</v>
      </c>
      <c r="K76" s="10">
        <v>0.16400000000000001</v>
      </c>
      <c r="L76" s="10">
        <v>0.19500000000000001</v>
      </c>
      <c r="M76" s="10">
        <v>0.36399999999999999</v>
      </c>
      <c r="N76" s="10">
        <v>0.51800000000000002</v>
      </c>
      <c r="O76" s="10">
        <v>0.72699999999999998</v>
      </c>
      <c r="P76" s="10">
        <v>0.83599999999999997</v>
      </c>
      <c r="Q76" s="10">
        <v>0.754</v>
      </c>
      <c r="R76" s="10">
        <v>0.25700000000000001</v>
      </c>
      <c r="S76" s="10">
        <v>0.30499999999999999</v>
      </c>
      <c r="T76" s="10">
        <v>0.74399999999999999</v>
      </c>
      <c r="U76" s="10">
        <v>0.24299999999999999</v>
      </c>
      <c r="V76" s="23">
        <v>0.61599999999999999</v>
      </c>
      <c r="X76" s="22">
        <f t="shared" si="50"/>
        <v>0</v>
      </c>
      <c r="Y76" s="10">
        <f t="shared" si="51"/>
        <v>0</v>
      </c>
      <c r="Z76" s="23">
        <f t="shared" si="52"/>
        <v>0</v>
      </c>
      <c r="AA76" s="22">
        <f t="shared" si="53"/>
        <v>0</v>
      </c>
      <c r="AB76" s="10">
        <f t="shared" si="54"/>
        <v>0</v>
      </c>
      <c r="AC76" s="23">
        <f t="shared" si="55"/>
        <v>0</v>
      </c>
      <c r="AD76" s="22">
        <f t="shared" si="56"/>
        <v>0</v>
      </c>
      <c r="AE76" s="10">
        <f t="shared" si="57"/>
        <v>0</v>
      </c>
      <c r="AF76" s="23">
        <f t="shared" si="58"/>
        <v>0</v>
      </c>
      <c r="AG76" s="22">
        <f t="shared" si="59"/>
        <v>0</v>
      </c>
      <c r="AH76" s="10">
        <f t="shared" si="60"/>
        <v>0</v>
      </c>
      <c r="AI76" s="23">
        <f t="shared" si="61"/>
        <v>0</v>
      </c>
      <c r="AJ76" s="22">
        <f t="shared" si="62"/>
        <v>0</v>
      </c>
      <c r="AK76" s="10">
        <f t="shared" si="63"/>
        <v>0</v>
      </c>
      <c r="AL76" s="23">
        <f t="shared" si="64"/>
        <v>0</v>
      </c>
      <c r="AM76" s="22">
        <f t="shared" si="65"/>
        <v>0</v>
      </c>
      <c r="AN76" s="10">
        <f t="shared" si="66"/>
        <v>0</v>
      </c>
      <c r="AO76" s="23">
        <f t="shared" si="67"/>
        <v>0</v>
      </c>
      <c r="AP76" s="22">
        <f t="shared" si="68"/>
        <v>0</v>
      </c>
      <c r="AQ76" s="10">
        <f t="shared" si="69"/>
        <v>0</v>
      </c>
      <c r="AR76" s="23">
        <f t="shared" si="70"/>
        <v>0</v>
      </c>
      <c r="AS76" s="22">
        <f t="shared" si="71"/>
        <v>0</v>
      </c>
      <c r="AT76" s="10">
        <f t="shared" si="72"/>
        <v>0</v>
      </c>
      <c r="AU76" s="23">
        <f t="shared" si="73"/>
        <v>0</v>
      </c>
      <c r="AV76" s="22">
        <f t="shared" si="74"/>
        <v>0</v>
      </c>
      <c r="AW76" s="10">
        <f t="shared" si="75"/>
        <v>0</v>
      </c>
      <c r="AX76" s="23">
        <f t="shared" si="76"/>
        <v>0</v>
      </c>
      <c r="AY76" s="22">
        <f t="shared" si="77"/>
        <v>0</v>
      </c>
      <c r="AZ76" s="10">
        <f t="shared" si="78"/>
        <v>0</v>
      </c>
      <c r="BA76" s="23">
        <f t="shared" si="79"/>
        <v>0</v>
      </c>
      <c r="BB76" s="22">
        <f t="shared" si="80"/>
        <v>0</v>
      </c>
      <c r="BC76" s="10">
        <f t="shared" si="81"/>
        <v>0</v>
      </c>
      <c r="BD76" s="23">
        <f t="shared" si="82"/>
        <v>0</v>
      </c>
      <c r="BE76" s="22">
        <f t="shared" si="83"/>
        <v>0</v>
      </c>
      <c r="BF76" s="10">
        <f t="shared" si="84"/>
        <v>0</v>
      </c>
      <c r="BG76" s="23">
        <f t="shared" si="85"/>
        <v>0</v>
      </c>
      <c r="BH76" s="22">
        <f t="shared" si="86"/>
        <v>0</v>
      </c>
      <c r="BI76" s="10">
        <f t="shared" si="87"/>
        <v>0</v>
      </c>
      <c r="BJ76" s="23">
        <f t="shared" si="88"/>
        <v>0</v>
      </c>
      <c r="BK76" s="22">
        <f t="shared" si="89"/>
        <v>0</v>
      </c>
      <c r="BL76" s="10">
        <f t="shared" si="90"/>
        <v>0</v>
      </c>
      <c r="BM76" s="23">
        <f t="shared" si="91"/>
        <v>0</v>
      </c>
      <c r="BN76" s="22">
        <f t="shared" si="92"/>
        <v>0</v>
      </c>
      <c r="BO76" s="10">
        <f t="shared" si="93"/>
        <v>0</v>
      </c>
      <c r="BP76" s="23">
        <f t="shared" si="94"/>
        <v>0</v>
      </c>
      <c r="BR76" s="10">
        <f t="shared" si="95"/>
        <v>0</v>
      </c>
      <c r="BS76" s="23"/>
    </row>
    <row r="77" spans="1:71">
      <c r="A77">
        <f>'2. k-data'!A77</f>
        <v>730</v>
      </c>
      <c r="B77">
        <f>'2. k-data'!B77</f>
        <v>0</v>
      </c>
      <c r="D77" s="22">
        <v>1.4E-3</v>
      </c>
      <c r="E77" s="10">
        <v>5.0000000000000001E-4</v>
      </c>
      <c r="F77" s="23">
        <v>0</v>
      </c>
      <c r="H77" s="22">
        <v>0.46600000000000003</v>
      </c>
      <c r="I77" s="10">
        <v>0.32400000000000001</v>
      </c>
      <c r="J77" s="10">
        <v>0.46</v>
      </c>
      <c r="K77" s="10">
        <v>0.16400000000000001</v>
      </c>
      <c r="L77" s="10">
        <v>0.19500000000000001</v>
      </c>
      <c r="M77" s="10">
        <v>0.376</v>
      </c>
      <c r="N77" s="10">
        <v>0.52500000000000002</v>
      </c>
      <c r="O77" s="10">
        <v>0.72899999999999998</v>
      </c>
      <c r="P77" s="10">
        <v>0.83599999999999997</v>
      </c>
      <c r="Q77" s="10">
        <v>0.755</v>
      </c>
      <c r="R77" s="10">
        <v>0.27</v>
      </c>
      <c r="S77" s="10">
        <v>0.35399999999999998</v>
      </c>
      <c r="T77" s="10">
        <v>0.745</v>
      </c>
      <c r="U77" s="10">
        <v>0.26</v>
      </c>
      <c r="V77" s="23">
        <v>0.61499999999999999</v>
      </c>
      <c r="X77" s="22">
        <f t="shared" si="50"/>
        <v>0</v>
      </c>
      <c r="Y77" s="10">
        <f t="shared" si="51"/>
        <v>0</v>
      </c>
      <c r="Z77" s="23">
        <f t="shared" si="52"/>
        <v>0</v>
      </c>
      <c r="AA77" s="22">
        <f t="shared" si="53"/>
        <v>0</v>
      </c>
      <c r="AB77" s="10">
        <f t="shared" si="54"/>
        <v>0</v>
      </c>
      <c r="AC77" s="23">
        <f t="shared" si="55"/>
        <v>0</v>
      </c>
      <c r="AD77" s="22">
        <f t="shared" si="56"/>
        <v>0</v>
      </c>
      <c r="AE77" s="10">
        <f t="shared" si="57"/>
        <v>0</v>
      </c>
      <c r="AF77" s="23">
        <f t="shared" si="58"/>
        <v>0</v>
      </c>
      <c r="AG77" s="22">
        <f t="shared" si="59"/>
        <v>0</v>
      </c>
      <c r="AH77" s="10">
        <f t="shared" si="60"/>
        <v>0</v>
      </c>
      <c r="AI77" s="23">
        <f t="shared" si="61"/>
        <v>0</v>
      </c>
      <c r="AJ77" s="22">
        <f t="shared" si="62"/>
        <v>0</v>
      </c>
      <c r="AK77" s="10">
        <f t="shared" si="63"/>
        <v>0</v>
      </c>
      <c r="AL77" s="23">
        <f t="shared" si="64"/>
        <v>0</v>
      </c>
      <c r="AM77" s="22">
        <f t="shared" si="65"/>
        <v>0</v>
      </c>
      <c r="AN77" s="10">
        <f t="shared" si="66"/>
        <v>0</v>
      </c>
      <c r="AO77" s="23">
        <f t="shared" si="67"/>
        <v>0</v>
      </c>
      <c r="AP77" s="22">
        <f t="shared" si="68"/>
        <v>0</v>
      </c>
      <c r="AQ77" s="10">
        <f t="shared" si="69"/>
        <v>0</v>
      </c>
      <c r="AR77" s="23">
        <f t="shared" si="70"/>
        <v>0</v>
      </c>
      <c r="AS77" s="22">
        <f t="shared" si="71"/>
        <v>0</v>
      </c>
      <c r="AT77" s="10">
        <f t="shared" si="72"/>
        <v>0</v>
      </c>
      <c r="AU77" s="23">
        <f t="shared" si="73"/>
        <v>0</v>
      </c>
      <c r="AV77" s="22">
        <f t="shared" si="74"/>
        <v>0</v>
      </c>
      <c r="AW77" s="10">
        <f t="shared" si="75"/>
        <v>0</v>
      </c>
      <c r="AX77" s="23">
        <f t="shared" si="76"/>
        <v>0</v>
      </c>
      <c r="AY77" s="22">
        <f t="shared" si="77"/>
        <v>0</v>
      </c>
      <c r="AZ77" s="10">
        <f t="shared" si="78"/>
        <v>0</v>
      </c>
      <c r="BA77" s="23">
        <f t="shared" si="79"/>
        <v>0</v>
      </c>
      <c r="BB77" s="22">
        <f t="shared" si="80"/>
        <v>0</v>
      </c>
      <c r="BC77" s="10">
        <f t="shared" si="81"/>
        <v>0</v>
      </c>
      <c r="BD77" s="23">
        <f t="shared" si="82"/>
        <v>0</v>
      </c>
      <c r="BE77" s="22">
        <f t="shared" si="83"/>
        <v>0</v>
      </c>
      <c r="BF77" s="10">
        <f t="shared" si="84"/>
        <v>0</v>
      </c>
      <c r="BG77" s="23">
        <f t="shared" si="85"/>
        <v>0</v>
      </c>
      <c r="BH77" s="22">
        <f t="shared" si="86"/>
        <v>0</v>
      </c>
      <c r="BI77" s="10">
        <f t="shared" si="87"/>
        <v>0</v>
      </c>
      <c r="BJ77" s="23">
        <f t="shared" si="88"/>
        <v>0</v>
      </c>
      <c r="BK77" s="22">
        <f t="shared" si="89"/>
        <v>0</v>
      </c>
      <c r="BL77" s="10">
        <f t="shared" si="90"/>
        <v>0</v>
      </c>
      <c r="BM77" s="23">
        <f t="shared" si="91"/>
        <v>0</v>
      </c>
      <c r="BN77" s="22">
        <f t="shared" si="92"/>
        <v>0</v>
      </c>
      <c r="BO77" s="10">
        <f t="shared" si="93"/>
        <v>0</v>
      </c>
      <c r="BP77" s="23">
        <f t="shared" si="94"/>
        <v>0</v>
      </c>
      <c r="BR77" s="10">
        <f t="shared" si="95"/>
        <v>0</v>
      </c>
      <c r="BS77" s="23"/>
    </row>
    <row r="78" spans="1:71">
      <c r="A78">
        <f>'2. k-data'!A78</f>
        <v>735</v>
      </c>
      <c r="B78">
        <f>'2. k-data'!B78</f>
        <v>0</v>
      </c>
      <c r="D78" s="22">
        <v>1E-3</v>
      </c>
      <c r="E78" s="10">
        <v>4.0000000000000002E-4</v>
      </c>
      <c r="F78" s="23">
        <v>0</v>
      </c>
      <c r="H78" s="22">
        <v>0.46600000000000003</v>
      </c>
      <c r="I78" s="10">
        <v>0.32300000000000001</v>
      </c>
      <c r="J78" s="10">
        <v>0.47199999999999998</v>
      </c>
      <c r="K78" s="10">
        <v>0.16500000000000001</v>
      </c>
      <c r="L78" s="10">
        <v>0.19600000000000001</v>
      </c>
      <c r="M78" s="10">
        <v>0.38900000000000001</v>
      </c>
      <c r="N78" s="10">
        <v>0.53200000000000003</v>
      </c>
      <c r="O78" s="10">
        <v>0.73</v>
      </c>
      <c r="P78" s="10">
        <v>0.83699999999999997</v>
      </c>
      <c r="Q78" s="10">
        <v>0.755</v>
      </c>
      <c r="R78" s="10">
        <v>0.28199999999999997</v>
      </c>
      <c r="S78" s="10">
        <v>0.40100000000000002</v>
      </c>
      <c r="T78" s="10">
        <v>0.748</v>
      </c>
      <c r="U78" s="10">
        <v>0.27700000000000002</v>
      </c>
      <c r="V78" s="23">
        <v>0.61299999999999999</v>
      </c>
      <c r="X78" s="22">
        <f t="shared" si="50"/>
        <v>0</v>
      </c>
      <c r="Y78" s="10">
        <f t="shared" si="51"/>
        <v>0</v>
      </c>
      <c r="Z78" s="23">
        <f t="shared" si="52"/>
        <v>0</v>
      </c>
      <c r="AA78" s="22">
        <f t="shared" si="53"/>
        <v>0</v>
      </c>
      <c r="AB78" s="10">
        <f t="shared" si="54"/>
        <v>0</v>
      </c>
      <c r="AC78" s="23">
        <f t="shared" si="55"/>
        <v>0</v>
      </c>
      <c r="AD78" s="22">
        <f t="shared" si="56"/>
        <v>0</v>
      </c>
      <c r="AE78" s="10">
        <f t="shared" si="57"/>
        <v>0</v>
      </c>
      <c r="AF78" s="23">
        <f t="shared" si="58"/>
        <v>0</v>
      </c>
      <c r="AG78" s="22">
        <f t="shared" si="59"/>
        <v>0</v>
      </c>
      <c r="AH78" s="10">
        <f t="shared" si="60"/>
        <v>0</v>
      </c>
      <c r="AI78" s="23">
        <f t="shared" si="61"/>
        <v>0</v>
      </c>
      <c r="AJ78" s="22">
        <f t="shared" si="62"/>
        <v>0</v>
      </c>
      <c r="AK78" s="10">
        <f t="shared" si="63"/>
        <v>0</v>
      </c>
      <c r="AL78" s="23">
        <f t="shared" si="64"/>
        <v>0</v>
      </c>
      <c r="AM78" s="22">
        <f t="shared" si="65"/>
        <v>0</v>
      </c>
      <c r="AN78" s="10">
        <f t="shared" si="66"/>
        <v>0</v>
      </c>
      <c r="AO78" s="23">
        <f t="shared" si="67"/>
        <v>0</v>
      </c>
      <c r="AP78" s="22">
        <f t="shared" si="68"/>
        <v>0</v>
      </c>
      <c r="AQ78" s="10">
        <f t="shared" si="69"/>
        <v>0</v>
      </c>
      <c r="AR78" s="23">
        <f t="shared" si="70"/>
        <v>0</v>
      </c>
      <c r="AS78" s="22">
        <f t="shared" si="71"/>
        <v>0</v>
      </c>
      <c r="AT78" s="10">
        <f t="shared" si="72"/>
        <v>0</v>
      </c>
      <c r="AU78" s="23">
        <f t="shared" si="73"/>
        <v>0</v>
      </c>
      <c r="AV78" s="22">
        <f t="shared" si="74"/>
        <v>0</v>
      </c>
      <c r="AW78" s="10">
        <f t="shared" si="75"/>
        <v>0</v>
      </c>
      <c r="AX78" s="23">
        <f t="shared" si="76"/>
        <v>0</v>
      </c>
      <c r="AY78" s="22">
        <f t="shared" si="77"/>
        <v>0</v>
      </c>
      <c r="AZ78" s="10">
        <f t="shared" si="78"/>
        <v>0</v>
      </c>
      <c r="BA78" s="23">
        <f t="shared" si="79"/>
        <v>0</v>
      </c>
      <c r="BB78" s="22">
        <f t="shared" si="80"/>
        <v>0</v>
      </c>
      <c r="BC78" s="10">
        <f t="shared" si="81"/>
        <v>0</v>
      </c>
      <c r="BD78" s="23">
        <f t="shared" si="82"/>
        <v>0</v>
      </c>
      <c r="BE78" s="22">
        <f t="shared" si="83"/>
        <v>0</v>
      </c>
      <c r="BF78" s="10">
        <f t="shared" si="84"/>
        <v>0</v>
      </c>
      <c r="BG78" s="23">
        <f t="shared" si="85"/>
        <v>0</v>
      </c>
      <c r="BH78" s="22">
        <f t="shared" si="86"/>
        <v>0</v>
      </c>
      <c r="BI78" s="10">
        <f t="shared" si="87"/>
        <v>0</v>
      </c>
      <c r="BJ78" s="23">
        <f t="shared" si="88"/>
        <v>0</v>
      </c>
      <c r="BK78" s="22">
        <f t="shared" si="89"/>
        <v>0</v>
      </c>
      <c r="BL78" s="10">
        <f t="shared" si="90"/>
        <v>0</v>
      </c>
      <c r="BM78" s="23">
        <f t="shared" si="91"/>
        <v>0</v>
      </c>
      <c r="BN78" s="22">
        <f t="shared" si="92"/>
        <v>0</v>
      </c>
      <c r="BO78" s="10">
        <f t="shared" si="93"/>
        <v>0</v>
      </c>
      <c r="BP78" s="23">
        <f t="shared" si="94"/>
        <v>0</v>
      </c>
      <c r="BR78" s="10">
        <f t="shared" si="95"/>
        <v>0</v>
      </c>
      <c r="BS78" s="23"/>
    </row>
    <row r="79" spans="1:71">
      <c r="A79">
        <f>'2. k-data'!A79</f>
        <v>740</v>
      </c>
      <c r="B79">
        <f>'2. k-data'!B79</f>
        <v>0</v>
      </c>
      <c r="D79" s="22">
        <v>6.9999999999999999E-4</v>
      </c>
      <c r="E79" s="10">
        <v>2.0000000000000001E-4</v>
      </c>
      <c r="F79" s="23">
        <v>0</v>
      </c>
      <c r="H79" s="22">
        <v>0.46700000000000003</v>
      </c>
      <c r="I79" s="10">
        <v>0.32200000000000001</v>
      </c>
      <c r="J79" s="10">
        <v>0.48099999999999998</v>
      </c>
      <c r="K79" s="10">
        <v>0.16800000000000001</v>
      </c>
      <c r="L79" s="10">
        <v>0.19700000000000001</v>
      </c>
      <c r="M79" s="10">
        <v>0.40100000000000002</v>
      </c>
      <c r="N79" s="10">
        <v>0.53900000000000003</v>
      </c>
      <c r="O79" s="10">
        <v>0.73</v>
      </c>
      <c r="P79" s="10">
        <v>0.83799999999999997</v>
      </c>
      <c r="Q79" s="10">
        <v>0.755</v>
      </c>
      <c r="R79" s="10">
        <v>0.29199999999999998</v>
      </c>
      <c r="S79" s="10">
        <v>0.44600000000000001</v>
      </c>
      <c r="T79" s="10">
        <v>0.75</v>
      </c>
      <c r="U79" s="10">
        <v>0.29399999999999998</v>
      </c>
      <c r="V79" s="23">
        <v>0.61199999999999999</v>
      </c>
      <c r="X79" s="22">
        <f t="shared" si="50"/>
        <v>0</v>
      </c>
      <c r="Y79" s="10">
        <f t="shared" si="51"/>
        <v>0</v>
      </c>
      <c r="Z79" s="23">
        <f t="shared" si="52"/>
        <v>0</v>
      </c>
      <c r="AA79" s="22">
        <f t="shared" si="53"/>
        <v>0</v>
      </c>
      <c r="AB79" s="10">
        <f t="shared" si="54"/>
        <v>0</v>
      </c>
      <c r="AC79" s="23">
        <f t="shared" si="55"/>
        <v>0</v>
      </c>
      <c r="AD79" s="22">
        <f t="shared" si="56"/>
        <v>0</v>
      </c>
      <c r="AE79" s="10">
        <f t="shared" si="57"/>
        <v>0</v>
      </c>
      <c r="AF79" s="23">
        <f t="shared" si="58"/>
        <v>0</v>
      </c>
      <c r="AG79" s="22">
        <f t="shared" si="59"/>
        <v>0</v>
      </c>
      <c r="AH79" s="10">
        <f t="shared" si="60"/>
        <v>0</v>
      </c>
      <c r="AI79" s="23">
        <f t="shared" si="61"/>
        <v>0</v>
      </c>
      <c r="AJ79" s="22">
        <f t="shared" si="62"/>
        <v>0</v>
      </c>
      <c r="AK79" s="10">
        <f t="shared" si="63"/>
        <v>0</v>
      </c>
      <c r="AL79" s="23">
        <f t="shared" si="64"/>
        <v>0</v>
      </c>
      <c r="AM79" s="22">
        <f t="shared" si="65"/>
        <v>0</v>
      </c>
      <c r="AN79" s="10">
        <f t="shared" si="66"/>
        <v>0</v>
      </c>
      <c r="AO79" s="23">
        <f t="shared" si="67"/>
        <v>0</v>
      </c>
      <c r="AP79" s="22">
        <f t="shared" si="68"/>
        <v>0</v>
      </c>
      <c r="AQ79" s="10">
        <f t="shared" si="69"/>
        <v>0</v>
      </c>
      <c r="AR79" s="23">
        <f t="shared" si="70"/>
        <v>0</v>
      </c>
      <c r="AS79" s="22">
        <f t="shared" si="71"/>
        <v>0</v>
      </c>
      <c r="AT79" s="10">
        <f t="shared" si="72"/>
        <v>0</v>
      </c>
      <c r="AU79" s="23">
        <f t="shared" si="73"/>
        <v>0</v>
      </c>
      <c r="AV79" s="22">
        <f t="shared" si="74"/>
        <v>0</v>
      </c>
      <c r="AW79" s="10">
        <f t="shared" si="75"/>
        <v>0</v>
      </c>
      <c r="AX79" s="23">
        <f t="shared" si="76"/>
        <v>0</v>
      </c>
      <c r="AY79" s="22">
        <f t="shared" si="77"/>
        <v>0</v>
      </c>
      <c r="AZ79" s="10">
        <f t="shared" si="78"/>
        <v>0</v>
      </c>
      <c r="BA79" s="23">
        <f t="shared" si="79"/>
        <v>0</v>
      </c>
      <c r="BB79" s="22">
        <f t="shared" si="80"/>
        <v>0</v>
      </c>
      <c r="BC79" s="10">
        <f t="shared" si="81"/>
        <v>0</v>
      </c>
      <c r="BD79" s="23">
        <f t="shared" si="82"/>
        <v>0</v>
      </c>
      <c r="BE79" s="22">
        <f t="shared" si="83"/>
        <v>0</v>
      </c>
      <c r="BF79" s="10">
        <f t="shared" si="84"/>
        <v>0</v>
      </c>
      <c r="BG79" s="23">
        <f t="shared" si="85"/>
        <v>0</v>
      </c>
      <c r="BH79" s="22">
        <f t="shared" si="86"/>
        <v>0</v>
      </c>
      <c r="BI79" s="10">
        <f t="shared" si="87"/>
        <v>0</v>
      </c>
      <c r="BJ79" s="23">
        <f t="shared" si="88"/>
        <v>0</v>
      </c>
      <c r="BK79" s="22">
        <f t="shared" si="89"/>
        <v>0</v>
      </c>
      <c r="BL79" s="10">
        <f t="shared" si="90"/>
        <v>0</v>
      </c>
      <c r="BM79" s="23">
        <f t="shared" si="91"/>
        <v>0</v>
      </c>
      <c r="BN79" s="22">
        <f t="shared" si="92"/>
        <v>0</v>
      </c>
      <c r="BO79" s="10">
        <f t="shared" si="93"/>
        <v>0</v>
      </c>
      <c r="BP79" s="23">
        <f t="shared" si="94"/>
        <v>0</v>
      </c>
      <c r="BR79" s="10">
        <f t="shared" si="95"/>
        <v>0</v>
      </c>
      <c r="BS79" s="23"/>
    </row>
    <row r="80" spans="1:71">
      <c r="A80">
        <f>'2. k-data'!A80</f>
        <v>745</v>
      </c>
      <c r="B80">
        <f>'2. k-data'!B80</f>
        <v>0</v>
      </c>
      <c r="D80" s="22">
        <v>5.0000000000000001E-4</v>
      </c>
      <c r="E80" s="10">
        <v>2.0000000000000001E-4</v>
      </c>
      <c r="F80" s="23">
        <v>0</v>
      </c>
      <c r="H80" s="22">
        <v>0.46700000000000003</v>
      </c>
      <c r="I80" s="10">
        <v>0.32100000000000001</v>
      </c>
      <c r="J80" s="10">
        <v>0.48799999999999999</v>
      </c>
      <c r="K80" s="10">
        <v>0.17199999999999999</v>
      </c>
      <c r="L80" s="10">
        <v>0.2</v>
      </c>
      <c r="M80" s="10">
        <v>0.41299999999999998</v>
      </c>
      <c r="N80" s="10">
        <v>0.54600000000000004</v>
      </c>
      <c r="O80" s="10">
        <v>0.73</v>
      </c>
      <c r="P80" s="10">
        <v>0.83899999999999997</v>
      </c>
      <c r="Q80" s="10">
        <v>0.755</v>
      </c>
      <c r="R80" s="10">
        <v>0.30199999999999999</v>
      </c>
      <c r="S80" s="10">
        <v>0.48499999999999999</v>
      </c>
      <c r="T80" s="10">
        <v>0.75</v>
      </c>
      <c r="U80" s="10">
        <v>0.31</v>
      </c>
      <c r="V80" s="23">
        <v>0.61</v>
      </c>
      <c r="X80" s="22">
        <f t="shared" si="50"/>
        <v>0</v>
      </c>
      <c r="Y80" s="10">
        <f t="shared" si="51"/>
        <v>0</v>
      </c>
      <c r="Z80" s="23">
        <f t="shared" si="52"/>
        <v>0</v>
      </c>
      <c r="AA80" s="22">
        <f t="shared" si="53"/>
        <v>0</v>
      </c>
      <c r="AB80" s="10">
        <f t="shared" si="54"/>
        <v>0</v>
      </c>
      <c r="AC80" s="23">
        <f t="shared" si="55"/>
        <v>0</v>
      </c>
      <c r="AD80" s="22">
        <f t="shared" si="56"/>
        <v>0</v>
      </c>
      <c r="AE80" s="10">
        <f t="shared" si="57"/>
        <v>0</v>
      </c>
      <c r="AF80" s="23">
        <f t="shared" si="58"/>
        <v>0</v>
      </c>
      <c r="AG80" s="22">
        <f t="shared" si="59"/>
        <v>0</v>
      </c>
      <c r="AH80" s="10">
        <f t="shared" si="60"/>
        <v>0</v>
      </c>
      <c r="AI80" s="23">
        <f t="shared" si="61"/>
        <v>0</v>
      </c>
      <c r="AJ80" s="22">
        <f t="shared" si="62"/>
        <v>0</v>
      </c>
      <c r="AK80" s="10">
        <f t="shared" si="63"/>
        <v>0</v>
      </c>
      <c r="AL80" s="23">
        <f t="shared" si="64"/>
        <v>0</v>
      </c>
      <c r="AM80" s="22">
        <f t="shared" si="65"/>
        <v>0</v>
      </c>
      <c r="AN80" s="10">
        <f t="shared" si="66"/>
        <v>0</v>
      </c>
      <c r="AO80" s="23">
        <f t="shared" si="67"/>
        <v>0</v>
      </c>
      <c r="AP80" s="22">
        <f t="shared" si="68"/>
        <v>0</v>
      </c>
      <c r="AQ80" s="10">
        <f t="shared" si="69"/>
        <v>0</v>
      </c>
      <c r="AR80" s="23">
        <f t="shared" si="70"/>
        <v>0</v>
      </c>
      <c r="AS80" s="22">
        <f t="shared" si="71"/>
        <v>0</v>
      </c>
      <c r="AT80" s="10">
        <f t="shared" si="72"/>
        <v>0</v>
      </c>
      <c r="AU80" s="23">
        <f t="shared" si="73"/>
        <v>0</v>
      </c>
      <c r="AV80" s="22">
        <f t="shared" si="74"/>
        <v>0</v>
      </c>
      <c r="AW80" s="10">
        <f t="shared" si="75"/>
        <v>0</v>
      </c>
      <c r="AX80" s="23">
        <f t="shared" si="76"/>
        <v>0</v>
      </c>
      <c r="AY80" s="22">
        <f t="shared" si="77"/>
        <v>0</v>
      </c>
      <c r="AZ80" s="10">
        <f t="shared" si="78"/>
        <v>0</v>
      </c>
      <c r="BA80" s="23">
        <f t="shared" si="79"/>
        <v>0</v>
      </c>
      <c r="BB80" s="22">
        <f t="shared" si="80"/>
        <v>0</v>
      </c>
      <c r="BC80" s="10">
        <f t="shared" si="81"/>
        <v>0</v>
      </c>
      <c r="BD80" s="23">
        <f t="shared" si="82"/>
        <v>0</v>
      </c>
      <c r="BE80" s="22">
        <f t="shared" si="83"/>
        <v>0</v>
      </c>
      <c r="BF80" s="10">
        <f t="shared" si="84"/>
        <v>0</v>
      </c>
      <c r="BG80" s="23">
        <f t="shared" si="85"/>
        <v>0</v>
      </c>
      <c r="BH80" s="22">
        <f t="shared" si="86"/>
        <v>0</v>
      </c>
      <c r="BI80" s="10">
        <f t="shared" si="87"/>
        <v>0</v>
      </c>
      <c r="BJ80" s="23">
        <f t="shared" si="88"/>
        <v>0</v>
      </c>
      <c r="BK80" s="22">
        <f t="shared" si="89"/>
        <v>0</v>
      </c>
      <c r="BL80" s="10">
        <f t="shared" si="90"/>
        <v>0</v>
      </c>
      <c r="BM80" s="23">
        <f t="shared" si="91"/>
        <v>0</v>
      </c>
      <c r="BN80" s="22">
        <f t="shared" si="92"/>
        <v>0</v>
      </c>
      <c r="BO80" s="10">
        <f t="shared" si="93"/>
        <v>0</v>
      </c>
      <c r="BP80" s="23">
        <f t="shared" si="94"/>
        <v>0</v>
      </c>
      <c r="BR80" s="10">
        <f t="shared" si="95"/>
        <v>0</v>
      </c>
      <c r="BS80" s="23"/>
    </row>
    <row r="81" spans="1:71">
      <c r="A81">
        <f>'2. k-data'!A81</f>
        <v>750</v>
      </c>
      <c r="B81">
        <f>'2. k-data'!B81</f>
        <v>0</v>
      </c>
      <c r="D81" s="22">
        <v>2.9999999999999997E-4</v>
      </c>
      <c r="E81" s="10">
        <v>1E-4</v>
      </c>
      <c r="F81" s="23">
        <v>0</v>
      </c>
      <c r="H81" s="22">
        <v>0.46700000000000003</v>
      </c>
      <c r="I81" s="10">
        <v>0.32</v>
      </c>
      <c r="J81" s="10">
        <v>0.49299999999999999</v>
      </c>
      <c r="K81" s="10">
        <v>0.17699999999999999</v>
      </c>
      <c r="L81" s="10">
        <v>0.20300000000000001</v>
      </c>
      <c r="M81" s="10">
        <v>0.42499999999999999</v>
      </c>
      <c r="N81" s="10">
        <v>0.55300000000000005</v>
      </c>
      <c r="O81" s="10">
        <v>0.73</v>
      </c>
      <c r="P81" s="10">
        <v>0.83899999999999997</v>
      </c>
      <c r="Q81" s="10">
        <v>0.75600000000000001</v>
      </c>
      <c r="R81" s="10">
        <v>0.31</v>
      </c>
      <c r="S81" s="10">
        <v>0.52</v>
      </c>
      <c r="T81" s="10">
        <v>0.749</v>
      </c>
      <c r="U81" s="10">
        <v>0.32500000000000001</v>
      </c>
      <c r="V81" s="23">
        <v>0.60899999999999999</v>
      </c>
      <c r="X81" s="22">
        <f t="shared" si="50"/>
        <v>0</v>
      </c>
      <c r="Y81" s="10">
        <f t="shared" si="51"/>
        <v>0</v>
      </c>
      <c r="Z81" s="23">
        <f t="shared" si="52"/>
        <v>0</v>
      </c>
      <c r="AA81" s="22">
        <f t="shared" si="53"/>
        <v>0</v>
      </c>
      <c r="AB81" s="10">
        <f t="shared" si="54"/>
        <v>0</v>
      </c>
      <c r="AC81" s="23">
        <f t="shared" si="55"/>
        <v>0</v>
      </c>
      <c r="AD81" s="22">
        <f t="shared" si="56"/>
        <v>0</v>
      </c>
      <c r="AE81" s="10">
        <f t="shared" si="57"/>
        <v>0</v>
      </c>
      <c r="AF81" s="23">
        <f t="shared" si="58"/>
        <v>0</v>
      </c>
      <c r="AG81" s="22">
        <f t="shared" si="59"/>
        <v>0</v>
      </c>
      <c r="AH81" s="10">
        <f t="shared" si="60"/>
        <v>0</v>
      </c>
      <c r="AI81" s="23">
        <f t="shared" si="61"/>
        <v>0</v>
      </c>
      <c r="AJ81" s="22">
        <f t="shared" si="62"/>
        <v>0</v>
      </c>
      <c r="AK81" s="10">
        <f t="shared" si="63"/>
        <v>0</v>
      </c>
      <c r="AL81" s="23">
        <f t="shared" si="64"/>
        <v>0</v>
      </c>
      <c r="AM81" s="22">
        <f t="shared" si="65"/>
        <v>0</v>
      </c>
      <c r="AN81" s="10">
        <f t="shared" si="66"/>
        <v>0</v>
      </c>
      <c r="AO81" s="23">
        <f t="shared" si="67"/>
        <v>0</v>
      </c>
      <c r="AP81" s="22">
        <f t="shared" si="68"/>
        <v>0</v>
      </c>
      <c r="AQ81" s="10">
        <f t="shared" si="69"/>
        <v>0</v>
      </c>
      <c r="AR81" s="23">
        <f t="shared" si="70"/>
        <v>0</v>
      </c>
      <c r="AS81" s="22">
        <f t="shared" si="71"/>
        <v>0</v>
      </c>
      <c r="AT81" s="10">
        <f t="shared" si="72"/>
        <v>0</v>
      </c>
      <c r="AU81" s="23">
        <f t="shared" si="73"/>
        <v>0</v>
      </c>
      <c r="AV81" s="22">
        <f t="shared" si="74"/>
        <v>0</v>
      </c>
      <c r="AW81" s="10">
        <f t="shared" si="75"/>
        <v>0</v>
      </c>
      <c r="AX81" s="23">
        <f t="shared" si="76"/>
        <v>0</v>
      </c>
      <c r="AY81" s="22">
        <f t="shared" si="77"/>
        <v>0</v>
      </c>
      <c r="AZ81" s="10">
        <f t="shared" si="78"/>
        <v>0</v>
      </c>
      <c r="BA81" s="23">
        <f t="shared" si="79"/>
        <v>0</v>
      </c>
      <c r="BB81" s="22">
        <f t="shared" si="80"/>
        <v>0</v>
      </c>
      <c r="BC81" s="10">
        <f t="shared" si="81"/>
        <v>0</v>
      </c>
      <c r="BD81" s="23">
        <f t="shared" si="82"/>
        <v>0</v>
      </c>
      <c r="BE81" s="22">
        <f t="shared" si="83"/>
        <v>0</v>
      </c>
      <c r="BF81" s="10">
        <f t="shared" si="84"/>
        <v>0</v>
      </c>
      <c r="BG81" s="23">
        <f t="shared" si="85"/>
        <v>0</v>
      </c>
      <c r="BH81" s="22">
        <f t="shared" si="86"/>
        <v>0</v>
      </c>
      <c r="BI81" s="10">
        <f t="shared" si="87"/>
        <v>0</v>
      </c>
      <c r="BJ81" s="23">
        <f t="shared" si="88"/>
        <v>0</v>
      </c>
      <c r="BK81" s="22">
        <f t="shared" si="89"/>
        <v>0</v>
      </c>
      <c r="BL81" s="10">
        <f t="shared" si="90"/>
        <v>0</v>
      </c>
      <c r="BM81" s="23">
        <f t="shared" si="91"/>
        <v>0</v>
      </c>
      <c r="BN81" s="22">
        <f t="shared" si="92"/>
        <v>0</v>
      </c>
      <c r="BO81" s="10">
        <f t="shared" si="93"/>
        <v>0</v>
      </c>
      <c r="BP81" s="23">
        <f t="shared" si="94"/>
        <v>0</v>
      </c>
      <c r="BR81" s="10">
        <f t="shared" si="95"/>
        <v>0</v>
      </c>
      <c r="BS81" s="23"/>
    </row>
    <row r="82" spans="1:71">
      <c r="A82">
        <f>'2. k-data'!A82</f>
        <v>755</v>
      </c>
      <c r="B82">
        <f>'2. k-data'!B82</f>
        <v>0</v>
      </c>
      <c r="D82" s="22">
        <v>2.0000000000000001E-4</v>
      </c>
      <c r="E82" s="10">
        <v>1E-4</v>
      </c>
      <c r="F82" s="23">
        <v>0</v>
      </c>
      <c r="H82" s="22">
        <v>0.46700000000000003</v>
      </c>
      <c r="I82" s="10">
        <v>0.318</v>
      </c>
      <c r="J82" s="10">
        <v>0.497</v>
      </c>
      <c r="K82" s="10">
        <v>0.18099999999999999</v>
      </c>
      <c r="L82" s="10">
        <v>0.20499999999999999</v>
      </c>
      <c r="M82" s="10">
        <v>0.436</v>
      </c>
      <c r="N82" s="10">
        <v>0.55900000000000005</v>
      </c>
      <c r="O82" s="10">
        <v>0.73</v>
      </c>
      <c r="P82" s="10">
        <v>0.83899999999999997</v>
      </c>
      <c r="Q82" s="10">
        <v>0.75700000000000001</v>
      </c>
      <c r="R82" s="10">
        <v>0.314</v>
      </c>
      <c r="S82" s="10">
        <v>0.55100000000000005</v>
      </c>
      <c r="T82" s="10">
        <v>0.748</v>
      </c>
      <c r="U82" s="10">
        <v>0.33900000000000002</v>
      </c>
      <c r="V82" s="23">
        <v>0.60799999999999998</v>
      </c>
      <c r="X82" s="22">
        <f t="shared" si="50"/>
        <v>0</v>
      </c>
      <c r="Y82" s="10">
        <f t="shared" si="51"/>
        <v>0</v>
      </c>
      <c r="Z82" s="23">
        <f t="shared" si="52"/>
        <v>0</v>
      </c>
      <c r="AA82" s="22">
        <f t="shared" si="53"/>
        <v>0</v>
      </c>
      <c r="AB82" s="10">
        <f t="shared" si="54"/>
        <v>0</v>
      </c>
      <c r="AC82" s="23">
        <f t="shared" si="55"/>
        <v>0</v>
      </c>
      <c r="AD82" s="22">
        <f t="shared" si="56"/>
        <v>0</v>
      </c>
      <c r="AE82" s="10">
        <f t="shared" si="57"/>
        <v>0</v>
      </c>
      <c r="AF82" s="23">
        <f t="shared" si="58"/>
        <v>0</v>
      </c>
      <c r="AG82" s="22">
        <f t="shared" si="59"/>
        <v>0</v>
      </c>
      <c r="AH82" s="10">
        <f t="shared" si="60"/>
        <v>0</v>
      </c>
      <c r="AI82" s="23">
        <f t="shared" si="61"/>
        <v>0</v>
      </c>
      <c r="AJ82" s="22">
        <f t="shared" si="62"/>
        <v>0</v>
      </c>
      <c r="AK82" s="10">
        <f t="shared" si="63"/>
        <v>0</v>
      </c>
      <c r="AL82" s="23">
        <f t="shared" si="64"/>
        <v>0</v>
      </c>
      <c r="AM82" s="22">
        <f t="shared" si="65"/>
        <v>0</v>
      </c>
      <c r="AN82" s="10">
        <f t="shared" si="66"/>
        <v>0</v>
      </c>
      <c r="AO82" s="23">
        <f t="shared" si="67"/>
        <v>0</v>
      </c>
      <c r="AP82" s="22">
        <f t="shared" si="68"/>
        <v>0</v>
      </c>
      <c r="AQ82" s="10">
        <f t="shared" si="69"/>
        <v>0</v>
      </c>
      <c r="AR82" s="23">
        <f t="shared" si="70"/>
        <v>0</v>
      </c>
      <c r="AS82" s="22">
        <f t="shared" si="71"/>
        <v>0</v>
      </c>
      <c r="AT82" s="10">
        <f t="shared" si="72"/>
        <v>0</v>
      </c>
      <c r="AU82" s="23">
        <f t="shared" si="73"/>
        <v>0</v>
      </c>
      <c r="AV82" s="22">
        <f t="shared" si="74"/>
        <v>0</v>
      </c>
      <c r="AW82" s="10">
        <f t="shared" si="75"/>
        <v>0</v>
      </c>
      <c r="AX82" s="23">
        <f t="shared" si="76"/>
        <v>0</v>
      </c>
      <c r="AY82" s="22">
        <f t="shared" si="77"/>
        <v>0</v>
      </c>
      <c r="AZ82" s="10">
        <f t="shared" si="78"/>
        <v>0</v>
      </c>
      <c r="BA82" s="23">
        <f t="shared" si="79"/>
        <v>0</v>
      </c>
      <c r="BB82" s="22">
        <f t="shared" si="80"/>
        <v>0</v>
      </c>
      <c r="BC82" s="10">
        <f t="shared" si="81"/>
        <v>0</v>
      </c>
      <c r="BD82" s="23">
        <f t="shared" si="82"/>
        <v>0</v>
      </c>
      <c r="BE82" s="22">
        <f t="shared" si="83"/>
        <v>0</v>
      </c>
      <c r="BF82" s="10">
        <f t="shared" si="84"/>
        <v>0</v>
      </c>
      <c r="BG82" s="23">
        <f t="shared" si="85"/>
        <v>0</v>
      </c>
      <c r="BH82" s="22">
        <f t="shared" si="86"/>
        <v>0</v>
      </c>
      <c r="BI82" s="10">
        <f t="shared" si="87"/>
        <v>0</v>
      </c>
      <c r="BJ82" s="23">
        <f t="shared" si="88"/>
        <v>0</v>
      </c>
      <c r="BK82" s="22">
        <f t="shared" si="89"/>
        <v>0</v>
      </c>
      <c r="BL82" s="10">
        <f t="shared" si="90"/>
        <v>0</v>
      </c>
      <c r="BM82" s="23">
        <f t="shared" si="91"/>
        <v>0</v>
      </c>
      <c r="BN82" s="22">
        <f t="shared" si="92"/>
        <v>0</v>
      </c>
      <c r="BO82" s="10">
        <f t="shared" si="93"/>
        <v>0</v>
      </c>
      <c r="BP82" s="23">
        <f t="shared" si="94"/>
        <v>0</v>
      </c>
      <c r="BR82" s="10">
        <f t="shared" si="95"/>
        <v>0</v>
      </c>
      <c r="BS82" s="23"/>
    </row>
    <row r="83" spans="1:71">
      <c r="A83">
        <f>'2. k-data'!A83</f>
        <v>760</v>
      </c>
      <c r="B83">
        <f>'2. k-data'!B83</f>
        <v>0</v>
      </c>
      <c r="D83" s="22">
        <v>2.0000000000000001E-4</v>
      </c>
      <c r="E83" s="10">
        <v>1E-4</v>
      </c>
      <c r="F83" s="23">
        <v>0</v>
      </c>
      <c r="H83" s="22">
        <v>0.46700000000000003</v>
      </c>
      <c r="I83" s="10">
        <v>0.316</v>
      </c>
      <c r="J83" s="10">
        <v>0.5</v>
      </c>
      <c r="K83" s="10">
        <v>0.185</v>
      </c>
      <c r="L83" s="10">
        <v>0.20799999999999999</v>
      </c>
      <c r="M83" s="10">
        <v>0.44700000000000001</v>
      </c>
      <c r="N83" s="10">
        <v>0.56499999999999995</v>
      </c>
      <c r="O83" s="10">
        <v>0.73</v>
      </c>
      <c r="P83" s="10">
        <v>0.83899999999999997</v>
      </c>
      <c r="Q83" s="10">
        <v>0.75800000000000001</v>
      </c>
      <c r="R83" s="10">
        <v>0.317</v>
      </c>
      <c r="S83" s="10">
        <v>0.57699999999999996</v>
      </c>
      <c r="T83" s="10">
        <v>0.748</v>
      </c>
      <c r="U83" s="10">
        <v>0.35299999999999998</v>
      </c>
      <c r="V83" s="23">
        <v>0.60699999999999998</v>
      </c>
      <c r="X83" s="22">
        <f t="shared" si="50"/>
        <v>0</v>
      </c>
      <c r="Y83" s="10">
        <f t="shared" si="51"/>
        <v>0</v>
      </c>
      <c r="Z83" s="23">
        <f t="shared" si="52"/>
        <v>0</v>
      </c>
      <c r="AA83" s="22">
        <f t="shared" si="53"/>
        <v>0</v>
      </c>
      <c r="AB83" s="10">
        <f t="shared" si="54"/>
        <v>0</v>
      </c>
      <c r="AC83" s="23">
        <f t="shared" si="55"/>
        <v>0</v>
      </c>
      <c r="AD83" s="22">
        <f t="shared" si="56"/>
        <v>0</v>
      </c>
      <c r="AE83" s="10">
        <f t="shared" si="57"/>
        <v>0</v>
      </c>
      <c r="AF83" s="23">
        <f t="shared" si="58"/>
        <v>0</v>
      </c>
      <c r="AG83" s="22">
        <f t="shared" si="59"/>
        <v>0</v>
      </c>
      <c r="AH83" s="10">
        <f t="shared" si="60"/>
        <v>0</v>
      </c>
      <c r="AI83" s="23">
        <f t="shared" si="61"/>
        <v>0</v>
      </c>
      <c r="AJ83" s="22">
        <f t="shared" si="62"/>
        <v>0</v>
      </c>
      <c r="AK83" s="10">
        <f t="shared" si="63"/>
        <v>0</v>
      </c>
      <c r="AL83" s="23">
        <f t="shared" si="64"/>
        <v>0</v>
      </c>
      <c r="AM83" s="22">
        <f t="shared" si="65"/>
        <v>0</v>
      </c>
      <c r="AN83" s="10">
        <f t="shared" si="66"/>
        <v>0</v>
      </c>
      <c r="AO83" s="23">
        <f t="shared" si="67"/>
        <v>0</v>
      </c>
      <c r="AP83" s="22">
        <f t="shared" si="68"/>
        <v>0</v>
      </c>
      <c r="AQ83" s="10">
        <f t="shared" si="69"/>
        <v>0</v>
      </c>
      <c r="AR83" s="23">
        <f t="shared" si="70"/>
        <v>0</v>
      </c>
      <c r="AS83" s="22">
        <f t="shared" si="71"/>
        <v>0</v>
      </c>
      <c r="AT83" s="10">
        <f t="shared" si="72"/>
        <v>0</v>
      </c>
      <c r="AU83" s="23">
        <f t="shared" si="73"/>
        <v>0</v>
      </c>
      <c r="AV83" s="22">
        <f t="shared" si="74"/>
        <v>0</v>
      </c>
      <c r="AW83" s="10">
        <f t="shared" si="75"/>
        <v>0</v>
      </c>
      <c r="AX83" s="23">
        <f t="shared" si="76"/>
        <v>0</v>
      </c>
      <c r="AY83" s="22">
        <f t="shared" si="77"/>
        <v>0</v>
      </c>
      <c r="AZ83" s="10">
        <f t="shared" si="78"/>
        <v>0</v>
      </c>
      <c r="BA83" s="23">
        <f t="shared" si="79"/>
        <v>0</v>
      </c>
      <c r="BB83" s="22">
        <f t="shared" si="80"/>
        <v>0</v>
      </c>
      <c r="BC83" s="10">
        <f t="shared" si="81"/>
        <v>0</v>
      </c>
      <c r="BD83" s="23">
        <f t="shared" si="82"/>
        <v>0</v>
      </c>
      <c r="BE83" s="22">
        <f t="shared" si="83"/>
        <v>0</v>
      </c>
      <c r="BF83" s="10">
        <f t="shared" si="84"/>
        <v>0</v>
      </c>
      <c r="BG83" s="23">
        <f t="shared" si="85"/>
        <v>0</v>
      </c>
      <c r="BH83" s="22">
        <f t="shared" si="86"/>
        <v>0</v>
      </c>
      <c r="BI83" s="10">
        <f t="shared" si="87"/>
        <v>0</v>
      </c>
      <c r="BJ83" s="23">
        <f t="shared" si="88"/>
        <v>0</v>
      </c>
      <c r="BK83" s="22">
        <f t="shared" si="89"/>
        <v>0</v>
      </c>
      <c r="BL83" s="10">
        <f t="shared" si="90"/>
        <v>0</v>
      </c>
      <c r="BM83" s="23">
        <f t="shared" si="91"/>
        <v>0</v>
      </c>
      <c r="BN83" s="22">
        <f t="shared" si="92"/>
        <v>0</v>
      </c>
      <c r="BO83" s="10">
        <f t="shared" si="93"/>
        <v>0</v>
      </c>
      <c r="BP83" s="23">
        <f t="shared" si="94"/>
        <v>0</v>
      </c>
      <c r="BR83" s="10">
        <f t="shared" si="95"/>
        <v>0</v>
      </c>
      <c r="BS83" s="23"/>
    </row>
    <row r="84" spans="1:71">
      <c r="A84">
        <f>'2. k-data'!A84</f>
        <v>765</v>
      </c>
      <c r="B84">
        <f>'2. k-data'!B84</f>
        <v>0</v>
      </c>
      <c r="D84" s="22">
        <v>1E-4</v>
      </c>
      <c r="E84" s="10">
        <v>0</v>
      </c>
      <c r="F84" s="23">
        <v>0</v>
      </c>
      <c r="H84" s="22">
        <v>0.46700000000000003</v>
      </c>
      <c r="I84" s="10">
        <v>0.315</v>
      </c>
      <c r="J84" s="10">
        <v>0.502</v>
      </c>
      <c r="K84" s="10">
        <v>0.189</v>
      </c>
      <c r="L84" s="10">
        <v>0.21199999999999999</v>
      </c>
      <c r="M84" s="10">
        <v>0.45800000000000002</v>
      </c>
      <c r="N84" s="10">
        <v>0.56999999999999995</v>
      </c>
      <c r="O84" s="10">
        <v>0.73</v>
      </c>
      <c r="P84" s="10">
        <v>0.83899999999999997</v>
      </c>
      <c r="Q84" s="10">
        <v>0.75900000000000001</v>
      </c>
      <c r="R84" s="10">
        <v>0.32300000000000001</v>
      </c>
      <c r="S84" s="10">
        <v>0.59899999999999998</v>
      </c>
      <c r="T84" s="10">
        <v>0.747</v>
      </c>
      <c r="U84" s="10">
        <v>0.36599999999999999</v>
      </c>
      <c r="V84" s="23">
        <v>0.60699999999999998</v>
      </c>
      <c r="X84" s="22">
        <f t="shared" si="50"/>
        <v>0</v>
      </c>
      <c r="Y84" s="10">
        <f t="shared" si="51"/>
        <v>0</v>
      </c>
      <c r="Z84" s="23">
        <f t="shared" si="52"/>
        <v>0</v>
      </c>
      <c r="AA84" s="22">
        <f t="shared" si="53"/>
        <v>0</v>
      </c>
      <c r="AB84" s="10">
        <f t="shared" si="54"/>
        <v>0</v>
      </c>
      <c r="AC84" s="23">
        <f t="shared" si="55"/>
        <v>0</v>
      </c>
      <c r="AD84" s="22">
        <f t="shared" si="56"/>
        <v>0</v>
      </c>
      <c r="AE84" s="10">
        <f t="shared" si="57"/>
        <v>0</v>
      </c>
      <c r="AF84" s="23">
        <f t="shared" si="58"/>
        <v>0</v>
      </c>
      <c r="AG84" s="22">
        <f t="shared" si="59"/>
        <v>0</v>
      </c>
      <c r="AH84" s="10">
        <f t="shared" si="60"/>
        <v>0</v>
      </c>
      <c r="AI84" s="23">
        <f t="shared" si="61"/>
        <v>0</v>
      </c>
      <c r="AJ84" s="22">
        <f t="shared" si="62"/>
        <v>0</v>
      </c>
      <c r="AK84" s="10">
        <f t="shared" si="63"/>
        <v>0</v>
      </c>
      <c r="AL84" s="23">
        <f t="shared" si="64"/>
        <v>0</v>
      </c>
      <c r="AM84" s="22">
        <f t="shared" si="65"/>
        <v>0</v>
      </c>
      <c r="AN84" s="10">
        <f t="shared" si="66"/>
        <v>0</v>
      </c>
      <c r="AO84" s="23">
        <f t="shared" si="67"/>
        <v>0</v>
      </c>
      <c r="AP84" s="22">
        <f t="shared" si="68"/>
        <v>0</v>
      </c>
      <c r="AQ84" s="10">
        <f t="shared" si="69"/>
        <v>0</v>
      </c>
      <c r="AR84" s="23">
        <f t="shared" si="70"/>
        <v>0</v>
      </c>
      <c r="AS84" s="22">
        <f t="shared" si="71"/>
        <v>0</v>
      </c>
      <c r="AT84" s="10">
        <f t="shared" si="72"/>
        <v>0</v>
      </c>
      <c r="AU84" s="23">
        <f t="shared" si="73"/>
        <v>0</v>
      </c>
      <c r="AV84" s="22">
        <f t="shared" si="74"/>
        <v>0</v>
      </c>
      <c r="AW84" s="10">
        <f t="shared" si="75"/>
        <v>0</v>
      </c>
      <c r="AX84" s="23">
        <f t="shared" si="76"/>
        <v>0</v>
      </c>
      <c r="AY84" s="22">
        <f t="shared" si="77"/>
        <v>0</v>
      </c>
      <c r="AZ84" s="10">
        <f t="shared" si="78"/>
        <v>0</v>
      </c>
      <c r="BA84" s="23">
        <f t="shared" si="79"/>
        <v>0</v>
      </c>
      <c r="BB84" s="22">
        <f t="shared" si="80"/>
        <v>0</v>
      </c>
      <c r="BC84" s="10">
        <f t="shared" si="81"/>
        <v>0</v>
      </c>
      <c r="BD84" s="23">
        <f t="shared" si="82"/>
        <v>0</v>
      </c>
      <c r="BE84" s="22">
        <f t="shared" si="83"/>
        <v>0</v>
      </c>
      <c r="BF84" s="10">
        <f t="shared" si="84"/>
        <v>0</v>
      </c>
      <c r="BG84" s="23">
        <f t="shared" si="85"/>
        <v>0</v>
      </c>
      <c r="BH84" s="22">
        <f t="shared" si="86"/>
        <v>0</v>
      </c>
      <c r="BI84" s="10">
        <f t="shared" si="87"/>
        <v>0</v>
      </c>
      <c r="BJ84" s="23">
        <f t="shared" si="88"/>
        <v>0</v>
      </c>
      <c r="BK84" s="22">
        <f t="shared" si="89"/>
        <v>0</v>
      </c>
      <c r="BL84" s="10">
        <f t="shared" si="90"/>
        <v>0</v>
      </c>
      <c r="BM84" s="23">
        <f t="shared" si="91"/>
        <v>0</v>
      </c>
      <c r="BN84" s="22">
        <f t="shared" si="92"/>
        <v>0</v>
      </c>
      <c r="BO84" s="10">
        <f t="shared" si="93"/>
        <v>0</v>
      </c>
      <c r="BP84" s="23">
        <f t="shared" si="94"/>
        <v>0</v>
      </c>
      <c r="BR84" s="10">
        <f t="shared" si="95"/>
        <v>0</v>
      </c>
      <c r="BS84" s="23"/>
    </row>
    <row r="85" spans="1:71">
      <c r="A85">
        <f>'2. k-data'!A85</f>
        <v>770</v>
      </c>
      <c r="B85">
        <f>'2. k-data'!B85</f>
        <v>0</v>
      </c>
      <c r="D85" s="22">
        <v>1E-4</v>
      </c>
      <c r="E85" s="10">
        <v>0</v>
      </c>
      <c r="F85" s="23">
        <v>0</v>
      </c>
      <c r="H85" s="22">
        <v>0.46700000000000003</v>
      </c>
      <c r="I85" s="10">
        <v>0.315</v>
      </c>
      <c r="J85" s="10">
        <v>0.505</v>
      </c>
      <c r="K85" s="10">
        <v>0.192</v>
      </c>
      <c r="L85" s="10">
        <v>0.215</v>
      </c>
      <c r="M85" s="10">
        <v>0.46899999999999997</v>
      </c>
      <c r="N85" s="10">
        <v>0.57499999999999996</v>
      </c>
      <c r="O85" s="10">
        <v>0.73</v>
      </c>
      <c r="P85" s="10">
        <v>0.83899999999999997</v>
      </c>
      <c r="Q85" s="10">
        <v>0.75900000000000001</v>
      </c>
      <c r="R85" s="10">
        <v>0.33</v>
      </c>
      <c r="S85" s="10">
        <v>0.61799999999999999</v>
      </c>
      <c r="T85" s="10">
        <v>0.747</v>
      </c>
      <c r="U85" s="10">
        <v>0.379</v>
      </c>
      <c r="V85" s="23">
        <v>0.60899999999999999</v>
      </c>
      <c r="X85" s="22">
        <f t="shared" si="50"/>
        <v>0</v>
      </c>
      <c r="Y85" s="10">
        <f t="shared" si="51"/>
        <v>0</v>
      </c>
      <c r="Z85" s="23">
        <f t="shared" si="52"/>
        <v>0</v>
      </c>
      <c r="AA85" s="22">
        <f t="shared" si="53"/>
        <v>0</v>
      </c>
      <c r="AB85" s="10">
        <f t="shared" si="54"/>
        <v>0</v>
      </c>
      <c r="AC85" s="23">
        <f t="shared" si="55"/>
        <v>0</v>
      </c>
      <c r="AD85" s="22">
        <f t="shared" si="56"/>
        <v>0</v>
      </c>
      <c r="AE85" s="10">
        <f t="shared" si="57"/>
        <v>0</v>
      </c>
      <c r="AF85" s="23">
        <f t="shared" si="58"/>
        <v>0</v>
      </c>
      <c r="AG85" s="22">
        <f t="shared" si="59"/>
        <v>0</v>
      </c>
      <c r="AH85" s="10">
        <f t="shared" si="60"/>
        <v>0</v>
      </c>
      <c r="AI85" s="23">
        <f t="shared" si="61"/>
        <v>0</v>
      </c>
      <c r="AJ85" s="22">
        <f t="shared" si="62"/>
        <v>0</v>
      </c>
      <c r="AK85" s="10">
        <f t="shared" si="63"/>
        <v>0</v>
      </c>
      <c r="AL85" s="23">
        <f t="shared" si="64"/>
        <v>0</v>
      </c>
      <c r="AM85" s="22">
        <f t="shared" si="65"/>
        <v>0</v>
      </c>
      <c r="AN85" s="10">
        <f t="shared" si="66"/>
        <v>0</v>
      </c>
      <c r="AO85" s="23">
        <f t="shared" si="67"/>
        <v>0</v>
      </c>
      <c r="AP85" s="22">
        <f t="shared" si="68"/>
        <v>0</v>
      </c>
      <c r="AQ85" s="10">
        <f t="shared" si="69"/>
        <v>0</v>
      </c>
      <c r="AR85" s="23">
        <f t="shared" si="70"/>
        <v>0</v>
      </c>
      <c r="AS85" s="22">
        <f t="shared" si="71"/>
        <v>0</v>
      </c>
      <c r="AT85" s="10">
        <f t="shared" si="72"/>
        <v>0</v>
      </c>
      <c r="AU85" s="23">
        <f t="shared" si="73"/>
        <v>0</v>
      </c>
      <c r="AV85" s="22">
        <f t="shared" si="74"/>
        <v>0</v>
      </c>
      <c r="AW85" s="10">
        <f t="shared" si="75"/>
        <v>0</v>
      </c>
      <c r="AX85" s="23">
        <f t="shared" si="76"/>
        <v>0</v>
      </c>
      <c r="AY85" s="22">
        <f t="shared" si="77"/>
        <v>0</v>
      </c>
      <c r="AZ85" s="10">
        <f t="shared" si="78"/>
        <v>0</v>
      </c>
      <c r="BA85" s="23">
        <f t="shared" si="79"/>
        <v>0</v>
      </c>
      <c r="BB85" s="22">
        <f t="shared" si="80"/>
        <v>0</v>
      </c>
      <c r="BC85" s="10">
        <f t="shared" si="81"/>
        <v>0</v>
      </c>
      <c r="BD85" s="23">
        <f t="shared" si="82"/>
        <v>0</v>
      </c>
      <c r="BE85" s="22">
        <f t="shared" si="83"/>
        <v>0</v>
      </c>
      <c r="BF85" s="10">
        <f t="shared" si="84"/>
        <v>0</v>
      </c>
      <c r="BG85" s="23">
        <f t="shared" si="85"/>
        <v>0</v>
      </c>
      <c r="BH85" s="22">
        <f t="shared" si="86"/>
        <v>0</v>
      </c>
      <c r="BI85" s="10">
        <f t="shared" si="87"/>
        <v>0</v>
      </c>
      <c r="BJ85" s="23">
        <f t="shared" si="88"/>
        <v>0</v>
      </c>
      <c r="BK85" s="22">
        <f t="shared" si="89"/>
        <v>0</v>
      </c>
      <c r="BL85" s="10">
        <f t="shared" si="90"/>
        <v>0</v>
      </c>
      <c r="BM85" s="23">
        <f t="shared" si="91"/>
        <v>0</v>
      </c>
      <c r="BN85" s="22">
        <f t="shared" si="92"/>
        <v>0</v>
      </c>
      <c r="BO85" s="10">
        <f t="shared" si="93"/>
        <v>0</v>
      </c>
      <c r="BP85" s="23">
        <f t="shared" si="94"/>
        <v>0</v>
      </c>
      <c r="BR85" s="10">
        <f t="shared" si="95"/>
        <v>0</v>
      </c>
      <c r="BS85" s="23"/>
    </row>
    <row r="86" spans="1:71">
      <c r="A86">
        <f>'2. k-data'!A86</f>
        <v>775</v>
      </c>
      <c r="B86">
        <f>'2. k-data'!B86</f>
        <v>0</v>
      </c>
      <c r="D86" s="22">
        <v>1E-4</v>
      </c>
      <c r="E86" s="10">
        <v>0</v>
      </c>
      <c r="F86" s="23">
        <v>0</v>
      </c>
      <c r="H86" s="22">
        <v>0.46700000000000003</v>
      </c>
      <c r="I86" s="10">
        <v>0.314</v>
      </c>
      <c r="J86" s="10">
        <v>0.51</v>
      </c>
      <c r="K86" s="10">
        <v>0.19400000000000001</v>
      </c>
      <c r="L86" s="10">
        <v>0.217</v>
      </c>
      <c r="M86" s="10">
        <v>0.47699999999999998</v>
      </c>
      <c r="N86" s="10">
        <v>0.57799999999999996</v>
      </c>
      <c r="O86" s="10">
        <v>0.73</v>
      </c>
      <c r="P86" s="10">
        <v>0.83899999999999997</v>
      </c>
      <c r="Q86" s="10">
        <v>0.75900000000000001</v>
      </c>
      <c r="R86" s="10">
        <v>0.33400000000000002</v>
      </c>
      <c r="S86" s="10">
        <v>0.63300000000000001</v>
      </c>
      <c r="T86" s="10">
        <v>0.747</v>
      </c>
      <c r="U86" s="10">
        <v>0.39</v>
      </c>
      <c r="V86" s="23">
        <v>0.61</v>
      </c>
      <c r="X86" s="22">
        <f t="shared" si="50"/>
        <v>0</v>
      </c>
      <c r="Y86" s="10">
        <f t="shared" si="51"/>
        <v>0</v>
      </c>
      <c r="Z86" s="23">
        <f t="shared" si="52"/>
        <v>0</v>
      </c>
      <c r="AA86" s="22">
        <f t="shared" si="53"/>
        <v>0</v>
      </c>
      <c r="AB86" s="10">
        <f t="shared" si="54"/>
        <v>0</v>
      </c>
      <c r="AC86" s="23">
        <f t="shared" si="55"/>
        <v>0</v>
      </c>
      <c r="AD86" s="22">
        <f t="shared" si="56"/>
        <v>0</v>
      </c>
      <c r="AE86" s="10">
        <f t="shared" si="57"/>
        <v>0</v>
      </c>
      <c r="AF86" s="23">
        <f t="shared" si="58"/>
        <v>0</v>
      </c>
      <c r="AG86" s="22">
        <f t="shared" si="59"/>
        <v>0</v>
      </c>
      <c r="AH86" s="10">
        <f t="shared" si="60"/>
        <v>0</v>
      </c>
      <c r="AI86" s="23">
        <f t="shared" si="61"/>
        <v>0</v>
      </c>
      <c r="AJ86" s="22">
        <f t="shared" si="62"/>
        <v>0</v>
      </c>
      <c r="AK86" s="10">
        <f t="shared" si="63"/>
        <v>0</v>
      </c>
      <c r="AL86" s="23">
        <f t="shared" si="64"/>
        <v>0</v>
      </c>
      <c r="AM86" s="22">
        <f t="shared" si="65"/>
        <v>0</v>
      </c>
      <c r="AN86" s="10">
        <f t="shared" si="66"/>
        <v>0</v>
      </c>
      <c r="AO86" s="23">
        <f t="shared" si="67"/>
        <v>0</v>
      </c>
      <c r="AP86" s="22">
        <f t="shared" si="68"/>
        <v>0</v>
      </c>
      <c r="AQ86" s="10">
        <f t="shared" si="69"/>
        <v>0</v>
      </c>
      <c r="AR86" s="23">
        <f t="shared" si="70"/>
        <v>0</v>
      </c>
      <c r="AS86" s="22">
        <f t="shared" si="71"/>
        <v>0</v>
      </c>
      <c r="AT86" s="10">
        <f t="shared" si="72"/>
        <v>0</v>
      </c>
      <c r="AU86" s="23">
        <f t="shared" si="73"/>
        <v>0</v>
      </c>
      <c r="AV86" s="22">
        <f t="shared" si="74"/>
        <v>0</v>
      </c>
      <c r="AW86" s="10">
        <f t="shared" si="75"/>
        <v>0</v>
      </c>
      <c r="AX86" s="23">
        <f t="shared" si="76"/>
        <v>0</v>
      </c>
      <c r="AY86" s="22">
        <f t="shared" si="77"/>
        <v>0</v>
      </c>
      <c r="AZ86" s="10">
        <f t="shared" si="78"/>
        <v>0</v>
      </c>
      <c r="BA86" s="23">
        <f t="shared" si="79"/>
        <v>0</v>
      </c>
      <c r="BB86" s="22">
        <f t="shared" si="80"/>
        <v>0</v>
      </c>
      <c r="BC86" s="10">
        <f t="shared" si="81"/>
        <v>0</v>
      </c>
      <c r="BD86" s="23">
        <f t="shared" si="82"/>
        <v>0</v>
      </c>
      <c r="BE86" s="22">
        <f t="shared" si="83"/>
        <v>0</v>
      </c>
      <c r="BF86" s="10">
        <f t="shared" si="84"/>
        <v>0</v>
      </c>
      <c r="BG86" s="23">
        <f t="shared" si="85"/>
        <v>0</v>
      </c>
      <c r="BH86" s="22">
        <f t="shared" si="86"/>
        <v>0</v>
      </c>
      <c r="BI86" s="10">
        <f t="shared" si="87"/>
        <v>0</v>
      </c>
      <c r="BJ86" s="23">
        <f t="shared" si="88"/>
        <v>0</v>
      </c>
      <c r="BK86" s="22">
        <f t="shared" si="89"/>
        <v>0</v>
      </c>
      <c r="BL86" s="10">
        <f t="shared" si="90"/>
        <v>0</v>
      </c>
      <c r="BM86" s="23">
        <f t="shared" si="91"/>
        <v>0</v>
      </c>
      <c r="BN86" s="22">
        <f t="shared" si="92"/>
        <v>0</v>
      </c>
      <c r="BO86" s="10">
        <f t="shared" si="93"/>
        <v>0</v>
      </c>
      <c r="BP86" s="23">
        <f t="shared" si="94"/>
        <v>0</v>
      </c>
      <c r="BR86" s="10">
        <f t="shared" si="95"/>
        <v>0</v>
      </c>
      <c r="BS86" s="23"/>
    </row>
    <row r="87" spans="1:71">
      <c r="A87">
        <f>'2. k-data'!A87</f>
        <v>780</v>
      </c>
      <c r="B87">
        <f>'2. k-data'!B87</f>
        <v>0</v>
      </c>
      <c r="D87" s="24">
        <v>0</v>
      </c>
      <c r="E87" s="25">
        <v>0</v>
      </c>
      <c r="F87" s="26">
        <v>0</v>
      </c>
      <c r="H87" s="24">
        <v>0.46700000000000003</v>
      </c>
      <c r="I87" s="25">
        <v>0.314</v>
      </c>
      <c r="J87" s="25">
        <v>0.51600000000000001</v>
      </c>
      <c r="K87" s="25">
        <v>0.19700000000000001</v>
      </c>
      <c r="L87" s="25">
        <v>0.219</v>
      </c>
      <c r="M87" s="25">
        <v>0.48499999999999999</v>
      </c>
      <c r="N87" s="25">
        <v>0.58099999999999996</v>
      </c>
      <c r="O87" s="25">
        <v>0.73</v>
      </c>
      <c r="P87" s="25">
        <v>0.83899999999999997</v>
      </c>
      <c r="Q87" s="25">
        <v>0.75900000000000001</v>
      </c>
      <c r="R87" s="25">
        <v>0.33800000000000002</v>
      </c>
      <c r="S87" s="25">
        <v>0.64500000000000002</v>
      </c>
      <c r="T87" s="25">
        <v>0.747</v>
      </c>
      <c r="U87" s="25">
        <v>0.39900000000000002</v>
      </c>
      <c r="V87" s="26">
        <v>0.61099999999999999</v>
      </c>
      <c r="X87" s="22">
        <f t="shared" si="50"/>
        <v>0</v>
      </c>
      <c r="Y87" s="10">
        <f t="shared" si="51"/>
        <v>0</v>
      </c>
      <c r="Z87" s="23">
        <f t="shared" si="52"/>
        <v>0</v>
      </c>
      <c r="AA87" s="22">
        <f t="shared" si="53"/>
        <v>0</v>
      </c>
      <c r="AB87" s="10">
        <f t="shared" si="54"/>
        <v>0</v>
      </c>
      <c r="AC87" s="23">
        <f t="shared" si="55"/>
        <v>0</v>
      </c>
      <c r="AD87" s="22">
        <f t="shared" si="56"/>
        <v>0</v>
      </c>
      <c r="AE87" s="10">
        <f t="shared" si="57"/>
        <v>0</v>
      </c>
      <c r="AF87" s="23">
        <f t="shared" si="58"/>
        <v>0</v>
      </c>
      <c r="AG87" s="22">
        <f t="shared" si="59"/>
        <v>0</v>
      </c>
      <c r="AH87" s="10">
        <f t="shared" si="60"/>
        <v>0</v>
      </c>
      <c r="AI87" s="23">
        <f t="shared" si="61"/>
        <v>0</v>
      </c>
      <c r="AJ87" s="22">
        <f t="shared" si="62"/>
        <v>0</v>
      </c>
      <c r="AK87" s="10">
        <f t="shared" si="63"/>
        <v>0</v>
      </c>
      <c r="AL87" s="23">
        <f t="shared" si="64"/>
        <v>0</v>
      </c>
      <c r="AM87" s="22">
        <f t="shared" si="65"/>
        <v>0</v>
      </c>
      <c r="AN87" s="10">
        <f t="shared" si="66"/>
        <v>0</v>
      </c>
      <c r="AO87" s="23">
        <f t="shared" si="67"/>
        <v>0</v>
      </c>
      <c r="AP87" s="22">
        <f t="shared" si="68"/>
        <v>0</v>
      </c>
      <c r="AQ87" s="10">
        <f t="shared" si="69"/>
        <v>0</v>
      </c>
      <c r="AR87" s="23">
        <f t="shared" si="70"/>
        <v>0</v>
      </c>
      <c r="AS87" s="22">
        <f t="shared" si="71"/>
        <v>0</v>
      </c>
      <c r="AT87" s="10">
        <f t="shared" si="72"/>
        <v>0</v>
      </c>
      <c r="AU87" s="23">
        <f t="shared" si="73"/>
        <v>0</v>
      </c>
      <c r="AV87" s="22">
        <f t="shared" si="74"/>
        <v>0</v>
      </c>
      <c r="AW87" s="10">
        <f t="shared" si="75"/>
        <v>0</v>
      </c>
      <c r="AX87" s="23">
        <f t="shared" si="76"/>
        <v>0</v>
      </c>
      <c r="AY87" s="22">
        <f t="shared" si="77"/>
        <v>0</v>
      </c>
      <c r="AZ87" s="10">
        <f t="shared" si="78"/>
        <v>0</v>
      </c>
      <c r="BA87" s="23">
        <f t="shared" si="79"/>
        <v>0</v>
      </c>
      <c r="BB87" s="22">
        <f t="shared" si="80"/>
        <v>0</v>
      </c>
      <c r="BC87" s="10">
        <f t="shared" si="81"/>
        <v>0</v>
      </c>
      <c r="BD87" s="23">
        <f t="shared" si="82"/>
        <v>0</v>
      </c>
      <c r="BE87" s="22">
        <f t="shared" si="83"/>
        <v>0</v>
      </c>
      <c r="BF87" s="10">
        <f t="shared" si="84"/>
        <v>0</v>
      </c>
      <c r="BG87" s="23">
        <f t="shared" si="85"/>
        <v>0</v>
      </c>
      <c r="BH87" s="22">
        <f t="shared" si="86"/>
        <v>0</v>
      </c>
      <c r="BI87" s="10">
        <f t="shared" si="87"/>
        <v>0</v>
      </c>
      <c r="BJ87" s="23">
        <f t="shared" si="88"/>
        <v>0</v>
      </c>
      <c r="BK87" s="22">
        <f t="shared" si="89"/>
        <v>0</v>
      </c>
      <c r="BL87" s="10">
        <f t="shared" si="90"/>
        <v>0</v>
      </c>
      <c r="BM87" s="23">
        <f t="shared" si="91"/>
        <v>0</v>
      </c>
      <c r="BN87" s="22">
        <f t="shared" si="92"/>
        <v>0</v>
      </c>
      <c r="BO87" s="10">
        <f t="shared" si="93"/>
        <v>0</v>
      </c>
      <c r="BP87" s="23">
        <f t="shared" si="94"/>
        <v>0</v>
      </c>
      <c r="BR87" s="10">
        <f t="shared" si="95"/>
        <v>0</v>
      </c>
      <c r="BS87" s="23"/>
    </row>
    <row r="88" spans="1:71" ht="15.6">
      <c r="X88" s="27" t="s">
        <v>11</v>
      </c>
      <c r="Y88" s="10"/>
      <c r="Z88" s="23"/>
      <c r="AA88" s="22"/>
      <c r="AB88" s="10"/>
      <c r="AC88" s="23"/>
      <c r="AD88" s="22"/>
      <c r="AE88" s="10"/>
      <c r="AF88" s="23"/>
      <c r="AG88" s="22"/>
      <c r="AH88" s="10"/>
      <c r="AI88" s="23"/>
      <c r="AJ88" s="22"/>
      <c r="AK88" s="10"/>
      <c r="AL88" s="23"/>
      <c r="AM88" s="22"/>
      <c r="AN88" s="10"/>
      <c r="AO88" s="23"/>
      <c r="AP88" s="22"/>
      <c r="AQ88" s="10"/>
      <c r="AR88" s="23"/>
      <c r="AS88" s="22"/>
      <c r="AT88" s="10"/>
      <c r="AU88" s="23"/>
      <c r="AV88" s="22"/>
      <c r="AW88" s="10"/>
      <c r="AX88" s="23"/>
      <c r="AY88" s="22"/>
      <c r="AZ88" s="10"/>
      <c r="BA88" s="23"/>
      <c r="BB88" s="22"/>
      <c r="BC88" s="10"/>
      <c r="BD88" s="23"/>
      <c r="BE88" s="22"/>
      <c r="BF88" s="10"/>
      <c r="BG88" s="23"/>
      <c r="BH88" s="22"/>
      <c r="BI88" s="10"/>
      <c r="BJ88" s="23"/>
      <c r="BK88" s="22"/>
      <c r="BL88" s="10"/>
      <c r="BM88" s="23"/>
      <c r="BN88" s="22"/>
      <c r="BO88" s="10"/>
      <c r="BP88" s="23"/>
      <c r="BR88" s="10"/>
      <c r="BS88" s="23"/>
    </row>
    <row r="89" spans="1:71">
      <c r="X89" s="22">
        <f>SUM(X7:X87)</f>
        <v>0</v>
      </c>
      <c r="Y89" s="10">
        <f>SUM(Y7:Y87)</f>
        <v>0</v>
      </c>
      <c r="Z89" s="23">
        <f t="shared" ref="Z89:BR89" si="96">SUM(Z7:Z87)</f>
        <v>0</v>
      </c>
      <c r="AA89" s="22">
        <f t="shared" si="96"/>
        <v>0</v>
      </c>
      <c r="AB89" s="10">
        <f t="shared" si="96"/>
        <v>0</v>
      </c>
      <c r="AC89" s="23">
        <f t="shared" si="96"/>
        <v>0</v>
      </c>
      <c r="AD89" s="22">
        <f t="shared" si="96"/>
        <v>0</v>
      </c>
      <c r="AE89" s="10">
        <f t="shared" si="96"/>
        <v>0</v>
      </c>
      <c r="AF89" s="23">
        <f t="shared" si="96"/>
        <v>0</v>
      </c>
      <c r="AG89" s="22">
        <f t="shared" si="96"/>
        <v>0</v>
      </c>
      <c r="AH89" s="10">
        <f t="shared" si="96"/>
        <v>0</v>
      </c>
      <c r="AI89" s="23">
        <f t="shared" si="96"/>
        <v>0</v>
      </c>
      <c r="AJ89" s="22">
        <f t="shared" si="96"/>
        <v>0</v>
      </c>
      <c r="AK89" s="10">
        <f t="shared" si="96"/>
        <v>0</v>
      </c>
      <c r="AL89" s="23">
        <f t="shared" si="96"/>
        <v>0</v>
      </c>
      <c r="AM89" s="22">
        <f t="shared" si="96"/>
        <v>0</v>
      </c>
      <c r="AN89" s="10">
        <f t="shared" si="96"/>
        <v>0</v>
      </c>
      <c r="AO89" s="23">
        <f t="shared" si="96"/>
        <v>0</v>
      </c>
      <c r="AP89" s="22">
        <f t="shared" si="96"/>
        <v>0</v>
      </c>
      <c r="AQ89" s="10">
        <f t="shared" si="96"/>
        <v>0</v>
      </c>
      <c r="AR89" s="23">
        <f t="shared" si="96"/>
        <v>0</v>
      </c>
      <c r="AS89" s="22">
        <f t="shared" si="96"/>
        <v>0</v>
      </c>
      <c r="AT89" s="10">
        <f t="shared" si="96"/>
        <v>0</v>
      </c>
      <c r="AU89" s="23">
        <f t="shared" si="96"/>
        <v>0</v>
      </c>
      <c r="AV89" s="22">
        <f t="shared" si="96"/>
        <v>0</v>
      </c>
      <c r="AW89" s="10">
        <f t="shared" si="96"/>
        <v>0</v>
      </c>
      <c r="AX89" s="23">
        <f t="shared" si="96"/>
        <v>0</v>
      </c>
      <c r="AY89" s="22">
        <f t="shared" si="96"/>
        <v>0</v>
      </c>
      <c r="AZ89" s="10">
        <f t="shared" si="96"/>
        <v>0</v>
      </c>
      <c r="BA89" s="23">
        <f t="shared" si="96"/>
        <v>0</v>
      </c>
      <c r="BB89" s="22">
        <f t="shared" si="96"/>
        <v>0</v>
      </c>
      <c r="BC89" s="10">
        <f t="shared" si="96"/>
        <v>0</v>
      </c>
      <c r="BD89" s="23">
        <f t="shared" si="96"/>
        <v>0</v>
      </c>
      <c r="BE89" s="22">
        <f t="shared" si="96"/>
        <v>0</v>
      </c>
      <c r="BF89" s="10">
        <f t="shared" si="96"/>
        <v>0</v>
      </c>
      <c r="BG89" s="23">
        <f t="shared" si="96"/>
        <v>0</v>
      </c>
      <c r="BH89" s="22">
        <f t="shared" si="96"/>
        <v>0</v>
      </c>
      <c r="BI89" s="10">
        <f t="shared" si="96"/>
        <v>0</v>
      </c>
      <c r="BJ89" s="23">
        <f t="shared" si="96"/>
        <v>0</v>
      </c>
      <c r="BK89" s="22">
        <f t="shared" si="96"/>
        <v>0</v>
      </c>
      <c r="BL89" s="10">
        <f t="shared" si="96"/>
        <v>0</v>
      </c>
      <c r="BM89" s="23">
        <f t="shared" si="96"/>
        <v>0</v>
      </c>
      <c r="BN89" s="22">
        <f t="shared" si="96"/>
        <v>0</v>
      </c>
      <c r="BO89" s="10">
        <f t="shared" si="96"/>
        <v>0</v>
      </c>
      <c r="BP89" s="23">
        <f t="shared" si="96"/>
        <v>0</v>
      </c>
      <c r="BR89" s="10">
        <f t="shared" si="96"/>
        <v>0</v>
      </c>
      <c r="BS89" s="23"/>
    </row>
    <row r="90" spans="1:71" ht="15.6">
      <c r="X90" s="27" t="s">
        <v>128</v>
      </c>
      <c r="Y90" s="10"/>
      <c r="Z90" s="23"/>
      <c r="AA90" s="22"/>
      <c r="AB90" s="10"/>
      <c r="AC90" s="23"/>
      <c r="AD90" s="22"/>
      <c r="AE90" s="10"/>
      <c r="AF90" s="23"/>
      <c r="AG90" s="22"/>
      <c r="AH90" s="10"/>
      <c r="AI90" s="23"/>
      <c r="AJ90" s="22"/>
      <c r="AK90" s="10"/>
      <c r="AL90" s="23"/>
      <c r="AM90" s="22"/>
      <c r="AN90" s="10"/>
      <c r="AO90" s="23"/>
      <c r="AP90" s="22"/>
      <c r="AQ90" s="10"/>
      <c r="AR90" s="23"/>
      <c r="AS90" s="22"/>
      <c r="AT90" s="10"/>
      <c r="AU90" s="23"/>
      <c r="AV90" s="22"/>
      <c r="AW90" s="10"/>
      <c r="AX90" s="23"/>
      <c r="AY90" s="22"/>
      <c r="AZ90" s="10"/>
      <c r="BA90" s="23"/>
      <c r="BB90" s="22"/>
      <c r="BC90" s="10"/>
      <c r="BD90" s="23"/>
      <c r="BE90" s="22"/>
      <c r="BF90" s="10"/>
      <c r="BG90" s="23"/>
      <c r="BH90" s="22"/>
      <c r="BI90" s="10"/>
      <c r="BJ90" s="23"/>
      <c r="BK90" s="22"/>
      <c r="BL90" s="10"/>
      <c r="BM90" s="23"/>
      <c r="BN90" s="22"/>
      <c r="BO90" s="10"/>
      <c r="BP90" s="23"/>
      <c r="BR90" s="10" t="s">
        <v>127</v>
      </c>
      <c r="BS90" s="23"/>
    </row>
    <row r="91" spans="1:71">
      <c r="X91" s="24" t="e">
        <f>X89*$BR$91</f>
        <v>#DIV/0!</v>
      </c>
      <c r="Y91" s="25" t="e">
        <f t="shared" ref="Y91:BP91" si="97">Y89*$BR$91</f>
        <v>#DIV/0!</v>
      </c>
      <c r="Z91" s="26" t="e">
        <f t="shared" si="97"/>
        <v>#DIV/0!</v>
      </c>
      <c r="AA91" s="24" t="e">
        <f t="shared" si="97"/>
        <v>#DIV/0!</v>
      </c>
      <c r="AB91" s="25" t="e">
        <f t="shared" si="97"/>
        <v>#DIV/0!</v>
      </c>
      <c r="AC91" s="26" t="e">
        <f t="shared" si="97"/>
        <v>#DIV/0!</v>
      </c>
      <c r="AD91" s="24" t="e">
        <f t="shared" si="97"/>
        <v>#DIV/0!</v>
      </c>
      <c r="AE91" s="25" t="e">
        <f t="shared" si="97"/>
        <v>#DIV/0!</v>
      </c>
      <c r="AF91" s="26" t="e">
        <f t="shared" si="97"/>
        <v>#DIV/0!</v>
      </c>
      <c r="AG91" s="24" t="e">
        <f t="shared" si="97"/>
        <v>#DIV/0!</v>
      </c>
      <c r="AH91" s="25" t="e">
        <f t="shared" si="97"/>
        <v>#DIV/0!</v>
      </c>
      <c r="AI91" s="26" t="e">
        <f t="shared" si="97"/>
        <v>#DIV/0!</v>
      </c>
      <c r="AJ91" s="24" t="e">
        <f t="shared" si="97"/>
        <v>#DIV/0!</v>
      </c>
      <c r="AK91" s="25" t="e">
        <f t="shared" si="97"/>
        <v>#DIV/0!</v>
      </c>
      <c r="AL91" s="26" t="e">
        <f t="shared" si="97"/>
        <v>#DIV/0!</v>
      </c>
      <c r="AM91" s="24" t="e">
        <f t="shared" si="97"/>
        <v>#DIV/0!</v>
      </c>
      <c r="AN91" s="25" t="e">
        <f t="shared" si="97"/>
        <v>#DIV/0!</v>
      </c>
      <c r="AO91" s="26" t="e">
        <f t="shared" si="97"/>
        <v>#DIV/0!</v>
      </c>
      <c r="AP91" s="24" t="e">
        <f t="shared" si="97"/>
        <v>#DIV/0!</v>
      </c>
      <c r="AQ91" s="25" t="e">
        <f t="shared" si="97"/>
        <v>#DIV/0!</v>
      </c>
      <c r="AR91" s="26" t="e">
        <f t="shared" si="97"/>
        <v>#DIV/0!</v>
      </c>
      <c r="AS91" s="24" t="e">
        <f t="shared" si="97"/>
        <v>#DIV/0!</v>
      </c>
      <c r="AT91" s="25" t="e">
        <f t="shared" si="97"/>
        <v>#DIV/0!</v>
      </c>
      <c r="AU91" s="26" t="e">
        <f t="shared" si="97"/>
        <v>#DIV/0!</v>
      </c>
      <c r="AV91" s="24" t="e">
        <f t="shared" si="97"/>
        <v>#DIV/0!</v>
      </c>
      <c r="AW91" s="25" t="e">
        <f t="shared" si="97"/>
        <v>#DIV/0!</v>
      </c>
      <c r="AX91" s="26" t="e">
        <f t="shared" si="97"/>
        <v>#DIV/0!</v>
      </c>
      <c r="AY91" s="24" t="e">
        <f t="shared" si="97"/>
        <v>#DIV/0!</v>
      </c>
      <c r="AZ91" s="25" t="e">
        <f t="shared" si="97"/>
        <v>#DIV/0!</v>
      </c>
      <c r="BA91" s="26" t="e">
        <f t="shared" si="97"/>
        <v>#DIV/0!</v>
      </c>
      <c r="BB91" s="24" t="e">
        <f t="shared" si="97"/>
        <v>#DIV/0!</v>
      </c>
      <c r="BC91" s="25" t="e">
        <f t="shared" si="97"/>
        <v>#DIV/0!</v>
      </c>
      <c r="BD91" s="26" t="e">
        <f t="shared" si="97"/>
        <v>#DIV/0!</v>
      </c>
      <c r="BE91" s="24" t="e">
        <f t="shared" si="97"/>
        <v>#DIV/0!</v>
      </c>
      <c r="BF91" s="25" t="e">
        <f t="shared" si="97"/>
        <v>#DIV/0!</v>
      </c>
      <c r="BG91" s="26" t="e">
        <f t="shared" si="97"/>
        <v>#DIV/0!</v>
      </c>
      <c r="BH91" s="24" t="e">
        <f t="shared" si="97"/>
        <v>#DIV/0!</v>
      </c>
      <c r="BI91" s="25" t="e">
        <f t="shared" si="97"/>
        <v>#DIV/0!</v>
      </c>
      <c r="BJ91" s="26" t="e">
        <f t="shared" si="97"/>
        <v>#DIV/0!</v>
      </c>
      <c r="BK91" s="24" t="e">
        <f t="shared" si="97"/>
        <v>#DIV/0!</v>
      </c>
      <c r="BL91" s="25" t="e">
        <f t="shared" si="97"/>
        <v>#DIV/0!</v>
      </c>
      <c r="BM91" s="26" t="e">
        <f t="shared" si="97"/>
        <v>#DIV/0!</v>
      </c>
      <c r="BN91" s="24" t="e">
        <f t="shared" si="97"/>
        <v>#DIV/0!</v>
      </c>
      <c r="BO91" s="25" t="e">
        <f t="shared" si="97"/>
        <v>#DIV/0!</v>
      </c>
      <c r="BP91" s="26" t="e">
        <f t="shared" si="97"/>
        <v>#DIV/0!</v>
      </c>
      <c r="BR91" s="10" t="e">
        <f>100/BR89</f>
        <v>#DIV/0!</v>
      </c>
      <c r="BS91" s="2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B91"/>
  <sheetViews>
    <sheetView topLeftCell="BI1" workbookViewId="0">
      <selection activeCell="BU22" sqref="BU22"/>
    </sheetView>
  </sheetViews>
  <sheetFormatPr defaultRowHeight="14.4"/>
  <cols>
    <col min="1" max="1" width="16.6640625" customWidth="1"/>
    <col min="2" max="2" width="13.44140625" customWidth="1"/>
    <col min="3" max="3" width="9" customWidth="1"/>
    <col min="4" max="4" width="9.5546875" customWidth="1"/>
    <col min="5" max="5" width="9.109375" customWidth="1"/>
    <col min="6" max="6" width="10.109375" customWidth="1"/>
  </cols>
  <sheetData>
    <row r="1" spans="1:80" s="1" customFormat="1" ht="21">
      <c r="A1" s="1" t="s">
        <v>129</v>
      </c>
      <c r="W1" s="28"/>
      <c r="Z1" s="28"/>
      <c r="AC1" s="28"/>
      <c r="AF1" s="28"/>
      <c r="AI1" s="28"/>
      <c r="AL1" s="28"/>
      <c r="AO1" s="28"/>
      <c r="AR1" s="28"/>
      <c r="AU1" s="28"/>
      <c r="AX1" s="28"/>
      <c r="BA1" s="28"/>
      <c r="BD1" s="28"/>
      <c r="BG1" s="28"/>
      <c r="BJ1" s="28"/>
      <c r="BM1" s="28"/>
      <c r="BP1" s="28"/>
      <c r="BS1" s="28"/>
      <c r="BT1" s="1" t="s">
        <v>130</v>
      </c>
    </row>
    <row r="2" spans="1:80">
      <c r="W2" s="23"/>
      <c r="Z2" s="23"/>
      <c r="AC2" s="23"/>
      <c r="AF2" s="23"/>
      <c r="AI2" s="23"/>
      <c r="AL2" s="23"/>
      <c r="AO2" s="23"/>
      <c r="AR2" s="23"/>
      <c r="AU2" s="23"/>
      <c r="AX2" s="23"/>
      <c r="BA2" s="23"/>
      <c r="BD2" s="23"/>
      <c r="BG2" s="23"/>
      <c r="BJ2" s="23"/>
      <c r="BM2" s="23"/>
      <c r="BP2" s="23"/>
      <c r="BS2" s="23"/>
    </row>
    <row r="3" spans="1:80" s="2" customFormat="1" ht="18">
      <c r="B3" s="2" t="s">
        <v>1</v>
      </c>
      <c r="D3" s="2" t="s">
        <v>2</v>
      </c>
      <c r="H3" s="2" t="s">
        <v>65</v>
      </c>
      <c r="P3" s="2" t="s">
        <v>65</v>
      </c>
      <c r="W3" s="29"/>
      <c r="X3" s="2" t="s">
        <v>66</v>
      </c>
      <c r="Z3" s="29"/>
      <c r="AA3" s="2" t="s">
        <v>67</v>
      </c>
      <c r="AC3" s="29"/>
      <c r="AD3" s="2" t="s">
        <v>68</v>
      </c>
      <c r="AF3" s="29"/>
      <c r="AG3" s="2" t="s">
        <v>69</v>
      </c>
      <c r="AI3" s="29"/>
      <c r="AJ3" s="2" t="s">
        <v>70</v>
      </c>
      <c r="AL3" s="29"/>
      <c r="AM3" s="2" t="s">
        <v>71</v>
      </c>
      <c r="AO3" s="29"/>
      <c r="AP3" s="2" t="s">
        <v>72</v>
      </c>
      <c r="AR3" s="29"/>
      <c r="AS3" s="2" t="s">
        <v>73</v>
      </c>
      <c r="AU3" s="29"/>
      <c r="AV3" s="2" t="s">
        <v>74</v>
      </c>
      <c r="AX3" s="29"/>
      <c r="AY3" s="2" t="s">
        <v>75</v>
      </c>
      <c r="BA3" s="29"/>
      <c r="BB3" s="2" t="s">
        <v>76</v>
      </c>
      <c r="BD3" s="29"/>
      <c r="BE3" s="2" t="s">
        <v>77</v>
      </c>
      <c r="BG3" s="29"/>
      <c r="BH3" s="2" t="s">
        <v>78</v>
      </c>
      <c r="BJ3" s="29"/>
      <c r="BK3" s="2" t="s">
        <v>79</v>
      </c>
      <c r="BM3" s="29"/>
      <c r="BN3" s="2" t="s">
        <v>80</v>
      </c>
      <c r="BP3" s="29"/>
      <c r="BQ3" s="31" t="s">
        <v>81</v>
      </c>
      <c r="BS3" s="29"/>
      <c r="BT3" s="2" t="s">
        <v>140</v>
      </c>
    </row>
    <row r="4" spans="1:80" s="16" customFormat="1">
      <c r="A4" s="15" t="s">
        <v>0</v>
      </c>
      <c r="B4" s="15" t="s">
        <v>6</v>
      </c>
      <c r="C4" s="15"/>
      <c r="D4" s="15" t="s">
        <v>3</v>
      </c>
      <c r="E4" s="15" t="s">
        <v>4</v>
      </c>
      <c r="F4" s="15" t="s">
        <v>5</v>
      </c>
      <c r="H4" s="16">
        <v>1</v>
      </c>
      <c r="I4" s="16">
        <v>2</v>
      </c>
      <c r="J4" s="16">
        <v>3</v>
      </c>
      <c r="K4" s="16">
        <v>4</v>
      </c>
      <c r="L4" s="16">
        <v>5</v>
      </c>
      <c r="M4" s="16">
        <v>6</v>
      </c>
      <c r="N4" s="16">
        <v>7</v>
      </c>
      <c r="O4" s="16">
        <v>8</v>
      </c>
      <c r="P4" s="16">
        <v>9</v>
      </c>
      <c r="Q4" s="16">
        <v>10</v>
      </c>
      <c r="R4" s="16">
        <v>11</v>
      </c>
      <c r="S4" s="16">
        <v>12</v>
      </c>
      <c r="T4" s="16">
        <v>13</v>
      </c>
      <c r="U4" s="16">
        <v>14</v>
      </c>
      <c r="V4" s="16">
        <v>15</v>
      </c>
      <c r="W4" s="30"/>
      <c r="X4" s="16" t="s">
        <v>82</v>
      </c>
      <c r="Y4" s="16" t="s">
        <v>83</v>
      </c>
      <c r="Z4" s="30" t="s">
        <v>84</v>
      </c>
      <c r="AA4" s="16" t="s">
        <v>85</v>
      </c>
      <c r="AB4" s="16" t="s">
        <v>86</v>
      </c>
      <c r="AC4" s="30" t="s">
        <v>87</v>
      </c>
      <c r="AD4" s="16" t="s">
        <v>88</v>
      </c>
      <c r="AE4" s="16" t="s">
        <v>89</v>
      </c>
      <c r="AF4" s="30" t="s">
        <v>90</v>
      </c>
      <c r="AG4" s="16" t="s">
        <v>91</v>
      </c>
      <c r="AH4" s="16" t="s">
        <v>92</v>
      </c>
      <c r="AI4" s="30" t="s">
        <v>93</v>
      </c>
      <c r="AJ4" s="16" t="s">
        <v>94</v>
      </c>
      <c r="AK4" s="16" t="s">
        <v>95</v>
      </c>
      <c r="AL4" s="30" t="s">
        <v>96</v>
      </c>
      <c r="AM4" s="16" t="s">
        <v>97</v>
      </c>
      <c r="AN4" s="16" t="s">
        <v>98</v>
      </c>
      <c r="AO4" s="30" t="s">
        <v>99</v>
      </c>
      <c r="AP4" s="16" t="s">
        <v>100</v>
      </c>
      <c r="AQ4" s="16" t="s">
        <v>101</v>
      </c>
      <c r="AR4" s="30" t="s">
        <v>102</v>
      </c>
      <c r="AS4" s="16" t="s">
        <v>103</v>
      </c>
      <c r="AT4" s="16" t="s">
        <v>104</v>
      </c>
      <c r="AU4" s="30" t="s">
        <v>105</v>
      </c>
      <c r="AV4" s="16" t="s">
        <v>106</v>
      </c>
      <c r="AW4" s="16" t="s">
        <v>107</v>
      </c>
      <c r="AX4" s="30" t="s">
        <v>108</v>
      </c>
      <c r="AY4" s="16" t="s">
        <v>109</v>
      </c>
      <c r="AZ4" s="16" t="s">
        <v>110</v>
      </c>
      <c r="BA4" s="30" t="s">
        <v>111</v>
      </c>
      <c r="BB4" s="16" t="s">
        <v>112</v>
      </c>
      <c r="BC4" s="16" t="s">
        <v>113</v>
      </c>
      <c r="BD4" s="30" t="s">
        <v>114</v>
      </c>
      <c r="BE4" s="16" t="s">
        <v>115</v>
      </c>
      <c r="BF4" s="16" t="s">
        <v>116</v>
      </c>
      <c r="BG4" s="30" t="s">
        <v>117</v>
      </c>
      <c r="BH4" s="16" t="s">
        <v>118</v>
      </c>
      <c r="BI4" s="16" t="s">
        <v>119</v>
      </c>
      <c r="BJ4" s="30" t="s">
        <v>120</v>
      </c>
      <c r="BK4" s="16" t="s">
        <v>121</v>
      </c>
      <c r="BL4" s="16" t="s">
        <v>122</v>
      </c>
      <c r="BM4" s="30" t="s">
        <v>123</v>
      </c>
      <c r="BN4" s="16" t="s">
        <v>124</v>
      </c>
      <c r="BO4" s="16" t="s">
        <v>125</v>
      </c>
      <c r="BP4" s="30" t="s">
        <v>126</v>
      </c>
      <c r="BS4" s="30"/>
      <c r="BT4" s="34" t="s">
        <v>136</v>
      </c>
      <c r="BU4" s="34"/>
      <c r="BV4" s="34" t="s">
        <v>143</v>
      </c>
      <c r="BW4" s="34" t="s">
        <v>144</v>
      </c>
      <c r="BX4" s="34" t="s">
        <v>145</v>
      </c>
      <c r="BY4" s="34" t="s">
        <v>146</v>
      </c>
      <c r="BZ4" s="34" t="s">
        <v>147</v>
      </c>
      <c r="CA4" s="34" t="s">
        <v>151</v>
      </c>
      <c r="CB4" s="34" t="s">
        <v>148</v>
      </c>
    </row>
    <row r="5" spans="1:80">
      <c r="W5" s="23"/>
      <c r="Z5" s="23"/>
      <c r="AC5" s="23"/>
      <c r="AF5" s="23"/>
      <c r="AI5" s="23"/>
      <c r="AL5" s="23"/>
      <c r="AO5" s="23"/>
      <c r="AR5" s="23"/>
      <c r="AU5" s="23"/>
      <c r="AX5" s="23"/>
      <c r="BA5" s="23"/>
      <c r="BD5" s="23"/>
      <c r="BG5" s="23"/>
      <c r="BJ5" s="23"/>
      <c r="BM5" s="23"/>
      <c r="BP5" s="23"/>
      <c r="BS5" s="23"/>
    </row>
    <row r="6" spans="1:80">
      <c r="W6" s="23"/>
      <c r="Z6" s="26"/>
      <c r="AC6" s="26"/>
      <c r="AF6" s="26"/>
      <c r="AI6" s="26"/>
      <c r="AL6" s="26"/>
      <c r="AO6" s="26"/>
      <c r="AR6" s="26"/>
      <c r="AU6" s="26"/>
      <c r="AX6" s="26"/>
      <c r="BA6" s="26"/>
      <c r="BD6" s="26"/>
      <c r="BG6" s="26"/>
      <c r="BJ6" s="26"/>
      <c r="BM6" s="26"/>
      <c r="BP6" s="26"/>
      <c r="BS6" s="23"/>
    </row>
    <row r="7" spans="1:80">
      <c r="A7">
        <f>'2. k-data'!A7</f>
        <v>380</v>
      </c>
      <c r="B7" t="e">
        <f>'5. r-data'!B6</f>
        <v>#DIV/0!</v>
      </c>
      <c r="D7" s="19">
        <v>1.4E-3</v>
      </c>
      <c r="E7" s="20">
        <v>0</v>
      </c>
      <c r="F7" s="21">
        <v>6.4999999999999997E-3</v>
      </c>
      <c r="H7" s="19">
        <v>0.219</v>
      </c>
      <c r="I7" s="20">
        <v>7.0000000000000007E-2</v>
      </c>
      <c r="J7" s="20">
        <v>6.5000000000000002E-2</v>
      </c>
      <c r="K7" s="20">
        <v>7.3999999999999996E-2</v>
      </c>
      <c r="L7" s="20">
        <v>0.29499999999999998</v>
      </c>
      <c r="M7" s="20">
        <v>0.151</v>
      </c>
      <c r="N7" s="20">
        <v>0.378</v>
      </c>
      <c r="O7" s="20">
        <v>0.104</v>
      </c>
      <c r="P7" s="20">
        <v>6.6000000000000003E-2</v>
      </c>
      <c r="Q7" s="20">
        <v>0.05</v>
      </c>
      <c r="R7" s="20">
        <v>0.111</v>
      </c>
      <c r="S7" s="20">
        <v>0.12</v>
      </c>
      <c r="T7" s="20">
        <v>0.104</v>
      </c>
      <c r="U7" s="20">
        <v>3.5999999999999997E-2</v>
      </c>
      <c r="V7" s="21">
        <v>0.13100000000000001</v>
      </c>
      <c r="X7" s="19" t="e">
        <f>B7*D7*H7</f>
        <v>#DIV/0!</v>
      </c>
      <c r="Y7" s="20" t="e">
        <f>B7*E7*H7</f>
        <v>#DIV/0!</v>
      </c>
      <c r="Z7" s="21" t="e">
        <f>B7*F7*H7</f>
        <v>#DIV/0!</v>
      </c>
      <c r="AA7" s="19" t="e">
        <f>B7*D7*I7</f>
        <v>#DIV/0!</v>
      </c>
      <c r="AB7" s="20" t="e">
        <f>B7*E7*I7</f>
        <v>#DIV/0!</v>
      </c>
      <c r="AC7" s="21" t="e">
        <f>B7*F7*I7</f>
        <v>#DIV/0!</v>
      </c>
      <c r="AD7" s="19" t="e">
        <f>B7*D7*J7</f>
        <v>#DIV/0!</v>
      </c>
      <c r="AE7" s="20" t="e">
        <f>B7*E7*J7</f>
        <v>#DIV/0!</v>
      </c>
      <c r="AF7" s="21" t="e">
        <f>B7*F7*J7</f>
        <v>#DIV/0!</v>
      </c>
      <c r="AG7" s="19" t="e">
        <f>B7*D7*K7</f>
        <v>#DIV/0!</v>
      </c>
      <c r="AH7" s="20" t="e">
        <f>B7*E7*K7</f>
        <v>#DIV/0!</v>
      </c>
      <c r="AI7" s="21" t="e">
        <f>B7*F7*K7</f>
        <v>#DIV/0!</v>
      </c>
      <c r="AJ7" s="19" t="e">
        <f>B7*D7*L7</f>
        <v>#DIV/0!</v>
      </c>
      <c r="AK7" s="20" t="e">
        <f>B7*E7*L7</f>
        <v>#DIV/0!</v>
      </c>
      <c r="AL7" s="21" t="e">
        <f>B7*F7*L7</f>
        <v>#DIV/0!</v>
      </c>
      <c r="AM7" s="19" t="e">
        <f>B7*D7*M7</f>
        <v>#DIV/0!</v>
      </c>
      <c r="AN7" s="20" t="e">
        <f>B7*E7*M7</f>
        <v>#DIV/0!</v>
      </c>
      <c r="AO7" s="21" t="e">
        <f>B7*F7*M7</f>
        <v>#DIV/0!</v>
      </c>
      <c r="AP7" s="19" t="e">
        <f>B7*D7*N7</f>
        <v>#DIV/0!</v>
      </c>
      <c r="AQ7" s="20" t="e">
        <f>B7*E7*N7</f>
        <v>#DIV/0!</v>
      </c>
      <c r="AR7" s="21" t="e">
        <f>B7*F7*N7</f>
        <v>#DIV/0!</v>
      </c>
      <c r="AS7" s="19" t="e">
        <f>B7*D7*O7</f>
        <v>#DIV/0!</v>
      </c>
      <c r="AT7" s="20" t="e">
        <f>B7*E7*O7</f>
        <v>#DIV/0!</v>
      </c>
      <c r="AU7" s="21" t="e">
        <f>B7*F7*O7</f>
        <v>#DIV/0!</v>
      </c>
      <c r="AV7" s="19" t="e">
        <f>B7*D7*P7</f>
        <v>#DIV/0!</v>
      </c>
      <c r="AW7" s="20" t="e">
        <f>B7*E7*P7</f>
        <v>#DIV/0!</v>
      </c>
      <c r="AX7" s="21" t="e">
        <f>B7*F7*P7</f>
        <v>#DIV/0!</v>
      </c>
      <c r="AY7" s="19" t="e">
        <f>B7*D7*Q7</f>
        <v>#DIV/0!</v>
      </c>
      <c r="AZ7" s="20" t="e">
        <f>B7*E7*Q7</f>
        <v>#DIV/0!</v>
      </c>
      <c r="BA7" s="21" t="e">
        <f>B7*F7*Q7</f>
        <v>#DIV/0!</v>
      </c>
      <c r="BB7" s="19" t="e">
        <f>B7*D7*R7</f>
        <v>#DIV/0!</v>
      </c>
      <c r="BC7" s="20" t="e">
        <f>B7*E7*R7</f>
        <v>#DIV/0!</v>
      </c>
      <c r="BD7" s="21" t="e">
        <f>B7*F7*R7</f>
        <v>#DIV/0!</v>
      </c>
      <c r="BE7" s="19" t="e">
        <f>B7*D7*S7</f>
        <v>#DIV/0!</v>
      </c>
      <c r="BF7" s="20" t="e">
        <f>B7*E7*S7</f>
        <v>#DIV/0!</v>
      </c>
      <c r="BG7" s="21" t="e">
        <f>B7*F7*S7</f>
        <v>#DIV/0!</v>
      </c>
      <c r="BH7" s="19" t="e">
        <f>B7*D7*T7</f>
        <v>#DIV/0!</v>
      </c>
      <c r="BI7" s="20" t="e">
        <f>B7*E7*T7</f>
        <v>#DIV/0!</v>
      </c>
      <c r="BJ7" s="21" t="e">
        <f>B7*F7*T7</f>
        <v>#DIV/0!</v>
      </c>
      <c r="BK7" s="19" t="e">
        <f>B7*D7*U7</f>
        <v>#DIV/0!</v>
      </c>
      <c r="BL7" s="20" t="e">
        <f>B7*E7*U7</f>
        <v>#DIV/0!</v>
      </c>
      <c r="BM7" s="21" t="e">
        <f>B7*F7*U7</f>
        <v>#DIV/0!</v>
      </c>
      <c r="BN7" s="19" t="e">
        <f>B7*D7*V7</f>
        <v>#DIV/0!</v>
      </c>
      <c r="BO7" s="20" t="e">
        <f>B7*E7*V7</f>
        <v>#DIV/0!</v>
      </c>
      <c r="BP7" s="21" t="e">
        <f>B7*F7*V7</f>
        <v>#DIV/0!</v>
      </c>
      <c r="BR7" t="e">
        <f>B7*E7</f>
        <v>#DIV/0!</v>
      </c>
      <c r="BS7" s="23"/>
      <c r="BT7" s="34">
        <v>1</v>
      </c>
      <c r="BU7" s="34"/>
      <c r="BV7" s="49" t="e">
        <f>X91</f>
        <v>#DIV/0!</v>
      </c>
      <c r="BW7" s="49" t="e">
        <f>Y91</f>
        <v>#DIV/0!</v>
      </c>
      <c r="BX7" s="49" t="e">
        <f>Z91</f>
        <v>#DIV/0!</v>
      </c>
      <c r="BY7" s="50" t="e">
        <f>BV7/(BV7+BW7+BX7)</f>
        <v>#DIV/0!</v>
      </c>
      <c r="BZ7" s="50" t="e">
        <f>BW7/(BV7+BW7+BX7)</f>
        <v>#DIV/0!</v>
      </c>
      <c r="CA7" s="37" t="e">
        <f>(4*BV7)/(BV7+(15*BW7)+(3*BX7))</f>
        <v>#DIV/0!</v>
      </c>
      <c r="CB7" s="37" t="e">
        <f>(6*BW7)/(BV7+(15*BW7)+(3*BX7))</f>
        <v>#DIV/0!</v>
      </c>
    </row>
    <row r="8" spans="1:80">
      <c r="A8">
        <f>'2. k-data'!A8</f>
        <v>385</v>
      </c>
      <c r="B8" t="e">
        <f>'5. r-data'!B7</f>
        <v>#DIV/0!</v>
      </c>
      <c r="D8" s="22">
        <v>2.2000000000000001E-3</v>
      </c>
      <c r="E8" s="10">
        <v>1E-4</v>
      </c>
      <c r="F8" s="23">
        <v>1.0500000000000001E-2</v>
      </c>
      <c r="H8" s="22">
        <v>0.23899999999999999</v>
      </c>
      <c r="I8" s="10">
        <v>7.9000000000000001E-2</v>
      </c>
      <c r="J8" s="10">
        <v>6.8000000000000005E-2</v>
      </c>
      <c r="K8" s="10">
        <v>8.3000000000000004E-2</v>
      </c>
      <c r="L8" s="10">
        <v>0.30599999999999999</v>
      </c>
      <c r="M8" s="10">
        <v>0.20300000000000001</v>
      </c>
      <c r="N8" s="10">
        <v>0.45900000000000002</v>
      </c>
      <c r="O8" s="10">
        <v>0.129</v>
      </c>
      <c r="P8" s="10">
        <v>6.2E-2</v>
      </c>
      <c r="Q8" s="10">
        <v>5.3999999999999999E-2</v>
      </c>
      <c r="R8" s="10">
        <v>0.121</v>
      </c>
      <c r="S8" s="10">
        <v>0.10299999999999999</v>
      </c>
      <c r="T8" s="10">
        <v>0.127</v>
      </c>
      <c r="U8" s="10">
        <v>3.5999999999999997E-2</v>
      </c>
      <c r="V8" s="23">
        <v>0.13900000000000001</v>
      </c>
      <c r="X8" s="22" t="e">
        <f t="shared" ref="X8:X71" si="0">B8*D8*H8</f>
        <v>#DIV/0!</v>
      </c>
      <c r="Y8" s="10" t="e">
        <f t="shared" ref="Y8:Y71" si="1">B8*E8*H8</f>
        <v>#DIV/0!</v>
      </c>
      <c r="Z8" s="23" t="e">
        <f t="shared" ref="Z8:Z71" si="2">B8*F8*H8</f>
        <v>#DIV/0!</v>
      </c>
      <c r="AA8" s="22" t="e">
        <f t="shared" ref="AA8:AA71" si="3">B8*D8*I8</f>
        <v>#DIV/0!</v>
      </c>
      <c r="AB8" s="10" t="e">
        <f t="shared" ref="AB8:AB71" si="4">B8*E8*I8</f>
        <v>#DIV/0!</v>
      </c>
      <c r="AC8" s="23" t="e">
        <f t="shared" ref="AC8:AC71" si="5">B8*F8*I8</f>
        <v>#DIV/0!</v>
      </c>
      <c r="AD8" s="22" t="e">
        <f t="shared" ref="AD8:AD71" si="6">B8*D8*J8</f>
        <v>#DIV/0!</v>
      </c>
      <c r="AE8" s="10" t="e">
        <f t="shared" ref="AE8:AE71" si="7">B8*E8*J8</f>
        <v>#DIV/0!</v>
      </c>
      <c r="AF8" s="23" t="e">
        <f t="shared" ref="AF8:AF71" si="8">B8*F8*J8</f>
        <v>#DIV/0!</v>
      </c>
      <c r="AG8" s="22" t="e">
        <f t="shared" ref="AG8:AG71" si="9">B8*D8*K8</f>
        <v>#DIV/0!</v>
      </c>
      <c r="AH8" s="10" t="e">
        <f t="shared" ref="AH8:AH71" si="10">B8*E8*K8</f>
        <v>#DIV/0!</v>
      </c>
      <c r="AI8" s="23" t="e">
        <f t="shared" ref="AI8:AI71" si="11">B8*F8*K8</f>
        <v>#DIV/0!</v>
      </c>
      <c r="AJ8" s="22" t="e">
        <f t="shared" ref="AJ8:AJ71" si="12">B8*D8*L8</f>
        <v>#DIV/0!</v>
      </c>
      <c r="AK8" s="10" t="e">
        <f t="shared" ref="AK8:AK71" si="13">B8*E8*L8</f>
        <v>#DIV/0!</v>
      </c>
      <c r="AL8" s="23" t="e">
        <f t="shared" ref="AL8:AL71" si="14">B8*F8*L8</f>
        <v>#DIV/0!</v>
      </c>
      <c r="AM8" s="22" t="e">
        <f t="shared" ref="AM8:AM71" si="15">B8*D8*M8</f>
        <v>#DIV/0!</v>
      </c>
      <c r="AN8" s="10" t="e">
        <f t="shared" ref="AN8:AN71" si="16">B8*E8*M8</f>
        <v>#DIV/0!</v>
      </c>
      <c r="AO8" s="23" t="e">
        <f t="shared" ref="AO8:AO71" si="17">B8*F8*M8</f>
        <v>#DIV/0!</v>
      </c>
      <c r="AP8" s="22" t="e">
        <f t="shared" ref="AP8:AP71" si="18">B8*D8*N8</f>
        <v>#DIV/0!</v>
      </c>
      <c r="AQ8" s="10" t="e">
        <f t="shared" ref="AQ8:AQ71" si="19">B8*E8*N8</f>
        <v>#DIV/0!</v>
      </c>
      <c r="AR8" s="23" t="e">
        <f t="shared" ref="AR8:AR71" si="20">B8*F8*N8</f>
        <v>#DIV/0!</v>
      </c>
      <c r="AS8" s="22" t="e">
        <f t="shared" ref="AS8:AS71" si="21">B8*D8*O8</f>
        <v>#DIV/0!</v>
      </c>
      <c r="AT8" s="10" t="e">
        <f t="shared" ref="AT8:AT71" si="22">B8*E8*O8</f>
        <v>#DIV/0!</v>
      </c>
      <c r="AU8" s="23" t="e">
        <f t="shared" ref="AU8:AU71" si="23">B8*F8*O8</f>
        <v>#DIV/0!</v>
      </c>
      <c r="AV8" s="22" t="e">
        <f t="shared" ref="AV8:AV71" si="24">B8*D8*P8</f>
        <v>#DIV/0!</v>
      </c>
      <c r="AW8" s="10" t="e">
        <f t="shared" ref="AW8:AW71" si="25">B8*E8*P8</f>
        <v>#DIV/0!</v>
      </c>
      <c r="AX8" s="23" t="e">
        <f t="shared" ref="AX8:AX71" si="26">B8*F8*P8</f>
        <v>#DIV/0!</v>
      </c>
      <c r="AY8" s="22" t="e">
        <f t="shared" ref="AY8:AY71" si="27">B8*D8*Q8</f>
        <v>#DIV/0!</v>
      </c>
      <c r="AZ8" s="10" t="e">
        <f t="shared" ref="AZ8:AZ71" si="28">B8*E8*Q8</f>
        <v>#DIV/0!</v>
      </c>
      <c r="BA8" s="23" t="e">
        <f t="shared" ref="BA8:BA71" si="29">B8*F8*Q8</f>
        <v>#DIV/0!</v>
      </c>
      <c r="BB8" s="22" t="e">
        <f t="shared" ref="BB8:BB71" si="30">B8*D8*R8</f>
        <v>#DIV/0!</v>
      </c>
      <c r="BC8" s="10" t="e">
        <f t="shared" ref="BC8:BC71" si="31">B8*E8*R8</f>
        <v>#DIV/0!</v>
      </c>
      <c r="BD8" s="23" t="e">
        <f t="shared" ref="BD8:BD71" si="32">B8*F8*R8</f>
        <v>#DIV/0!</v>
      </c>
      <c r="BE8" s="22" t="e">
        <f t="shared" ref="BE8:BE71" si="33">B8*D8*S8</f>
        <v>#DIV/0!</v>
      </c>
      <c r="BF8" s="10" t="e">
        <f t="shared" ref="BF8:BF71" si="34">B8*E8*S8</f>
        <v>#DIV/0!</v>
      </c>
      <c r="BG8" s="23" t="e">
        <f t="shared" ref="BG8:BG71" si="35">B8*F8*S8</f>
        <v>#DIV/0!</v>
      </c>
      <c r="BH8" s="22" t="e">
        <f t="shared" ref="BH8:BH71" si="36">B8*D8*T8</f>
        <v>#DIV/0!</v>
      </c>
      <c r="BI8" s="10" t="e">
        <f t="shared" ref="BI8:BI71" si="37">B8*E8*T8</f>
        <v>#DIV/0!</v>
      </c>
      <c r="BJ8" s="23" t="e">
        <f t="shared" ref="BJ8:BJ71" si="38">B8*F8*T8</f>
        <v>#DIV/0!</v>
      </c>
      <c r="BK8" s="22" t="e">
        <f t="shared" ref="BK8:BK71" si="39">B8*D8*U8</f>
        <v>#DIV/0!</v>
      </c>
      <c r="BL8" s="10" t="e">
        <f t="shared" ref="BL8:BL71" si="40">B8*E8*U8</f>
        <v>#DIV/0!</v>
      </c>
      <c r="BM8" s="23" t="e">
        <f t="shared" ref="BM8:BM71" si="41">B8*F8*U8</f>
        <v>#DIV/0!</v>
      </c>
      <c r="BN8" s="22" t="e">
        <f t="shared" ref="BN8:BN71" si="42">B8*D8*V8</f>
        <v>#DIV/0!</v>
      </c>
      <c r="BO8" s="10" t="e">
        <f t="shared" ref="BO8:BO71" si="43">B8*E8*V8</f>
        <v>#DIV/0!</v>
      </c>
      <c r="BP8" s="23" t="e">
        <f t="shared" ref="BP8:BP71" si="44">B8*F8*V8</f>
        <v>#DIV/0!</v>
      </c>
      <c r="BR8" t="e">
        <f t="shared" ref="BR8:BR71" si="45">B8*E8</f>
        <v>#DIV/0!</v>
      </c>
      <c r="BS8" s="23"/>
      <c r="BT8" s="34">
        <v>2</v>
      </c>
      <c r="BU8" s="34"/>
      <c r="BV8" s="49" t="e">
        <f>AA91</f>
        <v>#DIV/0!</v>
      </c>
      <c r="BW8" s="49" t="e">
        <f>AB91</f>
        <v>#DIV/0!</v>
      </c>
      <c r="BX8" s="49" t="e">
        <f>AC91</f>
        <v>#DIV/0!</v>
      </c>
      <c r="BY8" s="50" t="e">
        <f t="shared" ref="BY8:BY21" si="46">BV8/(BV8+BW8+BX8)</f>
        <v>#DIV/0!</v>
      </c>
      <c r="BZ8" s="50" t="e">
        <f t="shared" ref="BZ8:BZ21" si="47">BW8/(BV8+BW8+BX8)</f>
        <v>#DIV/0!</v>
      </c>
      <c r="CA8" s="37" t="e">
        <f t="shared" ref="CA8:CA21" si="48">(4*BV8)/(BV8+(15*BW8)+(3*BX8))</f>
        <v>#DIV/0!</v>
      </c>
      <c r="CB8" s="37" t="e">
        <f t="shared" ref="CB8:CB21" si="49">(6*BW8)/(BV8+(15*BW8)+(3*BX8))</f>
        <v>#DIV/0!</v>
      </c>
    </row>
    <row r="9" spans="1:80">
      <c r="A9">
        <f>'2. k-data'!A9</f>
        <v>390</v>
      </c>
      <c r="B9" t="e">
        <f>'5. r-data'!B8</f>
        <v>#DIV/0!</v>
      </c>
      <c r="D9" s="22">
        <v>4.1999999999999997E-3</v>
      </c>
      <c r="E9" s="10">
        <v>1E-4</v>
      </c>
      <c r="F9" s="23">
        <v>2.01E-2</v>
      </c>
      <c r="H9" s="22">
        <v>0.252</v>
      </c>
      <c r="I9" s="10">
        <v>8.8999999999999996E-2</v>
      </c>
      <c r="J9" s="10">
        <v>7.0000000000000007E-2</v>
      </c>
      <c r="K9" s="10">
        <v>9.2999999999999999E-2</v>
      </c>
      <c r="L9" s="10">
        <v>0.31</v>
      </c>
      <c r="M9" s="10">
        <v>0.26500000000000001</v>
      </c>
      <c r="N9" s="10">
        <v>0.52400000000000002</v>
      </c>
      <c r="O9" s="10">
        <v>0.17</v>
      </c>
      <c r="P9" s="10">
        <v>5.8000000000000003E-2</v>
      </c>
      <c r="Q9" s="10">
        <v>5.8999999999999997E-2</v>
      </c>
      <c r="R9" s="10">
        <v>0.127</v>
      </c>
      <c r="S9" s="10">
        <v>0.09</v>
      </c>
      <c r="T9" s="10">
        <v>0.161</v>
      </c>
      <c r="U9" s="10">
        <v>3.6999999999999998E-2</v>
      </c>
      <c r="V9" s="23">
        <v>0.14699999999999999</v>
      </c>
      <c r="X9" s="22" t="e">
        <f t="shared" si="0"/>
        <v>#DIV/0!</v>
      </c>
      <c r="Y9" s="10" t="e">
        <f t="shared" si="1"/>
        <v>#DIV/0!</v>
      </c>
      <c r="Z9" s="23" t="e">
        <f t="shared" si="2"/>
        <v>#DIV/0!</v>
      </c>
      <c r="AA9" s="22" t="e">
        <f t="shared" si="3"/>
        <v>#DIV/0!</v>
      </c>
      <c r="AB9" s="10" t="e">
        <f t="shared" si="4"/>
        <v>#DIV/0!</v>
      </c>
      <c r="AC9" s="23" t="e">
        <f t="shared" si="5"/>
        <v>#DIV/0!</v>
      </c>
      <c r="AD9" s="22" t="e">
        <f t="shared" si="6"/>
        <v>#DIV/0!</v>
      </c>
      <c r="AE9" s="10" t="e">
        <f t="shared" si="7"/>
        <v>#DIV/0!</v>
      </c>
      <c r="AF9" s="23" t="e">
        <f t="shared" si="8"/>
        <v>#DIV/0!</v>
      </c>
      <c r="AG9" s="22" t="e">
        <f t="shared" si="9"/>
        <v>#DIV/0!</v>
      </c>
      <c r="AH9" s="10" t="e">
        <f t="shared" si="10"/>
        <v>#DIV/0!</v>
      </c>
      <c r="AI9" s="23" t="e">
        <f t="shared" si="11"/>
        <v>#DIV/0!</v>
      </c>
      <c r="AJ9" s="22" t="e">
        <f t="shared" si="12"/>
        <v>#DIV/0!</v>
      </c>
      <c r="AK9" s="10" t="e">
        <f t="shared" si="13"/>
        <v>#DIV/0!</v>
      </c>
      <c r="AL9" s="23" t="e">
        <f t="shared" si="14"/>
        <v>#DIV/0!</v>
      </c>
      <c r="AM9" s="22" t="e">
        <f t="shared" si="15"/>
        <v>#DIV/0!</v>
      </c>
      <c r="AN9" s="10" t="e">
        <f t="shared" si="16"/>
        <v>#DIV/0!</v>
      </c>
      <c r="AO9" s="23" t="e">
        <f t="shared" si="17"/>
        <v>#DIV/0!</v>
      </c>
      <c r="AP9" s="22" t="e">
        <f t="shared" si="18"/>
        <v>#DIV/0!</v>
      </c>
      <c r="AQ9" s="10" t="e">
        <f t="shared" si="19"/>
        <v>#DIV/0!</v>
      </c>
      <c r="AR9" s="23" t="e">
        <f t="shared" si="20"/>
        <v>#DIV/0!</v>
      </c>
      <c r="AS9" s="22" t="e">
        <f t="shared" si="21"/>
        <v>#DIV/0!</v>
      </c>
      <c r="AT9" s="10" t="e">
        <f t="shared" si="22"/>
        <v>#DIV/0!</v>
      </c>
      <c r="AU9" s="23" t="e">
        <f t="shared" si="23"/>
        <v>#DIV/0!</v>
      </c>
      <c r="AV9" s="22" t="e">
        <f t="shared" si="24"/>
        <v>#DIV/0!</v>
      </c>
      <c r="AW9" s="10" t="e">
        <f t="shared" si="25"/>
        <v>#DIV/0!</v>
      </c>
      <c r="AX9" s="23" t="e">
        <f t="shared" si="26"/>
        <v>#DIV/0!</v>
      </c>
      <c r="AY9" s="22" t="e">
        <f t="shared" si="27"/>
        <v>#DIV/0!</v>
      </c>
      <c r="AZ9" s="10" t="e">
        <f t="shared" si="28"/>
        <v>#DIV/0!</v>
      </c>
      <c r="BA9" s="23" t="e">
        <f t="shared" si="29"/>
        <v>#DIV/0!</v>
      </c>
      <c r="BB9" s="22" t="e">
        <f t="shared" si="30"/>
        <v>#DIV/0!</v>
      </c>
      <c r="BC9" s="10" t="e">
        <f t="shared" si="31"/>
        <v>#DIV/0!</v>
      </c>
      <c r="BD9" s="23" t="e">
        <f t="shared" si="32"/>
        <v>#DIV/0!</v>
      </c>
      <c r="BE9" s="22" t="e">
        <f t="shared" si="33"/>
        <v>#DIV/0!</v>
      </c>
      <c r="BF9" s="10" t="e">
        <f t="shared" si="34"/>
        <v>#DIV/0!</v>
      </c>
      <c r="BG9" s="23" t="e">
        <f t="shared" si="35"/>
        <v>#DIV/0!</v>
      </c>
      <c r="BH9" s="22" t="e">
        <f t="shared" si="36"/>
        <v>#DIV/0!</v>
      </c>
      <c r="BI9" s="10" t="e">
        <f t="shared" si="37"/>
        <v>#DIV/0!</v>
      </c>
      <c r="BJ9" s="23" t="e">
        <f t="shared" si="38"/>
        <v>#DIV/0!</v>
      </c>
      <c r="BK9" s="22" t="e">
        <f t="shared" si="39"/>
        <v>#DIV/0!</v>
      </c>
      <c r="BL9" s="10" t="e">
        <f t="shared" si="40"/>
        <v>#DIV/0!</v>
      </c>
      <c r="BM9" s="23" t="e">
        <f t="shared" si="41"/>
        <v>#DIV/0!</v>
      </c>
      <c r="BN9" s="22" t="e">
        <f t="shared" si="42"/>
        <v>#DIV/0!</v>
      </c>
      <c r="BO9" s="10" t="e">
        <f t="shared" si="43"/>
        <v>#DIV/0!</v>
      </c>
      <c r="BP9" s="23" t="e">
        <f t="shared" si="44"/>
        <v>#DIV/0!</v>
      </c>
      <c r="BR9" t="e">
        <f t="shared" si="45"/>
        <v>#DIV/0!</v>
      </c>
      <c r="BS9" s="23"/>
      <c r="BT9" s="34">
        <v>3</v>
      </c>
      <c r="BU9" s="34"/>
      <c r="BV9" s="49" t="e">
        <f>AD91</f>
        <v>#DIV/0!</v>
      </c>
      <c r="BW9" s="49" t="e">
        <f>AE91</f>
        <v>#DIV/0!</v>
      </c>
      <c r="BX9" s="49" t="e">
        <f>AF91</f>
        <v>#DIV/0!</v>
      </c>
      <c r="BY9" s="50" t="e">
        <f t="shared" si="46"/>
        <v>#DIV/0!</v>
      </c>
      <c r="BZ9" s="50" t="e">
        <f t="shared" si="47"/>
        <v>#DIV/0!</v>
      </c>
      <c r="CA9" s="37" t="e">
        <f t="shared" si="48"/>
        <v>#DIV/0!</v>
      </c>
      <c r="CB9" s="37" t="e">
        <f t="shared" si="49"/>
        <v>#DIV/0!</v>
      </c>
    </row>
    <row r="10" spans="1:80">
      <c r="A10">
        <f>'2. k-data'!A10</f>
        <v>395</v>
      </c>
      <c r="B10" t="e">
        <f>'5. r-data'!B9</f>
        <v>#DIV/0!</v>
      </c>
      <c r="D10" s="22">
        <v>7.6E-3</v>
      </c>
      <c r="E10" s="10">
        <v>2.0000000000000001E-4</v>
      </c>
      <c r="F10" s="23">
        <v>3.6200000000000003E-2</v>
      </c>
      <c r="H10" s="22">
        <v>0.25600000000000001</v>
      </c>
      <c r="I10" s="10">
        <v>0.10100000000000001</v>
      </c>
      <c r="J10" s="10">
        <v>7.1999999999999995E-2</v>
      </c>
      <c r="K10" s="10">
        <v>0.105</v>
      </c>
      <c r="L10" s="10">
        <v>0.312</v>
      </c>
      <c r="M10" s="10">
        <v>0.33900000000000002</v>
      </c>
      <c r="N10" s="10">
        <v>0.54600000000000004</v>
      </c>
      <c r="O10" s="10">
        <v>0.24</v>
      </c>
      <c r="P10" s="10">
        <v>5.5E-2</v>
      </c>
      <c r="Q10" s="10">
        <v>6.3E-2</v>
      </c>
      <c r="R10" s="10">
        <v>0.129</v>
      </c>
      <c r="S10" s="10">
        <v>8.2000000000000003E-2</v>
      </c>
      <c r="T10" s="10">
        <v>0.21099999999999999</v>
      </c>
      <c r="U10" s="10">
        <v>3.7999999999999999E-2</v>
      </c>
      <c r="V10" s="23">
        <v>0.153</v>
      </c>
      <c r="X10" s="22" t="e">
        <f t="shared" si="0"/>
        <v>#DIV/0!</v>
      </c>
      <c r="Y10" s="10" t="e">
        <f t="shared" si="1"/>
        <v>#DIV/0!</v>
      </c>
      <c r="Z10" s="23" t="e">
        <f t="shared" si="2"/>
        <v>#DIV/0!</v>
      </c>
      <c r="AA10" s="22" t="e">
        <f t="shared" si="3"/>
        <v>#DIV/0!</v>
      </c>
      <c r="AB10" s="10" t="e">
        <f t="shared" si="4"/>
        <v>#DIV/0!</v>
      </c>
      <c r="AC10" s="23" t="e">
        <f t="shared" si="5"/>
        <v>#DIV/0!</v>
      </c>
      <c r="AD10" s="22" t="e">
        <f t="shared" si="6"/>
        <v>#DIV/0!</v>
      </c>
      <c r="AE10" s="10" t="e">
        <f t="shared" si="7"/>
        <v>#DIV/0!</v>
      </c>
      <c r="AF10" s="23" t="e">
        <f t="shared" si="8"/>
        <v>#DIV/0!</v>
      </c>
      <c r="AG10" s="22" t="e">
        <f t="shared" si="9"/>
        <v>#DIV/0!</v>
      </c>
      <c r="AH10" s="10" t="e">
        <f t="shared" si="10"/>
        <v>#DIV/0!</v>
      </c>
      <c r="AI10" s="23" t="e">
        <f t="shared" si="11"/>
        <v>#DIV/0!</v>
      </c>
      <c r="AJ10" s="22" t="e">
        <f t="shared" si="12"/>
        <v>#DIV/0!</v>
      </c>
      <c r="AK10" s="10" t="e">
        <f t="shared" si="13"/>
        <v>#DIV/0!</v>
      </c>
      <c r="AL10" s="23" t="e">
        <f t="shared" si="14"/>
        <v>#DIV/0!</v>
      </c>
      <c r="AM10" s="22" t="e">
        <f t="shared" si="15"/>
        <v>#DIV/0!</v>
      </c>
      <c r="AN10" s="10" t="e">
        <f t="shared" si="16"/>
        <v>#DIV/0!</v>
      </c>
      <c r="AO10" s="23" t="e">
        <f t="shared" si="17"/>
        <v>#DIV/0!</v>
      </c>
      <c r="AP10" s="22" t="e">
        <f t="shared" si="18"/>
        <v>#DIV/0!</v>
      </c>
      <c r="AQ10" s="10" t="e">
        <f t="shared" si="19"/>
        <v>#DIV/0!</v>
      </c>
      <c r="AR10" s="23" t="e">
        <f t="shared" si="20"/>
        <v>#DIV/0!</v>
      </c>
      <c r="AS10" s="22" t="e">
        <f t="shared" si="21"/>
        <v>#DIV/0!</v>
      </c>
      <c r="AT10" s="10" t="e">
        <f t="shared" si="22"/>
        <v>#DIV/0!</v>
      </c>
      <c r="AU10" s="23" t="e">
        <f t="shared" si="23"/>
        <v>#DIV/0!</v>
      </c>
      <c r="AV10" s="22" t="e">
        <f t="shared" si="24"/>
        <v>#DIV/0!</v>
      </c>
      <c r="AW10" s="10" t="e">
        <f t="shared" si="25"/>
        <v>#DIV/0!</v>
      </c>
      <c r="AX10" s="23" t="e">
        <f t="shared" si="26"/>
        <v>#DIV/0!</v>
      </c>
      <c r="AY10" s="22" t="e">
        <f t="shared" si="27"/>
        <v>#DIV/0!</v>
      </c>
      <c r="AZ10" s="10" t="e">
        <f t="shared" si="28"/>
        <v>#DIV/0!</v>
      </c>
      <c r="BA10" s="23" t="e">
        <f t="shared" si="29"/>
        <v>#DIV/0!</v>
      </c>
      <c r="BB10" s="22" t="e">
        <f t="shared" si="30"/>
        <v>#DIV/0!</v>
      </c>
      <c r="BC10" s="10" t="e">
        <f t="shared" si="31"/>
        <v>#DIV/0!</v>
      </c>
      <c r="BD10" s="23" t="e">
        <f t="shared" si="32"/>
        <v>#DIV/0!</v>
      </c>
      <c r="BE10" s="22" t="e">
        <f t="shared" si="33"/>
        <v>#DIV/0!</v>
      </c>
      <c r="BF10" s="10" t="e">
        <f t="shared" si="34"/>
        <v>#DIV/0!</v>
      </c>
      <c r="BG10" s="23" t="e">
        <f t="shared" si="35"/>
        <v>#DIV/0!</v>
      </c>
      <c r="BH10" s="22" t="e">
        <f t="shared" si="36"/>
        <v>#DIV/0!</v>
      </c>
      <c r="BI10" s="10" t="e">
        <f t="shared" si="37"/>
        <v>#DIV/0!</v>
      </c>
      <c r="BJ10" s="23" t="e">
        <f t="shared" si="38"/>
        <v>#DIV/0!</v>
      </c>
      <c r="BK10" s="22" t="e">
        <f t="shared" si="39"/>
        <v>#DIV/0!</v>
      </c>
      <c r="BL10" s="10" t="e">
        <f t="shared" si="40"/>
        <v>#DIV/0!</v>
      </c>
      <c r="BM10" s="23" t="e">
        <f t="shared" si="41"/>
        <v>#DIV/0!</v>
      </c>
      <c r="BN10" s="22" t="e">
        <f t="shared" si="42"/>
        <v>#DIV/0!</v>
      </c>
      <c r="BO10" s="10" t="e">
        <f t="shared" si="43"/>
        <v>#DIV/0!</v>
      </c>
      <c r="BP10" s="23" t="e">
        <f t="shared" si="44"/>
        <v>#DIV/0!</v>
      </c>
      <c r="BR10" t="e">
        <f t="shared" si="45"/>
        <v>#DIV/0!</v>
      </c>
      <c r="BS10" s="23"/>
      <c r="BT10" s="34">
        <v>4</v>
      </c>
      <c r="BU10" s="34"/>
      <c r="BV10" s="49" t="e">
        <f>AG91</f>
        <v>#DIV/0!</v>
      </c>
      <c r="BW10" s="49" t="e">
        <f>AH91</f>
        <v>#DIV/0!</v>
      </c>
      <c r="BX10" s="49" t="e">
        <f>AI91</f>
        <v>#DIV/0!</v>
      </c>
      <c r="BY10" s="50" t="e">
        <f t="shared" si="46"/>
        <v>#DIV/0!</v>
      </c>
      <c r="BZ10" s="50" t="e">
        <f t="shared" si="47"/>
        <v>#DIV/0!</v>
      </c>
      <c r="CA10" s="37" t="e">
        <f t="shared" si="48"/>
        <v>#DIV/0!</v>
      </c>
      <c r="CB10" s="37" t="e">
        <f t="shared" si="49"/>
        <v>#DIV/0!</v>
      </c>
    </row>
    <row r="11" spans="1:80">
      <c r="A11">
        <f>'2. k-data'!A11</f>
        <v>400</v>
      </c>
      <c r="B11" t="e">
        <f>'5. r-data'!B10</f>
        <v>#DIV/0!</v>
      </c>
      <c r="D11" s="22">
        <v>1.43E-2</v>
      </c>
      <c r="E11" s="10">
        <v>4.0000000000000002E-4</v>
      </c>
      <c r="F11" s="23">
        <v>6.7900000000000002E-2</v>
      </c>
      <c r="H11" s="22">
        <v>0.25600000000000001</v>
      </c>
      <c r="I11" s="10">
        <v>0.111</v>
      </c>
      <c r="J11" s="10">
        <v>7.2999999999999995E-2</v>
      </c>
      <c r="K11" s="10">
        <v>0.11600000000000001</v>
      </c>
      <c r="L11" s="10">
        <v>0.313</v>
      </c>
      <c r="M11" s="10">
        <v>0.41</v>
      </c>
      <c r="N11" s="10">
        <v>0.55100000000000005</v>
      </c>
      <c r="O11" s="10">
        <v>0.31900000000000001</v>
      </c>
      <c r="P11" s="10">
        <v>5.1999999999999998E-2</v>
      </c>
      <c r="Q11" s="10">
        <v>6.6000000000000003E-2</v>
      </c>
      <c r="R11" s="10">
        <v>0.127</v>
      </c>
      <c r="S11" s="10">
        <v>7.5999999999999998E-2</v>
      </c>
      <c r="T11" s="10">
        <v>0.26400000000000001</v>
      </c>
      <c r="U11" s="10">
        <v>3.9E-2</v>
      </c>
      <c r="V11" s="23">
        <v>0.158</v>
      </c>
      <c r="X11" s="22" t="e">
        <f t="shared" si="0"/>
        <v>#DIV/0!</v>
      </c>
      <c r="Y11" s="10" t="e">
        <f t="shared" si="1"/>
        <v>#DIV/0!</v>
      </c>
      <c r="Z11" s="23" t="e">
        <f t="shared" si="2"/>
        <v>#DIV/0!</v>
      </c>
      <c r="AA11" s="22" t="e">
        <f t="shared" si="3"/>
        <v>#DIV/0!</v>
      </c>
      <c r="AB11" s="10" t="e">
        <f t="shared" si="4"/>
        <v>#DIV/0!</v>
      </c>
      <c r="AC11" s="23" t="e">
        <f t="shared" si="5"/>
        <v>#DIV/0!</v>
      </c>
      <c r="AD11" s="22" t="e">
        <f t="shared" si="6"/>
        <v>#DIV/0!</v>
      </c>
      <c r="AE11" s="10" t="e">
        <f t="shared" si="7"/>
        <v>#DIV/0!</v>
      </c>
      <c r="AF11" s="23" t="e">
        <f t="shared" si="8"/>
        <v>#DIV/0!</v>
      </c>
      <c r="AG11" s="22" t="e">
        <f t="shared" si="9"/>
        <v>#DIV/0!</v>
      </c>
      <c r="AH11" s="10" t="e">
        <f t="shared" si="10"/>
        <v>#DIV/0!</v>
      </c>
      <c r="AI11" s="23" t="e">
        <f t="shared" si="11"/>
        <v>#DIV/0!</v>
      </c>
      <c r="AJ11" s="22" t="e">
        <f t="shared" si="12"/>
        <v>#DIV/0!</v>
      </c>
      <c r="AK11" s="10" t="e">
        <f t="shared" si="13"/>
        <v>#DIV/0!</v>
      </c>
      <c r="AL11" s="23" t="e">
        <f t="shared" si="14"/>
        <v>#DIV/0!</v>
      </c>
      <c r="AM11" s="22" t="e">
        <f t="shared" si="15"/>
        <v>#DIV/0!</v>
      </c>
      <c r="AN11" s="10" t="e">
        <f t="shared" si="16"/>
        <v>#DIV/0!</v>
      </c>
      <c r="AO11" s="23" t="e">
        <f t="shared" si="17"/>
        <v>#DIV/0!</v>
      </c>
      <c r="AP11" s="22" t="e">
        <f t="shared" si="18"/>
        <v>#DIV/0!</v>
      </c>
      <c r="AQ11" s="10" t="e">
        <f t="shared" si="19"/>
        <v>#DIV/0!</v>
      </c>
      <c r="AR11" s="23" t="e">
        <f t="shared" si="20"/>
        <v>#DIV/0!</v>
      </c>
      <c r="AS11" s="22" t="e">
        <f t="shared" si="21"/>
        <v>#DIV/0!</v>
      </c>
      <c r="AT11" s="10" t="e">
        <f t="shared" si="22"/>
        <v>#DIV/0!</v>
      </c>
      <c r="AU11" s="23" t="e">
        <f t="shared" si="23"/>
        <v>#DIV/0!</v>
      </c>
      <c r="AV11" s="22" t="e">
        <f t="shared" si="24"/>
        <v>#DIV/0!</v>
      </c>
      <c r="AW11" s="10" t="e">
        <f t="shared" si="25"/>
        <v>#DIV/0!</v>
      </c>
      <c r="AX11" s="23" t="e">
        <f t="shared" si="26"/>
        <v>#DIV/0!</v>
      </c>
      <c r="AY11" s="22" t="e">
        <f t="shared" si="27"/>
        <v>#DIV/0!</v>
      </c>
      <c r="AZ11" s="10" t="e">
        <f t="shared" si="28"/>
        <v>#DIV/0!</v>
      </c>
      <c r="BA11" s="23" t="e">
        <f t="shared" si="29"/>
        <v>#DIV/0!</v>
      </c>
      <c r="BB11" s="22" t="e">
        <f t="shared" si="30"/>
        <v>#DIV/0!</v>
      </c>
      <c r="BC11" s="10" t="e">
        <f t="shared" si="31"/>
        <v>#DIV/0!</v>
      </c>
      <c r="BD11" s="23" t="e">
        <f t="shared" si="32"/>
        <v>#DIV/0!</v>
      </c>
      <c r="BE11" s="22" t="e">
        <f t="shared" si="33"/>
        <v>#DIV/0!</v>
      </c>
      <c r="BF11" s="10" t="e">
        <f t="shared" si="34"/>
        <v>#DIV/0!</v>
      </c>
      <c r="BG11" s="23" t="e">
        <f t="shared" si="35"/>
        <v>#DIV/0!</v>
      </c>
      <c r="BH11" s="22" t="e">
        <f t="shared" si="36"/>
        <v>#DIV/0!</v>
      </c>
      <c r="BI11" s="10" t="e">
        <f t="shared" si="37"/>
        <v>#DIV/0!</v>
      </c>
      <c r="BJ11" s="23" t="e">
        <f t="shared" si="38"/>
        <v>#DIV/0!</v>
      </c>
      <c r="BK11" s="22" t="e">
        <f t="shared" si="39"/>
        <v>#DIV/0!</v>
      </c>
      <c r="BL11" s="10" t="e">
        <f t="shared" si="40"/>
        <v>#DIV/0!</v>
      </c>
      <c r="BM11" s="23" t="e">
        <f t="shared" si="41"/>
        <v>#DIV/0!</v>
      </c>
      <c r="BN11" s="22" t="e">
        <f t="shared" si="42"/>
        <v>#DIV/0!</v>
      </c>
      <c r="BO11" s="10" t="e">
        <f t="shared" si="43"/>
        <v>#DIV/0!</v>
      </c>
      <c r="BP11" s="23" t="e">
        <f t="shared" si="44"/>
        <v>#DIV/0!</v>
      </c>
      <c r="BR11" t="e">
        <f t="shared" si="45"/>
        <v>#DIV/0!</v>
      </c>
      <c r="BS11" s="23"/>
      <c r="BT11" s="34">
        <v>5</v>
      </c>
      <c r="BU11" s="34"/>
      <c r="BV11" s="49" t="e">
        <f>AJ91</f>
        <v>#DIV/0!</v>
      </c>
      <c r="BW11" s="49" t="e">
        <f>AK91</f>
        <v>#DIV/0!</v>
      </c>
      <c r="BX11" s="49" t="e">
        <f>AL91</f>
        <v>#DIV/0!</v>
      </c>
      <c r="BY11" s="50" t="e">
        <f t="shared" si="46"/>
        <v>#DIV/0!</v>
      </c>
      <c r="BZ11" s="50" t="e">
        <f t="shared" si="47"/>
        <v>#DIV/0!</v>
      </c>
      <c r="CA11" s="37" t="e">
        <f t="shared" si="48"/>
        <v>#DIV/0!</v>
      </c>
      <c r="CB11" s="37" t="e">
        <f t="shared" si="49"/>
        <v>#DIV/0!</v>
      </c>
    </row>
    <row r="12" spans="1:80">
      <c r="A12">
        <f>'2. k-data'!A12</f>
        <v>405</v>
      </c>
      <c r="B12" t="e">
        <f>'5. r-data'!B11</f>
        <v>#DIV/0!</v>
      </c>
      <c r="D12" s="22">
        <v>2.3199999999999998E-2</v>
      </c>
      <c r="E12" s="10">
        <v>5.9999999999999995E-4</v>
      </c>
      <c r="F12" s="23">
        <v>0.11020000000000001</v>
      </c>
      <c r="H12" s="22">
        <v>0.254</v>
      </c>
      <c r="I12" s="10">
        <v>0.11600000000000001</v>
      </c>
      <c r="J12" s="10">
        <v>7.2999999999999995E-2</v>
      </c>
      <c r="K12" s="10">
        <v>0.121</v>
      </c>
      <c r="L12" s="10">
        <v>0.315</v>
      </c>
      <c r="M12" s="10">
        <v>0.46400000000000002</v>
      </c>
      <c r="N12" s="10">
        <v>0.55500000000000005</v>
      </c>
      <c r="O12" s="10">
        <v>0.41599999999999998</v>
      </c>
      <c r="P12" s="10">
        <v>5.1999999999999998E-2</v>
      </c>
      <c r="Q12" s="10">
        <v>6.7000000000000004E-2</v>
      </c>
      <c r="R12" s="10">
        <v>0.121</v>
      </c>
      <c r="S12" s="10">
        <v>6.8000000000000005E-2</v>
      </c>
      <c r="T12" s="10">
        <v>0.313</v>
      </c>
      <c r="U12" s="10">
        <v>3.9E-2</v>
      </c>
      <c r="V12" s="23">
        <v>0.16200000000000001</v>
      </c>
      <c r="X12" s="22" t="e">
        <f t="shared" si="0"/>
        <v>#DIV/0!</v>
      </c>
      <c r="Y12" s="10" t="e">
        <f t="shared" si="1"/>
        <v>#DIV/0!</v>
      </c>
      <c r="Z12" s="23" t="e">
        <f t="shared" si="2"/>
        <v>#DIV/0!</v>
      </c>
      <c r="AA12" s="22" t="e">
        <f t="shared" si="3"/>
        <v>#DIV/0!</v>
      </c>
      <c r="AB12" s="10" t="e">
        <f t="shared" si="4"/>
        <v>#DIV/0!</v>
      </c>
      <c r="AC12" s="23" t="e">
        <f t="shared" si="5"/>
        <v>#DIV/0!</v>
      </c>
      <c r="AD12" s="22" t="e">
        <f t="shared" si="6"/>
        <v>#DIV/0!</v>
      </c>
      <c r="AE12" s="10" t="e">
        <f t="shared" si="7"/>
        <v>#DIV/0!</v>
      </c>
      <c r="AF12" s="23" t="e">
        <f t="shared" si="8"/>
        <v>#DIV/0!</v>
      </c>
      <c r="AG12" s="22" t="e">
        <f t="shared" si="9"/>
        <v>#DIV/0!</v>
      </c>
      <c r="AH12" s="10" t="e">
        <f t="shared" si="10"/>
        <v>#DIV/0!</v>
      </c>
      <c r="AI12" s="23" t="e">
        <f t="shared" si="11"/>
        <v>#DIV/0!</v>
      </c>
      <c r="AJ12" s="22" t="e">
        <f t="shared" si="12"/>
        <v>#DIV/0!</v>
      </c>
      <c r="AK12" s="10" t="e">
        <f t="shared" si="13"/>
        <v>#DIV/0!</v>
      </c>
      <c r="AL12" s="23" t="e">
        <f t="shared" si="14"/>
        <v>#DIV/0!</v>
      </c>
      <c r="AM12" s="22" t="e">
        <f t="shared" si="15"/>
        <v>#DIV/0!</v>
      </c>
      <c r="AN12" s="10" t="e">
        <f t="shared" si="16"/>
        <v>#DIV/0!</v>
      </c>
      <c r="AO12" s="23" t="e">
        <f t="shared" si="17"/>
        <v>#DIV/0!</v>
      </c>
      <c r="AP12" s="22" t="e">
        <f t="shared" si="18"/>
        <v>#DIV/0!</v>
      </c>
      <c r="AQ12" s="10" t="e">
        <f t="shared" si="19"/>
        <v>#DIV/0!</v>
      </c>
      <c r="AR12" s="23" t="e">
        <f t="shared" si="20"/>
        <v>#DIV/0!</v>
      </c>
      <c r="AS12" s="22" t="e">
        <f t="shared" si="21"/>
        <v>#DIV/0!</v>
      </c>
      <c r="AT12" s="10" t="e">
        <f t="shared" si="22"/>
        <v>#DIV/0!</v>
      </c>
      <c r="AU12" s="23" t="e">
        <f t="shared" si="23"/>
        <v>#DIV/0!</v>
      </c>
      <c r="AV12" s="22" t="e">
        <f t="shared" si="24"/>
        <v>#DIV/0!</v>
      </c>
      <c r="AW12" s="10" t="e">
        <f t="shared" si="25"/>
        <v>#DIV/0!</v>
      </c>
      <c r="AX12" s="23" t="e">
        <f t="shared" si="26"/>
        <v>#DIV/0!</v>
      </c>
      <c r="AY12" s="22" t="e">
        <f t="shared" si="27"/>
        <v>#DIV/0!</v>
      </c>
      <c r="AZ12" s="10" t="e">
        <f t="shared" si="28"/>
        <v>#DIV/0!</v>
      </c>
      <c r="BA12" s="23" t="e">
        <f t="shared" si="29"/>
        <v>#DIV/0!</v>
      </c>
      <c r="BB12" s="22" t="e">
        <f t="shared" si="30"/>
        <v>#DIV/0!</v>
      </c>
      <c r="BC12" s="10" t="e">
        <f t="shared" si="31"/>
        <v>#DIV/0!</v>
      </c>
      <c r="BD12" s="23" t="e">
        <f t="shared" si="32"/>
        <v>#DIV/0!</v>
      </c>
      <c r="BE12" s="22" t="e">
        <f t="shared" si="33"/>
        <v>#DIV/0!</v>
      </c>
      <c r="BF12" s="10" t="e">
        <f t="shared" si="34"/>
        <v>#DIV/0!</v>
      </c>
      <c r="BG12" s="23" t="e">
        <f t="shared" si="35"/>
        <v>#DIV/0!</v>
      </c>
      <c r="BH12" s="22" t="e">
        <f t="shared" si="36"/>
        <v>#DIV/0!</v>
      </c>
      <c r="BI12" s="10" t="e">
        <f t="shared" si="37"/>
        <v>#DIV/0!</v>
      </c>
      <c r="BJ12" s="23" t="e">
        <f t="shared" si="38"/>
        <v>#DIV/0!</v>
      </c>
      <c r="BK12" s="22" t="e">
        <f t="shared" si="39"/>
        <v>#DIV/0!</v>
      </c>
      <c r="BL12" s="10" t="e">
        <f t="shared" si="40"/>
        <v>#DIV/0!</v>
      </c>
      <c r="BM12" s="23" t="e">
        <f t="shared" si="41"/>
        <v>#DIV/0!</v>
      </c>
      <c r="BN12" s="22" t="e">
        <f t="shared" si="42"/>
        <v>#DIV/0!</v>
      </c>
      <c r="BO12" s="10" t="e">
        <f t="shared" si="43"/>
        <v>#DIV/0!</v>
      </c>
      <c r="BP12" s="23" t="e">
        <f t="shared" si="44"/>
        <v>#DIV/0!</v>
      </c>
      <c r="BR12" t="e">
        <f t="shared" si="45"/>
        <v>#DIV/0!</v>
      </c>
      <c r="BS12" s="23"/>
      <c r="BT12" s="34">
        <v>6</v>
      </c>
      <c r="BU12" s="34"/>
      <c r="BV12" s="49" t="e">
        <f>AM91</f>
        <v>#DIV/0!</v>
      </c>
      <c r="BW12" s="49" t="e">
        <f>AN91</f>
        <v>#DIV/0!</v>
      </c>
      <c r="BX12" s="49" t="e">
        <f>AO91</f>
        <v>#DIV/0!</v>
      </c>
      <c r="BY12" s="50" t="e">
        <f t="shared" si="46"/>
        <v>#DIV/0!</v>
      </c>
      <c r="BZ12" s="50" t="e">
        <f t="shared" si="47"/>
        <v>#DIV/0!</v>
      </c>
      <c r="CA12" s="37" t="e">
        <f t="shared" si="48"/>
        <v>#DIV/0!</v>
      </c>
      <c r="CB12" s="37" t="e">
        <f t="shared" si="49"/>
        <v>#DIV/0!</v>
      </c>
    </row>
    <row r="13" spans="1:80">
      <c r="A13">
        <f>'2. k-data'!A13</f>
        <v>410</v>
      </c>
      <c r="B13" t="e">
        <f>'5. r-data'!B12</f>
        <v>#DIV/0!</v>
      </c>
      <c r="D13" s="22">
        <v>4.3499999999999997E-2</v>
      </c>
      <c r="E13" s="10">
        <v>1.1999999999999999E-3</v>
      </c>
      <c r="F13" s="23">
        <v>0.2074</v>
      </c>
      <c r="H13" s="22">
        <v>0.252</v>
      </c>
      <c r="I13" s="10">
        <v>0.11799999999999999</v>
      </c>
      <c r="J13" s="10">
        <v>7.3999999999999996E-2</v>
      </c>
      <c r="K13" s="10">
        <v>0.124</v>
      </c>
      <c r="L13" s="10">
        <v>0.31900000000000001</v>
      </c>
      <c r="M13" s="10">
        <v>0.49199999999999999</v>
      </c>
      <c r="N13" s="10">
        <v>0.55900000000000005</v>
      </c>
      <c r="O13" s="10">
        <v>0.46200000000000002</v>
      </c>
      <c r="P13" s="10">
        <v>5.0999999999999997E-2</v>
      </c>
      <c r="Q13" s="10">
        <v>6.8000000000000005E-2</v>
      </c>
      <c r="R13" s="10">
        <v>0.11600000000000001</v>
      </c>
      <c r="S13" s="10">
        <v>6.4000000000000001E-2</v>
      </c>
      <c r="T13" s="10">
        <v>0.34100000000000003</v>
      </c>
      <c r="U13" s="10">
        <v>0.04</v>
      </c>
      <c r="V13" s="23">
        <v>0.16400000000000001</v>
      </c>
      <c r="X13" s="22" t="e">
        <f t="shared" si="0"/>
        <v>#DIV/0!</v>
      </c>
      <c r="Y13" s="10" t="e">
        <f t="shared" si="1"/>
        <v>#DIV/0!</v>
      </c>
      <c r="Z13" s="23" t="e">
        <f t="shared" si="2"/>
        <v>#DIV/0!</v>
      </c>
      <c r="AA13" s="22" t="e">
        <f t="shared" si="3"/>
        <v>#DIV/0!</v>
      </c>
      <c r="AB13" s="10" t="e">
        <f t="shared" si="4"/>
        <v>#DIV/0!</v>
      </c>
      <c r="AC13" s="23" t="e">
        <f t="shared" si="5"/>
        <v>#DIV/0!</v>
      </c>
      <c r="AD13" s="22" t="e">
        <f t="shared" si="6"/>
        <v>#DIV/0!</v>
      </c>
      <c r="AE13" s="10" t="e">
        <f t="shared" si="7"/>
        <v>#DIV/0!</v>
      </c>
      <c r="AF13" s="23" t="e">
        <f t="shared" si="8"/>
        <v>#DIV/0!</v>
      </c>
      <c r="AG13" s="22" t="e">
        <f t="shared" si="9"/>
        <v>#DIV/0!</v>
      </c>
      <c r="AH13" s="10" t="e">
        <f t="shared" si="10"/>
        <v>#DIV/0!</v>
      </c>
      <c r="AI13" s="23" t="e">
        <f t="shared" si="11"/>
        <v>#DIV/0!</v>
      </c>
      <c r="AJ13" s="22" t="e">
        <f t="shared" si="12"/>
        <v>#DIV/0!</v>
      </c>
      <c r="AK13" s="10" t="e">
        <f t="shared" si="13"/>
        <v>#DIV/0!</v>
      </c>
      <c r="AL13" s="23" t="e">
        <f t="shared" si="14"/>
        <v>#DIV/0!</v>
      </c>
      <c r="AM13" s="22" t="e">
        <f t="shared" si="15"/>
        <v>#DIV/0!</v>
      </c>
      <c r="AN13" s="10" t="e">
        <f t="shared" si="16"/>
        <v>#DIV/0!</v>
      </c>
      <c r="AO13" s="23" t="e">
        <f t="shared" si="17"/>
        <v>#DIV/0!</v>
      </c>
      <c r="AP13" s="22" t="e">
        <f t="shared" si="18"/>
        <v>#DIV/0!</v>
      </c>
      <c r="AQ13" s="10" t="e">
        <f t="shared" si="19"/>
        <v>#DIV/0!</v>
      </c>
      <c r="AR13" s="23" t="e">
        <f t="shared" si="20"/>
        <v>#DIV/0!</v>
      </c>
      <c r="AS13" s="22" t="e">
        <f t="shared" si="21"/>
        <v>#DIV/0!</v>
      </c>
      <c r="AT13" s="10" t="e">
        <f t="shared" si="22"/>
        <v>#DIV/0!</v>
      </c>
      <c r="AU13" s="23" t="e">
        <f t="shared" si="23"/>
        <v>#DIV/0!</v>
      </c>
      <c r="AV13" s="22" t="e">
        <f t="shared" si="24"/>
        <v>#DIV/0!</v>
      </c>
      <c r="AW13" s="10" t="e">
        <f t="shared" si="25"/>
        <v>#DIV/0!</v>
      </c>
      <c r="AX13" s="23" t="e">
        <f t="shared" si="26"/>
        <v>#DIV/0!</v>
      </c>
      <c r="AY13" s="22" t="e">
        <f t="shared" si="27"/>
        <v>#DIV/0!</v>
      </c>
      <c r="AZ13" s="10" t="e">
        <f t="shared" si="28"/>
        <v>#DIV/0!</v>
      </c>
      <c r="BA13" s="23" t="e">
        <f t="shared" si="29"/>
        <v>#DIV/0!</v>
      </c>
      <c r="BB13" s="22" t="e">
        <f t="shared" si="30"/>
        <v>#DIV/0!</v>
      </c>
      <c r="BC13" s="10" t="e">
        <f t="shared" si="31"/>
        <v>#DIV/0!</v>
      </c>
      <c r="BD13" s="23" t="e">
        <f t="shared" si="32"/>
        <v>#DIV/0!</v>
      </c>
      <c r="BE13" s="22" t="e">
        <f t="shared" si="33"/>
        <v>#DIV/0!</v>
      </c>
      <c r="BF13" s="10" t="e">
        <f t="shared" si="34"/>
        <v>#DIV/0!</v>
      </c>
      <c r="BG13" s="23" t="e">
        <f t="shared" si="35"/>
        <v>#DIV/0!</v>
      </c>
      <c r="BH13" s="22" t="e">
        <f t="shared" si="36"/>
        <v>#DIV/0!</v>
      </c>
      <c r="BI13" s="10" t="e">
        <f t="shared" si="37"/>
        <v>#DIV/0!</v>
      </c>
      <c r="BJ13" s="23" t="e">
        <f t="shared" si="38"/>
        <v>#DIV/0!</v>
      </c>
      <c r="BK13" s="22" t="e">
        <f t="shared" si="39"/>
        <v>#DIV/0!</v>
      </c>
      <c r="BL13" s="10" t="e">
        <f t="shared" si="40"/>
        <v>#DIV/0!</v>
      </c>
      <c r="BM13" s="23" t="e">
        <f t="shared" si="41"/>
        <v>#DIV/0!</v>
      </c>
      <c r="BN13" s="22" t="e">
        <f t="shared" si="42"/>
        <v>#DIV/0!</v>
      </c>
      <c r="BO13" s="10" t="e">
        <f t="shared" si="43"/>
        <v>#DIV/0!</v>
      </c>
      <c r="BP13" s="23" t="e">
        <f t="shared" si="44"/>
        <v>#DIV/0!</v>
      </c>
      <c r="BR13" t="e">
        <f t="shared" si="45"/>
        <v>#DIV/0!</v>
      </c>
      <c r="BS13" s="23"/>
      <c r="BT13" s="34">
        <v>7</v>
      </c>
      <c r="BU13" s="34"/>
      <c r="BV13" s="49" t="e">
        <f>AP91</f>
        <v>#DIV/0!</v>
      </c>
      <c r="BW13" s="49" t="e">
        <f>AQ91</f>
        <v>#DIV/0!</v>
      </c>
      <c r="BX13" s="49" t="e">
        <f>AR91</f>
        <v>#DIV/0!</v>
      </c>
      <c r="BY13" s="50" t="e">
        <f t="shared" si="46"/>
        <v>#DIV/0!</v>
      </c>
      <c r="BZ13" s="50" t="e">
        <f t="shared" si="47"/>
        <v>#DIV/0!</v>
      </c>
      <c r="CA13" s="37" t="e">
        <f t="shared" si="48"/>
        <v>#DIV/0!</v>
      </c>
      <c r="CB13" s="37" t="e">
        <f t="shared" si="49"/>
        <v>#DIV/0!</v>
      </c>
    </row>
    <row r="14" spans="1:80">
      <c r="A14">
        <f>'2. k-data'!A14</f>
        <v>415</v>
      </c>
      <c r="B14" t="e">
        <f>'5. r-data'!B13</f>
        <v>#DIV/0!</v>
      </c>
      <c r="D14" s="22">
        <v>7.7600000000000002E-2</v>
      </c>
      <c r="E14" s="10">
        <v>2.2000000000000001E-3</v>
      </c>
      <c r="F14" s="23">
        <v>0.37130000000000002</v>
      </c>
      <c r="H14" s="22">
        <v>0.248</v>
      </c>
      <c r="I14" s="10">
        <v>0.12</v>
      </c>
      <c r="J14" s="10">
        <v>7.3999999999999996E-2</v>
      </c>
      <c r="K14" s="10">
        <v>0.126</v>
      </c>
      <c r="L14" s="10">
        <v>0.32200000000000001</v>
      </c>
      <c r="M14" s="10">
        <v>0.50800000000000001</v>
      </c>
      <c r="N14" s="10">
        <v>0.56000000000000005</v>
      </c>
      <c r="O14" s="10">
        <v>0.48199999999999998</v>
      </c>
      <c r="P14" s="10">
        <v>0.05</v>
      </c>
      <c r="Q14" s="10">
        <v>6.9000000000000006E-2</v>
      </c>
      <c r="R14" s="10">
        <v>0.112</v>
      </c>
      <c r="S14" s="10">
        <v>6.5000000000000002E-2</v>
      </c>
      <c r="T14" s="10">
        <v>0.35199999999999998</v>
      </c>
      <c r="U14" s="10">
        <v>4.1000000000000002E-2</v>
      </c>
      <c r="V14" s="23">
        <v>0.16700000000000001</v>
      </c>
      <c r="X14" s="22" t="e">
        <f t="shared" si="0"/>
        <v>#DIV/0!</v>
      </c>
      <c r="Y14" s="10" t="e">
        <f t="shared" si="1"/>
        <v>#DIV/0!</v>
      </c>
      <c r="Z14" s="23" t="e">
        <f t="shared" si="2"/>
        <v>#DIV/0!</v>
      </c>
      <c r="AA14" s="22" t="e">
        <f t="shared" si="3"/>
        <v>#DIV/0!</v>
      </c>
      <c r="AB14" s="10" t="e">
        <f t="shared" si="4"/>
        <v>#DIV/0!</v>
      </c>
      <c r="AC14" s="23" t="e">
        <f t="shared" si="5"/>
        <v>#DIV/0!</v>
      </c>
      <c r="AD14" s="22" t="e">
        <f t="shared" si="6"/>
        <v>#DIV/0!</v>
      </c>
      <c r="AE14" s="10" t="e">
        <f t="shared" si="7"/>
        <v>#DIV/0!</v>
      </c>
      <c r="AF14" s="23" t="e">
        <f t="shared" si="8"/>
        <v>#DIV/0!</v>
      </c>
      <c r="AG14" s="22" t="e">
        <f t="shared" si="9"/>
        <v>#DIV/0!</v>
      </c>
      <c r="AH14" s="10" t="e">
        <f t="shared" si="10"/>
        <v>#DIV/0!</v>
      </c>
      <c r="AI14" s="23" t="e">
        <f t="shared" si="11"/>
        <v>#DIV/0!</v>
      </c>
      <c r="AJ14" s="22" t="e">
        <f t="shared" si="12"/>
        <v>#DIV/0!</v>
      </c>
      <c r="AK14" s="10" t="e">
        <f t="shared" si="13"/>
        <v>#DIV/0!</v>
      </c>
      <c r="AL14" s="23" t="e">
        <f t="shared" si="14"/>
        <v>#DIV/0!</v>
      </c>
      <c r="AM14" s="22" t="e">
        <f t="shared" si="15"/>
        <v>#DIV/0!</v>
      </c>
      <c r="AN14" s="10" t="e">
        <f t="shared" si="16"/>
        <v>#DIV/0!</v>
      </c>
      <c r="AO14" s="23" t="e">
        <f t="shared" si="17"/>
        <v>#DIV/0!</v>
      </c>
      <c r="AP14" s="22" t="e">
        <f t="shared" si="18"/>
        <v>#DIV/0!</v>
      </c>
      <c r="AQ14" s="10" t="e">
        <f t="shared" si="19"/>
        <v>#DIV/0!</v>
      </c>
      <c r="AR14" s="23" t="e">
        <f t="shared" si="20"/>
        <v>#DIV/0!</v>
      </c>
      <c r="AS14" s="22" t="e">
        <f t="shared" si="21"/>
        <v>#DIV/0!</v>
      </c>
      <c r="AT14" s="10" t="e">
        <f t="shared" si="22"/>
        <v>#DIV/0!</v>
      </c>
      <c r="AU14" s="23" t="e">
        <f t="shared" si="23"/>
        <v>#DIV/0!</v>
      </c>
      <c r="AV14" s="22" t="e">
        <f t="shared" si="24"/>
        <v>#DIV/0!</v>
      </c>
      <c r="AW14" s="10" t="e">
        <f t="shared" si="25"/>
        <v>#DIV/0!</v>
      </c>
      <c r="AX14" s="23" t="e">
        <f t="shared" si="26"/>
        <v>#DIV/0!</v>
      </c>
      <c r="AY14" s="22" t="e">
        <f t="shared" si="27"/>
        <v>#DIV/0!</v>
      </c>
      <c r="AZ14" s="10" t="e">
        <f t="shared" si="28"/>
        <v>#DIV/0!</v>
      </c>
      <c r="BA14" s="23" t="e">
        <f t="shared" si="29"/>
        <v>#DIV/0!</v>
      </c>
      <c r="BB14" s="22" t="e">
        <f t="shared" si="30"/>
        <v>#DIV/0!</v>
      </c>
      <c r="BC14" s="10" t="e">
        <f t="shared" si="31"/>
        <v>#DIV/0!</v>
      </c>
      <c r="BD14" s="23" t="e">
        <f t="shared" si="32"/>
        <v>#DIV/0!</v>
      </c>
      <c r="BE14" s="22" t="e">
        <f t="shared" si="33"/>
        <v>#DIV/0!</v>
      </c>
      <c r="BF14" s="10" t="e">
        <f t="shared" si="34"/>
        <v>#DIV/0!</v>
      </c>
      <c r="BG14" s="23" t="e">
        <f t="shared" si="35"/>
        <v>#DIV/0!</v>
      </c>
      <c r="BH14" s="22" t="e">
        <f t="shared" si="36"/>
        <v>#DIV/0!</v>
      </c>
      <c r="BI14" s="10" t="e">
        <f t="shared" si="37"/>
        <v>#DIV/0!</v>
      </c>
      <c r="BJ14" s="23" t="e">
        <f t="shared" si="38"/>
        <v>#DIV/0!</v>
      </c>
      <c r="BK14" s="22" t="e">
        <f t="shared" si="39"/>
        <v>#DIV/0!</v>
      </c>
      <c r="BL14" s="10" t="e">
        <f t="shared" si="40"/>
        <v>#DIV/0!</v>
      </c>
      <c r="BM14" s="23" t="e">
        <f t="shared" si="41"/>
        <v>#DIV/0!</v>
      </c>
      <c r="BN14" s="22" t="e">
        <f t="shared" si="42"/>
        <v>#DIV/0!</v>
      </c>
      <c r="BO14" s="10" t="e">
        <f t="shared" si="43"/>
        <v>#DIV/0!</v>
      </c>
      <c r="BP14" s="23" t="e">
        <f t="shared" si="44"/>
        <v>#DIV/0!</v>
      </c>
      <c r="BR14" t="e">
        <f t="shared" si="45"/>
        <v>#DIV/0!</v>
      </c>
      <c r="BS14" s="23"/>
      <c r="BT14" s="34">
        <v>8</v>
      </c>
      <c r="BU14" s="34"/>
      <c r="BV14" s="49" t="e">
        <f>AS91</f>
        <v>#DIV/0!</v>
      </c>
      <c r="BW14" s="49" t="e">
        <f>AT91</f>
        <v>#DIV/0!</v>
      </c>
      <c r="BX14" s="49" t="e">
        <f>AQ91</f>
        <v>#DIV/0!</v>
      </c>
      <c r="BY14" s="50" t="e">
        <f t="shared" si="46"/>
        <v>#DIV/0!</v>
      </c>
      <c r="BZ14" s="50" t="e">
        <f t="shared" si="47"/>
        <v>#DIV/0!</v>
      </c>
      <c r="CA14" s="37" t="e">
        <f t="shared" si="48"/>
        <v>#DIV/0!</v>
      </c>
      <c r="CB14" s="37" t="e">
        <f t="shared" si="49"/>
        <v>#DIV/0!</v>
      </c>
    </row>
    <row r="15" spans="1:80">
      <c r="A15">
        <f>'2. k-data'!A15</f>
        <v>420</v>
      </c>
      <c r="B15" t="e">
        <f>'5. r-data'!B14</f>
        <v>#DIV/0!</v>
      </c>
      <c r="D15" s="22">
        <v>0.13439999999999999</v>
      </c>
      <c r="E15" s="10">
        <v>4.0000000000000001E-3</v>
      </c>
      <c r="F15" s="23">
        <v>0.64559999999999995</v>
      </c>
      <c r="H15" s="22">
        <v>0.24399999999999999</v>
      </c>
      <c r="I15" s="10">
        <v>0.121</v>
      </c>
      <c r="J15" s="10">
        <v>7.3999999999999996E-2</v>
      </c>
      <c r="K15" s="10">
        <v>0.128</v>
      </c>
      <c r="L15" s="10">
        <v>0.32600000000000001</v>
      </c>
      <c r="M15" s="10">
        <v>0.51700000000000002</v>
      </c>
      <c r="N15" s="10">
        <v>0.56100000000000005</v>
      </c>
      <c r="O15" s="10">
        <v>0.49</v>
      </c>
      <c r="P15" s="10">
        <v>0.05</v>
      </c>
      <c r="Q15" s="10">
        <v>6.9000000000000006E-2</v>
      </c>
      <c r="R15" s="10">
        <v>0.108</v>
      </c>
      <c r="S15" s="10">
        <v>7.4999999999999997E-2</v>
      </c>
      <c r="T15" s="10">
        <v>0.35899999999999999</v>
      </c>
      <c r="U15" s="10">
        <v>4.2000000000000003E-2</v>
      </c>
      <c r="V15" s="23">
        <v>0.17</v>
      </c>
      <c r="X15" s="22" t="e">
        <f t="shared" si="0"/>
        <v>#DIV/0!</v>
      </c>
      <c r="Y15" s="10" t="e">
        <f t="shared" si="1"/>
        <v>#DIV/0!</v>
      </c>
      <c r="Z15" s="23" t="e">
        <f t="shared" si="2"/>
        <v>#DIV/0!</v>
      </c>
      <c r="AA15" s="22" t="e">
        <f t="shared" si="3"/>
        <v>#DIV/0!</v>
      </c>
      <c r="AB15" s="10" t="e">
        <f t="shared" si="4"/>
        <v>#DIV/0!</v>
      </c>
      <c r="AC15" s="23" t="e">
        <f t="shared" si="5"/>
        <v>#DIV/0!</v>
      </c>
      <c r="AD15" s="22" t="e">
        <f t="shared" si="6"/>
        <v>#DIV/0!</v>
      </c>
      <c r="AE15" s="10" t="e">
        <f t="shared" si="7"/>
        <v>#DIV/0!</v>
      </c>
      <c r="AF15" s="23" t="e">
        <f t="shared" si="8"/>
        <v>#DIV/0!</v>
      </c>
      <c r="AG15" s="22" t="e">
        <f t="shared" si="9"/>
        <v>#DIV/0!</v>
      </c>
      <c r="AH15" s="10" t="e">
        <f t="shared" si="10"/>
        <v>#DIV/0!</v>
      </c>
      <c r="AI15" s="23" t="e">
        <f t="shared" si="11"/>
        <v>#DIV/0!</v>
      </c>
      <c r="AJ15" s="22" t="e">
        <f t="shared" si="12"/>
        <v>#DIV/0!</v>
      </c>
      <c r="AK15" s="10" t="e">
        <f t="shared" si="13"/>
        <v>#DIV/0!</v>
      </c>
      <c r="AL15" s="23" t="e">
        <f t="shared" si="14"/>
        <v>#DIV/0!</v>
      </c>
      <c r="AM15" s="22" t="e">
        <f t="shared" si="15"/>
        <v>#DIV/0!</v>
      </c>
      <c r="AN15" s="10" t="e">
        <f t="shared" si="16"/>
        <v>#DIV/0!</v>
      </c>
      <c r="AO15" s="23" t="e">
        <f t="shared" si="17"/>
        <v>#DIV/0!</v>
      </c>
      <c r="AP15" s="22" t="e">
        <f t="shared" si="18"/>
        <v>#DIV/0!</v>
      </c>
      <c r="AQ15" s="10" t="e">
        <f t="shared" si="19"/>
        <v>#DIV/0!</v>
      </c>
      <c r="AR15" s="23" t="e">
        <f t="shared" si="20"/>
        <v>#DIV/0!</v>
      </c>
      <c r="AS15" s="22" t="e">
        <f t="shared" si="21"/>
        <v>#DIV/0!</v>
      </c>
      <c r="AT15" s="10" t="e">
        <f t="shared" si="22"/>
        <v>#DIV/0!</v>
      </c>
      <c r="AU15" s="23" t="e">
        <f t="shared" si="23"/>
        <v>#DIV/0!</v>
      </c>
      <c r="AV15" s="22" t="e">
        <f t="shared" si="24"/>
        <v>#DIV/0!</v>
      </c>
      <c r="AW15" s="10" t="e">
        <f t="shared" si="25"/>
        <v>#DIV/0!</v>
      </c>
      <c r="AX15" s="23" t="e">
        <f t="shared" si="26"/>
        <v>#DIV/0!</v>
      </c>
      <c r="AY15" s="22" t="e">
        <f t="shared" si="27"/>
        <v>#DIV/0!</v>
      </c>
      <c r="AZ15" s="10" t="e">
        <f t="shared" si="28"/>
        <v>#DIV/0!</v>
      </c>
      <c r="BA15" s="23" t="e">
        <f t="shared" si="29"/>
        <v>#DIV/0!</v>
      </c>
      <c r="BB15" s="22" t="e">
        <f t="shared" si="30"/>
        <v>#DIV/0!</v>
      </c>
      <c r="BC15" s="10" t="e">
        <f t="shared" si="31"/>
        <v>#DIV/0!</v>
      </c>
      <c r="BD15" s="23" t="e">
        <f t="shared" si="32"/>
        <v>#DIV/0!</v>
      </c>
      <c r="BE15" s="22" t="e">
        <f t="shared" si="33"/>
        <v>#DIV/0!</v>
      </c>
      <c r="BF15" s="10" t="e">
        <f t="shared" si="34"/>
        <v>#DIV/0!</v>
      </c>
      <c r="BG15" s="23" t="e">
        <f t="shared" si="35"/>
        <v>#DIV/0!</v>
      </c>
      <c r="BH15" s="22" t="e">
        <f t="shared" si="36"/>
        <v>#DIV/0!</v>
      </c>
      <c r="BI15" s="10" t="e">
        <f t="shared" si="37"/>
        <v>#DIV/0!</v>
      </c>
      <c r="BJ15" s="23" t="e">
        <f t="shared" si="38"/>
        <v>#DIV/0!</v>
      </c>
      <c r="BK15" s="22" t="e">
        <f t="shared" si="39"/>
        <v>#DIV/0!</v>
      </c>
      <c r="BL15" s="10" t="e">
        <f t="shared" si="40"/>
        <v>#DIV/0!</v>
      </c>
      <c r="BM15" s="23" t="e">
        <f t="shared" si="41"/>
        <v>#DIV/0!</v>
      </c>
      <c r="BN15" s="22" t="e">
        <f t="shared" si="42"/>
        <v>#DIV/0!</v>
      </c>
      <c r="BO15" s="10" t="e">
        <f t="shared" si="43"/>
        <v>#DIV/0!</v>
      </c>
      <c r="BP15" s="23" t="e">
        <f t="shared" si="44"/>
        <v>#DIV/0!</v>
      </c>
      <c r="BR15" t="e">
        <f t="shared" si="45"/>
        <v>#DIV/0!</v>
      </c>
      <c r="BS15" s="23"/>
      <c r="BT15" s="34">
        <v>9</v>
      </c>
      <c r="BU15" s="34"/>
      <c r="BV15" s="49" t="e">
        <f>AU91</f>
        <v>#DIV/0!</v>
      </c>
      <c r="BW15" s="49" t="e">
        <f>AV91</f>
        <v>#DIV/0!</v>
      </c>
      <c r="BX15" s="49" t="e">
        <f>AX91</f>
        <v>#DIV/0!</v>
      </c>
      <c r="BY15" s="50" t="e">
        <f t="shared" si="46"/>
        <v>#DIV/0!</v>
      </c>
      <c r="BZ15" s="50" t="e">
        <f t="shared" si="47"/>
        <v>#DIV/0!</v>
      </c>
      <c r="CA15" s="37" t="e">
        <f t="shared" si="48"/>
        <v>#DIV/0!</v>
      </c>
      <c r="CB15" s="37" t="e">
        <f t="shared" si="49"/>
        <v>#DIV/0!</v>
      </c>
    </row>
    <row r="16" spans="1:80">
      <c r="A16">
        <f>'2. k-data'!A16</f>
        <v>425</v>
      </c>
      <c r="B16" t="e">
        <f>'5. r-data'!B15</f>
        <v>#DIV/0!</v>
      </c>
      <c r="D16" s="22">
        <v>0.21479999999999999</v>
      </c>
      <c r="E16" s="10">
        <v>7.3000000000000001E-3</v>
      </c>
      <c r="F16" s="23">
        <v>1.0390999999999999</v>
      </c>
      <c r="H16" s="22">
        <v>0.24</v>
      </c>
      <c r="I16" s="10">
        <v>0.122</v>
      </c>
      <c r="J16" s="10">
        <v>7.2999999999999995E-2</v>
      </c>
      <c r="K16" s="10">
        <v>0.13100000000000001</v>
      </c>
      <c r="L16" s="10">
        <v>0.33</v>
      </c>
      <c r="M16" s="10">
        <v>0.52400000000000002</v>
      </c>
      <c r="N16" s="10">
        <v>0.55800000000000005</v>
      </c>
      <c r="O16" s="10">
        <v>0.48799999999999999</v>
      </c>
      <c r="P16" s="10">
        <v>4.9000000000000002E-2</v>
      </c>
      <c r="Q16" s="10">
        <v>7.0000000000000007E-2</v>
      </c>
      <c r="R16" s="10">
        <v>0.105</v>
      </c>
      <c r="S16" s="10">
        <v>9.2999999999999999E-2</v>
      </c>
      <c r="T16" s="10">
        <v>0.36099999999999999</v>
      </c>
      <c r="U16" s="10">
        <v>4.2000000000000003E-2</v>
      </c>
      <c r="V16" s="23">
        <v>0.17499999999999999</v>
      </c>
      <c r="X16" s="22" t="e">
        <f t="shared" si="0"/>
        <v>#DIV/0!</v>
      </c>
      <c r="Y16" s="10" t="e">
        <f t="shared" si="1"/>
        <v>#DIV/0!</v>
      </c>
      <c r="Z16" s="23" t="e">
        <f t="shared" si="2"/>
        <v>#DIV/0!</v>
      </c>
      <c r="AA16" s="22" t="e">
        <f t="shared" si="3"/>
        <v>#DIV/0!</v>
      </c>
      <c r="AB16" s="10" t="e">
        <f t="shared" si="4"/>
        <v>#DIV/0!</v>
      </c>
      <c r="AC16" s="23" t="e">
        <f t="shared" si="5"/>
        <v>#DIV/0!</v>
      </c>
      <c r="AD16" s="22" t="e">
        <f t="shared" si="6"/>
        <v>#DIV/0!</v>
      </c>
      <c r="AE16" s="10" t="e">
        <f t="shared" si="7"/>
        <v>#DIV/0!</v>
      </c>
      <c r="AF16" s="23" t="e">
        <f t="shared" si="8"/>
        <v>#DIV/0!</v>
      </c>
      <c r="AG16" s="22" t="e">
        <f t="shared" si="9"/>
        <v>#DIV/0!</v>
      </c>
      <c r="AH16" s="10" t="e">
        <f t="shared" si="10"/>
        <v>#DIV/0!</v>
      </c>
      <c r="AI16" s="23" t="e">
        <f t="shared" si="11"/>
        <v>#DIV/0!</v>
      </c>
      <c r="AJ16" s="22" t="e">
        <f t="shared" si="12"/>
        <v>#DIV/0!</v>
      </c>
      <c r="AK16" s="10" t="e">
        <f t="shared" si="13"/>
        <v>#DIV/0!</v>
      </c>
      <c r="AL16" s="23" t="e">
        <f t="shared" si="14"/>
        <v>#DIV/0!</v>
      </c>
      <c r="AM16" s="22" t="e">
        <f t="shared" si="15"/>
        <v>#DIV/0!</v>
      </c>
      <c r="AN16" s="10" t="e">
        <f t="shared" si="16"/>
        <v>#DIV/0!</v>
      </c>
      <c r="AO16" s="23" t="e">
        <f t="shared" si="17"/>
        <v>#DIV/0!</v>
      </c>
      <c r="AP16" s="22" t="e">
        <f t="shared" si="18"/>
        <v>#DIV/0!</v>
      </c>
      <c r="AQ16" s="10" t="e">
        <f t="shared" si="19"/>
        <v>#DIV/0!</v>
      </c>
      <c r="AR16" s="23" t="e">
        <f t="shared" si="20"/>
        <v>#DIV/0!</v>
      </c>
      <c r="AS16" s="22" t="e">
        <f t="shared" si="21"/>
        <v>#DIV/0!</v>
      </c>
      <c r="AT16" s="10" t="e">
        <f t="shared" si="22"/>
        <v>#DIV/0!</v>
      </c>
      <c r="AU16" s="23" t="e">
        <f t="shared" si="23"/>
        <v>#DIV/0!</v>
      </c>
      <c r="AV16" s="22" t="e">
        <f t="shared" si="24"/>
        <v>#DIV/0!</v>
      </c>
      <c r="AW16" s="10" t="e">
        <f t="shared" si="25"/>
        <v>#DIV/0!</v>
      </c>
      <c r="AX16" s="23" t="e">
        <f t="shared" si="26"/>
        <v>#DIV/0!</v>
      </c>
      <c r="AY16" s="22" t="e">
        <f t="shared" si="27"/>
        <v>#DIV/0!</v>
      </c>
      <c r="AZ16" s="10" t="e">
        <f t="shared" si="28"/>
        <v>#DIV/0!</v>
      </c>
      <c r="BA16" s="23" t="e">
        <f t="shared" si="29"/>
        <v>#DIV/0!</v>
      </c>
      <c r="BB16" s="22" t="e">
        <f t="shared" si="30"/>
        <v>#DIV/0!</v>
      </c>
      <c r="BC16" s="10" t="e">
        <f t="shared" si="31"/>
        <v>#DIV/0!</v>
      </c>
      <c r="BD16" s="23" t="e">
        <f t="shared" si="32"/>
        <v>#DIV/0!</v>
      </c>
      <c r="BE16" s="22" t="e">
        <f t="shared" si="33"/>
        <v>#DIV/0!</v>
      </c>
      <c r="BF16" s="10" t="e">
        <f t="shared" si="34"/>
        <v>#DIV/0!</v>
      </c>
      <c r="BG16" s="23" t="e">
        <f t="shared" si="35"/>
        <v>#DIV/0!</v>
      </c>
      <c r="BH16" s="22" t="e">
        <f t="shared" si="36"/>
        <v>#DIV/0!</v>
      </c>
      <c r="BI16" s="10" t="e">
        <f t="shared" si="37"/>
        <v>#DIV/0!</v>
      </c>
      <c r="BJ16" s="23" t="e">
        <f t="shared" si="38"/>
        <v>#DIV/0!</v>
      </c>
      <c r="BK16" s="22" t="e">
        <f t="shared" si="39"/>
        <v>#DIV/0!</v>
      </c>
      <c r="BL16" s="10" t="e">
        <f t="shared" si="40"/>
        <v>#DIV/0!</v>
      </c>
      <c r="BM16" s="23" t="e">
        <f t="shared" si="41"/>
        <v>#DIV/0!</v>
      </c>
      <c r="BN16" s="22" t="e">
        <f t="shared" si="42"/>
        <v>#DIV/0!</v>
      </c>
      <c r="BO16" s="10" t="e">
        <f t="shared" si="43"/>
        <v>#DIV/0!</v>
      </c>
      <c r="BP16" s="23" t="e">
        <f t="shared" si="44"/>
        <v>#DIV/0!</v>
      </c>
      <c r="BR16" t="e">
        <f t="shared" si="45"/>
        <v>#DIV/0!</v>
      </c>
      <c r="BS16" s="23"/>
      <c r="BT16" s="34">
        <v>10</v>
      </c>
      <c r="BU16" s="34"/>
      <c r="BV16" s="49" t="e">
        <f>AY91</f>
        <v>#DIV/0!</v>
      </c>
      <c r="BW16" s="49" t="e">
        <f>AZ91</f>
        <v>#DIV/0!</v>
      </c>
      <c r="BX16" s="49" t="e">
        <f>BA91</f>
        <v>#DIV/0!</v>
      </c>
      <c r="BY16" s="50" t="e">
        <f t="shared" si="46"/>
        <v>#DIV/0!</v>
      </c>
      <c r="BZ16" s="50" t="e">
        <f t="shared" si="47"/>
        <v>#DIV/0!</v>
      </c>
      <c r="CA16" s="37" t="e">
        <f t="shared" si="48"/>
        <v>#DIV/0!</v>
      </c>
      <c r="CB16" s="37" t="e">
        <f t="shared" si="49"/>
        <v>#DIV/0!</v>
      </c>
    </row>
    <row r="17" spans="1:80">
      <c r="A17">
        <f>'2. k-data'!A17</f>
        <v>430</v>
      </c>
      <c r="B17" t="e">
        <f>'5. r-data'!B16</f>
        <v>#DIV/0!</v>
      </c>
      <c r="D17" s="22">
        <v>0.28389999999999999</v>
      </c>
      <c r="E17" s="10">
        <v>1.1599999999999999E-2</v>
      </c>
      <c r="F17" s="23">
        <v>1.3855999999999999</v>
      </c>
      <c r="H17" s="22">
        <v>0.23699999999999999</v>
      </c>
      <c r="I17" s="10">
        <v>0.122</v>
      </c>
      <c r="J17" s="10">
        <v>7.2999999999999995E-2</v>
      </c>
      <c r="K17" s="10">
        <v>0.13500000000000001</v>
      </c>
      <c r="L17" s="10">
        <v>0.33400000000000002</v>
      </c>
      <c r="M17" s="10">
        <v>0.53100000000000003</v>
      </c>
      <c r="N17" s="10">
        <v>0.55600000000000005</v>
      </c>
      <c r="O17" s="10">
        <v>0.48199999999999998</v>
      </c>
      <c r="P17" s="10">
        <v>4.8000000000000001E-2</v>
      </c>
      <c r="Q17" s="10">
        <v>7.1999999999999995E-2</v>
      </c>
      <c r="R17" s="10">
        <v>0.104</v>
      </c>
      <c r="S17" s="10">
        <v>0.123</v>
      </c>
      <c r="T17" s="10">
        <v>0.36399999999999999</v>
      </c>
      <c r="U17" s="10">
        <v>4.2999999999999997E-2</v>
      </c>
      <c r="V17" s="23">
        <v>0.182</v>
      </c>
      <c r="X17" s="22" t="e">
        <f t="shared" si="0"/>
        <v>#DIV/0!</v>
      </c>
      <c r="Y17" s="10" t="e">
        <f t="shared" si="1"/>
        <v>#DIV/0!</v>
      </c>
      <c r="Z17" s="23" t="e">
        <f t="shared" si="2"/>
        <v>#DIV/0!</v>
      </c>
      <c r="AA17" s="22" t="e">
        <f t="shared" si="3"/>
        <v>#DIV/0!</v>
      </c>
      <c r="AB17" s="10" t="e">
        <f t="shared" si="4"/>
        <v>#DIV/0!</v>
      </c>
      <c r="AC17" s="23" t="e">
        <f t="shared" si="5"/>
        <v>#DIV/0!</v>
      </c>
      <c r="AD17" s="22" t="e">
        <f t="shared" si="6"/>
        <v>#DIV/0!</v>
      </c>
      <c r="AE17" s="10" t="e">
        <f t="shared" si="7"/>
        <v>#DIV/0!</v>
      </c>
      <c r="AF17" s="23" t="e">
        <f t="shared" si="8"/>
        <v>#DIV/0!</v>
      </c>
      <c r="AG17" s="22" t="e">
        <f t="shared" si="9"/>
        <v>#DIV/0!</v>
      </c>
      <c r="AH17" s="10" t="e">
        <f t="shared" si="10"/>
        <v>#DIV/0!</v>
      </c>
      <c r="AI17" s="23" t="e">
        <f t="shared" si="11"/>
        <v>#DIV/0!</v>
      </c>
      <c r="AJ17" s="22" t="e">
        <f t="shared" si="12"/>
        <v>#DIV/0!</v>
      </c>
      <c r="AK17" s="10" t="e">
        <f t="shared" si="13"/>
        <v>#DIV/0!</v>
      </c>
      <c r="AL17" s="23" t="e">
        <f t="shared" si="14"/>
        <v>#DIV/0!</v>
      </c>
      <c r="AM17" s="22" t="e">
        <f t="shared" si="15"/>
        <v>#DIV/0!</v>
      </c>
      <c r="AN17" s="10" t="e">
        <f t="shared" si="16"/>
        <v>#DIV/0!</v>
      </c>
      <c r="AO17" s="23" t="e">
        <f t="shared" si="17"/>
        <v>#DIV/0!</v>
      </c>
      <c r="AP17" s="22" t="e">
        <f t="shared" si="18"/>
        <v>#DIV/0!</v>
      </c>
      <c r="AQ17" s="10" t="e">
        <f t="shared" si="19"/>
        <v>#DIV/0!</v>
      </c>
      <c r="AR17" s="23" t="e">
        <f t="shared" si="20"/>
        <v>#DIV/0!</v>
      </c>
      <c r="AS17" s="22" t="e">
        <f t="shared" si="21"/>
        <v>#DIV/0!</v>
      </c>
      <c r="AT17" s="10" t="e">
        <f t="shared" si="22"/>
        <v>#DIV/0!</v>
      </c>
      <c r="AU17" s="23" t="e">
        <f t="shared" si="23"/>
        <v>#DIV/0!</v>
      </c>
      <c r="AV17" s="22" t="e">
        <f t="shared" si="24"/>
        <v>#DIV/0!</v>
      </c>
      <c r="AW17" s="10" t="e">
        <f t="shared" si="25"/>
        <v>#DIV/0!</v>
      </c>
      <c r="AX17" s="23" t="e">
        <f t="shared" si="26"/>
        <v>#DIV/0!</v>
      </c>
      <c r="AY17" s="22" t="e">
        <f t="shared" si="27"/>
        <v>#DIV/0!</v>
      </c>
      <c r="AZ17" s="10" t="e">
        <f t="shared" si="28"/>
        <v>#DIV/0!</v>
      </c>
      <c r="BA17" s="23" t="e">
        <f t="shared" si="29"/>
        <v>#DIV/0!</v>
      </c>
      <c r="BB17" s="22" t="e">
        <f t="shared" si="30"/>
        <v>#DIV/0!</v>
      </c>
      <c r="BC17" s="10" t="e">
        <f t="shared" si="31"/>
        <v>#DIV/0!</v>
      </c>
      <c r="BD17" s="23" t="e">
        <f t="shared" si="32"/>
        <v>#DIV/0!</v>
      </c>
      <c r="BE17" s="22" t="e">
        <f t="shared" si="33"/>
        <v>#DIV/0!</v>
      </c>
      <c r="BF17" s="10" t="e">
        <f t="shared" si="34"/>
        <v>#DIV/0!</v>
      </c>
      <c r="BG17" s="23" t="e">
        <f t="shared" si="35"/>
        <v>#DIV/0!</v>
      </c>
      <c r="BH17" s="22" t="e">
        <f t="shared" si="36"/>
        <v>#DIV/0!</v>
      </c>
      <c r="BI17" s="10" t="e">
        <f t="shared" si="37"/>
        <v>#DIV/0!</v>
      </c>
      <c r="BJ17" s="23" t="e">
        <f t="shared" si="38"/>
        <v>#DIV/0!</v>
      </c>
      <c r="BK17" s="22" t="e">
        <f t="shared" si="39"/>
        <v>#DIV/0!</v>
      </c>
      <c r="BL17" s="10" t="e">
        <f t="shared" si="40"/>
        <v>#DIV/0!</v>
      </c>
      <c r="BM17" s="23" t="e">
        <f t="shared" si="41"/>
        <v>#DIV/0!</v>
      </c>
      <c r="BN17" s="22" t="e">
        <f t="shared" si="42"/>
        <v>#DIV/0!</v>
      </c>
      <c r="BO17" s="10" t="e">
        <f t="shared" si="43"/>
        <v>#DIV/0!</v>
      </c>
      <c r="BP17" s="23" t="e">
        <f t="shared" si="44"/>
        <v>#DIV/0!</v>
      </c>
      <c r="BR17" t="e">
        <f t="shared" si="45"/>
        <v>#DIV/0!</v>
      </c>
      <c r="BS17" s="23"/>
      <c r="BT17" s="34">
        <v>11</v>
      </c>
      <c r="BU17" s="34"/>
      <c r="BV17" s="49" t="e">
        <f>BB91</f>
        <v>#DIV/0!</v>
      </c>
      <c r="BW17" s="49" t="e">
        <f>BC91</f>
        <v>#DIV/0!</v>
      </c>
      <c r="BX17" s="49" t="e">
        <f>BD91</f>
        <v>#DIV/0!</v>
      </c>
      <c r="BY17" s="50" t="e">
        <f t="shared" si="46"/>
        <v>#DIV/0!</v>
      </c>
      <c r="BZ17" s="50" t="e">
        <f t="shared" si="47"/>
        <v>#DIV/0!</v>
      </c>
      <c r="CA17" s="37" t="e">
        <f t="shared" si="48"/>
        <v>#DIV/0!</v>
      </c>
      <c r="CB17" s="37" t="e">
        <f t="shared" si="49"/>
        <v>#DIV/0!</v>
      </c>
    </row>
    <row r="18" spans="1:80">
      <c r="A18">
        <f>'2. k-data'!A18</f>
        <v>435</v>
      </c>
      <c r="B18" t="e">
        <f>'5. r-data'!B17</f>
        <v>#DIV/0!</v>
      </c>
      <c r="D18" s="22">
        <v>0.32850000000000001</v>
      </c>
      <c r="E18" s="10">
        <v>1.6799999999999999E-2</v>
      </c>
      <c r="F18" s="23">
        <v>1.623</v>
      </c>
      <c r="H18" s="22">
        <v>0.23200000000000001</v>
      </c>
      <c r="I18" s="10">
        <v>0.122</v>
      </c>
      <c r="J18" s="10">
        <v>7.2999999999999995E-2</v>
      </c>
      <c r="K18" s="10">
        <v>0.13900000000000001</v>
      </c>
      <c r="L18" s="10">
        <v>0.33900000000000002</v>
      </c>
      <c r="M18" s="10">
        <v>0.53800000000000003</v>
      </c>
      <c r="N18" s="10">
        <v>0.55100000000000005</v>
      </c>
      <c r="O18" s="10">
        <v>0.47299999999999998</v>
      </c>
      <c r="P18" s="10">
        <v>4.7E-2</v>
      </c>
      <c r="Q18" s="10">
        <v>7.2999999999999995E-2</v>
      </c>
      <c r="R18" s="10">
        <v>0.104</v>
      </c>
      <c r="S18" s="10">
        <v>0.16</v>
      </c>
      <c r="T18" s="10">
        <v>0.36499999999999999</v>
      </c>
      <c r="U18" s="10">
        <v>4.3999999999999997E-2</v>
      </c>
      <c r="V18" s="23">
        <v>0.192</v>
      </c>
      <c r="X18" s="22" t="e">
        <f t="shared" si="0"/>
        <v>#DIV/0!</v>
      </c>
      <c r="Y18" s="10" t="e">
        <f t="shared" si="1"/>
        <v>#DIV/0!</v>
      </c>
      <c r="Z18" s="23" t="e">
        <f t="shared" si="2"/>
        <v>#DIV/0!</v>
      </c>
      <c r="AA18" s="22" t="e">
        <f t="shared" si="3"/>
        <v>#DIV/0!</v>
      </c>
      <c r="AB18" s="10" t="e">
        <f t="shared" si="4"/>
        <v>#DIV/0!</v>
      </c>
      <c r="AC18" s="23" t="e">
        <f t="shared" si="5"/>
        <v>#DIV/0!</v>
      </c>
      <c r="AD18" s="22" t="e">
        <f t="shared" si="6"/>
        <v>#DIV/0!</v>
      </c>
      <c r="AE18" s="10" t="e">
        <f t="shared" si="7"/>
        <v>#DIV/0!</v>
      </c>
      <c r="AF18" s="23" t="e">
        <f t="shared" si="8"/>
        <v>#DIV/0!</v>
      </c>
      <c r="AG18" s="22" t="e">
        <f t="shared" si="9"/>
        <v>#DIV/0!</v>
      </c>
      <c r="AH18" s="10" t="e">
        <f t="shared" si="10"/>
        <v>#DIV/0!</v>
      </c>
      <c r="AI18" s="23" t="e">
        <f t="shared" si="11"/>
        <v>#DIV/0!</v>
      </c>
      <c r="AJ18" s="22" t="e">
        <f t="shared" si="12"/>
        <v>#DIV/0!</v>
      </c>
      <c r="AK18" s="10" t="e">
        <f t="shared" si="13"/>
        <v>#DIV/0!</v>
      </c>
      <c r="AL18" s="23" t="e">
        <f t="shared" si="14"/>
        <v>#DIV/0!</v>
      </c>
      <c r="AM18" s="22" t="e">
        <f t="shared" si="15"/>
        <v>#DIV/0!</v>
      </c>
      <c r="AN18" s="10" t="e">
        <f t="shared" si="16"/>
        <v>#DIV/0!</v>
      </c>
      <c r="AO18" s="23" t="e">
        <f t="shared" si="17"/>
        <v>#DIV/0!</v>
      </c>
      <c r="AP18" s="22" t="e">
        <f t="shared" si="18"/>
        <v>#DIV/0!</v>
      </c>
      <c r="AQ18" s="10" t="e">
        <f t="shared" si="19"/>
        <v>#DIV/0!</v>
      </c>
      <c r="AR18" s="23" t="e">
        <f t="shared" si="20"/>
        <v>#DIV/0!</v>
      </c>
      <c r="AS18" s="22" t="e">
        <f t="shared" si="21"/>
        <v>#DIV/0!</v>
      </c>
      <c r="AT18" s="10" t="e">
        <f t="shared" si="22"/>
        <v>#DIV/0!</v>
      </c>
      <c r="AU18" s="23" t="e">
        <f t="shared" si="23"/>
        <v>#DIV/0!</v>
      </c>
      <c r="AV18" s="22" t="e">
        <f t="shared" si="24"/>
        <v>#DIV/0!</v>
      </c>
      <c r="AW18" s="10" t="e">
        <f t="shared" si="25"/>
        <v>#DIV/0!</v>
      </c>
      <c r="AX18" s="23" t="e">
        <f t="shared" si="26"/>
        <v>#DIV/0!</v>
      </c>
      <c r="AY18" s="22" t="e">
        <f t="shared" si="27"/>
        <v>#DIV/0!</v>
      </c>
      <c r="AZ18" s="10" t="e">
        <f t="shared" si="28"/>
        <v>#DIV/0!</v>
      </c>
      <c r="BA18" s="23" t="e">
        <f t="shared" si="29"/>
        <v>#DIV/0!</v>
      </c>
      <c r="BB18" s="22" t="e">
        <f t="shared" si="30"/>
        <v>#DIV/0!</v>
      </c>
      <c r="BC18" s="10" t="e">
        <f t="shared" si="31"/>
        <v>#DIV/0!</v>
      </c>
      <c r="BD18" s="23" t="e">
        <f t="shared" si="32"/>
        <v>#DIV/0!</v>
      </c>
      <c r="BE18" s="22" t="e">
        <f t="shared" si="33"/>
        <v>#DIV/0!</v>
      </c>
      <c r="BF18" s="10" t="e">
        <f t="shared" si="34"/>
        <v>#DIV/0!</v>
      </c>
      <c r="BG18" s="23" t="e">
        <f t="shared" si="35"/>
        <v>#DIV/0!</v>
      </c>
      <c r="BH18" s="22" t="e">
        <f t="shared" si="36"/>
        <v>#DIV/0!</v>
      </c>
      <c r="BI18" s="10" t="e">
        <f t="shared" si="37"/>
        <v>#DIV/0!</v>
      </c>
      <c r="BJ18" s="23" t="e">
        <f t="shared" si="38"/>
        <v>#DIV/0!</v>
      </c>
      <c r="BK18" s="22" t="e">
        <f t="shared" si="39"/>
        <v>#DIV/0!</v>
      </c>
      <c r="BL18" s="10" t="e">
        <f t="shared" si="40"/>
        <v>#DIV/0!</v>
      </c>
      <c r="BM18" s="23" t="e">
        <f t="shared" si="41"/>
        <v>#DIV/0!</v>
      </c>
      <c r="BN18" s="22" t="e">
        <f t="shared" si="42"/>
        <v>#DIV/0!</v>
      </c>
      <c r="BO18" s="10" t="e">
        <f t="shared" si="43"/>
        <v>#DIV/0!</v>
      </c>
      <c r="BP18" s="23" t="e">
        <f t="shared" si="44"/>
        <v>#DIV/0!</v>
      </c>
      <c r="BR18" t="e">
        <f t="shared" si="45"/>
        <v>#DIV/0!</v>
      </c>
      <c r="BS18" s="23"/>
      <c r="BT18" s="34">
        <v>12</v>
      </c>
      <c r="BU18" s="34"/>
      <c r="BV18" s="49" t="e">
        <f>BE91</f>
        <v>#DIV/0!</v>
      </c>
      <c r="BW18" s="49" t="e">
        <f>BF91</f>
        <v>#DIV/0!</v>
      </c>
      <c r="BX18" s="49" t="e">
        <f>BG91</f>
        <v>#DIV/0!</v>
      </c>
      <c r="BY18" s="50" t="e">
        <f t="shared" si="46"/>
        <v>#DIV/0!</v>
      </c>
      <c r="BZ18" s="50" t="e">
        <f t="shared" si="47"/>
        <v>#DIV/0!</v>
      </c>
      <c r="CA18" s="37" t="e">
        <f t="shared" si="48"/>
        <v>#DIV/0!</v>
      </c>
      <c r="CB18" s="37" t="e">
        <f t="shared" si="49"/>
        <v>#DIV/0!</v>
      </c>
    </row>
    <row r="19" spans="1:80">
      <c r="A19">
        <f>'2. k-data'!A19</f>
        <v>440</v>
      </c>
      <c r="B19" t="e">
        <f>'5. r-data'!B18</f>
        <v>#DIV/0!</v>
      </c>
      <c r="D19" s="22">
        <v>0.3483</v>
      </c>
      <c r="E19" s="10">
        <v>2.3E-2</v>
      </c>
      <c r="F19" s="23">
        <v>1.7471000000000001</v>
      </c>
      <c r="H19" s="22">
        <v>0.23</v>
      </c>
      <c r="I19" s="10">
        <v>0.123</v>
      </c>
      <c r="J19" s="10">
        <v>7.2999999999999995E-2</v>
      </c>
      <c r="K19" s="10">
        <v>0.14399999999999999</v>
      </c>
      <c r="L19" s="10">
        <v>0.34599999999999997</v>
      </c>
      <c r="M19" s="10">
        <v>0.54400000000000004</v>
      </c>
      <c r="N19" s="10">
        <v>0.54400000000000004</v>
      </c>
      <c r="O19" s="10">
        <v>0.46200000000000002</v>
      </c>
      <c r="P19" s="10">
        <v>4.5999999999999999E-2</v>
      </c>
      <c r="Q19" s="10">
        <v>7.5999999999999998E-2</v>
      </c>
      <c r="R19" s="10">
        <v>0.105</v>
      </c>
      <c r="S19" s="10">
        <v>0.20699999999999999</v>
      </c>
      <c r="T19" s="10">
        <v>0.36699999999999999</v>
      </c>
      <c r="U19" s="10">
        <v>4.3999999999999997E-2</v>
      </c>
      <c r="V19" s="23">
        <v>0.20300000000000001</v>
      </c>
      <c r="X19" s="22" t="e">
        <f t="shared" si="0"/>
        <v>#DIV/0!</v>
      </c>
      <c r="Y19" s="10" t="e">
        <f t="shared" si="1"/>
        <v>#DIV/0!</v>
      </c>
      <c r="Z19" s="23" t="e">
        <f t="shared" si="2"/>
        <v>#DIV/0!</v>
      </c>
      <c r="AA19" s="22" t="e">
        <f t="shared" si="3"/>
        <v>#DIV/0!</v>
      </c>
      <c r="AB19" s="10" t="e">
        <f t="shared" si="4"/>
        <v>#DIV/0!</v>
      </c>
      <c r="AC19" s="23" t="e">
        <f t="shared" si="5"/>
        <v>#DIV/0!</v>
      </c>
      <c r="AD19" s="22" t="e">
        <f t="shared" si="6"/>
        <v>#DIV/0!</v>
      </c>
      <c r="AE19" s="10" t="e">
        <f t="shared" si="7"/>
        <v>#DIV/0!</v>
      </c>
      <c r="AF19" s="23" t="e">
        <f t="shared" si="8"/>
        <v>#DIV/0!</v>
      </c>
      <c r="AG19" s="22" t="e">
        <f t="shared" si="9"/>
        <v>#DIV/0!</v>
      </c>
      <c r="AH19" s="10" t="e">
        <f t="shared" si="10"/>
        <v>#DIV/0!</v>
      </c>
      <c r="AI19" s="23" t="e">
        <f t="shared" si="11"/>
        <v>#DIV/0!</v>
      </c>
      <c r="AJ19" s="22" t="e">
        <f t="shared" si="12"/>
        <v>#DIV/0!</v>
      </c>
      <c r="AK19" s="10" t="e">
        <f t="shared" si="13"/>
        <v>#DIV/0!</v>
      </c>
      <c r="AL19" s="23" t="e">
        <f t="shared" si="14"/>
        <v>#DIV/0!</v>
      </c>
      <c r="AM19" s="22" t="e">
        <f t="shared" si="15"/>
        <v>#DIV/0!</v>
      </c>
      <c r="AN19" s="10" t="e">
        <f t="shared" si="16"/>
        <v>#DIV/0!</v>
      </c>
      <c r="AO19" s="23" t="e">
        <f t="shared" si="17"/>
        <v>#DIV/0!</v>
      </c>
      <c r="AP19" s="22" t="e">
        <f t="shared" si="18"/>
        <v>#DIV/0!</v>
      </c>
      <c r="AQ19" s="10" t="e">
        <f t="shared" si="19"/>
        <v>#DIV/0!</v>
      </c>
      <c r="AR19" s="23" t="e">
        <f t="shared" si="20"/>
        <v>#DIV/0!</v>
      </c>
      <c r="AS19" s="22" t="e">
        <f t="shared" si="21"/>
        <v>#DIV/0!</v>
      </c>
      <c r="AT19" s="10" t="e">
        <f t="shared" si="22"/>
        <v>#DIV/0!</v>
      </c>
      <c r="AU19" s="23" t="e">
        <f t="shared" si="23"/>
        <v>#DIV/0!</v>
      </c>
      <c r="AV19" s="22" t="e">
        <f t="shared" si="24"/>
        <v>#DIV/0!</v>
      </c>
      <c r="AW19" s="10" t="e">
        <f t="shared" si="25"/>
        <v>#DIV/0!</v>
      </c>
      <c r="AX19" s="23" t="e">
        <f t="shared" si="26"/>
        <v>#DIV/0!</v>
      </c>
      <c r="AY19" s="22" t="e">
        <f t="shared" si="27"/>
        <v>#DIV/0!</v>
      </c>
      <c r="AZ19" s="10" t="e">
        <f t="shared" si="28"/>
        <v>#DIV/0!</v>
      </c>
      <c r="BA19" s="23" t="e">
        <f t="shared" si="29"/>
        <v>#DIV/0!</v>
      </c>
      <c r="BB19" s="22" t="e">
        <f t="shared" si="30"/>
        <v>#DIV/0!</v>
      </c>
      <c r="BC19" s="10" t="e">
        <f t="shared" si="31"/>
        <v>#DIV/0!</v>
      </c>
      <c r="BD19" s="23" t="e">
        <f t="shared" si="32"/>
        <v>#DIV/0!</v>
      </c>
      <c r="BE19" s="22" t="e">
        <f t="shared" si="33"/>
        <v>#DIV/0!</v>
      </c>
      <c r="BF19" s="10" t="e">
        <f t="shared" si="34"/>
        <v>#DIV/0!</v>
      </c>
      <c r="BG19" s="23" t="e">
        <f t="shared" si="35"/>
        <v>#DIV/0!</v>
      </c>
      <c r="BH19" s="22" t="e">
        <f t="shared" si="36"/>
        <v>#DIV/0!</v>
      </c>
      <c r="BI19" s="10" t="e">
        <f t="shared" si="37"/>
        <v>#DIV/0!</v>
      </c>
      <c r="BJ19" s="23" t="e">
        <f t="shared" si="38"/>
        <v>#DIV/0!</v>
      </c>
      <c r="BK19" s="22" t="e">
        <f t="shared" si="39"/>
        <v>#DIV/0!</v>
      </c>
      <c r="BL19" s="10" t="e">
        <f t="shared" si="40"/>
        <v>#DIV/0!</v>
      </c>
      <c r="BM19" s="23" t="e">
        <f t="shared" si="41"/>
        <v>#DIV/0!</v>
      </c>
      <c r="BN19" s="22" t="e">
        <f t="shared" si="42"/>
        <v>#DIV/0!</v>
      </c>
      <c r="BO19" s="10" t="e">
        <f t="shared" si="43"/>
        <v>#DIV/0!</v>
      </c>
      <c r="BP19" s="23" t="e">
        <f t="shared" si="44"/>
        <v>#DIV/0!</v>
      </c>
      <c r="BR19" t="e">
        <f t="shared" si="45"/>
        <v>#DIV/0!</v>
      </c>
      <c r="BS19" s="23"/>
      <c r="BT19" s="34">
        <v>13</v>
      </c>
      <c r="BU19" s="34"/>
      <c r="BV19" s="49" t="e">
        <f>BH91</f>
        <v>#DIV/0!</v>
      </c>
      <c r="BW19" s="49" t="e">
        <f>BI91</f>
        <v>#DIV/0!</v>
      </c>
      <c r="BX19" s="49" t="e">
        <f>BJ91</f>
        <v>#DIV/0!</v>
      </c>
      <c r="BY19" s="50" t="e">
        <f t="shared" si="46"/>
        <v>#DIV/0!</v>
      </c>
      <c r="BZ19" s="50" t="e">
        <f t="shared" si="47"/>
        <v>#DIV/0!</v>
      </c>
      <c r="CA19" s="37" t="e">
        <f t="shared" si="48"/>
        <v>#DIV/0!</v>
      </c>
      <c r="CB19" s="37" t="e">
        <f t="shared" si="49"/>
        <v>#DIV/0!</v>
      </c>
    </row>
    <row r="20" spans="1:80">
      <c r="A20">
        <f>'2. k-data'!A20</f>
        <v>445</v>
      </c>
      <c r="B20" t="e">
        <f>'5. r-data'!B19</f>
        <v>#DIV/0!</v>
      </c>
      <c r="D20" s="22">
        <v>0.34810000000000002</v>
      </c>
      <c r="E20" s="10">
        <v>2.98E-2</v>
      </c>
      <c r="F20" s="23">
        <v>1.7826</v>
      </c>
      <c r="H20" s="22">
        <v>0.22600000000000001</v>
      </c>
      <c r="I20" s="10">
        <v>0.124</v>
      </c>
      <c r="J20" s="10">
        <v>7.2999999999999995E-2</v>
      </c>
      <c r="K20" s="10">
        <v>0.151</v>
      </c>
      <c r="L20" s="10">
        <v>0.35199999999999998</v>
      </c>
      <c r="M20" s="10">
        <v>0.55100000000000005</v>
      </c>
      <c r="N20" s="10">
        <v>0.53500000000000003</v>
      </c>
      <c r="O20" s="10">
        <v>0.45</v>
      </c>
      <c r="P20" s="10">
        <v>4.3999999999999997E-2</v>
      </c>
      <c r="Q20" s="10">
        <v>7.8E-2</v>
      </c>
      <c r="R20" s="10">
        <v>0.106</v>
      </c>
      <c r="S20" s="10">
        <v>0.25600000000000001</v>
      </c>
      <c r="T20" s="10">
        <v>0.36899999999999999</v>
      </c>
      <c r="U20" s="10">
        <v>4.4999999999999998E-2</v>
      </c>
      <c r="V20" s="23">
        <v>0.21199999999999999</v>
      </c>
      <c r="X20" s="22" t="e">
        <f t="shared" si="0"/>
        <v>#DIV/0!</v>
      </c>
      <c r="Y20" s="10" t="e">
        <f t="shared" si="1"/>
        <v>#DIV/0!</v>
      </c>
      <c r="Z20" s="23" t="e">
        <f t="shared" si="2"/>
        <v>#DIV/0!</v>
      </c>
      <c r="AA20" s="22" t="e">
        <f t="shared" si="3"/>
        <v>#DIV/0!</v>
      </c>
      <c r="AB20" s="10" t="e">
        <f t="shared" si="4"/>
        <v>#DIV/0!</v>
      </c>
      <c r="AC20" s="23" t="e">
        <f t="shared" si="5"/>
        <v>#DIV/0!</v>
      </c>
      <c r="AD20" s="22" t="e">
        <f t="shared" si="6"/>
        <v>#DIV/0!</v>
      </c>
      <c r="AE20" s="10" t="e">
        <f t="shared" si="7"/>
        <v>#DIV/0!</v>
      </c>
      <c r="AF20" s="23" t="e">
        <f t="shared" si="8"/>
        <v>#DIV/0!</v>
      </c>
      <c r="AG20" s="22" t="e">
        <f t="shared" si="9"/>
        <v>#DIV/0!</v>
      </c>
      <c r="AH20" s="10" t="e">
        <f t="shared" si="10"/>
        <v>#DIV/0!</v>
      </c>
      <c r="AI20" s="23" t="e">
        <f t="shared" si="11"/>
        <v>#DIV/0!</v>
      </c>
      <c r="AJ20" s="22" t="e">
        <f t="shared" si="12"/>
        <v>#DIV/0!</v>
      </c>
      <c r="AK20" s="10" t="e">
        <f t="shared" si="13"/>
        <v>#DIV/0!</v>
      </c>
      <c r="AL20" s="23" t="e">
        <f t="shared" si="14"/>
        <v>#DIV/0!</v>
      </c>
      <c r="AM20" s="22" t="e">
        <f t="shared" si="15"/>
        <v>#DIV/0!</v>
      </c>
      <c r="AN20" s="10" t="e">
        <f t="shared" si="16"/>
        <v>#DIV/0!</v>
      </c>
      <c r="AO20" s="23" t="e">
        <f t="shared" si="17"/>
        <v>#DIV/0!</v>
      </c>
      <c r="AP20" s="22" t="e">
        <f t="shared" si="18"/>
        <v>#DIV/0!</v>
      </c>
      <c r="AQ20" s="10" t="e">
        <f t="shared" si="19"/>
        <v>#DIV/0!</v>
      </c>
      <c r="AR20" s="23" t="e">
        <f t="shared" si="20"/>
        <v>#DIV/0!</v>
      </c>
      <c r="AS20" s="22" t="e">
        <f t="shared" si="21"/>
        <v>#DIV/0!</v>
      </c>
      <c r="AT20" s="10" t="e">
        <f t="shared" si="22"/>
        <v>#DIV/0!</v>
      </c>
      <c r="AU20" s="23" t="e">
        <f t="shared" si="23"/>
        <v>#DIV/0!</v>
      </c>
      <c r="AV20" s="22" t="e">
        <f t="shared" si="24"/>
        <v>#DIV/0!</v>
      </c>
      <c r="AW20" s="10" t="e">
        <f t="shared" si="25"/>
        <v>#DIV/0!</v>
      </c>
      <c r="AX20" s="23" t="e">
        <f t="shared" si="26"/>
        <v>#DIV/0!</v>
      </c>
      <c r="AY20" s="22" t="e">
        <f t="shared" si="27"/>
        <v>#DIV/0!</v>
      </c>
      <c r="AZ20" s="10" t="e">
        <f t="shared" si="28"/>
        <v>#DIV/0!</v>
      </c>
      <c r="BA20" s="23" t="e">
        <f t="shared" si="29"/>
        <v>#DIV/0!</v>
      </c>
      <c r="BB20" s="22" t="e">
        <f t="shared" si="30"/>
        <v>#DIV/0!</v>
      </c>
      <c r="BC20" s="10" t="e">
        <f t="shared" si="31"/>
        <v>#DIV/0!</v>
      </c>
      <c r="BD20" s="23" t="e">
        <f t="shared" si="32"/>
        <v>#DIV/0!</v>
      </c>
      <c r="BE20" s="22" t="e">
        <f t="shared" si="33"/>
        <v>#DIV/0!</v>
      </c>
      <c r="BF20" s="10" t="e">
        <f t="shared" si="34"/>
        <v>#DIV/0!</v>
      </c>
      <c r="BG20" s="23" t="e">
        <f t="shared" si="35"/>
        <v>#DIV/0!</v>
      </c>
      <c r="BH20" s="22" t="e">
        <f t="shared" si="36"/>
        <v>#DIV/0!</v>
      </c>
      <c r="BI20" s="10" t="e">
        <f t="shared" si="37"/>
        <v>#DIV/0!</v>
      </c>
      <c r="BJ20" s="23" t="e">
        <f t="shared" si="38"/>
        <v>#DIV/0!</v>
      </c>
      <c r="BK20" s="22" t="e">
        <f t="shared" si="39"/>
        <v>#DIV/0!</v>
      </c>
      <c r="BL20" s="10" t="e">
        <f t="shared" si="40"/>
        <v>#DIV/0!</v>
      </c>
      <c r="BM20" s="23" t="e">
        <f t="shared" si="41"/>
        <v>#DIV/0!</v>
      </c>
      <c r="BN20" s="22" t="e">
        <f t="shared" si="42"/>
        <v>#DIV/0!</v>
      </c>
      <c r="BO20" s="10" t="e">
        <f t="shared" si="43"/>
        <v>#DIV/0!</v>
      </c>
      <c r="BP20" s="23" t="e">
        <f t="shared" si="44"/>
        <v>#DIV/0!</v>
      </c>
      <c r="BR20" t="e">
        <f t="shared" si="45"/>
        <v>#DIV/0!</v>
      </c>
      <c r="BS20" s="23"/>
      <c r="BT20" s="34">
        <v>14</v>
      </c>
      <c r="BU20" s="34"/>
      <c r="BV20" s="49" t="e">
        <f>BK91</f>
        <v>#DIV/0!</v>
      </c>
      <c r="BW20" s="49" t="e">
        <f>BL91</f>
        <v>#DIV/0!</v>
      </c>
      <c r="BX20" s="49" t="e">
        <f>BM91</f>
        <v>#DIV/0!</v>
      </c>
      <c r="BY20" s="50" t="e">
        <f t="shared" si="46"/>
        <v>#DIV/0!</v>
      </c>
      <c r="BZ20" s="50" t="e">
        <f t="shared" si="47"/>
        <v>#DIV/0!</v>
      </c>
      <c r="CA20" s="37" t="e">
        <f t="shared" si="48"/>
        <v>#DIV/0!</v>
      </c>
      <c r="CB20" s="37" t="e">
        <f t="shared" si="49"/>
        <v>#DIV/0!</v>
      </c>
    </row>
    <row r="21" spans="1:80">
      <c r="A21">
        <f>'2. k-data'!A21</f>
        <v>450</v>
      </c>
      <c r="B21" t="e">
        <f>'5. r-data'!B20</f>
        <v>#DIV/0!</v>
      </c>
      <c r="D21" s="22">
        <v>0.3362</v>
      </c>
      <c r="E21" s="10">
        <v>3.7999999999999999E-2</v>
      </c>
      <c r="F21" s="23">
        <v>1.7721</v>
      </c>
      <c r="H21" s="22">
        <v>0.22500000000000001</v>
      </c>
      <c r="I21" s="10">
        <v>0.127</v>
      </c>
      <c r="J21" s="10">
        <v>7.3999999999999996E-2</v>
      </c>
      <c r="K21" s="10">
        <v>0.161</v>
      </c>
      <c r="L21" s="10">
        <v>0.36</v>
      </c>
      <c r="M21" s="10">
        <v>0.55600000000000005</v>
      </c>
      <c r="N21" s="10">
        <v>0.52200000000000002</v>
      </c>
      <c r="O21" s="10">
        <v>0.439</v>
      </c>
      <c r="P21" s="10">
        <v>4.2000000000000003E-2</v>
      </c>
      <c r="Q21" s="10">
        <v>8.3000000000000004E-2</v>
      </c>
      <c r="R21" s="10">
        <v>0.11</v>
      </c>
      <c r="S21" s="10">
        <v>0.3</v>
      </c>
      <c r="T21" s="10">
        <v>0.372</v>
      </c>
      <c r="U21" s="10">
        <v>4.4999999999999998E-2</v>
      </c>
      <c r="V21" s="23">
        <v>0.221</v>
      </c>
      <c r="X21" s="22" t="e">
        <f t="shared" si="0"/>
        <v>#DIV/0!</v>
      </c>
      <c r="Y21" s="10" t="e">
        <f t="shared" si="1"/>
        <v>#DIV/0!</v>
      </c>
      <c r="Z21" s="23" t="e">
        <f t="shared" si="2"/>
        <v>#DIV/0!</v>
      </c>
      <c r="AA21" s="22" t="e">
        <f t="shared" si="3"/>
        <v>#DIV/0!</v>
      </c>
      <c r="AB21" s="10" t="e">
        <f t="shared" si="4"/>
        <v>#DIV/0!</v>
      </c>
      <c r="AC21" s="23" t="e">
        <f t="shared" si="5"/>
        <v>#DIV/0!</v>
      </c>
      <c r="AD21" s="22" t="e">
        <f t="shared" si="6"/>
        <v>#DIV/0!</v>
      </c>
      <c r="AE21" s="10" t="e">
        <f t="shared" si="7"/>
        <v>#DIV/0!</v>
      </c>
      <c r="AF21" s="23" t="e">
        <f t="shared" si="8"/>
        <v>#DIV/0!</v>
      </c>
      <c r="AG21" s="22" t="e">
        <f t="shared" si="9"/>
        <v>#DIV/0!</v>
      </c>
      <c r="AH21" s="10" t="e">
        <f t="shared" si="10"/>
        <v>#DIV/0!</v>
      </c>
      <c r="AI21" s="23" t="e">
        <f t="shared" si="11"/>
        <v>#DIV/0!</v>
      </c>
      <c r="AJ21" s="22" t="e">
        <f t="shared" si="12"/>
        <v>#DIV/0!</v>
      </c>
      <c r="AK21" s="10" t="e">
        <f t="shared" si="13"/>
        <v>#DIV/0!</v>
      </c>
      <c r="AL21" s="23" t="e">
        <f t="shared" si="14"/>
        <v>#DIV/0!</v>
      </c>
      <c r="AM21" s="22" t="e">
        <f t="shared" si="15"/>
        <v>#DIV/0!</v>
      </c>
      <c r="AN21" s="10" t="e">
        <f t="shared" si="16"/>
        <v>#DIV/0!</v>
      </c>
      <c r="AO21" s="23" t="e">
        <f t="shared" si="17"/>
        <v>#DIV/0!</v>
      </c>
      <c r="AP21" s="22" t="e">
        <f t="shared" si="18"/>
        <v>#DIV/0!</v>
      </c>
      <c r="AQ21" s="10" t="e">
        <f t="shared" si="19"/>
        <v>#DIV/0!</v>
      </c>
      <c r="AR21" s="23" t="e">
        <f t="shared" si="20"/>
        <v>#DIV/0!</v>
      </c>
      <c r="AS21" s="22" t="e">
        <f t="shared" si="21"/>
        <v>#DIV/0!</v>
      </c>
      <c r="AT21" s="10" t="e">
        <f t="shared" si="22"/>
        <v>#DIV/0!</v>
      </c>
      <c r="AU21" s="23" t="e">
        <f t="shared" si="23"/>
        <v>#DIV/0!</v>
      </c>
      <c r="AV21" s="22" t="e">
        <f t="shared" si="24"/>
        <v>#DIV/0!</v>
      </c>
      <c r="AW21" s="10" t="e">
        <f t="shared" si="25"/>
        <v>#DIV/0!</v>
      </c>
      <c r="AX21" s="23" t="e">
        <f t="shared" si="26"/>
        <v>#DIV/0!</v>
      </c>
      <c r="AY21" s="22" t="e">
        <f t="shared" si="27"/>
        <v>#DIV/0!</v>
      </c>
      <c r="AZ21" s="10" t="e">
        <f t="shared" si="28"/>
        <v>#DIV/0!</v>
      </c>
      <c r="BA21" s="23" t="e">
        <f t="shared" si="29"/>
        <v>#DIV/0!</v>
      </c>
      <c r="BB21" s="22" t="e">
        <f t="shared" si="30"/>
        <v>#DIV/0!</v>
      </c>
      <c r="BC21" s="10" t="e">
        <f t="shared" si="31"/>
        <v>#DIV/0!</v>
      </c>
      <c r="BD21" s="23" t="e">
        <f t="shared" si="32"/>
        <v>#DIV/0!</v>
      </c>
      <c r="BE21" s="22" t="e">
        <f t="shared" si="33"/>
        <v>#DIV/0!</v>
      </c>
      <c r="BF21" s="10" t="e">
        <f t="shared" si="34"/>
        <v>#DIV/0!</v>
      </c>
      <c r="BG21" s="23" t="e">
        <f t="shared" si="35"/>
        <v>#DIV/0!</v>
      </c>
      <c r="BH21" s="22" t="e">
        <f t="shared" si="36"/>
        <v>#DIV/0!</v>
      </c>
      <c r="BI21" s="10" t="e">
        <f t="shared" si="37"/>
        <v>#DIV/0!</v>
      </c>
      <c r="BJ21" s="23" t="e">
        <f t="shared" si="38"/>
        <v>#DIV/0!</v>
      </c>
      <c r="BK21" s="22" t="e">
        <f t="shared" si="39"/>
        <v>#DIV/0!</v>
      </c>
      <c r="BL21" s="10" t="e">
        <f t="shared" si="40"/>
        <v>#DIV/0!</v>
      </c>
      <c r="BM21" s="23" t="e">
        <f t="shared" si="41"/>
        <v>#DIV/0!</v>
      </c>
      <c r="BN21" s="22" t="e">
        <f t="shared" si="42"/>
        <v>#DIV/0!</v>
      </c>
      <c r="BO21" s="10" t="e">
        <f t="shared" si="43"/>
        <v>#DIV/0!</v>
      </c>
      <c r="BP21" s="23" t="e">
        <f t="shared" si="44"/>
        <v>#DIV/0!</v>
      </c>
      <c r="BR21" t="e">
        <f t="shared" si="45"/>
        <v>#DIV/0!</v>
      </c>
      <c r="BS21" s="23"/>
      <c r="BT21" s="34">
        <v>15</v>
      </c>
      <c r="BU21" s="34"/>
      <c r="BV21" s="49" t="e">
        <f>BN91</f>
        <v>#DIV/0!</v>
      </c>
      <c r="BW21" s="49" t="e">
        <f>BO91</f>
        <v>#DIV/0!</v>
      </c>
      <c r="BX21" s="49" t="e">
        <f>BP91</f>
        <v>#DIV/0!</v>
      </c>
      <c r="BY21" s="50" t="e">
        <f t="shared" si="46"/>
        <v>#DIV/0!</v>
      </c>
      <c r="BZ21" s="50" t="e">
        <f t="shared" si="47"/>
        <v>#DIV/0!</v>
      </c>
      <c r="CA21" s="37" t="e">
        <f t="shared" si="48"/>
        <v>#DIV/0!</v>
      </c>
      <c r="CB21" s="37" t="e">
        <f t="shared" si="49"/>
        <v>#DIV/0!</v>
      </c>
    </row>
    <row r="22" spans="1:80">
      <c r="A22">
        <f>'2. k-data'!A22</f>
        <v>455</v>
      </c>
      <c r="B22" t="e">
        <f>'5. r-data'!B21</f>
        <v>#DIV/0!</v>
      </c>
      <c r="D22" s="22">
        <v>0.31869999999999998</v>
      </c>
      <c r="E22" s="10">
        <v>4.8000000000000001E-2</v>
      </c>
      <c r="F22" s="23">
        <v>1.7441</v>
      </c>
      <c r="H22" s="22">
        <v>0.222</v>
      </c>
      <c r="I22" s="10">
        <v>0.128</v>
      </c>
      <c r="J22" s="10">
        <v>7.4999999999999997E-2</v>
      </c>
      <c r="K22" s="10">
        <v>0.17199999999999999</v>
      </c>
      <c r="L22" s="10">
        <v>0.36899999999999999</v>
      </c>
      <c r="M22" s="10">
        <v>0.55600000000000005</v>
      </c>
      <c r="N22" s="10">
        <v>0.50600000000000001</v>
      </c>
      <c r="O22" s="10">
        <v>0.42599999999999999</v>
      </c>
      <c r="P22" s="10">
        <v>4.1000000000000002E-2</v>
      </c>
      <c r="Q22" s="10">
        <v>8.7999999999999995E-2</v>
      </c>
      <c r="R22" s="10">
        <v>0.115</v>
      </c>
      <c r="S22" s="10">
        <v>0.33100000000000002</v>
      </c>
      <c r="T22" s="10">
        <v>0.374</v>
      </c>
      <c r="U22" s="10">
        <v>4.5999999999999999E-2</v>
      </c>
      <c r="V22" s="23">
        <v>0.22900000000000001</v>
      </c>
      <c r="X22" s="22" t="e">
        <f t="shared" si="0"/>
        <v>#DIV/0!</v>
      </c>
      <c r="Y22" s="10" t="e">
        <f t="shared" si="1"/>
        <v>#DIV/0!</v>
      </c>
      <c r="Z22" s="23" t="e">
        <f t="shared" si="2"/>
        <v>#DIV/0!</v>
      </c>
      <c r="AA22" s="22" t="e">
        <f t="shared" si="3"/>
        <v>#DIV/0!</v>
      </c>
      <c r="AB22" s="10" t="e">
        <f t="shared" si="4"/>
        <v>#DIV/0!</v>
      </c>
      <c r="AC22" s="23" t="e">
        <f t="shared" si="5"/>
        <v>#DIV/0!</v>
      </c>
      <c r="AD22" s="22" t="e">
        <f t="shared" si="6"/>
        <v>#DIV/0!</v>
      </c>
      <c r="AE22" s="10" t="e">
        <f t="shared" si="7"/>
        <v>#DIV/0!</v>
      </c>
      <c r="AF22" s="23" t="e">
        <f t="shared" si="8"/>
        <v>#DIV/0!</v>
      </c>
      <c r="AG22" s="22" t="e">
        <f t="shared" si="9"/>
        <v>#DIV/0!</v>
      </c>
      <c r="AH22" s="10" t="e">
        <f t="shared" si="10"/>
        <v>#DIV/0!</v>
      </c>
      <c r="AI22" s="23" t="e">
        <f t="shared" si="11"/>
        <v>#DIV/0!</v>
      </c>
      <c r="AJ22" s="22" t="e">
        <f t="shared" si="12"/>
        <v>#DIV/0!</v>
      </c>
      <c r="AK22" s="10" t="e">
        <f t="shared" si="13"/>
        <v>#DIV/0!</v>
      </c>
      <c r="AL22" s="23" t="e">
        <f t="shared" si="14"/>
        <v>#DIV/0!</v>
      </c>
      <c r="AM22" s="22" t="e">
        <f t="shared" si="15"/>
        <v>#DIV/0!</v>
      </c>
      <c r="AN22" s="10" t="e">
        <f t="shared" si="16"/>
        <v>#DIV/0!</v>
      </c>
      <c r="AO22" s="23" t="e">
        <f t="shared" si="17"/>
        <v>#DIV/0!</v>
      </c>
      <c r="AP22" s="22" t="e">
        <f t="shared" si="18"/>
        <v>#DIV/0!</v>
      </c>
      <c r="AQ22" s="10" t="e">
        <f t="shared" si="19"/>
        <v>#DIV/0!</v>
      </c>
      <c r="AR22" s="23" t="e">
        <f t="shared" si="20"/>
        <v>#DIV/0!</v>
      </c>
      <c r="AS22" s="22" t="e">
        <f t="shared" si="21"/>
        <v>#DIV/0!</v>
      </c>
      <c r="AT22" s="10" t="e">
        <f t="shared" si="22"/>
        <v>#DIV/0!</v>
      </c>
      <c r="AU22" s="23" t="e">
        <f t="shared" si="23"/>
        <v>#DIV/0!</v>
      </c>
      <c r="AV22" s="22" t="e">
        <f t="shared" si="24"/>
        <v>#DIV/0!</v>
      </c>
      <c r="AW22" s="10" t="e">
        <f t="shared" si="25"/>
        <v>#DIV/0!</v>
      </c>
      <c r="AX22" s="23" t="e">
        <f t="shared" si="26"/>
        <v>#DIV/0!</v>
      </c>
      <c r="AY22" s="22" t="e">
        <f t="shared" si="27"/>
        <v>#DIV/0!</v>
      </c>
      <c r="AZ22" s="10" t="e">
        <f t="shared" si="28"/>
        <v>#DIV/0!</v>
      </c>
      <c r="BA22" s="23" t="e">
        <f t="shared" si="29"/>
        <v>#DIV/0!</v>
      </c>
      <c r="BB22" s="22" t="e">
        <f t="shared" si="30"/>
        <v>#DIV/0!</v>
      </c>
      <c r="BC22" s="10" t="e">
        <f t="shared" si="31"/>
        <v>#DIV/0!</v>
      </c>
      <c r="BD22" s="23" t="e">
        <f t="shared" si="32"/>
        <v>#DIV/0!</v>
      </c>
      <c r="BE22" s="22" t="e">
        <f t="shared" si="33"/>
        <v>#DIV/0!</v>
      </c>
      <c r="BF22" s="10" t="e">
        <f t="shared" si="34"/>
        <v>#DIV/0!</v>
      </c>
      <c r="BG22" s="23" t="e">
        <f t="shared" si="35"/>
        <v>#DIV/0!</v>
      </c>
      <c r="BH22" s="22" t="e">
        <f t="shared" si="36"/>
        <v>#DIV/0!</v>
      </c>
      <c r="BI22" s="10" t="e">
        <f t="shared" si="37"/>
        <v>#DIV/0!</v>
      </c>
      <c r="BJ22" s="23" t="e">
        <f t="shared" si="38"/>
        <v>#DIV/0!</v>
      </c>
      <c r="BK22" s="22" t="e">
        <f t="shared" si="39"/>
        <v>#DIV/0!</v>
      </c>
      <c r="BL22" s="10" t="e">
        <f t="shared" si="40"/>
        <v>#DIV/0!</v>
      </c>
      <c r="BM22" s="23" t="e">
        <f t="shared" si="41"/>
        <v>#DIV/0!</v>
      </c>
      <c r="BN22" s="22" t="e">
        <f t="shared" si="42"/>
        <v>#DIV/0!</v>
      </c>
      <c r="BO22" s="10" t="e">
        <f t="shared" si="43"/>
        <v>#DIV/0!</v>
      </c>
      <c r="BP22" s="23" t="e">
        <f t="shared" si="44"/>
        <v>#DIV/0!</v>
      </c>
      <c r="BR22" t="e">
        <f t="shared" si="45"/>
        <v>#DIV/0!</v>
      </c>
      <c r="BS22" s="23"/>
    </row>
    <row r="23" spans="1:80">
      <c r="A23">
        <f>'2. k-data'!A23</f>
        <v>460</v>
      </c>
      <c r="B23" t="e">
        <f>'5. r-data'!B22</f>
        <v>#DIV/0!</v>
      </c>
      <c r="D23" s="22">
        <v>0.2908</v>
      </c>
      <c r="E23" s="10">
        <v>0.06</v>
      </c>
      <c r="F23" s="23">
        <v>1.6692</v>
      </c>
      <c r="H23" s="22">
        <v>0.22</v>
      </c>
      <c r="I23" s="10">
        <v>0.13100000000000001</v>
      </c>
      <c r="J23" s="10">
        <v>7.6999999999999999E-2</v>
      </c>
      <c r="K23" s="10">
        <v>0.186</v>
      </c>
      <c r="L23" s="10">
        <v>0.38100000000000001</v>
      </c>
      <c r="M23" s="10">
        <v>0.55400000000000005</v>
      </c>
      <c r="N23" s="10">
        <v>0.48799999999999999</v>
      </c>
      <c r="O23" s="10">
        <v>0.41299999999999998</v>
      </c>
      <c r="P23" s="10">
        <v>3.7999999999999999E-2</v>
      </c>
      <c r="Q23" s="10">
        <v>9.5000000000000001E-2</v>
      </c>
      <c r="R23" s="10">
        <v>0.123</v>
      </c>
      <c r="S23" s="10">
        <v>0.34599999999999997</v>
      </c>
      <c r="T23" s="10">
        <v>0.376</v>
      </c>
      <c r="U23" s="10">
        <v>4.7E-2</v>
      </c>
      <c r="V23" s="23">
        <v>0.23599999999999999</v>
      </c>
      <c r="X23" s="22" t="e">
        <f t="shared" si="0"/>
        <v>#DIV/0!</v>
      </c>
      <c r="Y23" s="10" t="e">
        <f t="shared" si="1"/>
        <v>#DIV/0!</v>
      </c>
      <c r="Z23" s="23" t="e">
        <f t="shared" si="2"/>
        <v>#DIV/0!</v>
      </c>
      <c r="AA23" s="22" t="e">
        <f t="shared" si="3"/>
        <v>#DIV/0!</v>
      </c>
      <c r="AB23" s="10" t="e">
        <f t="shared" si="4"/>
        <v>#DIV/0!</v>
      </c>
      <c r="AC23" s="23" t="e">
        <f t="shared" si="5"/>
        <v>#DIV/0!</v>
      </c>
      <c r="AD23" s="22" t="e">
        <f t="shared" si="6"/>
        <v>#DIV/0!</v>
      </c>
      <c r="AE23" s="10" t="e">
        <f t="shared" si="7"/>
        <v>#DIV/0!</v>
      </c>
      <c r="AF23" s="23" t="e">
        <f t="shared" si="8"/>
        <v>#DIV/0!</v>
      </c>
      <c r="AG23" s="22" t="e">
        <f t="shared" si="9"/>
        <v>#DIV/0!</v>
      </c>
      <c r="AH23" s="10" t="e">
        <f t="shared" si="10"/>
        <v>#DIV/0!</v>
      </c>
      <c r="AI23" s="23" t="e">
        <f t="shared" si="11"/>
        <v>#DIV/0!</v>
      </c>
      <c r="AJ23" s="22" t="e">
        <f t="shared" si="12"/>
        <v>#DIV/0!</v>
      </c>
      <c r="AK23" s="10" t="e">
        <f t="shared" si="13"/>
        <v>#DIV/0!</v>
      </c>
      <c r="AL23" s="23" t="e">
        <f t="shared" si="14"/>
        <v>#DIV/0!</v>
      </c>
      <c r="AM23" s="22" t="e">
        <f t="shared" si="15"/>
        <v>#DIV/0!</v>
      </c>
      <c r="AN23" s="10" t="e">
        <f t="shared" si="16"/>
        <v>#DIV/0!</v>
      </c>
      <c r="AO23" s="23" t="e">
        <f t="shared" si="17"/>
        <v>#DIV/0!</v>
      </c>
      <c r="AP23" s="22" t="e">
        <f t="shared" si="18"/>
        <v>#DIV/0!</v>
      </c>
      <c r="AQ23" s="10" t="e">
        <f t="shared" si="19"/>
        <v>#DIV/0!</v>
      </c>
      <c r="AR23" s="23" t="e">
        <f t="shared" si="20"/>
        <v>#DIV/0!</v>
      </c>
      <c r="AS23" s="22" t="e">
        <f t="shared" si="21"/>
        <v>#DIV/0!</v>
      </c>
      <c r="AT23" s="10" t="e">
        <f t="shared" si="22"/>
        <v>#DIV/0!</v>
      </c>
      <c r="AU23" s="23" t="e">
        <f t="shared" si="23"/>
        <v>#DIV/0!</v>
      </c>
      <c r="AV23" s="22" t="e">
        <f t="shared" si="24"/>
        <v>#DIV/0!</v>
      </c>
      <c r="AW23" s="10" t="e">
        <f t="shared" si="25"/>
        <v>#DIV/0!</v>
      </c>
      <c r="AX23" s="23" t="e">
        <f t="shared" si="26"/>
        <v>#DIV/0!</v>
      </c>
      <c r="AY23" s="22" t="e">
        <f t="shared" si="27"/>
        <v>#DIV/0!</v>
      </c>
      <c r="AZ23" s="10" t="e">
        <f t="shared" si="28"/>
        <v>#DIV/0!</v>
      </c>
      <c r="BA23" s="23" t="e">
        <f t="shared" si="29"/>
        <v>#DIV/0!</v>
      </c>
      <c r="BB23" s="22" t="e">
        <f t="shared" si="30"/>
        <v>#DIV/0!</v>
      </c>
      <c r="BC23" s="10" t="e">
        <f t="shared" si="31"/>
        <v>#DIV/0!</v>
      </c>
      <c r="BD23" s="23" t="e">
        <f t="shared" si="32"/>
        <v>#DIV/0!</v>
      </c>
      <c r="BE23" s="22" t="e">
        <f t="shared" si="33"/>
        <v>#DIV/0!</v>
      </c>
      <c r="BF23" s="10" t="e">
        <f t="shared" si="34"/>
        <v>#DIV/0!</v>
      </c>
      <c r="BG23" s="23" t="e">
        <f t="shared" si="35"/>
        <v>#DIV/0!</v>
      </c>
      <c r="BH23" s="22" t="e">
        <f t="shared" si="36"/>
        <v>#DIV/0!</v>
      </c>
      <c r="BI23" s="10" t="e">
        <f t="shared" si="37"/>
        <v>#DIV/0!</v>
      </c>
      <c r="BJ23" s="23" t="e">
        <f t="shared" si="38"/>
        <v>#DIV/0!</v>
      </c>
      <c r="BK23" s="22" t="e">
        <f t="shared" si="39"/>
        <v>#DIV/0!</v>
      </c>
      <c r="BL23" s="10" t="e">
        <f t="shared" si="40"/>
        <v>#DIV/0!</v>
      </c>
      <c r="BM23" s="23" t="e">
        <f t="shared" si="41"/>
        <v>#DIV/0!</v>
      </c>
      <c r="BN23" s="22" t="e">
        <f t="shared" si="42"/>
        <v>#DIV/0!</v>
      </c>
      <c r="BO23" s="10" t="e">
        <f t="shared" si="43"/>
        <v>#DIV/0!</v>
      </c>
      <c r="BP23" s="23" t="e">
        <f t="shared" si="44"/>
        <v>#DIV/0!</v>
      </c>
      <c r="BR23" t="e">
        <f t="shared" si="45"/>
        <v>#DIV/0!</v>
      </c>
    </row>
    <row r="24" spans="1:80">
      <c r="A24">
        <f>'2. k-data'!A24</f>
        <v>465</v>
      </c>
      <c r="B24" t="e">
        <f>'5. r-data'!B23</f>
        <v>#DIV/0!</v>
      </c>
      <c r="D24" s="22">
        <v>0.25109999999999999</v>
      </c>
      <c r="E24" s="10">
        <v>7.3899999999999993E-2</v>
      </c>
      <c r="F24" s="23">
        <v>1.5281</v>
      </c>
      <c r="H24" s="22">
        <v>0.218</v>
      </c>
      <c r="I24" s="10">
        <v>0.13400000000000001</v>
      </c>
      <c r="J24" s="10">
        <v>0.08</v>
      </c>
      <c r="K24" s="10">
        <v>0.20499999999999999</v>
      </c>
      <c r="L24" s="10">
        <v>0.39400000000000002</v>
      </c>
      <c r="M24" s="10">
        <v>0.54900000000000004</v>
      </c>
      <c r="N24" s="10">
        <v>0.46899999999999997</v>
      </c>
      <c r="O24" s="10">
        <v>0.39700000000000002</v>
      </c>
      <c r="P24" s="10">
        <v>3.5000000000000003E-2</v>
      </c>
      <c r="Q24" s="10">
        <v>0.10299999999999999</v>
      </c>
      <c r="R24" s="10">
        <v>0.13400000000000001</v>
      </c>
      <c r="S24" s="10">
        <v>0.34699999999999998</v>
      </c>
      <c r="T24" s="10">
        <v>0.379</v>
      </c>
      <c r="U24" s="10">
        <v>4.8000000000000001E-2</v>
      </c>
      <c r="V24" s="23">
        <v>0.24299999999999999</v>
      </c>
      <c r="X24" s="22" t="e">
        <f t="shared" si="0"/>
        <v>#DIV/0!</v>
      </c>
      <c r="Y24" s="10" t="e">
        <f t="shared" si="1"/>
        <v>#DIV/0!</v>
      </c>
      <c r="Z24" s="23" t="e">
        <f t="shared" si="2"/>
        <v>#DIV/0!</v>
      </c>
      <c r="AA24" s="22" t="e">
        <f t="shared" si="3"/>
        <v>#DIV/0!</v>
      </c>
      <c r="AB24" s="10" t="e">
        <f t="shared" si="4"/>
        <v>#DIV/0!</v>
      </c>
      <c r="AC24" s="23" t="e">
        <f t="shared" si="5"/>
        <v>#DIV/0!</v>
      </c>
      <c r="AD24" s="22" t="e">
        <f t="shared" si="6"/>
        <v>#DIV/0!</v>
      </c>
      <c r="AE24" s="10" t="e">
        <f t="shared" si="7"/>
        <v>#DIV/0!</v>
      </c>
      <c r="AF24" s="23" t="e">
        <f t="shared" si="8"/>
        <v>#DIV/0!</v>
      </c>
      <c r="AG24" s="22" t="e">
        <f t="shared" si="9"/>
        <v>#DIV/0!</v>
      </c>
      <c r="AH24" s="10" t="e">
        <f t="shared" si="10"/>
        <v>#DIV/0!</v>
      </c>
      <c r="AI24" s="23" t="e">
        <f t="shared" si="11"/>
        <v>#DIV/0!</v>
      </c>
      <c r="AJ24" s="22" t="e">
        <f t="shared" si="12"/>
        <v>#DIV/0!</v>
      </c>
      <c r="AK24" s="10" t="e">
        <f t="shared" si="13"/>
        <v>#DIV/0!</v>
      </c>
      <c r="AL24" s="23" t="e">
        <f t="shared" si="14"/>
        <v>#DIV/0!</v>
      </c>
      <c r="AM24" s="22" t="e">
        <f t="shared" si="15"/>
        <v>#DIV/0!</v>
      </c>
      <c r="AN24" s="10" t="e">
        <f t="shared" si="16"/>
        <v>#DIV/0!</v>
      </c>
      <c r="AO24" s="23" t="e">
        <f t="shared" si="17"/>
        <v>#DIV/0!</v>
      </c>
      <c r="AP24" s="22" t="e">
        <f t="shared" si="18"/>
        <v>#DIV/0!</v>
      </c>
      <c r="AQ24" s="10" t="e">
        <f t="shared" si="19"/>
        <v>#DIV/0!</v>
      </c>
      <c r="AR24" s="23" t="e">
        <f t="shared" si="20"/>
        <v>#DIV/0!</v>
      </c>
      <c r="AS24" s="22" t="e">
        <f t="shared" si="21"/>
        <v>#DIV/0!</v>
      </c>
      <c r="AT24" s="10" t="e">
        <f t="shared" si="22"/>
        <v>#DIV/0!</v>
      </c>
      <c r="AU24" s="23" t="e">
        <f t="shared" si="23"/>
        <v>#DIV/0!</v>
      </c>
      <c r="AV24" s="22" t="e">
        <f t="shared" si="24"/>
        <v>#DIV/0!</v>
      </c>
      <c r="AW24" s="10" t="e">
        <f t="shared" si="25"/>
        <v>#DIV/0!</v>
      </c>
      <c r="AX24" s="23" t="e">
        <f t="shared" si="26"/>
        <v>#DIV/0!</v>
      </c>
      <c r="AY24" s="22" t="e">
        <f t="shared" si="27"/>
        <v>#DIV/0!</v>
      </c>
      <c r="AZ24" s="10" t="e">
        <f t="shared" si="28"/>
        <v>#DIV/0!</v>
      </c>
      <c r="BA24" s="23" t="e">
        <f t="shared" si="29"/>
        <v>#DIV/0!</v>
      </c>
      <c r="BB24" s="22" t="e">
        <f t="shared" si="30"/>
        <v>#DIV/0!</v>
      </c>
      <c r="BC24" s="10" t="e">
        <f t="shared" si="31"/>
        <v>#DIV/0!</v>
      </c>
      <c r="BD24" s="23" t="e">
        <f t="shared" si="32"/>
        <v>#DIV/0!</v>
      </c>
      <c r="BE24" s="22" t="e">
        <f t="shared" si="33"/>
        <v>#DIV/0!</v>
      </c>
      <c r="BF24" s="10" t="e">
        <f t="shared" si="34"/>
        <v>#DIV/0!</v>
      </c>
      <c r="BG24" s="23" t="e">
        <f t="shared" si="35"/>
        <v>#DIV/0!</v>
      </c>
      <c r="BH24" s="22" t="e">
        <f t="shared" si="36"/>
        <v>#DIV/0!</v>
      </c>
      <c r="BI24" s="10" t="e">
        <f t="shared" si="37"/>
        <v>#DIV/0!</v>
      </c>
      <c r="BJ24" s="23" t="e">
        <f t="shared" si="38"/>
        <v>#DIV/0!</v>
      </c>
      <c r="BK24" s="22" t="e">
        <f t="shared" si="39"/>
        <v>#DIV/0!</v>
      </c>
      <c r="BL24" s="10" t="e">
        <f t="shared" si="40"/>
        <v>#DIV/0!</v>
      </c>
      <c r="BM24" s="23" t="e">
        <f t="shared" si="41"/>
        <v>#DIV/0!</v>
      </c>
      <c r="BN24" s="22" t="e">
        <f t="shared" si="42"/>
        <v>#DIV/0!</v>
      </c>
      <c r="BO24" s="10" t="e">
        <f t="shared" si="43"/>
        <v>#DIV/0!</v>
      </c>
      <c r="BP24" s="23" t="e">
        <f t="shared" si="44"/>
        <v>#DIV/0!</v>
      </c>
      <c r="BR24" t="e">
        <f t="shared" si="45"/>
        <v>#DIV/0!</v>
      </c>
    </row>
    <row r="25" spans="1:80">
      <c r="A25">
        <f>'2. k-data'!A25</f>
        <v>470</v>
      </c>
      <c r="B25" t="e">
        <f>'5. r-data'!B24</f>
        <v>#DIV/0!</v>
      </c>
      <c r="D25" s="22">
        <v>0.19539999999999999</v>
      </c>
      <c r="E25" s="10">
        <v>9.0999999999999998E-2</v>
      </c>
      <c r="F25" s="23">
        <v>1.2876000000000001</v>
      </c>
      <c r="H25" s="22">
        <v>0.216</v>
      </c>
      <c r="I25" s="10">
        <v>0.13800000000000001</v>
      </c>
      <c r="J25" s="10">
        <v>8.5000000000000006E-2</v>
      </c>
      <c r="K25" s="10">
        <v>0.22900000000000001</v>
      </c>
      <c r="L25" s="10">
        <v>0.40300000000000002</v>
      </c>
      <c r="M25" s="10">
        <v>0.54100000000000004</v>
      </c>
      <c r="N25" s="10">
        <v>0.44800000000000001</v>
      </c>
      <c r="O25" s="10">
        <v>0.38200000000000001</v>
      </c>
      <c r="P25" s="10">
        <v>3.3000000000000002E-2</v>
      </c>
      <c r="Q25" s="10">
        <v>0.113</v>
      </c>
      <c r="R25" s="10">
        <v>0.14799999999999999</v>
      </c>
      <c r="S25" s="10">
        <v>0.34100000000000003</v>
      </c>
      <c r="T25" s="10">
        <v>0.38400000000000001</v>
      </c>
      <c r="U25" s="10">
        <v>0.05</v>
      </c>
      <c r="V25" s="23">
        <v>0.249</v>
      </c>
      <c r="X25" s="22" t="e">
        <f t="shared" si="0"/>
        <v>#DIV/0!</v>
      </c>
      <c r="Y25" s="10" t="e">
        <f t="shared" si="1"/>
        <v>#DIV/0!</v>
      </c>
      <c r="Z25" s="23" t="e">
        <f t="shared" si="2"/>
        <v>#DIV/0!</v>
      </c>
      <c r="AA25" s="22" t="e">
        <f t="shared" si="3"/>
        <v>#DIV/0!</v>
      </c>
      <c r="AB25" s="10" t="e">
        <f t="shared" si="4"/>
        <v>#DIV/0!</v>
      </c>
      <c r="AC25" s="23" t="e">
        <f t="shared" si="5"/>
        <v>#DIV/0!</v>
      </c>
      <c r="AD25" s="22" t="e">
        <f t="shared" si="6"/>
        <v>#DIV/0!</v>
      </c>
      <c r="AE25" s="10" t="e">
        <f t="shared" si="7"/>
        <v>#DIV/0!</v>
      </c>
      <c r="AF25" s="23" t="e">
        <f t="shared" si="8"/>
        <v>#DIV/0!</v>
      </c>
      <c r="AG25" s="22" t="e">
        <f t="shared" si="9"/>
        <v>#DIV/0!</v>
      </c>
      <c r="AH25" s="10" t="e">
        <f t="shared" si="10"/>
        <v>#DIV/0!</v>
      </c>
      <c r="AI25" s="23" t="e">
        <f t="shared" si="11"/>
        <v>#DIV/0!</v>
      </c>
      <c r="AJ25" s="22" t="e">
        <f t="shared" si="12"/>
        <v>#DIV/0!</v>
      </c>
      <c r="AK25" s="10" t="e">
        <f t="shared" si="13"/>
        <v>#DIV/0!</v>
      </c>
      <c r="AL25" s="23" t="e">
        <f t="shared" si="14"/>
        <v>#DIV/0!</v>
      </c>
      <c r="AM25" s="22" t="e">
        <f t="shared" si="15"/>
        <v>#DIV/0!</v>
      </c>
      <c r="AN25" s="10" t="e">
        <f t="shared" si="16"/>
        <v>#DIV/0!</v>
      </c>
      <c r="AO25" s="23" t="e">
        <f t="shared" si="17"/>
        <v>#DIV/0!</v>
      </c>
      <c r="AP25" s="22" t="e">
        <f t="shared" si="18"/>
        <v>#DIV/0!</v>
      </c>
      <c r="AQ25" s="10" t="e">
        <f t="shared" si="19"/>
        <v>#DIV/0!</v>
      </c>
      <c r="AR25" s="23" t="e">
        <f t="shared" si="20"/>
        <v>#DIV/0!</v>
      </c>
      <c r="AS25" s="22" t="e">
        <f t="shared" si="21"/>
        <v>#DIV/0!</v>
      </c>
      <c r="AT25" s="10" t="e">
        <f t="shared" si="22"/>
        <v>#DIV/0!</v>
      </c>
      <c r="AU25" s="23" t="e">
        <f t="shared" si="23"/>
        <v>#DIV/0!</v>
      </c>
      <c r="AV25" s="22" t="e">
        <f t="shared" si="24"/>
        <v>#DIV/0!</v>
      </c>
      <c r="AW25" s="10" t="e">
        <f t="shared" si="25"/>
        <v>#DIV/0!</v>
      </c>
      <c r="AX25" s="23" t="e">
        <f t="shared" si="26"/>
        <v>#DIV/0!</v>
      </c>
      <c r="AY25" s="22" t="e">
        <f t="shared" si="27"/>
        <v>#DIV/0!</v>
      </c>
      <c r="AZ25" s="10" t="e">
        <f t="shared" si="28"/>
        <v>#DIV/0!</v>
      </c>
      <c r="BA25" s="23" t="e">
        <f t="shared" si="29"/>
        <v>#DIV/0!</v>
      </c>
      <c r="BB25" s="22" t="e">
        <f t="shared" si="30"/>
        <v>#DIV/0!</v>
      </c>
      <c r="BC25" s="10" t="e">
        <f t="shared" si="31"/>
        <v>#DIV/0!</v>
      </c>
      <c r="BD25" s="23" t="e">
        <f t="shared" si="32"/>
        <v>#DIV/0!</v>
      </c>
      <c r="BE25" s="22" t="e">
        <f t="shared" si="33"/>
        <v>#DIV/0!</v>
      </c>
      <c r="BF25" s="10" t="e">
        <f t="shared" si="34"/>
        <v>#DIV/0!</v>
      </c>
      <c r="BG25" s="23" t="e">
        <f t="shared" si="35"/>
        <v>#DIV/0!</v>
      </c>
      <c r="BH25" s="22" t="e">
        <f t="shared" si="36"/>
        <v>#DIV/0!</v>
      </c>
      <c r="BI25" s="10" t="e">
        <f t="shared" si="37"/>
        <v>#DIV/0!</v>
      </c>
      <c r="BJ25" s="23" t="e">
        <f t="shared" si="38"/>
        <v>#DIV/0!</v>
      </c>
      <c r="BK25" s="22" t="e">
        <f t="shared" si="39"/>
        <v>#DIV/0!</v>
      </c>
      <c r="BL25" s="10" t="e">
        <f t="shared" si="40"/>
        <v>#DIV/0!</v>
      </c>
      <c r="BM25" s="23" t="e">
        <f t="shared" si="41"/>
        <v>#DIV/0!</v>
      </c>
      <c r="BN25" s="22" t="e">
        <f t="shared" si="42"/>
        <v>#DIV/0!</v>
      </c>
      <c r="BO25" s="10" t="e">
        <f t="shared" si="43"/>
        <v>#DIV/0!</v>
      </c>
      <c r="BP25" s="23" t="e">
        <f t="shared" si="44"/>
        <v>#DIV/0!</v>
      </c>
      <c r="BR25" t="e">
        <f t="shared" si="45"/>
        <v>#DIV/0!</v>
      </c>
    </row>
    <row r="26" spans="1:80">
      <c r="A26">
        <f>'2. k-data'!A26</f>
        <v>475</v>
      </c>
      <c r="B26" t="e">
        <f>'5. r-data'!B25</f>
        <v>#DIV/0!</v>
      </c>
      <c r="D26" s="22">
        <v>0.1421</v>
      </c>
      <c r="E26" s="10">
        <v>0.11260000000000001</v>
      </c>
      <c r="F26" s="23">
        <v>1.0419</v>
      </c>
      <c r="H26" s="22">
        <v>0.214</v>
      </c>
      <c r="I26" s="10">
        <v>0.14299999999999999</v>
      </c>
      <c r="J26" s="10">
        <v>9.4E-2</v>
      </c>
      <c r="K26" s="10">
        <v>0.254</v>
      </c>
      <c r="L26" s="10">
        <v>0.41</v>
      </c>
      <c r="M26" s="10">
        <v>0.53100000000000003</v>
      </c>
      <c r="N26" s="10">
        <v>0.42899999999999999</v>
      </c>
      <c r="O26" s="10">
        <v>0.36599999999999999</v>
      </c>
      <c r="P26" s="10">
        <v>3.1E-2</v>
      </c>
      <c r="Q26" s="10">
        <v>0.125</v>
      </c>
      <c r="R26" s="10">
        <v>0.16700000000000001</v>
      </c>
      <c r="S26" s="10">
        <v>0.32800000000000001</v>
      </c>
      <c r="T26" s="10">
        <v>0.38900000000000001</v>
      </c>
      <c r="U26" s="10">
        <v>5.1999999999999998E-2</v>
      </c>
      <c r="V26" s="23">
        <v>0.254</v>
      </c>
      <c r="X26" s="22" t="e">
        <f t="shared" si="0"/>
        <v>#DIV/0!</v>
      </c>
      <c r="Y26" s="10" t="e">
        <f t="shared" si="1"/>
        <v>#DIV/0!</v>
      </c>
      <c r="Z26" s="23" t="e">
        <f t="shared" si="2"/>
        <v>#DIV/0!</v>
      </c>
      <c r="AA26" s="22" t="e">
        <f t="shared" si="3"/>
        <v>#DIV/0!</v>
      </c>
      <c r="AB26" s="10" t="e">
        <f t="shared" si="4"/>
        <v>#DIV/0!</v>
      </c>
      <c r="AC26" s="23" t="e">
        <f t="shared" si="5"/>
        <v>#DIV/0!</v>
      </c>
      <c r="AD26" s="22" t="e">
        <f t="shared" si="6"/>
        <v>#DIV/0!</v>
      </c>
      <c r="AE26" s="10" t="e">
        <f t="shared" si="7"/>
        <v>#DIV/0!</v>
      </c>
      <c r="AF26" s="23" t="e">
        <f t="shared" si="8"/>
        <v>#DIV/0!</v>
      </c>
      <c r="AG26" s="22" t="e">
        <f t="shared" si="9"/>
        <v>#DIV/0!</v>
      </c>
      <c r="AH26" s="10" t="e">
        <f t="shared" si="10"/>
        <v>#DIV/0!</v>
      </c>
      <c r="AI26" s="23" t="e">
        <f t="shared" si="11"/>
        <v>#DIV/0!</v>
      </c>
      <c r="AJ26" s="22" t="e">
        <f t="shared" si="12"/>
        <v>#DIV/0!</v>
      </c>
      <c r="AK26" s="10" t="e">
        <f t="shared" si="13"/>
        <v>#DIV/0!</v>
      </c>
      <c r="AL26" s="23" t="e">
        <f t="shared" si="14"/>
        <v>#DIV/0!</v>
      </c>
      <c r="AM26" s="22" t="e">
        <f t="shared" si="15"/>
        <v>#DIV/0!</v>
      </c>
      <c r="AN26" s="10" t="e">
        <f t="shared" si="16"/>
        <v>#DIV/0!</v>
      </c>
      <c r="AO26" s="23" t="e">
        <f t="shared" si="17"/>
        <v>#DIV/0!</v>
      </c>
      <c r="AP26" s="22" t="e">
        <f t="shared" si="18"/>
        <v>#DIV/0!</v>
      </c>
      <c r="AQ26" s="10" t="e">
        <f t="shared" si="19"/>
        <v>#DIV/0!</v>
      </c>
      <c r="AR26" s="23" t="e">
        <f t="shared" si="20"/>
        <v>#DIV/0!</v>
      </c>
      <c r="AS26" s="22" t="e">
        <f t="shared" si="21"/>
        <v>#DIV/0!</v>
      </c>
      <c r="AT26" s="10" t="e">
        <f t="shared" si="22"/>
        <v>#DIV/0!</v>
      </c>
      <c r="AU26" s="23" t="e">
        <f t="shared" si="23"/>
        <v>#DIV/0!</v>
      </c>
      <c r="AV26" s="22" t="e">
        <f t="shared" si="24"/>
        <v>#DIV/0!</v>
      </c>
      <c r="AW26" s="10" t="e">
        <f t="shared" si="25"/>
        <v>#DIV/0!</v>
      </c>
      <c r="AX26" s="23" t="e">
        <f t="shared" si="26"/>
        <v>#DIV/0!</v>
      </c>
      <c r="AY26" s="22" t="e">
        <f t="shared" si="27"/>
        <v>#DIV/0!</v>
      </c>
      <c r="AZ26" s="10" t="e">
        <f t="shared" si="28"/>
        <v>#DIV/0!</v>
      </c>
      <c r="BA26" s="23" t="e">
        <f t="shared" si="29"/>
        <v>#DIV/0!</v>
      </c>
      <c r="BB26" s="22" t="e">
        <f t="shared" si="30"/>
        <v>#DIV/0!</v>
      </c>
      <c r="BC26" s="10" t="e">
        <f t="shared" si="31"/>
        <v>#DIV/0!</v>
      </c>
      <c r="BD26" s="23" t="e">
        <f t="shared" si="32"/>
        <v>#DIV/0!</v>
      </c>
      <c r="BE26" s="22" t="e">
        <f t="shared" si="33"/>
        <v>#DIV/0!</v>
      </c>
      <c r="BF26" s="10" t="e">
        <f t="shared" si="34"/>
        <v>#DIV/0!</v>
      </c>
      <c r="BG26" s="23" t="e">
        <f t="shared" si="35"/>
        <v>#DIV/0!</v>
      </c>
      <c r="BH26" s="22" t="e">
        <f t="shared" si="36"/>
        <v>#DIV/0!</v>
      </c>
      <c r="BI26" s="10" t="e">
        <f t="shared" si="37"/>
        <v>#DIV/0!</v>
      </c>
      <c r="BJ26" s="23" t="e">
        <f t="shared" si="38"/>
        <v>#DIV/0!</v>
      </c>
      <c r="BK26" s="22" t="e">
        <f t="shared" si="39"/>
        <v>#DIV/0!</v>
      </c>
      <c r="BL26" s="10" t="e">
        <f t="shared" si="40"/>
        <v>#DIV/0!</v>
      </c>
      <c r="BM26" s="23" t="e">
        <f t="shared" si="41"/>
        <v>#DIV/0!</v>
      </c>
      <c r="BN26" s="22" t="e">
        <f t="shared" si="42"/>
        <v>#DIV/0!</v>
      </c>
      <c r="BO26" s="10" t="e">
        <f t="shared" si="43"/>
        <v>#DIV/0!</v>
      </c>
      <c r="BP26" s="23" t="e">
        <f t="shared" si="44"/>
        <v>#DIV/0!</v>
      </c>
      <c r="BR26" t="e">
        <f t="shared" si="45"/>
        <v>#DIV/0!</v>
      </c>
    </row>
    <row r="27" spans="1:80">
      <c r="A27">
        <f>'2. k-data'!A27</f>
        <v>480</v>
      </c>
      <c r="B27" t="e">
        <f>'5. r-data'!B26</f>
        <v>#DIV/0!</v>
      </c>
      <c r="D27" s="22">
        <v>9.5600000000000004E-2</v>
      </c>
      <c r="E27" s="10">
        <v>0.13900000000000001</v>
      </c>
      <c r="F27" s="23">
        <v>0.81299999999999994</v>
      </c>
      <c r="H27" s="22">
        <v>0.214</v>
      </c>
      <c r="I27" s="10">
        <v>0.15</v>
      </c>
      <c r="J27" s="10">
        <v>0.109</v>
      </c>
      <c r="K27" s="10">
        <v>0.28100000000000003</v>
      </c>
      <c r="L27" s="10">
        <v>0.41499999999999998</v>
      </c>
      <c r="M27" s="10">
        <v>0.51900000000000002</v>
      </c>
      <c r="N27" s="10">
        <v>0.40799999999999997</v>
      </c>
      <c r="O27" s="10">
        <v>0.35199999999999998</v>
      </c>
      <c r="P27" s="10">
        <v>0.03</v>
      </c>
      <c r="Q27" s="10">
        <v>0.14199999999999999</v>
      </c>
      <c r="R27" s="10">
        <v>0.192</v>
      </c>
      <c r="S27" s="10">
        <v>0.307</v>
      </c>
      <c r="T27" s="10">
        <v>0.39700000000000002</v>
      </c>
      <c r="U27" s="10">
        <v>5.5E-2</v>
      </c>
      <c r="V27" s="23">
        <v>0.25900000000000001</v>
      </c>
      <c r="X27" s="22" t="e">
        <f t="shared" si="0"/>
        <v>#DIV/0!</v>
      </c>
      <c r="Y27" s="10" t="e">
        <f t="shared" si="1"/>
        <v>#DIV/0!</v>
      </c>
      <c r="Z27" s="23" t="e">
        <f t="shared" si="2"/>
        <v>#DIV/0!</v>
      </c>
      <c r="AA27" s="22" t="e">
        <f t="shared" si="3"/>
        <v>#DIV/0!</v>
      </c>
      <c r="AB27" s="10" t="e">
        <f t="shared" si="4"/>
        <v>#DIV/0!</v>
      </c>
      <c r="AC27" s="23" t="e">
        <f t="shared" si="5"/>
        <v>#DIV/0!</v>
      </c>
      <c r="AD27" s="22" t="e">
        <f t="shared" si="6"/>
        <v>#DIV/0!</v>
      </c>
      <c r="AE27" s="10" t="e">
        <f t="shared" si="7"/>
        <v>#DIV/0!</v>
      </c>
      <c r="AF27" s="23" t="e">
        <f t="shared" si="8"/>
        <v>#DIV/0!</v>
      </c>
      <c r="AG27" s="22" t="e">
        <f t="shared" si="9"/>
        <v>#DIV/0!</v>
      </c>
      <c r="AH27" s="10" t="e">
        <f t="shared" si="10"/>
        <v>#DIV/0!</v>
      </c>
      <c r="AI27" s="23" t="e">
        <f t="shared" si="11"/>
        <v>#DIV/0!</v>
      </c>
      <c r="AJ27" s="22" t="e">
        <f t="shared" si="12"/>
        <v>#DIV/0!</v>
      </c>
      <c r="AK27" s="10" t="e">
        <f t="shared" si="13"/>
        <v>#DIV/0!</v>
      </c>
      <c r="AL27" s="23" t="e">
        <f t="shared" si="14"/>
        <v>#DIV/0!</v>
      </c>
      <c r="AM27" s="22" t="e">
        <f t="shared" si="15"/>
        <v>#DIV/0!</v>
      </c>
      <c r="AN27" s="10" t="e">
        <f t="shared" si="16"/>
        <v>#DIV/0!</v>
      </c>
      <c r="AO27" s="23" t="e">
        <f t="shared" si="17"/>
        <v>#DIV/0!</v>
      </c>
      <c r="AP27" s="22" t="e">
        <f t="shared" si="18"/>
        <v>#DIV/0!</v>
      </c>
      <c r="AQ27" s="10" t="e">
        <f t="shared" si="19"/>
        <v>#DIV/0!</v>
      </c>
      <c r="AR27" s="23" t="e">
        <f t="shared" si="20"/>
        <v>#DIV/0!</v>
      </c>
      <c r="AS27" s="22" t="e">
        <f t="shared" si="21"/>
        <v>#DIV/0!</v>
      </c>
      <c r="AT27" s="10" t="e">
        <f t="shared" si="22"/>
        <v>#DIV/0!</v>
      </c>
      <c r="AU27" s="23" t="e">
        <f t="shared" si="23"/>
        <v>#DIV/0!</v>
      </c>
      <c r="AV27" s="22" t="e">
        <f t="shared" si="24"/>
        <v>#DIV/0!</v>
      </c>
      <c r="AW27" s="10" t="e">
        <f t="shared" si="25"/>
        <v>#DIV/0!</v>
      </c>
      <c r="AX27" s="23" t="e">
        <f t="shared" si="26"/>
        <v>#DIV/0!</v>
      </c>
      <c r="AY27" s="22" t="e">
        <f t="shared" si="27"/>
        <v>#DIV/0!</v>
      </c>
      <c r="AZ27" s="10" t="e">
        <f t="shared" si="28"/>
        <v>#DIV/0!</v>
      </c>
      <c r="BA27" s="23" t="e">
        <f t="shared" si="29"/>
        <v>#DIV/0!</v>
      </c>
      <c r="BB27" s="22" t="e">
        <f t="shared" si="30"/>
        <v>#DIV/0!</v>
      </c>
      <c r="BC27" s="10" t="e">
        <f t="shared" si="31"/>
        <v>#DIV/0!</v>
      </c>
      <c r="BD27" s="23" t="e">
        <f t="shared" si="32"/>
        <v>#DIV/0!</v>
      </c>
      <c r="BE27" s="22" t="e">
        <f t="shared" si="33"/>
        <v>#DIV/0!</v>
      </c>
      <c r="BF27" s="10" t="e">
        <f t="shared" si="34"/>
        <v>#DIV/0!</v>
      </c>
      <c r="BG27" s="23" t="e">
        <f t="shared" si="35"/>
        <v>#DIV/0!</v>
      </c>
      <c r="BH27" s="22" t="e">
        <f t="shared" si="36"/>
        <v>#DIV/0!</v>
      </c>
      <c r="BI27" s="10" t="e">
        <f t="shared" si="37"/>
        <v>#DIV/0!</v>
      </c>
      <c r="BJ27" s="23" t="e">
        <f t="shared" si="38"/>
        <v>#DIV/0!</v>
      </c>
      <c r="BK27" s="22" t="e">
        <f t="shared" si="39"/>
        <v>#DIV/0!</v>
      </c>
      <c r="BL27" s="10" t="e">
        <f t="shared" si="40"/>
        <v>#DIV/0!</v>
      </c>
      <c r="BM27" s="23" t="e">
        <f t="shared" si="41"/>
        <v>#DIV/0!</v>
      </c>
      <c r="BN27" s="22" t="e">
        <f t="shared" si="42"/>
        <v>#DIV/0!</v>
      </c>
      <c r="BO27" s="10" t="e">
        <f t="shared" si="43"/>
        <v>#DIV/0!</v>
      </c>
      <c r="BP27" s="23" t="e">
        <f t="shared" si="44"/>
        <v>#DIV/0!</v>
      </c>
      <c r="BR27" t="e">
        <f t="shared" si="45"/>
        <v>#DIV/0!</v>
      </c>
    </row>
    <row r="28" spans="1:80">
      <c r="A28">
        <f>'2. k-data'!A28</f>
        <v>485</v>
      </c>
      <c r="B28" t="e">
        <f>'5. r-data'!B27</f>
        <v>#DIV/0!</v>
      </c>
      <c r="D28" s="22">
        <v>5.8000000000000003E-2</v>
      </c>
      <c r="E28" s="10">
        <v>0.16930000000000001</v>
      </c>
      <c r="F28" s="23">
        <v>0.61619999999999997</v>
      </c>
      <c r="H28" s="22">
        <v>0.214</v>
      </c>
      <c r="I28" s="10">
        <v>0.159</v>
      </c>
      <c r="J28" s="10">
        <v>0.126</v>
      </c>
      <c r="K28" s="10">
        <v>0.308</v>
      </c>
      <c r="L28" s="10">
        <v>0.41799999999999998</v>
      </c>
      <c r="M28" s="10">
        <v>0.504</v>
      </c>
      <c r="N28" s="10">
        <v>0.38500000000000001</v>
      </c>
      <c r="O28" s="10">
        <v>0.33700000000000002</v>
      </c>
      <c r="P28" s="10">
        <v>2.9000000000000001E-2</v>
      </c>
      <c r="Q28" s="10">
        <v>0.16200000000000001</v>
      </c>
      <c r="R28" s="10">
        <v>0.219</v>
      </c>
      <c r="S28" s="10">
        <v>0.28199999999999997</v>
      </c>
      <c r="T28" s="10">
        <v>0.40500000000000003</v>
      </c>
      <c r="U28" s="10">
        <v>5.7000000000000002E-2</v>
      </c>
      <c r="V28" s="23">
        <v>0.26400000000000001</v>
      </c>
      <c r="X28" s="22" t="e">
        <f t="shared" si="0"/>
        <v>#DIV/0!</v>
      </c>
      <c r="Y28" s="10" t="e">
        <f t="shared" si="1"/>
        <v>#DIV/0!</v>
      </c>
      <c r="Z28" s="23" t="e">
        <f t="shared" si="2"/>
        <v>#DIV/0!</v>
      </c>
      <c r="AA28" s="22" t="e">
        <f t="shared" si="3"/>
        <v>#DIV/0!</v>
      </c>
      <c r="AB28" s="10" t="e">
        <f t="shared" si="4"/>
        <v>#DIV/0!</v>
      </c>
      <c r="AC28" s="23" t="e">
        <f t="shared" si="5"/>
        <v>#DIV/0!</v>
      </c>
      <c r="AD28" s="22" t="e">
        <f t="shared" si="6"/>
        <v>#DIV/0!</v>
      </c>
      <c r="AE28" s="10" t="e">
        <f t="shared" si="7"/>
        <v>#DIV/0!</v>
      </c>
      <c r="AF28" s="23" t="e">
        <f t="shared" si="8"/>
        <v>#DIV/0!</v>
      </c>
      <c r="AG28" s="22" t="e">
        <f t="shared" si="9"/>
        <v>#DIV/0!</v>
      </c>
      <c r="AH28" s="10" t="e">
        <f t="shared" si="10"/>
        <v>#DIV/0!</v>
      </c>
      <c r="AI28" s="23" t="e">
        <f t="shared" si="11"/>
        <v>#DIV/0!</v>
      </c>
      <c r="AJ28" s="22" t="e">
        <f t="shared" si="12"/>
        <v>#DIV/0!</v>
      </c>
      <c r="AK28" s="10" t="e">
        <f t="shared" si="13"/>
        <v>#DIV/0!</v>
      </c>
      <c r="AL28" s="23" t="e">
        <f t="shared" si="14"/>
        <v>#DIV/0!</v>
      </c>
      <c r="AM28" s="22" t="e">
        <f t="shared" si="15"/>
        <v>#DIV/0!</v>
      </c>
      <c r="AN28" s="10" t="e">
        <f t="shared" si="16"/>
        <v>#DIV/0!</v>
      </c>
      <c r="AO28" s="23" t="e">
        <f t="shared" si="17"/>
        <v>#DIV/0!</v>
      </c>
      <c r="AP28" s="22" t="e">
        <f t="shared" si="18"/>
        <v>#DIV/0!</v>
      </c>
      <c r="AQ28" s="10" t="e">
        <f t="shared" si="19"/>
        <v>#DIV/0!</v>
      </c>
      <c r="AR28" s="23" t="e">
        <f t="shared" si="20"/>
        <v>#DIV/0!</v>
      </c>
      <c r="AS28" s="22" t="e">
        <f t="shared" si="21"/>
        <v>#DIV/0!</v>
      </c>
      <c r="AT28" s="10" t="e">
        <f t="shared" si="22"/>
        <v>#DIV/0!</v>
      </c>
      <c r="AU28" s="23" t="e">
        <f t="shared" si="23"/>
        <v>#DIV/0!</v>
      </c>
      <c r="AV28" s="22" t="e">
        <f t="shared" si="24"/>
        <v>#DIV/0!</v>
      </c>
      <c r="AW28" s="10" t="e">
        <f t="shared" si="25"/>
        <v>#DIV/0!</v>
      </c>
      <c r="AX28" s="23" t="e">
        <f t="shared" si="26"/>
        <v>#DIV/0!</v>
      </c>
      <c r="AY28" s="22" t="e">
        <f t="shared" si="27"/>
        <v>#DIV/0!</v>
      </c>
      <c r="AZ28" s="10" t="e">
        <f t="shared" si="28"/>
        <v>#DIV/0!</v>
      </c>
      <c r="BA28" s="23" t="e">
        <f t="shared" si="29"/>
        <v>#DIV/0!</v>
      </c>
      <c r="BB28" s="22" t="e">
        <f t="shared" si="30"/>
        <v>#DIV/0!</v>
      </c>
      <c r="BC28" s="10" t="e">
        <f t="shared" si="31"/>
        <v>#DIV/0!</v>
      </c>
      <c r="BD28" s="23" t="e">
        <f t="shared" si="32"/>
        <v>#DIV/0!</v>
      </c>
      <c r="BE28" s="22" t="e">
        <f t="shared" si="33"/>
        <v>#DIV/0!</v>
      </c>
      <c r="BF28" s="10" t="e">
        <f t="shared" si="34"/>
        <v>#DIV/0!</v>
      </c>
      <c r="BG28" s="23" t="e">
        <f t="shared" si="35"/>
        <v>#DIV/0!</v>
      </c>
      <c r="BH28" s="22" t="e">
        <f t="shared" si="36"/>
        <v>#DIV/0!</v>
      </c>
      <c r="BI28" s="10" t="e">
        <f t="shared" si="37"/>
        <v>#DIV/0!</v>
      </c>
      <c r="BJ28" s="23" t="e">
        <f t="shared" si="38"/>
        <v>#DIV/0!</v>
      </c>
      <c r="BK28" s="22" t="e">
        <f t="shared" si="39"/>
        <v>#DIV/0!</v>
      </c>
      <c r="BL28" s="10" t="e">
        <f t="shared" si="40"/>
        <v>#DIV/0!</v>
      </c>
      <c r="BM28" s="23" t="e">
        <f t="shared" si="41"/>
        <v>#DIV/0!</v>
      </c>
      <c r="BN28" s="22" t="e">
        <f t="shared" si="42"/>
        <v>#DIV/0!</v>
      </c>
      <c r="BO28" s="10" t="e">
        <f t="shared" si="43"/>
        <v>#DIV/0!</v>
      </c>
      <c r="BP28" s="23" t="e">
        <f t="shared" si="44"/>
        <v>#DIV/0!</v>
      </c>
      <c r="BR28" t="e">
        <f t="shared" si="45"/>
        <v>#DIV/0!</v>
      </c>
    </row>
    <row r="29" spans="1:80">
      <c r="A29">
        <f>'2. k-data'!A29</f>
        <v>490</v>
      </c>
      <c r="B29" t="e">
        <f>'5. r-data'!B28</f>
        <v>#DIV/0!</v>
      </c>
      <c r="D29" s="22">
        <v>3.2000000000000001E-2</v>
      </c>
      <c r="E29" s="10">
        <v>0.20799999999999999</v>
      </c>
      <c r="F29" s="23">
        <v>0.4652</v>
      </c>
      <c r="H29" s="22">
        <v>0.216</v>
      </c>
      <c r="I29" s="10">
        <v>0.17399999999999999</v>
      </c>
      <c r="J29" s="10">
        <v>0.14799999999999999</v>
      </c>
      <c r="K29" s="10">
        <v>0.33200000000000002</v>
      </c>
      <c r="L29" s="10">
        <v>0.41899999999999998</v>
      </c>
      <c r="M29" s="10">
        <v>0.48799999999999999</v>
      </c>
      <c r="N29" s="10">
        <v>0.36299999999999999</v>
      </c>
      <c r="O29" s="10">
        <v>0.32500000000000001</v>
      </c>
      <c r="P29" s="10">
        <v>2.8000000000000001E-2</v>
      </c>
      <c r="Q29" s="10">
        <v>0.189</v>
      </c>
      <c r="R29" s="10">
        <v>0.252</v>
      </c>
      <c r="S29" s="10">
        <v>0.25700000000000001</v>
      </c>
      <c r="T29" s="10">
        <v>0.41599999999999998</v>
      </c>
      <c r="U29" s="10">
        <v>6.2E-2</v>
      </c>
      <c r="V29" s="23">
        <v>0.26900000000000002</v>
      </c>
      <c r="X29" s="22" t="e">
        <f t="shared" si="0"/>
        <v>#DIV/0!</v>
      </c>
      <c r="Y29" s="10" t="e">
        <f t="shared" si="1"/>
        <v>#DIV/0!</v>
      </c>
      <c r="Z29" s="23" t="e">
        <f t="shared" si="2"/>
        <v>#DIV/0!</v>
      </c>
      <c r="AA29" s="22" t="e">
        <f t="shared" si="3"/>
        <v>#DIV/0!</v>
      </c>
      <c r="AB29" s="10" t="e">
        <f t="shared" si="4"/>
        <v>#DIV/0!</v>
      </c>
      <c r="AC29" s="23" t="e">
        <f t="shared" si="5"/>
        <v>#DIV/0!</v>
      </c>
      <c r="AD29" s="22" t="e">
        <f t="shared" si="6"/>
        <v>#DIV/0!</v>
      </c>
      <c r="AE29" s="10" t="e">
        <f t="shared" si="7"/>
        <v>#DIV/0!</v>
      </c>
      <c r="AF29" s="23" t="e">
        <f t="shared" si="8"/>
        <v>#DIV/0!</v>
      </c>
      <c r="AG29" s="22" t="e">
        <f t="shared" si="9"/>
        <v>#DIV/0!</v>
      </c>
      <c r="AH29" s="10" t="e">
        <f t="shared" si="10"/>
        <v>#DIV/0!</v>
      </c>
      <c r="AI29" s="23" t="e">
        <f t="shared" si="11"/>
        <v>#DIV/0!</v>
      </c>
      <c r="AJ29" s="22" t="e">
        <f t="shared" si="12"/>
        <v>#DIV/0!</v>
      </c>
      <c r="AK29" s="10" t="e">
        <f t="shared" si="13"/>
        <v>#DIV/0!</v>
      </c>
      <c r="AL29" s="23" t="e">
        <f t="shared" si="14"/>
        <v>#DIV/0!</v>
      </c>
      <c r="AM29" s="22" t="e">
        <f t="shared" si="15"/>
        <v>#DIV/0!</v>
      </c>
      <c r="AN29" s="10" t="e">
        <f t="shared" si="16"/>
        <v>#DIV/0!</v>
      </c>
      <c r="AO29" s="23" t="e">
        <f t="shared" si="17"/>
        <v>#DIV/0!</v>
      </c>
      <c r="AP29" s="22" t="e">
        <f t="shared" si="18"/>
        <v>#DIV/0!</v>
      </c>
      <c r="AQ29" s="10" t="e">
        <f t="shared" si="19"/>
        <v>#DIV/0!</v>
      </c>
      <c r="AR29" s="23" t="e">
        <f t="shared" si="20"/>
        <v>#DIV/0!</v>
      </c>
      <c r="AS29" s="22" t="e">
        <f t="shared" si="21"/>
        <v>#DIV/0!</v>
      </c>
      <c r="AT29" s="10" t="e">
        <f t="shared" si="22"/>
        <v>#DIV/0!</v>
      </c>
      <c r="AU29" s="23" t="e">
        <f t="shared" si="23"/>
        <v>#DIV/0!</v>
      </c>
      <c r="AV29" s="22" t="e">
        <f t="shared" si="24"/>
        <v>#DIV/0!</v>
      </c>
      <c r="AW29" s="10" t="e">
        <f t="shared" si="25"/>
        <v>#DIV/0!</v>
      </c>
      <c r="AX29" s="23" t="e">
        <f t="shared" si="26"/>
        <v>#DIV/0!</v>
      </c>
      <c r="AY29" s="22" t="e">
        <f t="shared" si="27"/>
        <v>#DIV/0!</v>
      </c>
      <c r="AZ29" s="10" t="e">
        <f t="shared" si="28"/>
        <v>#DIV/0!</v>
      </c>
      <c r="BA29" s="23" t="e">
        <f t="shared" si="29"/>
        <v>#DIV/0!</v>
      </c>
      <c r="BB29" s="22" t="e">
        <f t="shared" si="30"/>
        <v>#DIV/0!</v>
      </c>
      <c r="BC29" s="10" t="e">
        <f t="shared" si="31"/>
        <v>#DIV/0!</v>
      </c>
      <c r="BD29" s="23" t="e">
        <f t="shared" si="32"/>
        <v>#DIV/0!</v>
      </c>
      <c r="BE29" s="22" t="e">
        <f t="shared" si="33"/>
        <v>#DIV/0!</v>
      </c>
      <c r="BF29" s="10" t="e">
        <f t="shared" si="34"/>
        <v>#DIV/0!</v>
      </c>
      <c r="BG29" s="23" t="e">
        <f t="shared" si="35"/>
        <v>#DIV/0!</v>
      </c>
      <c r="BH29" s="22" t="e">
        <f t="shared" si="36"/>
        <v>#DIV/0!</v>
      </c>
      <c r="BI29" s="10" t="e">
        <f t="shared" si="37"/>
        <v>#DIV/0!</v>
      </c>
      <c r="BJ29" s="23" t="e">
        <f t="shared" si="38"/>
        <v>#DIV/0!</v>
      </c>
      <c r="BK29" s="22" t="e">
        <f t="shared" si="39"/>
        <v>#DIV/0!</v>
      </c>
      <c r="BL29" s="10" t="e">
        <f t="shared" si="40"/>
        <v>#DIV/0!</v>
      </c>
      <c r="BM29" s="23" t="e">
        <f t="shared" si="41"/>
        <v>#DIV/0!</v>
      </c>
      <c r="BN29" s="22" t="e">
        <f t="shared" si="42"/>
        <v>#DIV/0!</v>
      </c>
      <c r="BO29" s="10" t="e">
        <f t="shared" si="43"/>
        <v>#DIV/0!</v>
      </c>
      <c r="BP29" s="23" t="e">
        <f t="shared" si="44"/>
        <v>#DIV/0!</v>
      </c>
      <c r="BR29" t="e">
        <f t="shared" si="45"/>
        <v>#DIV/0!</v>
      </c>
    </row>
    <row r="30" spans="1:80">
      <c r="A30">
        <f>'2. k-data'!A30</f>
        <v>495</v>
      </c>
      <c r="B30" t="e">
        <f>'5. r-data'!B29</f>
        <v>#DIV/0!</v>
      </c>
      <c r="D30" s="22">
        <v>1.47E-2</v>
      </c>
      <c r="E30" s="10">
        <v>0.2586</v>
      </c>
      <c r="F30" s="23">
        <v>0.3533</v>
      </c>
      <c r="H30" s="22">
        <v>0.218</v>
      </c>
      <c r="I30" s="10">
        <v>0.19</v>
      </c>
      <c r="J30" s="10">
        <v>0.17199999999999999</v>
      </c>
      <c r="K30" s="10">
        <v>0.35199999999999998</v>
      </c>
      <c r="L30" s="10">
        <v>0.41699999999999998</v>
      </c>
      <c r="M30" s="10">
        <v>0.46899999999999997</v>
      </c>
      <c r="N30" s="10">
        <v>0.34100000000000003</v>
      </c>
      <c r="O30" s="10">
        <v>0.31</v>
      </c>
      <c r="P30" s="10">
        <v>2.8000000000000001E-2</v>
      </c>
      <c r="Q30" s="10">
        <v>0.219</v>
      </c>
      <c r="R30" s="10">
        <v>0.29099999999999998</v>
      </c>
      <c r="S30" s="10">
        <v>0.23</v>
      </c>
      <c r="T30" s="10">
        <v>0.42899999999999999</v>
      </c>
      <c r="U30" s="10">
        <v>6.7000000000000004E-2</v>
      </c>
      <c r="V30" s="23">
        <v>0.27600000000000002</v>
      </c>
      <c r="X30" s="22" t="e">
        <f t="shared" si="0"/>
        <v>#DIV/0!</v>
      </c>
      <c r="Y30" s="10" t="e">
        <f t="shared" si="1"/>
        <v>#DIV/0!</v>
      </c>
      <c r="Z30" s="23" t="e">
        <f t="shared" si="2"/>
        <v>#DIV/0!</v>
      </c>
      <c r="AA30" s="22" t="e">
        <f t="shared" si="3"/>
        <v>#DIV/0!</v>
      </c>
      <c r="AB30" s="10" t="e">
        <f t="shared" si="4"/>
        <v>#DIV/0!</v>
      </c>
      <c r="AC30" s="23" t="e">
        <f t="shared" si="5"/>
        <v>#DIV/0!</v>
      </c>
      <c r="AD30" s="22" t="e">
        <f t="shared" si="6"/>
        <v>#DIV/0!</v>
      </c>
      <c r="AE30" s="10" t="e">
        <f t="shared" si="7"/>
        <v>#DIV/0!</v>
      </c>
      <c r="AF30" s="23" t="e">
        <f t="shared" si="8"/>
        <v>#DIV/0!</v>
      </c>
      <c r="AG30" s="22" t="e">
        <f t="shared" si="9"/>
        <v>#DIV/0!</v>
      </c>
      <c r="AH30" s="10" t="e">
        <f t="shared" si="10"/>
        <v>#DIV/0!</v>
      </c>
      <c r="AI30" s="23" t="e">
        <f t="shared" si="11"/>
        <v>#DIV/0!</v>
      </c>
      <c r="AJ30" s="22" t="e">
        <f t="shared" si="12"/>
        <v>#DIV/0!</v>
      </c>
      <c r="AK30" s="10" t="e">
        <f t="shared" si="13"/>
        <v>#DIV/0!</v>
      </c>
      <c r="AL30" s="23" t="e">
        <f t="shared" si="14"/>
        <v>#DIV/0!</v>
      </c>
      <c r="AM30" s="22" t="e">
        <f t="shared" si="15"/>
        <v>#DIV/0!</v>
      </c>
      <c r="AN30" s="10" t="e">
        <f t="shared" si="16"/>
        <v>#DIV/0!</v>
      </c>
      <c r="AO30" s="23" t="e">
        <f t="shared" si="17"/>
        <v>#DIV/0!</v>
      </c>
      <c r="AP30" s="22" t="e">
        <f t="shared" si="18"/>
        <v>#DIV/0!</v>
      </c>
      <c r="AQ30" s="10" t="e">
        <f t="shared" si="19"/>
        <v>#DIV/0!</v>
      </c>
      <c r="AR30" s="23" t="e">
        <f t="shared" si="20"/>
        <v>#DIV/0!</v>
      </c>
      <c r="AS30" s="22" t="e">
        <f t="shared" si="21"/>
        <v>#DIV/0!</v>
      </c>
      <c r="AT30" s="10" t="e">
        <f t="shared" si="22"/>
        <v>#DIV/0!</v>
      </c>
      <c r="AU30" s="23" t="e">
        <f t="shared" si="23"/>
        <v>#DIV/0!</v>
      </c>
      <c r="AV30" s="22" t="e">
        <f t="shared" si="24"/>
        <v>#DIV/0!</v>
      </c>
      <c r="AW30" s="10" t="e">
        <f t="shared" si="25"/>
        <v>#DIV/0!</v>
      </c>
      <c r="AX30" s="23" t="e">
        <f t="shared" si="26"/>
        <v>#DIV/0!</v>
      </c>
      <c r="AY30" s="22" t="e">
        <f t="shared" si="27"/>
        <v>#DIV/0!</v>
      </c>
      <c r="AZ30" s="10" t="e">
        <f t="shared" si="28"/>
        <v>#DIV/0!</v>
      </c>
      <c r="BA30" s="23" t="e">
        <f t="shared" si="29"/>
        <v>#DIV/0!</v>
      </c>
      <c r="BB30" s="22" t="e">
        <f t="shared" si="30"/>
        <v>#DIV/0!</v>
      </c>
      <c r="BC30" s="10" t="e">
        <f t="shared" si="31"/>
        <v>#DIV/0!</v>
      </c>
      <c r="BD30" s="23" t="e">
        <f t="shared" si="32"/>
        <v>#DIV/0!</v>
      </c>
      <c r="BE30" s="22" t="e">
        <f t="shared" si="33"/>
        <v>#DIV/0!</v>
      </c>
      <c r="BF30" s="10" t="e">
        <f t="shared" si="34"/>
        <v>#DIV/0!</v>
      </c>
      <c r="BG30" s="23" t="e">
        <f t="shared" si="35"/>
        <v>#DIV/0!</v>
      </c>
      <c r="BH30" s="22" t="e">
        <f t="shared" si="36"/>
        <v>#DIV/0!</v>
      </c>
      <c r="BI30" s="10" t="e">
        <f t="shared" si="37"/>
        <v>#DIV/0!</v>
      </c>
      <c r="BJ30" s="23" t="e">
        <f t="shared" si="38"/>
        <v>#DIV/0!</v>
      </c>
      <c r="BK30" s="22" t="e">
        <f t="shared" si="39"/>
        <v>#DIV/0!</v>
      </c>
      <c r="BL30" s="10" t="e">
        <f t="shared" si="40"/>
        <v>#DIV/0!</v>
      </c>
      <c r="BM30" s="23" t="e">
        <f t="shared" si="41"/>
        <v>#DIV/0!</v>
      </c>
      <c r="BN30" s="22" t="e">
        <f t="shared" si="42"/>
        <v>#DIV/0!</v>
      </c>
      <c r="BO30" s="10" t="e">
        <f t="shared" si="43"/>
        <v>#DIV/0!</v>
      </c>
      <c r="BP30" s="23" t="e">
        <f t="shared" si="44"/>
        <v>#DIV/0!</v>
      </c>
      <c r="BR30" t="e">
        <f t="shared" si="45"/>
        <v>#DIV/0!</v>
      </c>
    </row>
    <row r="31" spans="1:80">
      <c r="A31">
        <f>'2. k-data'!A31</f>
        <v>500</v>
      </c>
      <c r="B31" t="e">
        <f>'5. r-data'!B30</f>
        <v>#DIV/0!</v>
      </c>
      <c r="D31" s="22">
        <v>4.8999999999999998E-3</v>
      </c>
      <c r="E31" s="10">
        <v>0.32300000000000001</v>
      </c>
      <c r="F31" s="23">
        <v>0.27200000000000002</v>
      </c>
      <c r="H31" s="22">
        <v>0.223</v>
      </c>
      <c r="I31" s="10">
        <v>0.20699999999999999</v>
      </c>
      <c r="J31" s="10">
        <v>0.19800000000000001</v>
      </c>
      <c r="K31" s="10">
        <v>0.37</v>
      </c>
      <c r="L31" s="10">
        <v>0.41299999999999998</v>
      </c>
      <c r="M31" s="10">
        <v>0.45</v>
      </c>
      <c r="N31" s="10">
        <v>0.32400000000000001</v>
      </c>
      <c r="O31" s="10">
        <v>0.29899999999999999</v>
      </c>
      <c r="P31" s="10">
        <v>2.8000000000000001E-2</v>
      </c>
      <c r="Q31" s="10">
        <v>0.26200000000000001</v>
      </c>
      <c r="R31" s="10">
        <v>0.32500000000000001</v>
      </c>
      <c r="S31" s="10">
        <v>0.20399999999999999</v>
      </c>
      <c r="T31" s="10">
        <v>0.443</v>
      </c>
      <c r="U31" s="10">
        <v>7.4999999999999997E-2</v>
      </c>
      <c r="V31" s="23">
        <v>0.28399999999999997</v>
      </c>
      <c r="X31" s="22" t="e">
        <f t="shared" si="0"/>
        <v>#DIV/0!</v>
      </c>
      <c r="Y31" s="10" t="e">
        <f t="shared" si="1"/>
        <v>#DIV/0!</v>
      </c>
      <c r="Z31" s="23" t="e">
        <f t="shared" si="2"/>
        <v>#DIV/0!</v>
      </c>
      <c r="AA31" s="22" t="e">
        <f t="shared" si="3"/>
        <v>#DIV/0!</v>
      </c>
      <c r="AB31" s="10" t="e">
        <f t="shared" si="4"/>
        <v>#DIV/0!</v>
      </c>
      <c r="AC31" s="23" t="e">
        <f t="shared" si="5"/>
        <v>#DIV/0!</v>
      </c>
      <c r="AD31" s="22" t="e">
        <f t="shared" si="6"/>
        <v>#DIV/0!</v>
      </c>
      <c r="AE31" s="10" t="e">
        <f t="shared" si="7"/>
        <v>#DIV/0!</v>
      </c>
      <c r="AF31" s="23" t="e">
        <f t="shared" si="8"/>
        <v>#DIV/0!</v>
      </c>
      <c r="AG31" s="22" t="e">
        <f t="shared" si="9"/>
        <v>#DIV/0!</v>
      </c>
      <c r="AH31" s="10" t="e">
        <f t="shared" si="10"/>
        <v>#DIV/0!</v>
      </c>
      <c r="AI31" s="23" t="e">
        <f t="shared" si="11"/>
        <v>#DIV/0!</v>
      </c>
      <c r="AJ31" s="22" t="e">
        <f t="shared" si="12"/>
        <v>#DIV/0!</v>
      </c>
      <c r="AK31" s="10" t="e">
        <f t="shared" si="13"/>
        <v>#DIV/0!</v>
      </c>
      <c r="AL31" s="23" t="e">
        <f t="shared" si="14"/>
        <v>#DIV/0!</v>
      </c>
      <c r="AM31" s="22" t="e">
        <f t="shared" si="15"/>
        <v>#DIV/0!</v>
      </c>
      <c r="AN31" s="10" t="e">
        <f t="shared" si="16"/>
        <v>#DIV/0!</v>
      </c>
      <c r="AO31" s="23" t="e">
        <f t="shared" si="17"/>
        <v>#DIV/0!</v>
      </c>
      <c r="AP31" s="22" t="e">
        <f t="shared" si="18"/>
        <v>#DIV/0!</v>
      </c>
      <c r="AQ31" s="10" t="e">
        <f t="shared" si="19"/>
        <v>#DIV/0!</v>
      </c>
      <c r="AR31" s="23" t="e">
        <f t="shared" si="20"/>
        <v>#DIV/0!</v>
      </c>
      <c r="AS31" s="22" t="e">
        <f t="shared" si="21"/>
        <v>#DIV/0!</v>
      </c>
      <c r="AT31" s="10" t="e">
        <f t="shared" si="22"/>
        <v>#DIV/0!</v>
      </c>
      <c r="AU31" s="23" t="e">
        <f t="shared" si="23"/>
        <v>#DIV/0!</v>
      </c>
      <c r="AV31" s="22" t="e">
        <f t="shared" si="24"/>
        <v>#DIV/0!</v>
      </c>
      <c r="AW31" s="10" t="e">
        <f t="shared" si="25"/>
        <v>#DIV/0!</v>
      </c>
      <c r="AX31" s="23" t="e">
        <f t="shared" si="26"/>
        <v>#DIV/0!</v>
      </c>
      <c r="AY31" s="22" t="e">
        <f t="shared" si="27"/>
        <v>#DIV/0!</v>
      </c>
      <c r="AZ31" s="10" t="e">
        <f t="shared" si="28"/>
        <v>#DIV/0!</v>
      </c>
      <c r="BA31" s="23" t="e">
        <f t="shared" si="29"/>
        <v>#DIV/0!</v>
      </c>
      <c r="BB31" s="22" t="e">
        <f t="shared" si="30"/>
        <v>#DIV/0!</v>
      </c>
      <c r="BC31" s="10" t="e">
        <f t="shared" si="31"/>
        <v>#DIV/0!</v>
      </c>
      <c r="BD31" s="23" t="e">
        <f t="shared" si="32"/>
        <v>#DIV/0!</v>
      </c>
      <c r="BE31" s="22" t="e">
        <f t="shared" si="33"/>
        <v>#DIV/0!</v>
      </c>
      <c r="BF31" s="10" t="e">
        <f t="shared" si="34"/>
        <v>#DIV/0!</v>
      </c>
      <c r="BG31" s="23" t="e">
        <f t="shared" si="35"/>
        <v>#DIV/0!</v>
      </c>
      <c r="BH31" s="22" t="e">
        <f t="shared" si="36"/>
        <v>#DIV/0!</v>
      </c>
      <c r="BI31" s="10" t="e">
        <f t="shared" si="37"/>
        <v>#DIV/0!</v>
      </c>
      <c r="BJ31" s="23" t="e">
        <f t="shared" si="38"/>
        <v>#DIV/0!</v>
      </c>
      <c r="BK31" s="22" t="e">
        <f t="shared" si="39"/>
        <v>#DIV/0!</v>
      </c>
      <c r="BL31" s="10" t="e">
        <f t="shared" si="40"/>
        <v>#DIV/0!</v>
      </c>
      <c r="BM31" s="23" t="e">
        <f t="shared" si="41"/>
        <v>#DIV/0!</v>
      </c>
      <c r="BN31" s="22" t="e">
        <f t="shared" si="42"/>
        <v>#DIV/0!</v>
      </c>
      <c r="BO31" s="10" t="e">
        <f t="shared" si="43"/>
        <v>#DIV/0!</v>
      </c>
      <c r="BP31" s="23" t="e">
        <f t="shared" si="44"/>
        <v>#DIV/0!</v>
      </c>
      <c r="BR31" t="e">
        <f t="shared" si="45"/>
        <v>#DIV/0!</v>
      </c>
    </row>
    <row r="32" spans="1:80">
      <c r="A32">
        <f>'2. k-data'!A32</f>
        <v>505</v>
      </c>
      <c r="B32" t="e">
        <f>'5. r-data'!B31</f>
        <v>#DIV/0!</v>
      </c>
      <c r="D32" s="22">
        <v>2.3999999999999998E-3</v>
      </c>
      <c r="E32" s="10">
        <v>0.4073</v>
      </c>
      <c r="F32" s="23">
        <v>0.21229999999999999</v>
      </c>
      <c r="H32" s="22">
        <v>0.22500000000000001</v>
      </c>
      <c r="I32" s="10">
        <v>0.22500000000000001</v>
      </c>
      <c r="J32" s="10">
        <v>0.221</v>
      </c>
      <c r="K32" s="10">
        <v>0.38300000000000001</v>
      </c>
      <c r="L32" s="10">
        <v>0.40899999999999997</v>
      </c>
      <c r="M32" s="10">
        <v>0.43099999999999999</v>
      </c>
      <c r="N32" s="10">
        <v>0.311</v>
      </c>
      <c r="O32" s="10">
        <v>0.28899999999999998</v>
      </c>
      <c r="P32" s="10">
        <v>2.9000000000000001E-2</v>
      </c>
      <c r="Q32" s="10">
        <v>0.30499999999999999</v>
      </c>
      <c r="R32" s="10">
        <v>0.34699999999999998</v>
      </c>
      <c r="S32" s="10">
        <v>0.17799999999999999</v>
      </c>
      <c r="T32" s="10">
        <v>0.45400000000000001</v>
      </c>
      <c r="U32" s="10">
        <v>8.3000000000000004E-2</v>
      </c>
      <c r="V32" s="23">
        <v>0.29099999999999998</v>
      </c>
      <c r="X32" s="22" t="e">
        <f t="shared" si="0"/>
        <v>#DIV/0!</v>
      </c>
      <c r="Y32" s="10" t="e">
        <f t="shared" si="1"/>
        <v>#DIV/0!</v>
      </c>
      <c r="Z32" s="23" t="e">
        <f t="shared" si="2"/>
        <v>#DIV/0!</v>
      </c>
      <c r="AA32" s="22" t="e">
        <f t="shared" si="3"/>
        <v>#DIV/0!</v>
      </c>
      <c r="AB32" s="10" t="e">
        <f t="shared" si="4"/>
        <v>#DIV/0!</v>
      </c>
      <c r="AC32" s="23" t="e">
        <f t="shared" si="5"/>
        <v>#DIV/0!</v>
      </c>
      <c r="AD32" s="22" t="e">
        <f t="shared" si="6"/>
        <v>#DIV/0!</v>
      </c>
      <c r="AE32" s="10" t="e">
        <f t="shared" si="7"/>
        <v>#DIV/0!</v>
      </c>
      <c r="AF32" s="23" t="e">
        <f t="shared" si="8"/>
        <v>#DIV/0!</v>
      </c>
      <c r="AG32" s="22" t="e">
        <f t="shared" si="9"/>
        <v>#DIV/0!</v>
      </c>
      <c r="AH32" s="10" t="e">
        <f t="shared" si="10"/>
        <v>#DIV/0!</v>
      </c>
      <c r="AI32" s="23" t="e">
        <f t="shared" si="11"/>
        <v>#DIV/0!</v>
      </c>
      <c r="AJ32" s="22" t="e">
        <f t="shared" si="12"/>
        <v>#DIV/0!</v>
      </c>
      <c r="AK32" s="10" t="e">
        <f t="shared" si="13"/>
        <v>#DIV/0!</v>
      </c>
      <c r="AL32" s="23" t="e">
        <f t="shared" si="14"/>
        <v>#DIV/0!</v>
      </c>
      <c r="AM32" s="22" t="e">
        <f t="shared" si="15"/>
        <v>#DIV/0!</v>
      </c>
      <c r="AN32" s="10" t="e">
        <f t="shared" si="16"/>
        <v>#DIV/0!</v>
      </c>
      <c r="AO32" s="23" t="e">
        <f t="shared" si="17"/>
        <v>#DIV/0!</v>
      </c>
      <c r="AP32" s="22" t="e">
        <f t="shared" si="18"/>
        <v>#DIV/0!</v>
      </c>
      <c r="AQ32" s="10" t="e">
        <f t="shared" si="19"/>
        <v>#DIV/0!</v>
      </c>
      <c r="AR32" s="23" t="e">
        <f t="shared" si="20"/>
        <v>#DIV/0!</v>
      </c>
      <c r="AS32" s="22" t="e">
        <f t="shared" si="21"/>
        <v>#DIV/0!</v>
      </c>
      <c r="AT32" s="10" t="e">
        <f t="shared" si="22"/>
        <v>#DIV/0!</v>
      </c>
      <c r="AU32" s="23" t="e">
        <f t="shared" si="23"/>
        <v>#DIV/0!</v>
      </c>
      <c r="AV32" s="22" t="e">
        <f t="shared" si="24"/>
        <v>#DIV/0!</v>
      </c>
      <c r="AW32" s="10" t="e">
        <f t="shared" si="25"/>
        <v>#DIV/0!</v>
      </c>
      <c r="AX32" s="23" t="e">
        <f t="shared" si="26"/>
        <v>#DIV/0!</v>
      </c>
      <c r="AY32" s="22" t="e">
        <f t="shared" si="27"/>
        <v>#DIV/0!</v>
      </c>
      <c r="AZ32" s="10" t="e">
        <f t="shared" si="28"/>
        <v>#DIV/0!</v>
      </c>
      <c r="BA32" s="23" t="e">
        <f t="shared" si="29"/>
        <v>#DIV/0!</v>
      </c>
      <c r="BB32" s="22" t="e">
        <f t="shared" si="30"/>
        <v>#DIV/0!</v>
      </c>
      <c r="BC32" s="10" t="e">
        <f t="shared" si="31"/>
        <v>#DIV/0!</v>
      </c>
      <c r="BD32" s="23" t="e">
        <f t="shared" si="32"/>
        <v>#DIV/0!</v>
      </c>
      <c r="BE32" s="22" t="e">
        <f t="shared" si="33"/>
        <v>#DIV/0!</v>
      </c>
      <c r="BF32" s="10" t="e">
        <f t="shared" si="34"/>
        <v>#DIV/0!</v>
      </c>
      <c r="BG32" s="23" t="e">
        <f t="shared" si="35"/>
        <v>#DIV/0!</v>
      </c>
      <c r="BH32" s="22" t="e">
        <f t="shared" si="36"/>
        <v>#DIV/0!</v>
      </c>
      <c r="BI32" s="10" t="e">
        <f t="shared" si="37"/>
        <v>#DIV/0!</v>
      </c>
      <c r="BJ32" s="23" t="e">
        <f t="shared" si="38"/>
        <v>#DIV/0!</v>
      </c>
      <c r="BK32" s="22" t="e">
        <f t="shared" si="39"/>
        <v>#DIV/0!</v>
      </c>
      <c r="BL32" s="10" t="e">
        <f t="shared" si="40"/>
        <v>#DIV/0!</v>
      </c>
      <c r="BM32" s="23" t="e">
        <f t="shared" si="41"/>
        <v>#DIV/0!</v>
      </c>
      <c r="BN32" s="22" t="e">
        <f t="shared" si="42"/>
        <v>#DIV/0!</v>
      </c>
      <c r="BO32" s="10" t="e">
        <f t="shared" si="43"/>
        <v>#DIV/0!</v>
      </c>
      <c r="BP32" s="23" t="e">
        <f t="shared" si="44"/>
        <v>#DIV/0!</v>
      </c>
      <c r="BR32" t="e">
        <f t="shared" si="45"/>
        <v>#DIV/0!</v>
      </c>
    </row>
    <row r="33" spans="1:70">
      <c r="A33">
        <f>'2. k-data'!A33</f>
        <v>510</v>
      </c>
      <c r="B33" t="e">
        <f>'5. r-data'!B32</f>
        <v>#DIV/0!</v>
      </c>
      <c r="D33" s="22">
        <v>9.2999999999999992E-3</v>
      </c>
      <c r="E33" s="10">
        <v>0.503</v>
      </c>
      <c r="F33" s="23">
        <v>0.15820000000000001</v>
      </c>
      <c r="H33" s="22">
        <v>0.22600000000000001</v>
      </c>
      <c r="I33" s="10">
        <v>0.24199999999999999</v>
      </c>
      <c r="J33" s="10">
        <v>0.24099999999999999</v>
      </c>
      <c r="K33" s="10">
        <v>0.39</v>
      </c>
      <c r="L33" s="10">
        <v>0.40300000000000002</v>
      </c>
      <c r="M33" s="10">
        <v>0.41399999999999998</v>
      </c>
      <c r="N33" s="10">
        <v>0.30099999999999999</v>
      </c>
      <c r="O33" s="10">
        <v>0.28299999999999997</v>
      </c>
      <c r="P33" s="10">
        <v>0.03</v>
      </c>
      <c r="Q33" s="10">
        <v>0.36499999999999999</v>
      </c>
      <c r="R33" s="10">
        <v>0.35599999999999998</v>
      </c>
      <c r="S33" s="10">
        <v>0.154</v>
      </c>
      <c r="T33" s="10">
        <v>0.46100000000000002</v>
      </c>
      <c r="U33" s="10">
        <v>9.1999999999999998E-2</v>
      </c>
      <c r="V33" s="23">
        <v>0.29599999999999999</v>
      </c>
      <c r="X33" s="22" t="e">
        <f t="shared" si="0"/>
        <v>#DIV/0!</v>
      </c>
      <c r="Y33" s="10" t="e">
        <f t="shared" si="1"/>
        <v>#DIV/0!</v>
      </c>
      <c r="Z33" s="23" t="e">
        <f t="shared" si="2"/>
        <v>#DIV/0!</v>
      </c>
      <c r="AA33" s="22" t="e">
        <f t="shared" si="3"/>
        <v>#DIV/0!</v>
      </c>
      <c r="AB33" s="10" t="e">
        <f t="shared" si="4"/>
        <v>#DIV/0!</v>
      </c>
      <c r="AC33" s="23" t="e">
        <f t="shared" si="5"/>
        <v>#DIV/0!</v>
      </c>
      <c r="AD33" s="22" t="e">
        <f t="shared" si="6"/>
        <v>#DIV/0!</v>
      </c>
      <c r="AE33" s="10" t="e">
        <f t="shared" si="7"/>
        <v>#DIV/0!</v>
      </c>
      <c r="AF33" s="23" t="e">
        <f t="shared" si="8"/>
        <v>#DIV/0!</v>
      </c>
      <c r="AG33" s="22" t="e">
        <f t="shared" si="9"/>
        <v>#DIV/0!</v>
      </c>
      <c r="AH33" s="10" t="e">
        <f t="shared" si="10"/>
        <v>#DIV/0!</v>
      </c>
      <c r="AI33" s="23" t="e">
        <f t="shared" si="11"/>
        <v>#DIV/0!</v>
      </c>
      <c r="AJ33" s="22" t="e">
        <f t="shared" si="12"/>
        <v>#DIV/0!</v>
      </c>
      <c r="AK33" s="10" t="e">
        <f t="shared" si="13"/>
        <v>#DIV/0!</v>
      </c>
      <c r="AL33" s="23" t="e">
        <f t="shared" si="14"/>
        <v>#DIV/0!</v>
      </c>
      <c r="AM33" s="22" t="e">
        <f t="shared" si="15"/>
        <v>#DIV/0!</v>
      </c>
      <c r="AN33" s="10" t="e">
        <f t="shared" si="16"/>
        <v>#DIV/0!</v>
      </c>
      <c r="AO33" s="23" t="e">
        <f t="shared" si="17"/>
        <v>#DIV/0!</v>
      </c>
      <c r="AP33" s="22" t="e">
        <f t="shared" si="18"/>
        <v>#DIV/0!</v>
      </c>
      <c r="AQ33" s="10" t="e">
        <f t="shared" si="19"/>
        <v>#DIV/0!</v>
      </c>
      <c r="AR33" s="23" t="e">
        <f t="shared" si="20"/>
        <v>#DIV/0!</v>
      </c>
      <c r="AS33" s="22" t="e">
        <f t="shared" si="21"/>
        <v>#DIV/0!</v>
      </c>
      <c r="AT33" s="10" t="e">
        <f t="shared" si="22"/>
        <v>#DIV/0!</v>
      </c>
      <c r="AU33" s="23" t="e">
        <f t="shared" si="23"/>
        <v>#DIV/0!</v>
      </c>
      <c r="AV33" s="22" t="e">
        <f t="shared" si="24"/>
        <v>#DIV/0!</v>
      </c>
      <c r="AW33" s="10" t="e">
        <f t="shared" si="25"/>
        <v>#DIV/0!</v>
      </c>
      <c r="AX33" s="23" t="e">
        <f t="shared" si="26"/>
        <v>#DIV/0!</v>
      </c>
      <c r="AY33" s="22" t="e">
        <f t="shared" si="27"/>
        <v>#DIV/0!</v>
      </c>
      <c r="AZ33" s="10" t="e">
        <f t="shared" si="28"/>
        <v>#DIV/0!</v>
      </c>
      <c r="BA33" s="23" t="e">
        <f t="shared" si="29"/>
        <v>#DIV/0!</v>
      </c>
      <c r="BB33" s="22" t="e">
        <f t="shared" si="30"/>
        <v>#DIV/0!</v>
      </c>
      <c r="BC33" s="10" t="e">
        <f t="shared" si="31"/>
        <v>#DIV/0!</v>
      </c>
      <c r="BD33" s="23" t="e">
        <f t="shared" si="32"/>
        <v>#DIV/0!</v>
      </c>
      <c r="BE33" s="22" t="e">
        <f t="shared" si="33"/>
        <v>#DIV/0!</v>
      </c>
      <c r="BF33" s="10" t="e">
        <f t="shared" si="34"/>
        <v>#DIV/0!</v>
      </c>
      <c r="BG33" s="23" t="e">
        <f t="shared" si="35"/>
        <v>#DIV/0!</v>
      </c>
      <c r="BH33" s="22" t="e">
        <f t="shared" si="36"/>
        <v>#DIV/0!</v>
      </c>
      <c r="BI33" s="10" t="e">
        <f t="shared" si="37"/>
        <v>#DIV/0!</v>
      </c>
      <c r="BJ33" s="23" t="e">
        <f t="shared" si="38"/>
        <v>#DIV/0!</v>
      </c>
      <c r="BK33" s="22" t="e">
        <f t="shared" si="39"/>
        <v>#DIV/0!</v>
      </c>
      <c r="BL33" s="10" t="e">
        <f t="shared" si="40"/>
        <v>#DIV/0!</v>
      </c>
      <c r="BM33" s="23" t="e">
        <f t="shared" si="41"/>
        <v>#DIV/0!</v>
      </c>
      <c r="BN33" s="22" t="e">
        <f t="shared" si="42"/>
        <v>#DIV/0!</v>
      </c>
      <c r="BO33" s="10" t="e">
        <f t="shared" si="43"/>
        <v>#DIV/0!</v>
      </c>
      <c r="BP33" s="23" t="e">
        <f t="shared" si="44"/>
        <v>#DIV/0!</v>
      </c>
      <c r="BR33" t="e">
        <f t="shared" si="45"/>
        <v>#DIV/0!</v>
      </c>
    </row>
    <row r="34" spans="1:70">
      <c r="A34">
        <f>'2. k-data'!A34</f>
        <v>515</v>
      </c>
      <c r="B34" t="e">
        <f>'5. r-data'!B33</f>
        <v>#DIV/0!</v>
      </c>
      <c r="D34" s="22">
        <v>2.9100000000000001E-2</v>
      </c>
      <c r="E34" s="10">
        <v>0.60819999999999996</v>
      </c>
      <c r="F34" s="23">
        <v>0.11169999999999999</v>
      </c>
      <c r="H34" s="22">
        <v>0.22600000000000001</v>
      </c>
      <c r="I34" s="10">
        <v>0.253</v>
      </c>
      <c r="J34" s="10">
        <v>0.26</v>
      </c>
      <c r="K34" s="10">
        <v>0.39400000000000002</v>
      </c>
      <c r="L34" s="10">
        <v>0.39600000000000002</v>
      </c>
      <c r="M34" s="10">
        <v>0.39500000000000002</v>
      </c>
      <c r="N34" s="10">
        <v>0.29099999999999998</v>
      </c>
      <c r="O34" s="10">
        <v>0.27600000000000002</v>
      </c>
      <c r="P34" s="10">
        <v>0.03</v>
      </c>
      <c r="Q34" s="10">
        <v>0.41599999999999998</v>
      </c>
      <c r="R34" s="10">
        <v>0.35299999999999998</v>
      </c>
      <c r="S34" s="10">
        <v>0.129</v>
      </c>
      <c r="T34" s="10">
        <v>0.46600000000000003</v>
      </c>
      <c r="U34" s="10">
        <v>0.1</v>
      </c>
      <c r="V34" s="23">
        <v>0.29799999999999999</v>
      </c>
      <c r="X34" s="22" t="e">
        <f t="shared" si="0"/>
        <v>#DIV/0!</v>
      </c>
      <c r="Y34" s="10" t="e">
        <f t="shared" si="1"/>
        <v>#DIV/0!</v>
      </c>
      <c r="Z34" s="23" t="e">
        <f t="shared" si="2"/>
        <v>#DIV/0!</v>
      </c>
      <c r="AA34" s="22" t="e">
        <f t="shared" si="3"/>
        <v>#DIV/0!</v>
      </c>
      <c r="AB34" s="10" t="e">
        <f t="shared" si="4"/>
        <v>#DIV/0!</v>
      </c>
      <c r="AC34" s="23" t="e">
        <f t="shared" si="5"/>
        <v>#DIV/0!</v>
      </c>
      <c r="AD34" s="22" t="e">
        <f t="shared" si="6"/>
        <v>#DIV/0!</v>
      </c>
      <c r="AE34" s="10" t="e">
        <f t="shared" si="7"/>
        <v>#DIV/0!</v>
      </c>
      <c r="AF34" s="23" t="e">
        <f t="shared" si="8"/>
        <v>#DIV/0!</v>
      </c>
      <c r="AG34" s="22" t="e">
        <f t="shared" si="9"/>
        <v>#DIV/0!</v>
      </c>
      <c r="AH34" s="10" t="e">
        <f t="shared" si="10"/>
        <v>#DIV/0!</v>
      </c>
      <c r="AI34" s="23" t="e">
        <f t="shared" si="11"/>
        <v>#DIV/0!</v>
      </c>
      <c r="AJ34" s="22" t="e">
        <f t="shared" si="12"/>
        <v>#DIV/0!</v>
      </c>
      <c r="AK34" s="10" t="e">
        <f t="shared" si="13"/>
        <v>#DIV/0!</v>
      </c>
      <c r="AL34" s="23" t="e">
        <f t="shared" si="14"/>
        <v>#DIV/0!</v>
      </c>
      <c r="AM34" s="22" t="e">
        <f t="shared" si="15"/>
        <v>#DIV/0!</v>
      </c>
      <c r="AN34" s="10" t="e">
        <f t="shared" si="16"/>
        <v>#DIV/0!</v>
      </c>
      <c r="AO34" s="23" t="e">
        <f t="shared" si="17"/>
        <v>#DIV/0!</v>
      </c>
      <c r="AP34" s="22" t="e">
        <f t="shared" si="18"/>
        <v>#DIV/0!</v>
      </c>
      <c r="AQ34" s="10" t="e">
        <f t="shared" si="19"/>
        <v>#DIV/0!</v>
      </c>
      <c r="AR34" s="23" t="e">
        <f t="shared" si="20"/>
        <v>#DIV/0!</v>
      </c>
      <c r="AS34" s="22" t="e">
        <f t="shared" si="21"/>
        <v>#DIV/0!</v>
      </c>
      <c r="AT34" s="10" t="e">
        <f t="shared" si="22"/>
        <v>#DIV/0!</v>
      </c>
      <c r="AU34" s="23" t="e">
        <f t="shared" si="23"/>
        <v>#DIV/0!</v>
      </c>
      <c r="AV34" s="22" t="e">
        <f t="shared" si="24"/>
        <v>#DIV/0!</v>
      </c>
      <c r="AW34" s="10" t="e">
        <f t="shared" si="25"/>
        <v>#DIV/0!</v>
      </c>
      <c r="AX34" s="23" t="e">
        <f t="shared" si="26"/>
        <v>#DIV/0!</v>
      </c>
      <c r="AY34" s="22" t="e">
        <f t="shared" si="27"/>
        <v>#DIV/0!</v>
      </c>
      <c r="AZ34" s="10" t="e">
        <f t="shared" si="28"/>
        <v>#DIV/0!</v>
      </c>
      <c r="BA34" s="23" t="e">
        <f t="shared" si="29"/>
        <v>#DIV/0!</v>
      </c>
      <c r="BB34" s="22" t="e">
        <f t="shared" si="30"/>
        <v>#DIV/0!</v>
      </c>
      <c r="BC34" s="10" t="e">
        <f t="shared" si="31"/>
        <v>#DIV/0!</v>
      </c>
      <c r="BD34" s="23" t="e">
        <f t="shared" si="32"/>
        <v>#DIV/0!</v>
      </c>
      <c r="BE34" s="22" t="e">
        <f t="shared" si="33"/>
        <v>#DIV/0!</v>
      </c>
      <c r="BF34" s="10" t="e">
        <f t="shared" si="34"/>
        <v>#DIV/0!</v>
      </c>
      <c r="BG34" s="23" t="e">
        <f t="shared" si="35"/>
        <v>#DIV/0!</v>
      </c>
      <c r="BH34" s="22" t="e">
        <f t="shared" si="36"/>
        <v>#DIV/0!</v>
      </c>
      <c r="BI34" s="10" t="e">
        <f t="shared" si="37"/>
        <v>#DIV/0!</v>
      </c>
      <c r="BJ34" s="23" t="e">
        <f t="shared" si="38"/>
        <v>#DIV/0!</v>
      </c>
      <c r="BK34" s="22" t="e">
        <f t="shared" si="39"/>
        <v>#DIV/0!</v>
      </c>
      <c r="BL34" s="10" t="e">
        <f t="shared" si="40"/>
        <v>#DIV/0!</v>
      </c>
      <c r="BM34" s="23" t="e">
        <f t="shared" si="41"/>
        <v>#DIV/0!</v>
      </c>
      <c r="BN34" s="22" t="e">
        <f t="shared" si="42"/>
        <v>#DIV/0!</v>
      </c>
      <c r="BO34" s="10" t="e">
        <f t="shared" si="43"/>
        <v>#DIV/0!</v>
      </c>
      <c r="BP34" s="23" t="e">
        <f t="shared" si="44"/>
        <v>#DIV/0!</v>
      </c>
      <c r="BR34" t="e">
        <f t="shared" si="45"/>
        <v>#DIV/0!</v>
      </c>
    </row>
    <row r="35" spans="1:70">
      <c r="A35">
        <f>'2. k-data'!A35</f>
        <v>520</v>
      </c>
      <c r="B35" t="e">
        <f>'5. r-data'!B34</f>
        <v>#DIV/0!</v>
      </c>
      <c r="D35" s="22">
        <v>6.3299999999999995E-2</v>
      </c>
      <c r="E35" s="10">
        <v>0.71</v>
      </c>
      <c r="F35" s="23">
        <v>7.8200000000000006E-2</v>
      </c>
      <c r="H35" s="22">
        <v>0.22500000000000001</v>
      </c>
      <c r="I35" s="10">
        <v>0.26</v>
      </c>
      <c r="J35" s="10">
        <v>0.27800000000000002</v>
      </c>
      <c r="K35" s="10">
        <v>0.39500000000000002</v>
      </c>
      <c r="L35" s="10">
        <v>0.38900000000000001</v>
      </c>
      <c r="M35" s="10">
        <v>0.377</v>
      </c>
      <c r="N35" s="10">
        <v>0.28299999999999997</v>
      </c>
      <c r="O35" s="10">
        <v>0.27</v>
      </c>
      <c r="P35" s="10">
        <v>3.1E-2</v>
      </c>
      <c r="Q35" s="10">
        <v>0.46500000000000002</v>
      </c>
      <c r="R35" s="10">
        <v>0.34599999999999997</v>
      </c>
      <c r="S35" s="10">
        <v>0.109</v>
      </c>
      <c r="T35" s="10">
        <v>0.46899999999999997</v>
      </c>
      <c r="U35" s="10">
        <v>0.108</v>
      </c>
      <c r="V35" s="23">
        <v>0.29599999999999999</v>
      </c>
      <c r="X35" s="22" t="e">
        <f t="shared" si="0"/>
        <v>#DIV/0!</v>
      </c>
      <c r="Y35" s="10" t="e">
        <f t="shared" si="1"/>
        <v>#DIV/0!</v>
      </c>
      <c r="Z35" s="23" t="e">
        <f t="shared" si="2"/>
        <v>#DIV/0!</v>
      </c>
      <c r="AA35" s="22" t="e">
        <f t="shared" si="3"/>
        <v>#DIV/0!</v>
      </c>
      <c r="AB35" s="10" t="e">
        <f t="shared" si="4"/>
        <v>#DIV/0!</v>
      </c>
      <c r="AC35" s="23" t="e">
        <f t="shared" si="5"/>
        <v>#DIV/0!</v>
      </c>
      <c r="AD35" s="22" t="e">
        <f t="shared" si="6"/>
        <v>#DIV/0!</v>
      </c>
      <c r="AE35" s="10" t="e">
        <f t="shared" si="7"/>
        <v>#DIV/0!</v>
      </c>
      <c r="AF35" s="23" t="e">
        <f t="shared" si="8"/>
        <v>#DIV/0!</v>
      </c>
      <c r="AG35" s="22" t="e">
        <f t="shared" si="9"/>
        <v>#DIV/0!</v>
      </c>
      <c r="AH35" s="10" t="e">
        <f t="shared" si="10"/>
        <v>#DIV/0!</v>
      </c>
      <c r="AI35" s="23" t="e">
        <f t="shared" si="11"/>
        <v>#DIV/0!</v>
      </c>
      <c r="AJ35" s="22" t="e">
        <f t="shared" si="12"/>
        <v>#DIV/0!</v>
      </c>
      <c r="AK35" s="10" t="e">
        <f t="shared" si="13"/>
        <v>#DIV/0!</v>
      </c>
      <c r="AL35" s="23" t="e">
        <f t="shared" si="14"/>
        <v>#DIV/0!</v>
      </c>
      <c r="AM35" s="22" t="e">
        <f t="shared" si="15"/>
        <v>#DIV/0!</v>
      </c>
      <c r="AN35" s="10" t="e">
        <f t="shared" si="16"/>
        <v>#DIV/0!</v>
      </c>
      <c r="AO35" s="23" t="e">
        <f t="shared" si="17"/>
        <v>#DIV/0!</v>
      </c>
      <c r="AP35" s="22" t="e">
        <f t="shared" si="18"/>
        <v>#DIV/0!</v>
      </c>
      <c r="AQ35" s="10" t="e">
        <f t="shared" si="19"/>
        <v>#DIV/0!</v>
      </c>
      <c r="AR35" s="23" t="e">
        <f t="shared" si="20"/>
        <v>#DIV/0!</v>
      </c>
      <c r="AS35" s="22" t="e">
        <f t="shared" si="21"/>
        <v>#DIV/0!</v>
      </c>
      <c r="AT35" s="10" t="e">
        <f t="shared" si="22"/>
        <v>#DIV/0!</v>
      </c>
      <c r="AU35" s="23" t="e">
        <f t="shared" si="23"/>
        <v>#DIV/0!</v>
      </c>
      <c r="AV35" s="22" t="e">
        <f t="shared" si="24"/>
        <v>#DIV/0!</v>
      </c>
      <c r="AW35" s="10" t="e">
        <f t="shared" si="25"/>
        <v>#DIV/0!</v>
      </c>
      <c r="AX35" s="23" t="e">
        <f t="shared" si="26"/>
        <v>#DIV/0!</v>
      </c>
      <c r="AY35" s="22" t="e">
        <f t="shared" si="27"/>
        <v>#DIV/0!</v>
      </c>
      <c r="AZ35" s="10" t="e">
        <f t="shared" si="28"/>
        <v>#DIV/0!</v>
      </c>
      <c r="BA35" s="23" t="e">
        <f t="shared" si="29"/>
        <v>#DIV/0!</v>
      </c>
      <c r="BB35" s="22" t="e">
        <f t="shared" si="30"/>
        <v>#DIV/0!</v>
      </c>
      <c r="BC35" s="10" t="e">
        <f t="shared" si="31"/>
        <v>#DIV/0!</v>
      </c>
      <c r="BD35" s="23" t="e">
        <f t="shared" si="32"/>
        <v>#DIV/0!</v>
      </c>
      <c r="BE35" s="22" t="e">
        <f t="shared" si="33"/>
        <v>#DIV/0!</v>
      </c>
      <c r="BF35" s="10" t="e">
        <f t="shared" si="34"/>
        <v>#DIV/0!</v>
      </c>
      <c r="BG35" s="23" t="e">
        <f t="shared" si="35"/>
        <v>#DIV/0!</v>
      </c>
      <c r="BH35" s="22" t="e">
        <f t="shared" si="36"/>
        <v>#DIV/0!</v>
      </c>
      <c r="BI35" s="10" t="e">
        <f t="shared" si="37"/>
        <v>#DIV/0!</v>
      </c>
      <c r="BJ35" s="23" t="e">
        <f t="shared" si="38"/>
        <v>#DIV/0!</v>
      </c>
      <c r="BK35" s="22" t="e">
        <f t="shared" si="39"/>
        <v>#DIV/0!</v>
      </c>
      <c r="BL35" s="10" t="e">
        <f t="shared" si="40"/>
        <v>#DIV/0!</v>
      </c>
      <c r="BM35" s="23" t="e">
        <f t="shared" si="41"/>
        <v>#DIV/0!</v>
      </c>
      <c r="BN35" s="22" t="e">
        <f t="shared" si="42"/>
        <v>#DIV/0!</v>
      </c>
      <c r="BO35" s="10" t="e">
        <f t="shared" si="43"/>
        <v>#DIV/0!</v>
      </c>
      <c r="BP35" s="23" t="e">
        <f t="shared" si="44"/>
        <v>#DIV/0!</v>
      </c>
      <c r="BR35" t="e">
        <f t="shared" si="45"/>
        <v>#DIV/0!</v>
      </c>
    </row>
    <row r="36" spans="1:70">
      <c r="A36">
        <f>'2. k-data'!A36</f>
        <v>525</v>
      </c>
      <c r="B36" t="e">
        <f>'5. r-data'!B35</f>
        <v>#DIV/0!</v>
      </c>
      <c r="D36" s="22">
        <v>0.1096</v>
      </c>
      <c r="E36" s="10">
        <v>0.79320000000000002</v>
      </c>
      <c r="F36" s="23">
        <v>5.7299999999999997E-2</v>
      </c>
      <c r="H36" s="22">
        <v>0.22500000000000001</v>
      </c>
      <c r="I36" s="10">
        <v>0.26400000000000001</v>
      </c>
      <c r="J36" s="10">
        <v>0.30199999999999999</v>
      </c>
      <c r="K36" s="10">
        <v>0.39200000000000002</v>
      </c>
      <c r="L36" s="10">
        <v>0.38100000000000001</v>
      </c>
      <c r="M36" s="10">
        <v>0.35799999999999998</v>
      </c>
      <c r="N36" s="10">
        <v>0.27300000000000002</v>
      </c>
      <c r="O36" s="10">
        <v>0.26200000000000001</v>
      </c>
      <c r="P36" s="10">
        <v>3.1E-2</v>
      </c>
      <c r="Q36" s="10">
        <v>0.50900000000000001</v>
      </c>
      <c r="R36" s="10">
        <v>0.33300000000000002</v>
      </c>
      <c r="S36" s="10">
        <v>0.09</v>
      </c>
      <c r="T36" s="10">
        <v>0.47099999999999997</v>
      </c>
      <c r="U36" s="10">
        <v>0.121</v>
      </c>
      <c r="V36" s="23">
        <v>0.28899999999999998</v>
      </c>
      <c r="X36" s="22" t="e">
        <f t="shared" si="0"/>
        <v>#DIV/0!</v>
      </c>
      <c r="Y36" s="10" t="e">
        <f t="shared" si="1"/>
        <v>#DIV/0!</v>
      </c>
      <c r="Z36" s="23" t="e">
        <f t="shared" si="2"/>
        <v>#DIV/0!</v>
      </c>
      <c r="AA36" s="22" t="e">
        <f t="shared" si="3"/>
        <v>#DIV/0!</v>
      </c>
      <c r="AB36" s="10" t="e">
        <f t="shared" si="4"/>
        <v>#DIV/0!</v>
      </c>
      <c r="AC36" s="23" t="e">
        <f t="shared" si="5"/>
        <v>#DIV/0!</v>
      </c>
      <c r="AD36" s="22" t="e">
        <f t="shared" si="6"/>
        <v>#DIV/0!</v>
      </c>
      <c r="AE36" s="10" t="e">
        <f t="shared" si="7"/>
        <v>#DIV/0!</v>
      </c>
      <c r="AF36" s="23" t="e">
        <f t="shared" si="8"/>
        <v>#DIV/0!</v>
      </c>
      <c r="AG36" s="22" t="e">
        <f t="shared" si="9"/>
        <v>#DIV/0!</v>
      </c>
      <c r="AH36" s="10" t="e">
        <f t="shared" si="10"/>
        <v>#DIV/0!</v>
      </c>
      <c r="AI36" s="23" t="e">
        <f t="shared" si="11"/>
        <v>#DIV/0!</v>
      </c>
      <c r="AJ36" s="22" t="e">
        <f t="shared" si="12"/>
        <v>#DIV/0!</v>
      </c>
      <c r="AK36" s="10" t="e">
        <f t="shared" si="13"/>
        <v>#DIV/0!</v>
      </c>
      <c r="AL36" s="23" t="e">
        <f t="shared" si="14"/>
        <v>#DIV/0!</v>
      </c>
      <c r="AM36" s="22" t="e">
        <f t="shared" si="15"/>
        <v>#DIV/0!</v>
      </c>
      <c r="AN36" s="10" t="e">
        <f t="shared" si="16"/>
        <v>#DIV/0!</v>
      </c>
      <c r="AO36" s="23" t="e">
        <f t="shared" si="17"/>
        <v>#DIV/0!</v>
      </c>
      <c r="AP36" s="22" t="e">
        <f t="shared" si="18"/>
        <v>#DIV/0!</v>
      </c>
      <c r="AQ36" s="10" t="e">
        <f t="shared" si="19"/>
        <v>#DIV/0!</v>
      </c>
      <c r="AR36" s="23" t="e">
        <f t="shared" si="20"/>
        <v>#DIV/0!</v>
      </c>
      <c r="AS36" s="22" t="e">
        <f t="shared" si="21"/>
        <v>#DIV/0!</v>
      </c>
      <c r="AT36" s="10" t="e">
        <f t="shared" si="22"/>
        <v>#DIV/0!</v>
      </c>
      <c r="AU36" s="23" t="e">
        <f t="shared" si="23"/>
        <v>#DIV/0!</v>
      </c>
      <c r="AV36" s="22" t="e">
        <f t="shared" si="24"/>
        <v>#DIV/0!</v>
      </c>
      <c r="AW36" s="10" t="e">
        <f t="shared" si="25"/>
        <v>#DIV/0!</v>
      </c>
      <c r="AX36" s="23" t="e">
        <f t="shared" si="26"/>
        <v>#DIV/0!</v>
      </c>
      <c r="AY36" s="22" t="e">
        <f t="shared" si="27"/>
        <v>#DIV/0!</v>
      </c>
      <c r="AZ36" s="10" t="e">
        <f t="shared" si="28"/>
        <v>#DIV/0!</v>
      </c>
      <c r="BA36" s="23" t="e">
        <f t="shared" si="29"/>
        <v>#DIV/0!</v>
      </c>
      <c r="BB36" s="22" t="e">
        <f t="shared" si="30"/>
        <v>#DIV/0!</v>
      </c>
      <c r="BC36" s="10" t="e">
        <f t="shared" si="31"/>
        <v>#DIV/0!</v>
      </c>
      <c r="BD36" s="23" t="e">
        <f t="shared" si="32"/>
        <v>#DIV/0!</v>
      </c>
      <c r="BE36" s="22" t="e">
        <f t="shared" si="33"/>
        <v>#DIV/0!</v>
      </c>
      <c r="BF36" s="10" t="e">
        <f t="shared" si="34"/>
        <v>#DIV/0!</v>
      </c>
      <c r="BG36" s="23" t="e">
        <f t="shared" si="35"/>
        <v>#DIV/0!</v>
      </c>
      <c r="BH36" s="22" t="e">
        <f t="shared" si="36"/>
        <v>#DIV/0!</v>
      </c>
      <c r="BI36" s="10" t="e">
        <f t="shared" si="37"/>
        <v>#DIV/0!</v>
      </c>
      <c r="BJ36" s="23" t="e">
        <f t="shared" si="38"/>
        <v>#DIV/0!</v>
      </c>
      <c r="BK36" s="22" t="e">
        <f t="shared" si="39"/>
        <v>#DIV/0!</v>
      </c>
      <c r="BL36" s="10" t="e">
        <f t="shared" si="40"/>
        <v>#DIV/0!</v>
      </c>
      <c r="BM36" s="23" t="e">
        <f t="shared" si="41"/>
        <v>#DIV/0!</v>
      </c>
      <c r="BN36" s="22" t="e">
        <f t="shared" si="42"/>
        <v>#DIV/0!</v>
      </c>
      <c r="BO36" s="10" t="e">
        <f t="shared" si="43"/>
        <v>#DIV/0!</v>
      </c>
      <c r="BP36" s="23" t="e">
        <f t="shared" si="44"/>
        <v>#DIV/0!</v>
      </c>
      <c r="BR36" t="e">
        <f t="shared" si="45"/>
        <v>#DIV/0!</v>
      </c>
    </row>
    <row r="37" spans="1:70">
      <c r="A37">
        <f>'2. k-data'!A37</f>
        <v>530</v>
      </c>
      <c r="B37" t="e">
        <f>'5. r-data'!B36</f>
        <v>#DIV/0!</v>
      </c>
      <c r="D37" s="22">
        <v>0.16550000000000001</v>
      </c>
      <c r="E37" s="10">
        <v>0.86199999999999999</v>
      </c>
      <c r="F37" s="23">
        <v>4.2200000000000001E-2</v>
      </c>
      <c r="H37" s="22">
        <v>0.22700000000000001</v>
      </c>
      <c r="I37" s="10">
        <v>0.26700000000000002</v>
      </c>
      <c r="J37" s="10">
        <v>0.33900000000000002</v>
      </c>
      <c r="K37" s="10">
        <v>0.38500000000000001</v>
      </c>
      <c r="L37" s="10">
        <v>0.372</v>
      </c>
      <c r="M37" s="10">
        <v>0.34100000000000003</v>
      </c>
      <c r="N37" s="10">
        <v>0.26500000000000001</v>
      </c>
      <c r="O37" s="10">
        <v>0.25600000000000001</v>
      </c>
      <c r="P37" s="10">
        <v>3.2000000000000001E-2</v>
      </c>
      <c r="Q37" s="10">
        <v>0.54600000000000004</v>
      </c>
      <c r="R37" s="10">
        <v>0.314</v>
      </c>
      <c r="S37" s="10">
        <v>7.4999999999999997E-2</v>
      </c>
      <c r="T37" s="10">
        <v>0.47399999999999998</v>
      </c>
      <c r="U37" s="10">
        <v>0.13300000000000001</v>
      </c>
      <c r="V37" s="23">
        <v>0.28199999999999997</v>
      </c>
      <c r="X37" s="22" t="e">
        <f t="shared" si="0"/>
        <v>#DIV/0!</v>
      </c>
      <c r="Y37" s="10" t="e">
        <f t="shared" si="1"/>
        <v>#DIV/0!</v>
      </c>
      <c r="Z37" s="23" t="e">
        <f t="shared" si="2"/>
        <v>#DIV/0!</v>
      </c>
      <c r="AA37" s="22" t="e">
        <f t="shared" si="3"/>
        <v>#DIV/0!</v>
      </c>
      <c r="AB37" s="10" t="e">
        <f t="shared" si="4"/>
        <v>#DIV/0!</v>
      </c>
      <c r="AC37" s="23" t="e">
        <f t="shared" si="5"/>
        <v>#DIV/0!</v>
      </c>
      <c r="AD37" s="22" t="e">
        <f t="shared" si="6"/>
        <v>#DIV/0!</v>
      </c>
      <c r="AE37" s="10" t="e">
        <f t="shared" si="7"/>
        <v>#DIV/0!</v>
      </c>
      <c r="AF37" s="23" t="e">
        <f t="shared" si="8"/>
        <v>#DIV/0!</v>
      </c>
      <c r="AG37" s="22" t="e">
        <f t="shared" si="9"/>
        <v>#DIV/0!</v>
      </c>
      <c r="AH37" s="10" t="e">
        <f t="shared" si="10"/>
        <v>#DIV/0!</v>
      </c>
      <c r="AI37" s="23" t="e">
        <f t="shared" si="11"/>
        <v>#DIV/0!</v>
      </c>
      <c r="AJ37" s="22" t="e">
        <f t="shared" si="12"/>
        <v>#DIV/0!</v>
      </c>
      <c r="AK37" s="10" t="e">
        <f t="shared" si="13"/>
        <v>#DIV/0!</v>
      </c>
      <c r="AL37" s="23" t="e">
        <f t="shared" si="14"/>
        <v>#DIV/0!</v>
      </c>
      <c r="AM37" s="22" t="e">
        <f t="shared" si="15"/>
        <v>#DIV/0!</v>
      </c>
      <c r="AN37" s="10" t="e">
        <f t="shared" si="16"/>
        <v>#DIV/0!</v>
      </c>
      <c r="AO37" s="23" t="e">
        <f t="shared" si="17"/>
        <v>#DIV/0!</v>
      </c>
      <c r="AP37" s="22" t="e">
        <f t="shared" si="18"/>
        <v>#DIV/0!</v>
      </c>
      <c r="AQ37" s="10" t="e">
        <f t="shared" si="19"/>
        <v>#DIV/0!</v>
      </c>
      <c r="AR37" s="23" t="e">
        <f t="shared" si="20"/>
        <v>#DIV/0!</v>
      </c>
      <c r="AS37" s="22" t="e">
        <f t="shared" si="21"/>
        <v>#DIV/0!</v>
      </c>
      <c r="AT37" s="10" t="e">
        <f t="shared" si="22"/>
        <v>#DIV/0!</v>
      </c>
      <c r="AU37" s="23" t="e">
        <f t="shared" si="23"/>
        <v>#DIV/0!</v>
      </c>
      <c r="AV37" s="22" t="e">
        <f t="shared" si="24"/>
        <v>#DIV/0!</v>
      </c>
      <c r="AW37" s="10" t="e">
        <f t="shared" si="25"/>
        <v>#DIV/0!</v>
      </c>
      <c r="AX37" s="23" t="e">
        <f t="shared" si="26"/>
        <v>#DIV/0!</v>
      </c>
      <c r="AY37" s="22" t="e">
        <f t="shared" si="27"/>
        <v>#DIV/0!</v>
      </c>
      <c r="AZ37" s="10" t="e">
        <f t="shared" si="28"/>
        <v>#DIV/0!</v>
      </c>
      <c r="BA37" s="23" t="e">
        <f t="shared" si="29"/>
        <v>#DIV/0!</v>
      </c>
      <c r="BB37" s="22" t="e">
        <f t="shared" si="30"/>
        <v>#DIV/0!</v>
      </c>
      <c r="BC37" s="10" t="e">
        <f t="shared" si="31"/>
        <v>#DIV/0!</v>
      </c>
      <c r="BD37" s="23" t="e">
        <f t="shared" si="32"/>
        <v>#DIV/0!</v>
      </c>
      <c r="BE37" s="22" t="e">
        <f t="shared" si="33"/>
        <v>#DIV/0!</v>
      </c>
      <c r="BF37" s="10" t="e">
        <f t="shared" si="34"/>
        <v>#DIV/0!</v>
      </c>
      <c r="BG37" s="23" t="e">
        <f t="shared" si="35"/>
        <v>#DIV/0!</v>
      </c>
      <c r="BH37" s="22" t="e">
        <f t="shared" si="36"/>
        <v>#DIV/0!</v>
      </c>
      <c r="BI37" s="10" t="e">
        <f t="shared" si="37"/>
        <v>#DIV/0!</v>
      </c>
      <c r="BJ37" s="23" t="e">
        <f t="shared" si="38"/>
        <v>#DIV/0!</v>
      </c>
      <c r="BK37" s="22" t="e">
        <f t="shared" si="39"/>
        <v>#DIV/0!</v>
      </c>
      <c r="BL37" s="10" t="e">
        <f t="shared" si="40"/>
        <v>#DIV/0!</v>
      </c>
      <c r="BM37" s="23" t="e">
        <f t="shared" si="41"/>
        <v>#DIV/0!</v>
      </c>
      <c r="BN37" s="22" t="e">
        <f t="shared" si="42"/>
        <v>#DIV/0!</v>
      </c>
      <c r="BO37" s="10" t="e">
        <f t="shared" si="43"/>
        <v>#DIV/0!</v>
      </c>
      <c r="BP37" s="23" t="e">
        <f t="shared" si="44"/>
        <v>#DIV/0!</v>
      </c>
      <c r="BR37" t="e">
        <f t="shared" si="45"/>
        <v>#DIV/0!</v>
      </c>
    </row>
    <row r="38" spans="1:70">
      <c r="A38">
        <f>'2. k-data'!A38</f>
        <v>535</v>
      </c>
      <c r="B38" t="e">
        <f>'5. r-data'!B37</f>
        <v>#DIV/0!</v>
      </c>
      <c r="D38" s="22">
        <v>0.22570000000000001</v>
      </c>
      <c r="E38" s="10">
        <v>0.91490000000000005</v>
      </c>
      <c r="F38" s="23">
        <v>2.98E-2</v>
      </c>
      <c r="H38" s="22">
        <v>0.23</v>
      </c>
      <c r="I38" s="10">
        <v>0.26900000000000002</v>
      </c>
      <c r="J38" s="10">
        <v>0.37</v>
      </c>
      <c r="K38" s="10">
        <v>0.377</v>
      </c>
      <c r="L38" s="10">
        <v>0.36299999999999999</v>
      </c>
      <c r="M38" s="10">
        <v>0.32500000000000001</v>
      </c>
      <c r="N38" s="10">
        <v>0.26</v>
      </c>
      <c r="O38" s="10">
        <v>0.251</v>
      </c>
      <c r="P38" s="10">
        <v>3.2000000000000001E-2</v>
      </c>
      <c r="Q38" s="10">
        <v>0.58099999999999996</v>
      </c>
      <c r="R38" s="10">
        <v>0.29399999999999998</v>
      </c>
      <c r="S38" s="10">
        <v>6.2E-2</v>
      </c>
      <c r="T38" s="10">
        <v>0.47599999999999998</v>
      </c>
      <c r="U38" s="10">
        <v>0.14199999999999999</v>
      </c>
      <c r="V38" s="23">
        <v>0.27600000000000002</v>
      </c>
      <c r="X38" s="22" t="e">
        <f t="shared" si="0"/>
        <v>#DIV/0!</v>
      </c>
      <c r="Y38" s="10" t="e">
        <f t="shared" si="1"/>
        <v>#DIV/0!</v>
      </c>
      <c r="Z38" s="23" t="e">
        <f t="shared" si="2"/>
        <v>#DIV/0!</v>
      </c>
      <c r="AA38" s="22" t="e">
        <f t="shared" si="3"/>
        <v>#DIV/0!</v>
      </c>
      <c r="AB38" s="10" t="e">
        <f t="shared" si="4"/>
        <v>#DIV/0!</v>
      </c>
      <c r="AC38" s="23" t="e">
        <f t="shared" si="5"/>
        <v>#DIV/0!</v>
      </c>
      <c r="AD38" s="22" t="e">
        <f t="shared" si="6"/>
        <v>#DIV/0!</v>
      </c>
      <c r="AE38" s="10" t="e">
        <f t="shared" si="7"/>
        <v>#DIV/0!</v>
      </c>
      <c r="AF38" s="23" t="e">
        <f t="shared" si="8"/>
        <v>#DIV/0!</v>
      </c>
      <c r="AG38" s="22" t="e">
        <f t="shared" si="9"/>
        <v>#DIV/0!</v>
      </c>
      <c r="AH38" s="10" t="e">
        <f t="shared" si="10"/>
        <v>#DIV/0!</v>
      </c>
      <c r="AI38" s="23" t="e">
        <f t="shared" si="11"/>
        <v>#DIV/0!</v>
      </c>
      <c r="AJ38" s="22" t="e">
        <f t="shared" si="12"/>
        <v>#DIV/0!</v>
      </c>
      <c r="AK38" s="10" t="e">
        <f t="shared" si="13"/>
        <v>#DIV/0!</v>
      </c>
      <c r="AL38" s="23" t="e">
        <f t="shared" si="14"/>
        <v>#DIV/0!</v>
      </c>
      <c r="AM38" s="22" t="e">
        <f t="shared" si="15"/>
        <v>#DIV/0!</v>
      </c>
      <c r="AN38" s="10" t="e">
        <f t="shared" si="16"/>
        <v>#DIV/0!</v>
      </c>
      <c r="AO38" s="23" t="e">
        <f t="shared" si="17"/>
        <v>#DIV/0!</v>
      </c>
      <c r="AP38" s="22" t="e">
        <f t="shared" si="18"/>
        <v>#DIV/0!</v>
      </c>
      <c r="AQ38" s="10" t="e">
        <f t="shared" si="19"/>
        <v>#DIV/0!</v>
      </c>
      <c r="AR38" s="23" t="e">
        <f t="shared" si="20"/>
        <v>#DIV/0!</v>
      </c>
      <c r="AS38" s="22" t="e">
        <f t="shared" si="21"/>
        <v>#DIV/0!</v>
      </c>
      <c r="AT38" s="10" t="e">
        <f t="shared" si="22"/>
        <v>#DIV/0!</v>
      </c>
      <c r="AU38" s="23" t="e">
        <f t="shared" si="23"/>
        <v>#DIV/0!</v>
      </c>
      <c r="AV38" s="22" t="e">
        <f t="shared" si="24"/>
        <v>#DIV/0!</v>
      </c>
      <c r="AW38" s="10" t="e">
        <f t="shared" si="25"/>
        <v>#DIV/0!</v>
      </c>
      <c r="AX38" s="23" t="e">
        <f t="shared" si="26"/>
        <v>#DIV/0!</v>
      </c>
      <c r="AY38" s="22" t="e">
        <f t="shared" si="27"/>
        <v>#DIV/0!</v>
      </c>
      <c r="AZ38" s="10" t="e">
        <f t="shared" si="28"/>
        <v>#DIV/0!</v>
      </c>
      <c r="BA38" s="23" t="e">
        <f t="shared" si="29"/>
        <v>#DIV/0!</v>
      </c>
      <c r="BB38" s="22" t="e">
        <f t="shared" si="30"/>
        <v>#DIV/0!</v>
      </c>
      <c r="BC38" s="10" t="e">
        <f t="shared" si="31"/>
        <v>#DIV/0!</v>
      </c>
      <c r="BD38" s="23" t="e">
        <f t="shared" si="32"/>
        <v>#DIV/0!</v>
      </c>
      <c r="BE38" s="22" t="e">
        <f t="shared" si="33"/>
        <v>#DIV/0!</v>
      </c>
      <c r="BF38" s="10" t="e">
        <f t="shared" si="34"/>
        <v>#DIV/0!</v>
      </c>
      <c r="BG38" s="23" t="e">
        <f t="shared" si="35"/>
        <v>#DIV/0!</v>
      </c>
      <c r="BH38" s="22" t="e">
        <f t="shared" si="36"/>
        <v>#DIV/0!</v>
      </c>
      <c r="BI38" s="10" t="e">
        <f t="shared" si="37"/>
        <v>#DIV/0!</v>
      </c>
      <c r="BJ38" s="23" t="e">
        <f t="shared" si="38"/>
        <v>#DIV/0!</v>
      </c>
      <c r="BK38" s="22" t="e">
        <f t="shared" si="39"/>
        <v>#DIV/0!</v>
      </c>
      <c r="BL38" s="10" t="e">
        <f t="shared" si="40"/>
        <v>#DIV/0!</v>
      </c>
      <c r="BM38" s="23" t="e">
        <f t="shared" si="41"/>
        <v>#DIV/0!</v>
      </c>
      <c r="BN38" s="22" t="e">
        <f t="shared" si="42"/>
        <v>#DIV/0!</v>
      </c>
      <c r="BO38" s="10" t="e">
        <f t="shared" si="43"/>
        <v>#DIV/0!</v>
      </c>
      <c r="BP38" s="23" t="e">
        <f t="shared" si="44"/>
        <v>#DIV/0!</v>
      </c>
      <c r="BR38" t="e">
        <f t="shared" si="45"/>
        <v>#DIV/0!</v>
      </c>
    </row>
    <row r="39" spans="1:70">
      <c r="A39">
        <f>'2. k-data'!A39</f>
        <v>540</v>
      </c>
      <c r="B39" t="e">
        <f>'5. r-data'!B38</f>
        <v>#DIV/0!</v>
      </c>
      <c r="D39" s="22">
        <v>0.29039999999999999</v>
      </c>
      <c r="E39" s="10">
        <v>0.95399999999999996</v>
      </c>
      <c r="F39" s="23">
        <v>2.0299999999999999E-2</v>
      </c>
      <c r="H39" s="22">
        <v>0.23599999999999999</v>
      </c>
      <c r="I39" s="10">
        <v>0.27200000000000002</v>
      </c>
      <c r="J39" s="10">
        <v>0.39200000000000002</v>
      </c>
      <c r="K39" s="10">
        <v>0.36699999999999999</v>
      </c>
      <c r="L39" s="10">
        <v>0.35299999999999998</v>
      </c>
      <c r="M39" s="10">
        <v>0.309</v>
      </c>
      <c r="N39" s="10">
        <v>0.25700000000000001</v>
      </c>
      <c r="O39" s="10">
        <v>0.25</v>
      </c>
      <c r="P39" s="10">
        <v>3.3000000000000002E-2</v>
      </c>
      <c r="Q39" s="10">
        <v>0.61</v>
      </c>
      <c r="R39" s="10">
        <v>0.27100000000000002</v>
      </c>
      <c r="S39" s="10">
        <v>5.0999999999999997E-2</v>
      </c>
      <c r="T39" s="10">
        <v>0.48299999999999998</v>
      </c>
      <c r="U39" s="10">
        <v>0.15</v>
      </c>
      <c r="V39" s="23">
        <v>0.27400000000000002</v>
      </c>
      <c r="X39" s="22" t="e">
        <f t="shared" si="0"/>
        <v>#DIV/0!</v>
      </c>
      <c r="Y39" s="10" t="e">
        <f t="shared" si="1"/>
        <v>#DIV/0!</v>
      </c>
      <c r="Z39" s="23" t="e">
        <f t="shared" si="2"/>
        <v>#DIV/0!</v>
      </c>
      <c r="AA39" s="22" t="e">
        <f t="shared" si="3"/>
        <v>#DIV/0!</v>
      </c>
      <c r="AB39" s="10" t="e">
        <f t="shared" si="4"/>
        <v>#DIV/0!</v>
      </c>
      <c r="AC39" s="23" t="e">
        <f t="shared" si="5"/>
        <v>#DIV/0!</v>
      </c>
      <c r="AD39" s="22" t="e">
        <f t="shared" si="6"/>
        <v>#DIV/0!</v>
      </c>
      <c r="AE39" s="10" t="e">
        <f t="shared" si="7"/>
        <v>#DIV/0!</v>
      </c>
      <c r="AF39" s="23" t="e">
        <f t="shared" si="8"/>
        <v>#DIV/0!</v>
      </c>
      <c r="AG39" s="22" t="e">
        <f t="shared" si="9"/>
        <v>#DIV/0!</v>
      </c>
      <c r="AH39" s="10" t="e">
        <f t="shared" si="10"/>
        <v>#DIV/0!</v>
      </c>
      <c r="AI39" s="23" t="e">
        <f t="shared" si="11"/>
        <v>#DIV/0!</v>
      </c>
      <c r="AJ39" s="22" t="e">
        <f t="shared" si="12"/>
        <v>#DIV/0!</v>
      </c>
      <c r="AK39" s="10" t="e">
        <f t="shared" si="13"/>
        <v>#DIV/0!</v>
      </c>
      <c r="AL39" s="23" t="e">
        <f t="shared" si="14"/>
        <v>#DIV/0!</v>
      </c>
      <c r="AM39" s="22" t="e">
        <f t="shared" si="15"/>
        <v>#DIV/0!</v>
      </c>
      <c r="AN39" s="10" t="e">
        <f t="shared" si="16"/>
        <v>#DIV/0!</v>
      </c>
      <c r="AO39" s="23" t="e">
        <f t="shared" si="17"/>
        <v>#DIV/0!</v>
      </c>
      <c r="AP39" s="22" t="e">
        <f t="shared" si="18"/>
        <v>#DIV/0!</v>
      </c>
      <c r="AQ39" s="10" t="e">
        <f t="shared" si="19"/>
        <v>#DIV/0!</v>
      </c>
      <c r="AR39" s="23" t="e">
        <f t="shared" si="20"/>
        <v>#DIV/0!</v>
      </c>
      <c r="AS39" s="22" t="e">
        <f t="shared" si="21"/>
        <v>#DIV/0!</v>
      </c>
      <c r="AT39" s="10" t="e">
        <f t="shared" si="22"/>
        <v>#DIV/0!</v>
      </c>
      <c r="AU39" s="23" t="e">
        <f t="shared" si="23"/>
        <v>#DIV/0!</v>
      </c>
      <c r="AV39" s="22" t="e">
        <f t="shared" si="24"/>
        <v>#DIV/0!</v>
      </c>
      <c r="AW39" s="10" t="e">
        <f t="shared" si="25"/>
        <v>#DIV/0!</v>
      </c>
      <c r="AX39" s="23" t="e">
        <f t="shared" si="26"/>
        <v>#DIV/0!</v>
      </c>
      <c r="AY39" s="22" t="e">
        <f t="shared" si="27"/>
        <v>#DIV/0!</v>
      </c>
      <c r="AZ39" s="10" t="e">
        <f t="shared" si="28"/>
        <v>#DIV/0!</v>
      </c>
      <c r="BA39" s="23" t="e">
        <f t="shared" si="29"/>
        <v>#DIV/0!</v>
      </c>
      <c r="BB39" s="22" t="e">
        <f t="shared" si="30"/>
        <v>#DIV/0!</v>
      </c>
      <c r="BC39" s="10" t="e">
        <f t="shared" si="31"/>
        <v>#DIV/0!</v>
      </c>
      <c r="BD39" s="23" t="e">
        <f t="shared" si="32"/>
        <v>#DIV/0!</v>
      </c>
      <c r="BE39" s="22" t="e">
        <f t="shared" si="33"/>
        <v>#DIV/0!</v>
      </c>
      <c r="BF39" s="10" t="e">
        <f t="shared" si="34"/>
        <v>#DIV/0!</v>
      </c>
      <c r="BG39" s="23" t="e">
        <f t="shared" si="35"/>
        <v>#DIV/0!</v>
      </c>
      <c r="BH39" s="22" t="e">
        <f t="shared" si="36"/>
        <v>#DIV/0!</v>
      </c>
      <c r="BI39" s="10" t="e">
        <f t="shared" si="37"/>
        <v>#DIV/0!</v>
      </c>
      <c r="BJ39" s="23" t="e">
        <f t="shared" si="38"/>
        <v>#DIV/0!</v>
      </c>
      <c r="BK39" s="22" t="e">
        <f t="shared" si="39"/>
        <v>#DIV/0!</v>
      </c>
      <c r="BL39" s="10" t="e">
        <f t="shared" si="40"/>
        <v>#DIV/0!</v>
      </c>
      <c r="BM39" s="23" t="e">
        <f t="shared" si="41"/>
        <v>#DIV/0!</v>
      </c>
      <c r="BN39" s="22" t="e">
        <f t="shared" si="42"/>
        <v>#DIV/0!</v>
      </c>
      <c r="BO39" s="10" t="e">
        <f t="shared" si="43"/>
        <v>#DIV/0!</v>
      </c>
      <c r="BP39" s="23" t="e">
        <f t="shared" si="44"/>
        <v>#DIV/0!</v>
      </c>
      <c r="BR39" t="e">
        <f t="shared" si="45"/>
        <v>#DIV/0!</v>
      </c>
    </row>
    <row r="40" spans="1:70">
      <c r="A40">
        <f>'2. k-data'!A40</f>
        <v>545</v>
      </c>
      <c r="B40" t="e">
        <f>'5. r-data'!B39</f>
        <v>#DIV/0!</v>
      </c>
      <c r="D40" s="22">
        <v>0.35970000000000002</v>
      </c>
      <c r="E40" s="10">
        <v>0.98029999999999995</v>
      </c>
      <c r="F40" s="23">
        <v>1.34E-2</v>
      </c>
      <c r="H40" s="22">
        <v>0.245</v>
      </c>
      <c r="I40" s="10">
        <v>0.27600000000000002</v>
      </c>
      <c r="J40" s="10">
        <v>0.39900000000000002</v>
      </c>
      <c r="K40" s="10">
        <v>0.35399999999999998</v>
      </c>
      <c r="L40" s="10">
        <v>0.34200000000000003</v>
      </c>
      <c r="M40" s="10">
        <v>0.29299999999999998</v>
      </c>
      <c r="N40" s="10">
        <v>0.25700000000000001</v>
      </c>
      <c r="O40" s="10">
        <v>0.251</v>
      </c>
      <c r="P40" s="10">
        <v>3.4000000000000002E-2</v>
      </c>
      <c r="Q40" s="10">
        <v>0.63400000000000001</v>
      </c>
      <c r="R40" s="10">
        <v>0.248</v>
      </c>
      <c r="S40" s="10">
        <v>4.1000000000000002E-2</v>
      </c>
      <c r="T40" s="10">
        <v>0.49</v>
      </c>
      <c r="U40" s="10">
        <v>0.154</v>
      </c>
      <c r="V40" s="23">
        <v>0.27600000000000002</v>
      </c>
      <c r="X40" s="22" t="e">
        <f t="shared" si="0"/>
        <v>#DIV/0!</v>
      </c>
      <c r="Y40" s="10" t="e">
        <f t="shared" si="1"/>
        <v>#DIV/0!</v>
      </c>
      <c r="Z40" s="23" t="e">
        <f t="shared" si="2"/>
        <v>#DIV/0!</v>
      </c>
      <c r="AA40" s="22" t="e">
        <f t="shared" si="3"/>
        <v>#DIV/0!</v>
      </c>
      <c r="AB40" s="10" t="e">
        <f t="shared" si="4"/>
        <v>#DIV/0!</v>
      </c>
      <c r="AC40" s="23" t="e">
        <f t="shared" si="5"/>
        <v>#DIV/0!</v>
      </c>
      <c r="AD40" s="22" t="e">
        <f t="shared" si="6"/>
        <v>#DIV/0!</v>
      </c>
      <c r="AE40" s="10" t="e">
        <f t="shared" si="7"/>
        <v>#DIV/0!</v>
      </c>
      <c r="AF40" s="23" t="e">
        <f t="shared" si="8"/>
        <v>#DIV/0!</v>
      </c>
      <c r="AG40" s="22" t="e">
        <f t="shared" si="9"/>
        <v>#DIV/0!</v>
      </c>
      <c r="AH40" s="10" t="e">
        <f t="shared" si="10"/>
        <v>#DIV/0!</v>
      </c>
      <c r="AI40" s="23" t="e">
        <f t="shared" si="11"/>
        <v>#DIV/0!</v>
      </c>
      <c r="AJ40" s="22" t="e">
        <f t="shared" si="12"/>
        <v>#DIV/0!</v>
      </c>
      <c r="AK40" s="10" t="e">
        <f t="shared" si="13"/>
        <v>#DIV/0!</v>
      </c>
      <c r="AL40" s="23" t="e">
        <f t="shared" si="14"/>
        <v>#DIV/0!</v>
      </c>
      <c r="AM40" s="22" t="e">
        <f t="shared" si="15"/>
        <v>#DIV/0!</v>
      </c>
      <c r="AN40" s="10" t="e">
        <f t="shared" si="16"/>
        <v>#DIV/0!</v>
      </c>
      <c r="AO40" s="23" t="e">
        <f t="shared" si="17"/>
        <v>#DIV/0!</v>
      </c>
      <c r="AP40" s="22" t="e">
        <f t="shared" si="18"/>
        <v>#DIV/0!</v>
      </c>
      <c r="AQ40" s="10" t="e">
        <f t="shared" si="19"/>
        <v>#DIV/0!</v>
      </c>
      <c r="AR40" s="23" t="e">
        <f t="shared" si="20"/>
        <v>#DIV/0!</v>
      </c>
      <c r="AS40" s="22" t="e">
        <f t="shared" si="21"/>
        <v>#DIV/0!</v>
      </c>
      <c r="AT40" s="10" t="e">
        <f t="shared" si="22"/>
        <v>#DIV/0!</v>
      </c>
      <c r="AU40" s="23" t="e">
        <f t="shared" si="23"/>
        <v>#DIV/0!</v>
      </c>
      <c r="AV40" s="22" t="e">
        <f t="shared" si="24"/>
        <v>#DIV/0!</v>
      </c>
      <c r="AW40" s="10" t="e">
        <f t="shared" si="25"/>
        <v>#DIV/0!</v>
      </c>
      <c r="AX40" s="23" t="e">
        <f t="shared" si="26"/>
        <v>#DIV/0!</v>
      </c>
      <c r="AY40" s="22" t="e">
        <f t="shared" si="27"/>
        <v>#DIV/0!</v>
      </c>
      <c r="AZ40" s="10" t="e">
        <f t="shared" si="28"/>
        <v>#DIV/0!</v>
      </c>
      <c r="BA40" s="23" t="e">
        <f t="shared" si="29"/>
        <v>#DIV/0!</v>
      </c>
      <c r="BB40" s="22" t="e">
        <f t="shared" si="30"/>
        <v>#DIV/0!</v>
      </c>
      <c r="BC40" s="10" t="e">
        <f t="shared" si="31"/>
        <v>#DIV/0!</v>
      </c>
      <c r="BD40" s="23" t="e">
        <f t="shared" si="32"/>
        <v>#DIV/0!</v>
      </c>
      <c r="BE40" s="22" t="e">
        <f t="shared" si="33"/>
        <v>#DIV/0!</v>
      </c>
      <c r="BF40" s="10" t="e">
        <f t="shared" si="34"/>
        <v>#DIV/0!</v>
      </c>
      <c r="BG40" s="23" t="e">
        <f t="shared" si="35"/>
        <v>#DIV/0!</v>
      </c>
      <c r="BH40" s="22" t="e">
        <f t="shared" si="36"/>
        <v>#DIV/0!</v>
      </c>
      <c r="BI40" s="10" t="e">
        <f t="shared" si="37"/>
        <v>#DIV/0!</v>
      </c>
      <c r="BJ40" s="23" t="e">
        <f t="shared" si="38"/>
        <v>#DIV/0!</v>
      </c>
      <c r="BK40" s="22" t="e">
        <f t="shared" si="39"/>
        <v>#DIV/0!</v>
      </c>
      <c r="BL40" s="10" t="e">
        <f t="shared" si="40"/>
        <v>#DIV/0!</v>
      </c>
      <c r="BM40" s="23" t="e">
        <f t="shared" si="41"/>
        <v>#DIV/0!</v>
      </c>
      <c r="BN40" s="22" t="e">
        <f t="shared" si="42"/>
        <v>#DIV/0!</v>
      </c>
      <c r="BO40" s="10" t="e">
        <f t="shared" si="43"/>
        <v>#DIV/0!</v>
      </c>
      <c r="BP40" s="23" t="e">
        <f t="shared" si="44"/>
        <v>#DIV/0!</v>
      </c>
      <c r="BR40" t="e">
        <f t="shared" si="45"/>
        <v>#DIV/0!</v>
      </c>
    </row>
    <row r="41" spans="1:70">
      <c r="A41">
        <f>'2. k-data'!A41</f>
        <v>550</v>
      </c>
      <c r="B41" t="e">
        <f>'5. r-data'!B40</f>
        <v>#DIV/0!</v>
      </c>
      <c r="D41" s="22">
        <v>0.43340000000000001</v>
      </c>
      <c r="E41" s="10">
        <v>0.995</v>
      </c>
      <c r="F41" s="23">
        <v>8.6999999999999994E-3</v>
      </c>
      <c r="H41" s="22">
        <v>0.253</v>
      </c>
      <c r="I41" s="10">
        <v>0.28199999999999997</v>
      </c>
      <c r="J41" s="10">
        <v>0.4</v>
      </c>
      <c r="K41" s="10">
        <v>0.34100000000000003</v>
      </c>
      <c r="L41" s="10">
        <v>0.33100000000000002</v>
      </c>
      <c r="M41" s="10">
        <v>0.27900000000000003</v>
      </c>
      <c r="N41" s="10">
        <v>0.25900000000000001</v>
      </c>
      <c r="O41" s="10">
        <v>0.254</v>
      </c>
      <c r="P41" s="10">
        <v>3.5000000000000003E-2</v>
      </c>
      <c r="Q41" s="10">
        <v>0.65300000000000002</v>
      </c>
      <c r="R41" s="10">
        <v>0.22700000000000001</v>
      </c>
      <c r="S41" s="10">
        <v>3.5000000000000003E-2</v>
      </c>
      <c r="T41" s="10">
        <v>0.50600000000000001</v>
      </c>
      <c r="U41" s="10">
        <v>0.155</v>
      </c>
      <c r="V41" s="23">
        <v>0.28100000000000003</v>
      </c>
      <c r="X41" s="22" t="e">
        <f t="shared" si="0"/>
        <v>#DIV/0!</v>
      </c>
      <c r="Y41" s="10" t="e">
        <f t="shared" si="1"/>
        <v>#DIV/0!</v>
      </c>
      <c r="Z41" s="23" t="e">
        <f t="shared" si="2"/>
        <v>#DIV/0!</v>
      </c>
      <c r="AA41" s="22" t="e">
        <f t="shared" si="3"/>
        <v>#DIV/0!</v>
      </c>
      <c r="AB41" s="10" t="e">
        <f t="shared" si="4"/>
        <v>#DIV/0!</v>
      </c>
      <c r="AC41" s="23" t="e">
        <f t="shared" si="5"/>
        <v>#DIV/0!</v>
      </c>
      <c r="AD41" s="22" t="e">
        <f t="shared" si="6"/>
        <v>#DIV/0!</v>
      </c>
      <c r="AE41" s="10" t="e">
        <f t="shared" si="7"/>
        <v>#DIV/0!</v>
      </c>
      <c r="AF41" s="23" t="e">
        <f t="shared" si="8"/>
        <v>#DIV/0!</v>
      </c>
      <c r="AG41" s="22" t="e">
        <f t="shared" si="9"/>
        <v>#DIV/0!</v>
      </c>
      <c r="AH41" s="10" t="e">
        <f t="shared" si="10"/>
        <v>#DIV/0!</v>
      </c>
      <c r="AI41" s="23" t="e">
        <f t="shared" si="11"/>
        <v>#DIV/0!</v>
      </c>
      <c r="AJ41" s="22" t="e">
        <f t="shared" si="12"/>
        <v>#DIV/0!</v>
      </c>
      <c r="AK41" s="10" t="e">
        <f t="shared" si="13"/>
        <v>#DIV/0!</v>
      </c>
      <c r="AL41" s="23" t="e">
        <f t="shared" si="14"/>
        <v>#DIV/0!</v>
      </c>
      <c r="AM41" s="22" t="e">
        <f t="shared" si="15"/>
        <v>#DIV/0!</v>
      </c>
      <c r="AN41" s="10" t="e">
        <f t="shared" si="16"/>
        <v>#DIV/0!</v>
      </c>
      <c r="AO41" s="23" t="e">
        <f t="shared" si="17"/>
        <v>#DIV/0!</v>
      </c>
      <c r="AP41" s="22" t="e">
        <f t="shared" si="18"/>
        <v>#DIV/0!</v>
      </c>
      <c r="AQ41" s="10" t="e">
        <f t="shared" si="19"/>
        <v>#DIV/0!</v>
      </c>
      <c r="AR41" s="23" t="e">
        <f t="shared" si="20"/>
        <v>#DIV/0!</v>
      </c>
      <c r="AS41" s="22" t="e">
        <f t="shared" si="21"/>
        <v>#DIV/0!</v>
      </c>
      <c r="AT41" s="10" t="e">
        <f t="shared" si="22"/>
        <v>#DIV/0!</v>
      </c>
      <c r="AU41" s="23" t="e">
        <f t="shared" si="23"/>
        <v>#DIV/0!</v>
      </c>
      <c r="AV41" s="22" t="e">
        <f t="shared" si="24"/>
        <v>#DIV/0!</v>
      </c>
      <c r="AW41" s="10" t="e">
        <f t="shared" si="25"/>
        <v>#DIV/0!</v>
      </c>
      <c r="AX41" s="23" t="e">
        <f t="shared" si="26"/>
        <v>#DIV/0!</v>
      </c>
      <c r="AY41" s="22" t="e">
        <f t="shared" si="27"/>
        <v>#DIV/0!</v>
      </c>
      <c r="AZ41" s="10" t="e">
        <f t="shared" si="28"/>
        <v>#DIV/0!</v>
      </c>
      <c r="BA41" s="23" t="e">
        <f t="shared" si="29"/>
        <v>#DIV/0!</v>
      </c>
      <c r="BB41" s="22" t="e">
        <f t="shared" si="30"/>
        <v>#DIV/0!</v>
      </c>
      <c r="BC41" s="10" t="e">
        <f t="shared" si="31"/>
        <v>#DIV/0!</v>
      </c>
      <c r="BD41" s="23" t="e">
        <f t="shared" si="32"/>
        <v>#DIV/0!</v>
      </c>
      <c r="BE41" s="22" t="e">
        <f t="shared" si="33"/>
        <v>#DIV/0!</v>
      </c>
      <c r="BF41" s="10" t="e">
        <f t="shared" si="34"/>
        <v>#DIV/0!</v>
      </c>
      <c r="BG41" s="23" t="e">
        <f t="shared" si="35"/>
        <v>#DIV/0!</v>
      </c>
      <c r="BH41" s="22" t="e">
        <f t="shared" si="36"/>
        <v>#DIV/0!</v>
      </c>
      <c r="BI41" s="10" t="e">
        <f t="shared" si="37"/>
        <v>#DIV/0!</v>
      </c>
      <c r="BJ41" s="23" t="e">
        <f t="shared" si="38"/>
        <v>#DIV/0!</v>
      </c>
      <c r="BK41" s="22" t="e">
        <f t="shared" si="39"/>
        <v>#DIV/0!</v>
      </c>
      <c r="BL41" s="10" t="e">
        <f t="shared" si="40"/>
        <v>#DIV/0!</v>
      </c>
      <c r="BM41" s="23" t="e">
        <f t="shared" si="41"/>
        <v>#DIV/0!</v>
      </c>
      <c r="BN41" s="22" t="e">
        <f t="shared" si="42"/>
        <v>#DIV/0!</v>
      </c>
      <c r="BO41" s="10" t="e">
        <f t="shared" si="43"/>
        <v>#DIV/0!</v>
      </c>
      <c r="BP41" s="23" t="e">
        <f t="shared" si="44"/>
        <v>#DIV/0!</v>
      </c>
      <c r="BR41" t="e">
        <f t="shared" si="45"/>
        <v>#DIV/0!</v>
      </c>
    </row>
    <row r="42" spans="1:70">
      <c r="A42">
        <f>'2. k-data'!A42</f>
        <v>555</v>
      </c>
      <c r="B42" t="e">
        <f>'5. r-data'!B41</f>
        <v>#DIV/0!</v>
      </c>
      <c r="D42" s="22">
        <v>0.5121</v>
      </c>
      <c r="E42" s="10">
        <v>1</v>
      </c>
      <c r="F42" s="23">
        <v>5.7000000000000002E-3</v>
      </c>
      <c r="H42" s="22">
        <v>0.26200000000000001</v>
      </c>
      <c r="I42" s="10">
        <v>0.28899999999999998</v>
      </c>
      <c r="J42" s="10">
        <v>0.39300000000000002</v>
      </c>
      <c r="K42" s="10">
        <v>0.32700000000000001</v>
      </c>
      <c r="L42" s="10">
        <v>0.32</v>
      </c>
      <c r="M42" s="10">
        <v>0.26500000000000001</v>
      </c>
      <c r="N42" s="10">
        <v>0.26</v>
      </c>
      <c r="O42" s="10">
        <v>0.25800000000000001</v>
      </c>
      <c r="P42" s="10">
        <v>3.6999999999999998E-2</v>
      </c>
      <c r="Q42" s="10">
        <v>0.66600000000000004</v>
      </c>
      <c r="R42" s="10">
        <v>0.20599999999999999</v>
      </c>
      <c r="S42" s="10">
        <v>2.9000000000000001E-2</v>
      </c>
      <c r="T42" s="10">
        <v>0.52600000000000002</v>
      </c>
      <c r="U42" s="10">
        <v>0.152</v>
      </c>
      <c r="V42" s="23">
        <v>0.28599999999999998</v>
      </c>
      <c r="X42" s="22" t="e">
        <f t="shared" si="0"/>
        <v>#DIV/0!</v>
      </c>
      <c r="Y42" s="10" t="e">
        <f t="shared" si="1"/>
        <v>#DIV/0!</v>
      </c>
      <c r="Z42" s="23" t="e">
        <f t="shared" si="2"/>
        <v>#DIV/0!</v>
      </c>
      <c r="AA42" s="22" t="e">
        <f t="shared" si="3"/>
        <v>#DIV/0!</v>
      </c>
      <c r="AB42" s="10" t="e">
        <f t="shared" si="4"/>
        <v>#DIV/0!</v>
      </c>
      <c r="AC42" s="23" t="e">
        <f t="shared" si="5"/>
        <v>#DIV/0!</v>
      </c>
      <c r="AD42" s="22" t="e">
        <f t="shared" si="6"/>
        <v>#DIV/0!</v>
      </c>
      <c r="AE42" s="10" t="e">
        <f t="shared" si="7"/>
        <v>#DIV/0!</v>
      </c>
      <c r="AF42" s="23" t="e">
        <f t="shared" si="8"/>
        <v>#DIV/0!</v>
      </c>
      <c r="AG42" s="22" t="e">
        <f t="shared" si="9"/>
        <v>#DIV/0!</v>
      </c>
      <c r="AH42" s="10" t="e">
        <f t="shared" si="10"/>
        <v>#DIV/0!</v>
      </c>
      <c r="AI42" s="23" t="e">
        <f t="shared" si="11"/>
        <v>#DIV/0!</v>
      </c>
      <c r="AJ42" s="22" t="e">
        <f t="shared" si="12"/>
        <v>#DIV/0!</v>
      </c>
      <c r="AK42" s="10" t="e">
        <f t="shared" si="13"/>
        <v>#DIV/0!</v>
      </c>
      <c r="AL42" s="23" t="e">
        <f t="shared" si="14"/>
        <v>#DIV/0!</v>
      </c>
      <c r="AM42" s="22" t="e">
        <f t="shared" si="15"/>
        <v>#DIV/0!</v>
      </c>
      <c r="AN42" s="10" t="e">
        <f t="shared" si="16"/>
        <v>#DIV/0!</v>
      </c>
      <c r="AO42" s="23" t="e">
        <f t="shared" si="17"/>
        <v>#DIV/0!</v>
      </c>
      <c r="AP42" s="22" t="e">
        <f t="shared" si="18"/>
        <v>#DIV/0!</v>
      </c>
      <c r="AQ42" s="10" t="e">
        <f t="shared" si="19"/>
        <v>#DIV/0!</v>
      </c>
      <c r="AR42" s="23" t="e">
        <f t="shared" si="20"/>
        <v>#DIV/0!</v>
      </c>
      <c r="AS42" s="22" t="e">
        <f t="shared" si="21"/>
        <v>#DIV/0!</v>
      </c>
      <c r="AT42" s="10" t="e">
        <f t="shared" si="22"/>
        <v>#DIV/0!</v>
      </c>
      <c r="AU42" s="23" t="e">
        <f t="shared" si="23"/>
        <v>#DIV/0!</v>
      </c>
      <c r="AV42" s="22" t="e">
        <f t="shared" si="24"/>
        <v>#DIV/0!</v>
      </c>
      <c r="AW42" s="10" t="e">
        <f t="shared" si="25"/>
        <v>#DIV/0!</v>
      </c>
      <c r="AX42" s="23" t="e">
        <f t="shared" si="26"/>
        <v>#DIV/0!</v>
      </c>
      <c r="AY42" s="22" t="e">
        <f t="shared" si="27"/>
        <v>#DIV/0!</v>
      </c>
      <c r="AZ42" s="10" t="e">
        <f t="shared" si="28"/>
        <v>#DIV/0!</v>
      </c>
      <c r="BA42" s="23" t="e">
        <f t="shared" si="29"/>
        <v>#DIV/0!</v>
      </c>
      <c r="BB42" s="22" t="e">
        <f t="shared" si="30"/>
        <v>#DIV/0!</v>
      </c>
      <c r="BC42" s="10" t="e">
        <f t="shared" si="31"/>
        <v>#DIV/0!</v>
      </c>
      <c r="BD42" s="23" t="e">
        <f t="shared" si="32"/>
        <v>#DIV/0!</v>
      </c>
      <c r="BE42" s="22" t="e">
        <f t="shared" si="33"/>
        <v>#DIV/0!</v>
      </c>
      <c r="BF42" s="10" t="e">
        <f t="shared" si="34"/>
        <v>#DIV/0!</v>
      </c>
      <c r="BG42" s="23" t="e">
        <f t="shared" si="35"/>
        <v>#DIV/0!</v>
      </c>
      <c r="BH42" s="22" t="e">
        <f t="shared" si="36"/>
        <v>#DIV/0!</v>
      </c>
      <c r="BI42" s="10" t="e">
        <f t="shared" si="37"/>
        <v>#DIV/0!</v>
      </c>
      <c r="BJ42" s="23" t="e">
        <f t="shared" si="38"/>
        <v>#DIV/0!</v>
      </c>
      <c r="BK42" s="22" t="e">
        <f t="shared" si="39"/>
        <v>#DIV/0!</v>
      </c>
      <c r="BL42" s="10" t="e">
        <f t="shared" si="40"/>
        <v>#DIV/0!</v>
      </c>
      <c r="BM42" s="23" t="e">
        <f t="shared" si="41"/>
        <v>#DIV/0!</v>
      </c>
      <c r="BN42" s="22" t="e">
        <f t="shared" si="42"/>
        <v>#DIV/0!</v>
      </c>
      <c r="BO42" s="10" t="e">
        <f t="shared" si="43"/>
        <v>#DIV/0!</v>
      </c>
      <c r="BP42" s="23" t="e">
        <f t="shared" si="44"/>
        <v>#DIV/0!</v>
      </c>
      <c r="BR42" t="e">
        <f t="shared" si="45"/>
        <v>#DIV/0!</v>
      </c>
    </row>
    <row r="43" spans="1:70">
      <c r="A43">
        <f>'2. k-data'!A43</f>
        <v>560</v>
      </c>
      <c r="B43" t="e">
        <f>'5. r-data'!B42</f>
        <v>#DIV/0!</v>
      </c>
      <c r="D43" s="22">
        <v>0.59450000000000003</v>
      </c>
      <c r="E43" s="10">
        <v>0.995</v>
      </c>
      <c r="F43" s="23">
        <v>3.8999999999999998E-3</v>
      </c>
      <c r="H43" s="22">
        <v>0.27200000000000002</v>
      </c>
      <c r="I43" s="10">
        <v>0.29899999999999999</v>
      </c>
      <c r="J43" s="10">
        <v>0.38</v>
      </c>
      <c r="K43" s="10">
        <v>0.312</v>
      </c>
      <c r="L43" s="10">
        <v>0.308</v>
      </c>
      <c r="M43" s="10">
        <v>0.253</v>
      </c>
      <c r="N43" s="10">
        <v>0.26</v>
      </c>
      <c r="O43" s="10">
        <v>0.26400000000000001</v>
      </c>
      <c r="P43" s="10">
        <v>4.1000000000000002E-2</v>
      </c>
      <c r="Q43" s="10">
        <v>0.67800000000000005</v>
      </c>
      <c r="R43" s="10">
        <v>0.188</v>
      </c>
      <c r="S43" s="10">
        <v>2.5000000000000001E-2</v>
      </c>
      <c r="T43" s="10">
        <v>0.55300000000000005</v>
      </c>
      <c r="U43" s="10">
        <v>0.14699999999999999</v>
      </c>
      <c r="V43" s="23">
        <v>0.29099999999999998</v>
      </c>
      <c r="X43" s="22" t="e">
        <f t="shared" si="0"/>
        <v>#DIV/0!</v>
      </c>
      <c r="Y43" s="10" t="e">
        <f t="shared" si="1"/>
        <v>#DIV/0!</v>
      </c>
      <c r="Z43" s="23" t="e">
        <f t="shared" si="2"/>
        <v>#DIV/0!</v>
      </c>
      <c r="AA43" s="22" t="e">
        <f t="shared" si="3"/>
        <v>#DIV/0!</v>
      </c>
      <c r="AB43" s="10" t="e">
        <f t="shared" si="4"/>
        <v>#DIV/0!</v>
      </c>
      <c r="AC43" s="23" t="e">
        <f t="shared" si="5"/>
        <v>#DIV/0!</v>
      </c>
      <c r="AD43" s="22" t="e">
        <f t="shared" si="6"/>
        <v>#DIV/0!</v>
      </c>
      <c r="AE43" s="10" t="e">
        <f t="shared" si="7"/>
        <v>#DIV/0!</v>
      </c>
      <c r="AF43" s="23" t="e">
        <f t="shared" si="8"/>
        <v>#DIV/0!</v>
      </c>
      <c r="AG43" s="22" t="e">
        <f t="shared" si="9"/>
        <v>#DIV/0!</v>
      </c>
      <c r="AH43" s="10" t="e">
        <f t="shared" si="10"/>
        <v>#DIV/0!</v>
      </c>
      <c r="AI43" s="23" t="e">
        <f t="shared" si="11"/>
        <v>#DIV/0!</v>
      </c>
      <c r="AJ43" s="22" t="e">
        <f t="shared" si="12"/>
        <v>#DIV/0!</v>
      </c>
      <c r="AK43" s="10" t="e">
        <f t="shared" si="13"/>
        <v>#DIV/0!</v>
      </c>
      <c r="AL43" s="23" t="e">
        <f t="shared" si="14"/>
        <v>#DIV/0!</v>
      </c>
      <c r="AM43" s="22" t="e">
        <f t="shared" si="15"/>
        <v>#DIV/0!</v>
      </c>
      <c r="AN43" s="10" t="e">
        <f t="shared" si="16"/>
        <v>#DIV/0!</v>
      </c>
      <c r="AO43" s="23" t="e">
        <f t="shared" si="17"/>
        <v>#DIV/0!</v>
      </c>
      <c r="AP43" s="22" t="e">
        <f t="shared" si="18"/>
        <v>#DIV/0!</v>
      </c>
      <c r="AQ43" s="10" t="e">
        <f t="shared" si="19"/>
        <v>#DIV/0!</v>
      </c>
      <c r="AR43" s="23" t="e">
        <f t="shared" si="20"/>
        <v>#DIV/0!</v>
      </c>
      <c r="AS43" s="22" t="e">
        <f t="shared" si="21"/>
        <v>#DIV/0!</v>
      </c>
      <c r="AT43" s="10" t="e">
        <f t="shared" si="22"/>
        <v>#DIV/0!</v>
      </c>
      <c r="AU43" s="23" t="e">
        <f t="shared" si="23"/>
        <v>#DIV/0!</v>
      </c>
      <c r="AV43" s="22" t="e">
        <f t="shared" si="24"/>
        <v>#DIV/0!</v>
      </c>
      <c r="AW43" s="10" t="e">
        <f t="shared" si="25"/>
        <v>#DIV/0!</v>
      </c>
      <c r="AX43" s="23" t="e">
        <f t="shared" si="26"/>
        <v>#DIV/0!</v>
      </c>
      <c r="AY43" s="22" t="e">
        <f t="shared" si="27"/>
        <v>#DIV/0!</v>
      </c>
      <c r="AZ43" s="10" t="e">
        <f t="shared" si="28"/>
        <v>#DIV/0!</v>
      </c>
      <c r="BA43" s="23" t="e">
        <f t="shared" si="29"/>
        <v>#DIV/0!</v>
      </c>
      <c r="BB43" s="22" t="e">
        <f t="shared" si="30"/>
        <v>#DIV/0!</v>
      </c>
      <c r="BC43" s="10" t="e">
        <f t="shared" si="31"/>
        <v>#DIV/0!</v>
      </c>
      <c r="BD43" s="23" t="e">
        <f t="shared" si="32"/>
        <v>#DIV/0!</v>
      </c>
      <c r="BE43" s="22" t="e">
        <f t="shared" si="33"/>
        <v>#DIV/0!</v>
      </c>
      <c r="BF43" s="10" t="e">
        <f t="shared" si="34"/>
        <v>#DIV/0!</v>
      </c>
      <c r="BG43" s="23" t="e">
        <f t="shared" si="35"/>
        <v>#DIV/0!</v>
      </c>
      <c r="BH43" s="22" t="e">
        <f t="shared" si="36"/>
        <v>#DIV/0!</v>
      </c>
      <c r="BI43" s="10" t="e">
        <f t="shared" si="37"/>
        <v>#DIV/0!</v>
      </c>
      <c r="BJ43" s="23" t="e">
        <f t="shared" si="38"/>
        <v>#DIV/0!</v>
      </c>
      <c r="BK43" s="22" t="e">
        <f t="shared" si="39"/>
        <v>#DIV/0!</v>
      </c>
      <c r="BL43" s="10" t="e">
        <f t="shared" si="40"/>
        <v>#DIV/0!</v>
      </c>
      <c r="BM43" s="23" t="e">
        <f t="shared" si="41"/>
        <v>#DIV/0!</v>
      </c>
      <c r="BN43" s="22" t="e">
        <f t="shared" si="42"/>
        <v>#DIV/0!</v>
      </c>
      <c r="BO43" s="10" t="e">
        <f t="shared" si="43"/>
        <v>#DIV/0!</v>
      </c>
      <c r="BP43" s="23" t="e">
        <f t="shared" si="44"/>
        <v>#DIV/0!</v>
      </c>
      <c r="BR43" t="e">
        <f t="shared" si="45"/>
        <v>#DIV/0!</v>
      </c>
    </row>
    <row r="44" spans="1:70">
      <c r="A44">
        <f>'2. k-data'!A44</f>
        <v>565</v>
      </c>
      <c r="B44" t="e">
        <f>'5. r-data'!B43</f>
        <v>#DIV/0!</v>
      </c>
      <c r="D44" s="22">
        <v>0.6784</v>
      </c>
      <c r="E44" s="10">
        <v>0.97860000000000003</v>
      </c>
      <c r="F44" s="23">
        <v>2.7000000000000001E-3</v>
      </c>
      <c r="H44" s="22">
        <v>0.28299999999999997</v>
      </c>
      <c r="I44" s="10">
        <v>0.309</v>
      </c>
      <c r="J44" s="10">
        <v>0.36499999999999999</v>
      </c>
      <c r="K44" s="10">
        <v>0.29599999999999999</v>
      </c>
      <c r="L44" s="10">
        <v>0.29599999999999999</v>
      </c>
      <c r="M44" s="10">
        <v>0.24099999999999999</v>
      </c>
      <c r="N44" s="10">
        <v>0.25800000000000001</v>
      </c>
      <c r="O44" s="10">
        <v>0.26900000000000002</v>
      </c>
      <c r="P44" s="10">
        <v>4.3999999999999997E-2</v>
      </c>
      <c r="Q44" s="10">
        <v>0.68700000000000006</v>
      </c>
      <c r="R44" s="10">
        <v>0.17</v>
      </c>
      <c r="S44" s="10">
        <v>2.1999999999999999E-2</v>
      </c>
      <c r="T44" s="10">
        <v>0.58199999999999996</v>
      </c>
      <c r="U44" s="10">
        <v>0.14000000000000001</v>
      </c>
      <c r="V44" s="23">
        <v>0.28899999999999998</v>
      </c>
      <c r="X44" s="22" t="e">
        <f t="shared" si="0"/>
        <v>#DIV/0!</v>
      </c>
      <c r="Y44" s="10" t="e">
        <f t="shared" si="1"/>
        <v>#DIV/0!</v>
      </c>
      <c r="Z44" s="23" t="e">
        <f t="shared" si="2"/>
        <v>#DIV/0!</v>
      </c>
      <c r="AA44" s="22" t="e">
        <f t="shared" si="3"/>
        <v>#DIV/0!</v>
      </c>
      <c r="AB44" s="10" t="e">
        <f t="shared" si="4"/>
        <v>#DIV/0!</v>
      </c>
      <c r="AC44" s="23" t="e">
        <f t="shared" si="5"/>
        <v>#DIV/0!</v>
      </c>
      <c r="AD44" s="22" t="e">
        <f t="shared" si="6"/>
        <v>#DIV/0!</v>
      </c>
      <c r="AE44" s="10" t="e">
        <f t="shared" si="7"/>
        <v>#DIV/0!</v>
      </c>
      <c r="AF44" s="23" t="e">
        <f t="shared" si="8"/>
        <v>#DIV/0!</v>
      </c>
      <c r="AG44" s="22" t="e">
        <f t="shared" si="9"/>
        <v>#DIV/0!</v>
      </c>
      <c r="AH44" s="10" t="e">
        <f t="shared" si="10"/>
        <v>#DIV/0!</v>
      </c>
      <c r="AI44" s="23" t="e">
        <f t="shared" si="11"/>
        <v>#DIV/0!</v>
      </c>
      <c r="AJ44" s="22" t="e">
        <f t="shared" si="12"/>
        <v>#DIV/0!</v>
      </c>
      <c r="AK44" s="10" t="e">
        <f t="shared" si="13"/>
        <v>#DIV/0!</v>
      </c>
      <c r="AL44" s="23" t="e">
        <f t="shared" si="14"/>
        <v>#DIV/0!</v>
      </c>
      <c r="AM44" s="22" t="e">
        <f t="shared" si="15"/>
        <v>#DIV/0!</v>
      </c>
      <c r="AN44" s="10" t="e">
        <f t="shared" si="16"/>
        <v>#DIV/0!</v>
      </c>
      <c r="AO44" s="23" t="e">
        <f t="shared" si="17"/>
        <v>#DIV/0!</v>
      </c>
      <c r="AP44" s="22" t="e">
        <f t="shared" si="18"/>
        <v>#DIV/0!</v>
      </c>
      <c r="AQ44" s="10" t="e">
        <f t="shared" si="19"/>
        <v>#DIV/0!</v>
      </c>
      <c r="AR44" s="23" t="e">
        <f t="shared" si="20"/>
        <v>#DIV/0!</v>
      </c>
      <c r="AS44" s="22" t="e">
        <f t="shared" si="21"/>
        <v>#DIV/0!</v>
      </c>
      <c r="AT44" s="10" t="e">
        <f t="shared" si="22"/>
        <v>#DIV/0!</v>
      </c>
      <c r="AU44" s="23" t="e">
        <f t="shared" si="23"/>
        <v>#DIV/0!</v>
      </c>
      <c r="AV44" s="22" t="e">
        <f t="shared" si="24"/>
        <v>#DIV/0!</v>
      </c>
      <c r="AW44" s="10" t="e">
        <f t="shared" si="25"/>
        <v>#DIV/0!</v>
      </c>
      <c r="AX44" s="23" t="e">
        <f t="shared" si="26"/>
        <v>#DIV/0!</v>
      </c>
      <c r="AY44" s="22" t="e">
        <f t="shared" si="27"/>
        <v>#DIV/0!</v>
      </c>
      <c r="AZ44" s="10" t="e">
        <f t="shared" si="28"/>
        <v>#DIV/0!</v>
      </c>
      <c r="BA44" s="23" t="e">
        <f t="shared" si="29"/>
        <v>#DIV/0!</v>
      </c>
      <c r="BB44" s="22" t="e">
        <f t="shared" si="30"/>
        <v>#DIV/0!</v>
      </c>
      <c r="BC44" s="10" t="e">
        <f t="shared" si="31"/>
        <v>#DIV/0!</v>
      </c>
      <c r="BD44" s="23" t="e">
        <f t="shared" si="32"/>
        <v>#DIV/0!</v>
      </c>
      <c r="BE44" s="22" t="e">
        <f t="shared" si="33"/>
        <v>#DIV/0!</v>
      </c>
      <c r="BF44" s="10" t="e">
        <f t="shared" si="34"/>
        <v>#DIV/0!</v>
      </c>
      <c r="BG44" s="23" t="e">
        <f t="shared" si="35"/>
        <v>#DIV/0!</v>
      </c>
      <c r="BH44" s="22" t="e">
        <f t="shared" si="36"/>
        <v>#DIV/0!</v>
      </c>
      <c r="BI44" s="10" t="e">
        <f t="shared" si="37"/>
        <v>#DIV/0!</v>
      </c>
      <c r="BJ44" s="23" t="e">
        <f t="shared" si="38"/>
        <v>#DIV/0!</v>
      </c>
      <c r="BK44" s="22" t="e">
        <f t="shared" si="39"/>
        <v>#DIV/0!</v>
      </c>
      <c r="BL44" s="10" t="e">
        <f t="shared" si="40"/>
        <v>#DIV/0!</v>
      </c>
      <c r="BM44" s="23" t="e">
        <f t="shared" si="41"/>
        <v>#DIV/0!</v>
      </c>
      <c r="BN44" s="22" t="e">
        <f t="shared" si="42"/>
        <v>#DIV/0!</v>
      </c>
      <c r="BO44" s="10" t="e">
        <f t="shared" si="43"/>
        <v>#DIV/0!</v>
      </c>
      <c r="BP44" s="23" t="e">
        <f t="shared" si="44"/>
        <v>#DIV/0!</v>
      </c>
      <c r="BR44" t="e">
        <f t="shared" si="45"/>
        <v>#DIV/0!</v>
      </c>
    </row>
    <row r="45" spans="1:70">
      <c r="A45">
        <f>'2. k-data'!A45</f>
        <v>570</v>
      </c>
      <c r="B45" t="e">
        <f>'5. r-data'!B44</f>
        <v>#DIV/0!</v>
      </c>
      <c r="D45" s="22">
        <v>0.7621</v>
      </c>
      <c r="E45" s="10">
        <v>0.95199999999999996</v>
      </c>
      <c r="F45" s="23">
        <v>2.0999999999999999E-3</v>
      </c>
      <c r="H45" s="22">
        <v>0.29799999999999999</v>
      </c>
      <c r="I45" s="10">
        <v>0.32200000000000001</v>
      </c>
      <c r="J45" s="10">
        <v>0.34899999999999998</v>
      </c>
      <c r="K45" s="10">
        <v>0.28000000000000003</v>
      </c>
      <c r="L45" s="10">
        <v>0.28399999999999997</v>
      </c>
      <c r="M45" s="10">
        <v>0.23400000000000001</v>
      </c>
      <c r="N45" s="10">
        <v>0.25600000000000001</v>
      </c>
      <c r="O45" s="10">
        <v>0.27200000000000002</v>
      </c>
      <c r="P45" s="10">
        <v>4.8000000000000001E-2</v>
      </c>
      <c r="Q45" s="10">
        <v>0.69299999999999995</v>
      </c>
      <c r="R45" s="10">
        <v>0.153</v>
      </c>
      <c r="S45" s="10">
        <v>1.9E-2</v>
      </c>
      <c r="T45" s="10">
        <v>0.61799999999999999</v>
      </c>
      <c r="U45" s="10">
        <v>0.13300000000000001</v>
      </c>
      <c r="V45" s="23">
        <v>0.28599999999999998</v>
      </c>
      <c r="X45" s="22" t="e">
        <f t="shared" si="0"/>
        <v>#DIV/0!</v>
      </c>
      <c r="Y45" s="10" t="e">
        <f t="shared" si="1"/>
        <v>#DIV/0!</v>
      </c>
      <c r="Z45" s="23" t="e">
        <f t="shared" si="2"/>
        <v>#DIV/0!</v>
      </c>
      <c r="AA45" s="22" t="e">
        <f t="shared" si="3"/>
        <v>#DIV/0!</v>
      </c>
      <c r="AB45" s="10" t="e">
        <f t="shared" si="4"/>
        <v>#DIV/0!</v>
      </c>
      <c r="AC45" s="23" t="e">
        <f t="shared" si="5"/>
        <v>#DIV/0!</v>
      </c>
      <c r="AD45" s="22" t="e">
        <f t="shared" si="6"/>
        <v>#DIV/0!</v>
      </c>
      <c r="AE45" s="10" t="e">
        <f t="shared" si="7"/>
        <v>#DIV/0!</v>
      </c>
      <c r="AF45" s="23" t="e">
        <f t="shared" si="8"/>
        <v>#DIV/0!</v>
      </c>
      <c r="AG45" s="22" t="e">
        <f t="shared" si="9"/>
        <v>#DIV/0!</v>
      </c>
      <c r="AH45" s="10" t="e">
        <f t="shared" si="10"/>
        <v>#DIV/0!</v>
      </c>
      <c r="AI45" s="23" t="e">
        <f t="shared" si="11"/>
        <v>#DIV/0!</v>
      </c>
      <c r="AJ45" s="22" t="e">
        <f t="shared" si="12"/>
        <v>#DIV/0!</v>
      </c>
      <c r="AK45" s="10" t="e">
        <f t="shared" si="13"/>
        <v>#DIV/0!</v>
      </c>
      <c r="AL45" s="23" t="e">
        <f t="shared" si="14"/>
        <v>#DIV/0!</v>
      </c>
      <c r="AM45" s="22" t="e">
        <f t="shared" si="15"/>
        <v>#DIV/0!</v>
      </c>
      <c r="AN45" s="10" t="e">
        <f t="shared" si="16"/>
        <v>#DIV/0!</v>
      </c>
      <c r="AO45" s="23" t="e">
        <f t="shared" si="17"/>
        <v>#DIV/0!</v>
      </c>
      <c r="AP45" s="22" t="e">
        <f t="shared" si="18"/>
        <v>#DIV/0!</v>
      </c>
      <c r="AQ45" s="10" t="e">
        <f t="shared" si="19"/>
        <v>#DIV/0!</v>
      </c>
      <c r="AR45" s="23" t="e">
        <f t="shared" si="20"/>
        <v>#DIV/0!</v>
      </c>
      <c r="AS45" s="22" t="e">
        <f t="shared" si="21"/>
        <v>#DIV/0!</v>
      </c>
      <c r="AT45" s="10" t="e">
        <f t="shared" si="22"/>
        <v>#DIV/0!</v>
      </c>
      <c r="AU45" s="23" t="e">
        <f t="shared" si="23"/>
        <v>#DIV/0!</v>
      </c>
      <c r="AV45" s="22" t="e">
        <f t="shared" si="24"/>
        <v>#DIV/0!</v>
      </c>
      <c r="AW45" s="10" t="e">
        <f t="shared" si="25"/>
        <v>#DIV/0!</v>
      </c>
      <c r="AX45" s="23" t="e">
        <f t="shared" si="26"/>
        <v>#DIV/0!</v>
      </c>
      <c r="AY45" s="22" t="e">
        <f t="shared" si="27"/>
        <v>#DIV/0!</v>
      </c>
      <c r="AZ45" s="10" t="e">
        <f t="shared" si="28"/>
        <v>#DIV/0!</v>
      </c>
      <c r="BA45" s="23" t="e">
        <f t="shared" si="29"/>
        <v>#DIV/0!</v>
      </c>
      <c r="BB45" s="22" t="e">
        <f t="shared" si="30"/>
        <v>#DIV/0!</v>
      </c>
      <c r="BC45" s="10" t="e">
        <f t="shared" si="31"/>
        <v>#DIV/0!</v>
      </c>
      <c r="BD45" s="23" t="e">
        <f t="shared" si="32"/>
        <v>#DIV/0!</v>
      </c>
      <c r="BE45" s="22" t="e">
        <f t="shared" si="33"/>
        <v>#DIV/0!</v>
      </c>
      <c r="BF45" s="10" t="e">
        <f t="shared" si="34"/>
        <v>#DIV/0!</v>
      </c>
      <c r="BG45" s="23" t="e">
        <f t="shared" si="35"/>
        <v>#DIV/0!</v>
      </c>
      <c r="BH45" s="22" t="e">
        <f t="shared" si="36"/>
        <v>#DIV/0!</v>
      </c>
      <c r="BI45" s="10" t="e">
        <f t="shared" si="37"/>
        <v>#DIV/0!</v>
      </c>
      <c r="BJ45" s="23" t="e">
        <f t="shared" si="38"/>
        <v>#DIV/0!</v>
      </c>
      <c r="BK45" s="22" t="e">
        <f t="shared" si="39"/>
        <v>#DIV/0!</v>
      </c>
      <c r="BL45" s="10" t="e">
        <f t="shared" si="40"/>
        <v>#DIV/0!</v>
      </c>
      <c r="BM45" s="23" t="e">
        <f t="shared" si="41"/>
        <v>#DIV/0!</v>
      </c>
      <c r="BN45" s="22" t="e">
        <f t="shared" si="42"/>
        <v>#DIV/0!</v>
      </c>
      <c r="BO45" s="10" t="e">
        <f t="shared" si="43"/>
        <v>#DIV/0!</v>
      </c>
      <c r="BP45" s="23" t="e">
        <f t="shared" si="44"/>
        <v>#DIV/0!</v>
      </c>
      <c r="BR45" t="e">
        <f t="shared" si="45"/>
        <v>#DIV/0!</v>
      </c>
    </row>
    <row r="46" spans="1:70">
      <c r="A46">
        <f>'2. k-data'!A46</f>
        <v>575</v>
      </c>
      <c r="B46" t="e">
        <f>'5. r-data'!B45</f>
        <v>#DIV/0!</v>
      </c>
      <c r="D46" s="22">
        <v>0.84250000000000003</v>
      </c>
      <c r="E46" s="10">
        <v>0.91539999999999999</v>
      </c>
      <c r="F46" s="23">
        <v>1.8E-3</v>
      </c>
      <c r="H46" s="22">
        <v>0.318</v>
      </c>
      <c r="I46" s="10">
        <v>0.32900000000000001</v>
      </c>
      <c r="J46" s="10">
        <v>0.33200000000000002</v>
      </c>
      <c r="K46" s="10">
        <v>0.26300000000000001</v>
      </c>
      <c r="L46" s="10">
        <v>0.27100000000000002</v>
      </c>
      <c r="M46" s="10">
        <v>0.22700000000000001</v>
      </c>
      <c r="N46" s="10">
        <v>0.254</v>
      </c>
      <c r="O46" s="10">
        <v>0.27400000000000002</v>
      </c>
      <c r="P46" s="10">
        <v>5.1999999999999998E-2</v>
      </c>
      <c r="Q46" s="10">
        <v>0.69799999999999995</v>
      </c>
      <c r="R46" s="10">
        <v>0.13800000000000001</v>
      </c>
      <c r="S46" s="10">
        <v>1.7000000000000001E-2</v>
      </c>
      <c r="T46" s="10">
        <v>0.65100000000000002</v>
      </c>
      <c r="U46" s="10">
        <v>0.125</v>
      </c>
      <c r="V46" s="23">
        <v>0.28000000000000003</v>
      </c>
      <c r="X46" s="22" t="e">
        <f t="shared" si="0"/>
        <v>#DIV/0!</v>
      </c>
      <c r="Y46" s="10" t="e">
        <f t="shared" si="1"/>
        <v>#DIV/0!</v>
      </c>
      <c r="Z46" s="23" t="e">
        <f t="shared" si="2"/>
        <v>#DIV/0!</v>
      </c>
      <c r="AA46" s="22" t="e">
        <f t="shared" si="3"/>
        <v>#DIV/0!</v>
      </c>
      <c r="AB46" s="10" t="e">
        <f t="shared" si="4"/>
        <v>#DIV/0!</v>
      </c>
      <c r="AC46" s="23" t="e">
        <f t="shared" si="5"/>
        <v>#DIV/0!</v>
      </c>
      <c r="AD46" s="22" t="e">
        <f t="shared" si="6"/>
        <v>#DIV/0!</v>
      </c>
      <c r="AE46" s="10" t="e">
        <f t="shared" si="7"/>
        <v>#DIV/0!</v>
      </c>
      <c r="AF46" s="23" t="e">
        <f t="shared" si="8"/>
        <v>#DIV/0!</v>
      </c>
      <c r="AG46" s="22" t="e">
        <f t="shared" si="9"/>
        <v>#DIV/0!</v>
      </c>
      <c r="AH46" s="10" t="e">
        <f t="shared" si="10"/>
        <v>#DIV/0!</v>
      </c>
      <c r="AI46" s="23" t="e">
        <f t="shared" si="11"/>
        <v>#DIV/0!</v>
      </c>
      <c r="AJ46" s="22" t="e">
        <f t="shared" si="12"/>
        <v>#DIV/0!</v>
      </c>
      <c r="AK46" s="10" t="e">
        <f t="shared" si="13"/>
        <v>#DIV/0!</v>
      </c>
      <c r="AL46" s="23" t="e">
        <f t="shared" si="14"/>
        <v>#DIV/0!</v>
      </c>
      <c r="AM46" s="22" t="e">
        <f t="shared" si="15"/>
        <v>#DIV/0!</v>
      </c>
      <c r="AN46" s="10" t="e">
        <f t="shared" si="16"/>
        <v>#DIV/0!</v>
      </c>
      <c r="AO46" s="23" t="e">
        <f t="shared" si="17"/>
        <v>#DIV/0!</v>
      </c>
      <c r="AP46" s="22" t="e">
        <f t="shared" si="18"/>
        <v>#DIV/0!</v>
      </c>
      <c r="AQ46" s="10" t="e">
        <f t="shared" si="19"/>
        <v>#DIV/0!</v>
      </c>
      <c r="AR46" s="23" t="e">
        <f t="shared" si="20"/>
        <v>#DIV/0!</v>
      </c>
      <c r="AS46" s="22" t="e">
        <f t="shared" si="21"/>
        <v>#DIV/0!</v>
      </c>
      <c r="AT46" s="10" t="e">
        <f t="shared" si="22"/>
        <v>#DIV/0!</v>
      </c>
      <c r="AU46" s="23" t="e">
        <f t="shared" si="23"/>
        <v>#DIV/0!</v>
      </c>
      <c r="AV46" s="22" t="e">
        <f t="shared" si="24"/>
        <v>#DIV/0!</v>
      </c>
      <c r="AW46" s="10" t="e">
        <f t="shared" si="25"/>
        <v>#DIV/0!</v>
      </c>
      <c r="AX46" s="23" t="e">
        <f t="shared" si="26"/>
        <v>#DIV/0!</v>
      </c>
      <c r="AY46" s="22" t="e">
        <f t="shared" si="27"/>
        <v>#DIV/0!</v>
      </c>
      <c r="AZ46" s="10" t="e">
        <f t="shared" si="28"/>
        <v>#DIV/0!</v>
      </c>
      <c r="BA46" s="23" t="e">
        <f t="shared" si="29"/>
        <v>#DIV/0!</v>
      </c>
      <c r="BB46" s="22" t="e">
        <f t="shared" si="30"/>
        <v>#DIV/0!</v>
      </c>
      <c r="BC46" s="10" t="e">
        <f t="shared" si="31"/>
        <v>#DIV/0!</v>
      </c>
      <c r="BD46" s="23" t="e">
        <f t="shared" si="32"/>
        <v>#DIV/0!</v>
      </c>
      <c r="BE46" s="22" t="e">
        <f t="shared" si="33"/>
        <v>#DIV/0!</v>
      </c>
      <c r="BF46" s="10" t="e">
        <f t="shared" si="34"/>
        <v>#DIV/0!</v>
      </c>
      <c r="BG46" s="23" t="e">
        <f t="shared" si="35"/>
        <v>#DIV/0!</v>
      </c>
      <c r="BH46" s="22" t="e">
        <f t="shared" si="36"/>
        <v>#DIV/0!</v>
      </c>
      <c r="BI46" s="10" t="e">
        <f t="shared" si="37"/>
        <v>#DIV/0!</v>
      </c>
      <c r="BJ46" s="23" t="e">
        <f t="shared" si="38"/>
        <v>#DIV/0!</v>
      </c>
      <c r="BK46" s="22" t="e">
        <f t="shared" si="39"/>
        <v>#DIV/0!</v>
      </c>
      <c r="BL46" s="10" t="e">
        <f t="shared" si="40"/>
        <v>#DIV/0!</v>
      </c>
      <c r="BM46" s="23" t="e">
        <f t="shared" si="41"/>
        <v>#DIV/0!</v>
      </c>
      <c r="BN46" s="22" t="e">
        <f t="shared" si="42"/>
        <v>#DIV/0!</v>
      </c>
      <c r="BO46" s="10" t="e">
        <f t="shared" si="43"/>
        <v>#DIV/0!</v>
      </c>
      <c r="BP46" s="23" t="e">
        <f t="shared" si="44"/>
        <v>#DIV/0!</v>
      </c>
      <c r="BR46" t="e">
        <f t="shared" si="45"/>
        <v>#DIV/0!</v>
      </c>
    </row>
    <row r="47" spans="1:70">
      <c r="A47">
        <f>'2. k-data'!A47</f>
        <v>580</v>
      </c>
      <c r="B47" t="e">
        <f>'5. r-data'!B46</f>
        <v>#DIV/0!</v>
      </c>
      <c r="D47" s="22">
        <v>0.9163</v>
      </c>
      <c r="E47" s="10">
        <v>0.87</v>
      </c>
      <c r="F47" s="23">
        <v>1.6999999999999999E-3</v>
      </c>
      <c r="H47" s="22">
        <v>0.34100000000000003</v>
      </c>
      <c r="I47" s="10">
        <v>0.33500000000000002</v>
      </c>
      <c r="J47" s="10">
        <v>0.315</v>
      </c>
      <c r="K47" s="10">
        <v>0.247</v>
      </c>
      <c r="L47" s="10">
        <v>0.26</v>
      </c>
      <c r="M47" s="10">
        <v>0.22500000000000001</v>
      </c>
      <c r="N47" s="10">
        <v>0.254</v>
      </c>
      <c r="O47" s="10">
        <v>0.27800000000000002</v>
      </c>
      <c r="P47" s="10">
        <v>0.06</v>
      </c>
      <c r="Q47" s="10">
        <v>0.70099999999999996</v>
      </c>
      <c r="R47" s="10">
        <v>0.125</v>
      </c>
      <c r="S47" s="10">
        <v>1.7000000000000001E-2</v>
      </c>
      <c r="T47" s="10">
        <v>0.68</v>
      </c>
      <c r="U47" s="10">
        <v>0.11799999999999999</v>
      </c>
      <c r="V47" s="23">
        <v>0.28499999999999998</v>
      </c>
      <c r="X47" s="22" t="e">
        <f t="shared" si="0"/>
        <v>#DIV/0!</v>
      </c>
      <c r="Y47" s="10" t="e">
        <f t="shared" si="1"/>
        <v>#DIV/0!</v>
      </c>
      <c r="Z47" s="23" t="e">
        <f t="shared" si="2"/>
        <v>#DIV/0!</v>
      </c>
      <c r="AA47" s="22" t="e">
        <f t="shared" si="3"/>
        <v>#DIV/0!</v>
      </c>
      <c r="AB47" s="10" t="e">
        <f t="shared" si="4"/>
        <v>#DIV/0!</v>
      </c>
      <c r="AC47" s="23" t="e">
        <f t="shared" si="5"/>
        <v>#DIV/0!</v>
      </c>
      <c r="AD47" s="22" t="e">
        <f t="shared" si="6"/>
        <v>#DIV/0!</v>
      </c>
      <c r="AE47" s="10" t="e">
        <f t="shared" si="7"/>
        <v>#DIV/0!</v>
      </c>
      <c r="AF47" s="23" t="e">
        <f t="shared" si="8"/>
        <v>#DIV/0!</v>
      </c>
      <c r="AG47" s="22" t="e">
        <f t="shared" si="9"/>
        <v>#DIV/0!</v>
      </c>
      <c r="AH47" s="10" t="e">
        <f t="shared" si="10"/>
        <v>#DIV/0!</v>
      </c>
      <c r="AI47" s="23" t="e">
        <f t="shared" si="11"/>
        <v>#DIV/0!</v>
      </c>
      <c r="AJ47" s="22" t="e">
        <f t="shared" si="12"/>
        <v>#DIV/0!</v>
      </c>
      <c r="AK47" s="10" t="e">
        <f t="shared" si="13"/>
        <v>#DIV/0!</v>
      </c>
      <c r="AL47" s="23" t="e">
        <f t="shared" si="14"/>
        <v>#DIV/0!</v>
      </c>
      <c r="AM47" s="22" t="e">
        <f t="shared" si="15"/>
        <v>#DIV/0!</v>
      </c>
      <c r="AN47" s="10" t="e">
        <f t="shared" si="16"/>
        <v>#DIV/0!</v>
      </c>
      <c r="AO47" s="23" t="e">
        <f t="shared" si="17"/>
        <v>#DIV/0!</v>
      </c>
      <c r="AP47" s="22" t="e">
        <f t="shared" si="18"/>
        <v>#DIV/0!</v>
      </c>
      <c r="AQ47" s="10" t="e">
        <f t="shared" si="19"/>
        <v>#DIV/0!</v>
      </c>
      <c r="AR47" s="23" t="e">
        <f t="shared" si="20"/>
        <v>#DIV/0!</v>
      </c>
      <c r="AS47" s="22" t="e">
        <f t="shared" si="21"/>
        <v>#DIV/0!</v>
      </c>
      <c r="AT47" s="10" t="e">
        <f t="shared" si="22"/>
        <v>#DIV/0!</v>
      </c>
      <c r="AU47" s="23" t="e">
        <f t="shared" si="23"/>
        <v>#DIV/0!</v>
      </c>
      <c r="AV47" s="22" t="e">
        <f t="shared" si="24"/>
        <v>#DIV/0!</v>
      </c>
      <c r="AW47" s="10" t="e">
        <f t="shared" si="25"/>
        <v>#DIV/0!</v>
      </c>
      <c r="AX47" s="23" t="e">
        <f t="shared" si="26"/>
        <v>#DIV/0!</v>
      </c>
      <c r="AY47" s="22" t="e">
        <f t="shared" si="27"/>
        <v>#DIV/0!</v>
      </c>
      <c r="AZ47" s="10" t="e">
        <f t="shared" si="28"/>
        <v>#DIV/0!</v>
      </c>
      <c r="BA47" s="23" t="e">
        <f t="shared" si="29"/>
        <v>#DIV/0!</v>
      </c>
      <c r="BB47" s="22" t="e">
        <f t="shared" si="30"/>
        <v>#DIV/0!</v>
      </c>
      <c r="BC47" s="10" t="e">
        <f t="shared" si="31"/>
        <v>#DIV/0!</v>
      </c>
      <c r="BD47" s="23" t="e">
        <f t="shared" si="32"/>
        <v>#DIV/0!</v>
      </c>
      <c r="BE47" s="22" t="e">
        <f t="shared" si="33"/>
        <v>#DIV/0!</v>
      </c>
      <c r="BF47" s="10" t="e">
        <f t="shared" si="34"/>
        <v>#DIV/0!</v>
      </c>
      <c r="BG47" s="23" t="e">
        <f t="shared" si="35"/>
        <v>#DIV/0!</v>
      </c>
      <c r="BH47" s="22" t="e">
        <f t="shared" si="36"/>
        <v>#DIV/0!</v>
      </c>
      <c r="BI47" s="10" t="e">
        <f t="shared" si="37"/>
        <v>#DIV/0!</v>
      </c>
      <c r="BJ47" s="23" t="e">
        <f t="shared" si="38"/>
        <v>#DIV/0!</v>
      </c>
      <c r="BK47" s="22" t="e">
        <f t="shared" si="39"/>
        <v>#DIV/0!</v>
      </c>
      <c r="BL47" s="10" t="e">
        <f t="shared" si="40"/>
        <v>#DIV/0!</v>
      </c>
      <c r="BM47" s="23" t="e">
        <f t="shared" si="41"/>
        <v>#DIV/0!</v>
      </c>
      <c r="BN47" s="22" t="e">
        <f t="shared" si="42"/>
        <v>#DIV/0!</v>
      </c>
      <c r="BO47" s="10" t="e">
        <f t="shared" si="43"/>
        <v>#DIV/0!</v>
      </c>
      <c r="BP47" s="23" t="e">
        <f t="shared" si="44"/>
        <v>#DIV/0!</v>
      </c>
      <c r="BR47" t="e">
        <f t="shared" si="45"/>
        <v>#DIV/0!</v>
      </c>
    </row>
    <row r="48" spans="1:70">
      <c r="A48">
        <f>'2. k-data'!A48</f>
        <v>585</v>
      </c>
      <c r="B48" t="e">
        <f>'5. r-data'!B47</f>
        <v>#DIV/0!</v>
      </c>
      <c r="D48" s="22">
        <v>0.97860000000000003</v>
      </c>
      <c r="E48" s="10">
        <v>0.81630000000000003</v>
      </c>
      <c r="F48" s="23">
        <v>1.4E-3</v>
      </c>
      <c r="H48" s="22">
        <v>0.36699999999999999</v>
      </c>
      <c r="I48" s="10">
        <v>0.33900000000000002</v>
      </c>
      <c r="J48" s="10">
        <v>0.29899999999999999</v>
      </c>
      <c r="K48" s="10">
        <v>0.22900000000000001</v>
      </c>
      <c r="L48" s="10">
        <v>0.247</v>
      </c>
      <c r="M48" s="10">
        <v>0.222</v>
      </c>
      <c r="N48" s="10">
        <v>0.25900000000000001</v>
      </c>
      <c r="O48" s="10">
        <v>0.28399999999999997</v>
      </c>
      <c r="P48" s="10">
        <v>7.5999999999999998E-2</v>
      </c>
      <c r="Q48" s="10">
        <v>0.70399999999999996</v>
      </c>
      <c r="R48" s="10">
        <v>0.114</v>
      </c>
      <c r="S48" s="10">
        <v>1.7000000000000001E-2</v>
      </c>
      <c r="T48" s="10">
        <v>0.70099999999999996</v>
      </c>
      <c r="U48" s="10">
        <v>0.112</v>
      </c>
      <c r="V48" s="23">
        <v>0.314</v>
      </c>
      <c r="X48" s="22" t="e">
        <f t="shared" si="0"/>
        <v>#DIV/0!</v>
      </c>
      <c r="Y48" s="10" t="e">
        <f t="shared" si="1"/>
        <v>#DIV/0!</v>
      </c>
      <c r="Z48" s="23" t="e">
        <f t="shared" si="2"/>
        <v>#DIV/0!</v>
      </c>
      <c r="AA48" s="22" t="e">
        <f t="shared" si="3"/>
        <v>#DIV/0!</v>
      </c>
      <c r="AB48" s="10" t="e">
        <f t="shared" si="4"/>
        <v>#DIV/0!</v>
      </c>
      <c r="AC48" s="23" t="e">
        <f t="shared" si="5"/>
        <v>#DIV/0!</v>
      </c>
      <c r="AD48" s="22" t="e">
        <f t="shared" si="6"/>
        <v>#DIV/0!</v>
      </c>
      <c r="AE48" s="10" t="e">
        <f t="shared" si="7"/>
        <v>#DIV/0!</v>
      </c>
      <c r="AF48" s="23" t="e">
        <f t="shared" si="8"/>
        <v>#DIV/0!</v>
      </c>
      <c r="AG48" s="22" t="e">
        <f t="shared" si="9"/>
        <v>#DIV/0!</v>
      </c>
      <c r="AH48" s="10" t="e">
        <f t="shared" si="10"/>
        <v>#DIV/0!</v>
      </c>
      <c r="AI48" s="23" t="e">
        <f t="shared" si="11"/>
        <v>#DIV/0!</v>
      </c>
      <c r="AJ48" s="22" t="e">
        <f t="shared" si="12"/>
        <v>#DIV/0!</v>
      </c>
      <c r="AK48" s="10" t="e">
        <f t="shared" si="13"/>
        <v>#DIV/0!</v>
      </c>
      <c r="AL48" s="23" t="e">
        <f t="shared" si="14"/>
        <v>#DIV/0!</v>
      </c>
      <c r="AM48" s="22" t="e">
        <f t="shared" si="15"/>
        <v>#DIV/0!</v>
      </c>
      <c r="AN48" s="10" t="e">
        <f t="shared" si="16"/>
        <v>#DIV/0!</v>
      </c>
      <c r="AO48" s="23" t="e">
        <f t="shared" si="17"/>
        <v>#DIV/0!</v>
      </c>
      <c r="AP48" s="22" t="e">
        <f t="shared" si="18"/>
        <v>#DIV/0!</v>
      </c>
      <c r="AQ48" s="10" t="e">
        <f t="shared" si="19"/>
        <v>#DIV/0!</v>
      </c>
      <c r="AR48" s="23" t="e">
        <f t="shared" si="20"/>
        <v>#DIV/0!</v>
      </c>
      <c r="AS48" s="22" t="e">
        <f t="shared" si="21"/>
        <v>#DIV/0!</v>
      </c>
      <c r="AT48" s="10" t="e">
        <f t="shared" si="22"/>
        <v>#DIV/0!</v>
      </c>
      <c r="AU48" s="23" t="e">
        <f t="shared" si="23"/>
        <v>#DIV/0!</v>
      </c>
      <c r="AV48" s="22" t="e">
        <f t="shared" si="24"/>
        <v>#DIV/0!</v>
      </c>
      <c r="AW48" s="10" t="e">
        <f t="shared" si="25"/>
        <v>#DIV/0!</v>
      </c>
      <c r="AX48" s="23" t="e">
        <f t="shared" si="26"/>
        <v>#DIV/0!</v>
      </c>
      <c r="AY48" s="22" t="e">
        <f t="shared" si="27"/>
        <v>#DIV/0!</v>
      </c>
      <c r="AZ48" s="10" t="e">
        <f t="shared" si="28"/>
        <v>#DIV/0!</v>
      </c>
      <c r="BA48" s="23" t="e">
        <f t="shared" si="29"/>
        <v>#DIV/0!</v>
      </c>
      <c r="BB48" s="22" t="e">
        <f t="shared" si="30"/>
        <v>#DIV/0!</v>
      </c>
      <c r="BC48" s="10" t="e">
        <f t="shared" si="31"/>
        <v>#DIV/0!</v>
      </c>
      <c r="BD48" s="23" t="e">
        <f t="shared" si="32"/>
        <v>#DIV/0!</v>
      </c>
      <c r="BE48" s="22" t="e">
        <f t="shared" si="33"/>
        <v>#DIV/0!</v>
      </c>
      <c r="BF48" s="10" t="e">
        <f t="shared" si="34"/>
        <v>#DIV/0!</v>
      </c>
      <c r="BG48" s="23" t="e">
        <f t="shared" si="35"/>
        <v>#DIV/0!</v>
      </c>
      <c r="BH48" s="22" t="e">
        <f t="shared" si="36"/>
        <v>#DIV/0!</v>
      </c>
      <c r="BI48" s="10" t="e">
        <f t="shared" si="37"/>
        <v>#DIV/0!</v>
      </c>
      <c r="BJ48" s="23" t="e">
        <f t="shared" si="38"/>
        <v>#DIV/0!</v>
      </c>
      <c r="BK48" s="22" t="e">
        <f t="shared" si="39"/>
        <v>#DIV/0!</v>
      </c>
      <c r="BL48" s="10" t="e">
        <f t="shared" si="40"/>
        <v>#DIV/0!</v>
      </c>
      <c r="BM48" s="23" t="e">
        <f t="shared" si="41"/>
        <v>#DIV/0!</v>
      </c>
      <c r="BN48" s="22" t="e">
        <f t="shared" si="42"/>
        <v>#DIV/0!</v>
      </c>
      <c r="BO48" s="10" t="e">
        <f t="shared" si="43"/>
        <v>#DIV/0!</v>
      </c>
      <c r="BP48" s="23" t="e">
        <f t="shared" si="44"/>
        <v>#DIV/0!</v>
      </c>
      <c r="BR48" t="e">
        <f t="shared" si="45"/>
        <v>#DIV/0!</v>
      </c>
    </row>
    <row r="49" spans="1:70">
      <c r="A49">
        <f>'2. k-data'!A49</f>
        <v>590</v>
      </c>
      <c r="B49" t="e">
        <f>'5. r-data'!B48</f>
        <v>#DIV/0!</v>
      </c>
      <c r="D49" s="22">
        <v>1.0263</v>
      </c>
      <c r="E49" s="10">
        <v>0.75700000000000001</v>
      </c>
      <c r="F49" s="23">
        <v>1.1000000000000001E-3</v>
      </c>
      <c r="H49" s="22">
        <v>0.39</v>
      </c>
      <c r="I49" s="10">
        <v>0.34100000000000003</v>
      </c>
      <c r="J49" s="10">
        <v>0.28499999999999998</v>
      </c>
      <c r="K49" s="10">
        <v>0.214</v>
      </c>
      <c r="L49" s="10">
        <v>0.23200000000000001</v>
      </c>
      <c r="M49" s="10">
        <v>0.221</v>
      </c>
      <c r="N49" s="10">
        <v>0.27</v>
      </c>
      <c r="O49" s="10">
        <v>0.29499999999999998</v>
      </c>
      <c r="P49" s="10">
        <v>0.10199999999999999</v>
      </c>
      <c r="Q49" s="10">
        <v>0.70499999999999996</v>
      </c>
      <c r="R49" s="10">
        <v>0.106</v>
      </c>
      <c r="S49" s="10">
        <v>1.6E-2</v>
      </c>
      <c r="T49" s="10">
        <v>0.71699999999999997</v>
      </c>
      <c r="U49" s="10">
        <v>0.106</v>
      </c>
      <c r="V49" s="23">
        <v>0.35399999999999998</v>
      </c>
      <c r="X49" s="22" t="e">
        <f t="shared" si="0"/>
        <v>#DIV/0!</v>
      </c>
      <c r="Y49" s="10" t="e">
        <f t="shared" si="1"/>
        <v>#DIV/0!</v>
      </c>
      <c r="Z49" s="23" t="e">
        <f t="shared" si="2"/>
        <v>#DIV/0!</v>
      </c>
      <c r="AA49" s="22" t="e">
        <f t="shared" si="3"/>
        <v>#DIV/0!</v>
      </c>
      <c r="AB49" s="10" t="e">
        <f t="shared" si="4"/>
        <v>#DIV/0!</v>
      </c>
      <c r="AC49" s="23" t="e">
        <f t="shared" si="5"/>
        <v>#DIV/0!</v>
      </c>
      <c r="AD49" s="22" t="e">
        <f t="shared" si="6"/>
        <v>#DIV/0!</v>
      </c>
      <c r="AE49" s="10" t="e">
        <f t="shared" si="7"/>
        <v>#DIV/0!</v>
      </c>
      <c r="AF49" s="23" t="e">
        <f t="shared" si="8"/>
        <v>#DIV/0!</v>
      </c>
      <c r="AG49" s="22" t="e">
        <f t="shared" si="9"/>
        <v>#DIV/0!</v>
      </c>
      <c r="AH49" s="10" t="e">
        <f t="shared" si="10"/>
        <v>#DIV/0!</v>
      </c>
      <c r="AI49" s="23" t="e">
        <f t="shared" si="11"/>
        <v>#DIV/0!</v>
      </c>
      <c r="AJ49" s="22" t="e">
        <f t="shared" si="12"/>
        <v>#DIV/0!</v>
      </c>
      <c r="AK49" s="10" t="e">
        <f t="shared" si="13"/>
        <v>#DIV/0!</v>
      </c>
      <c r="AL49" s="23" t="e">
        <f t="shared" si="14"/>
        <v>#DIV/0!</v>
      </c>
      <c r="AM49" s="22" t="e">
        <f t="shared" si="15"/>
        <v>#DIV/0!</v>
      </c>
      <c r="AN49" s="10" t="e">
        <f t="shared" si="16"/>
        <v>#DIV/0!</v>
      </c>
      <c r="AO49" s="23" t="e">
        <f t="shared" si="17"/>
        <v>#DIV/0!</v>
      </c>
      <c r="AP49" s="22" t="e">
        <f t="shared" si="18"/>
        <v>#DIV/0!</v>
      </c>
      <c r="AQ49" s="10" t="e">
        <f t="shared" si="19"/>
        <v>#DIV/0!</v>
      </c>
      <c r="AR49" s="23" t="e">
        <f t="shared" si="20"/>
        <v>#DIV/0!</v>
      </c>
      <c r="AS49" s="22" t="e">
        <f t="shared" si="21"/>
        <v>#DIV/0!</v>
      </c>
      <c r="AT49" s="10" t="e">
        <f t="shared" si="22"/>
        <v>#DIV/0!</v>
      </c>
      <c r="AU49" s="23" t="e">
        <f t="shared" si="23"/>
        <v>#DIV/0!</v>
      </c>
      <c r="AV49" s="22" t="e">
        <f t="shared" si="24"/>
        <v>#DIV/0!</v>
      </c>
      <c r="AW49" s="10" t="e">
        <f t="shared" si="25"/>
        <v>#DIV/0!</v>
      </c>
      <c r="AX49" s="23" t="e">
        <f t="shared" si="26"/>
        <v>#DIV/0!</v>
      </c>
      <c r="AY49" s="22" t="e">
        <f t="shared" si="27"/>
        <v>#DIV/0!</v>
      </c>
      <c r="AZ49" s="10" t="e">
        <f t="shared" si="28"/>
        <v>#DIV/0!</v>
      </c>
      <c r="BA49" s="23" t="e">
        <f t="shared" si="29"/>
        <v>#DIV/0!</v>
      </c>
      <c r="BB49" s="22" t="e">
        <f t="shared" si="30"/>
        <v>#DIV/0!</v>
      </c>
      <c r="BC49" s="10" t="e">
        <f t="shared" si="31"/>
        <v>#DIV/0!</v>
      </c>
      <c r="BD49" s="23" t="e">
        <f t="shared" si="32"/>
        <v>#DIV/0!</v>
      </c>
      <c r="BE49" s="22" t="e">
        <f t="shared" si="33"/>
        <v>#DIV/0!</v>
      </c>
      <c r="BF49" s="10" t="e">
        <f t="shared" si="34"/>
        <v>#DIV/0!</v>
      </c>
      <c r="BG49" s="23" t="e">
        <f t="shared" si="35"/>
        <v>#DIV/0!</v>
      </c>
      <c r="BH49" s="22" t="e">
        <f t="shared" si="36"/>
        <v>#DIV/0!</v>
      </c>
      <c r="BI49" s="10" t="e">
        <f t="shared" si="37"/>
        <v>#DIV/0!</v>
      </c>
      <c r="BJ49" s="23" t="e">
        <f t="shared" si="38"/>
        <v>#DIV/0!</v>
      </c>
      <c r="BK49" s="22" t="e">
        <f t="shared" si="39"/>
        <v>#DIV/0!</v>
      </c>
      <c r="BL49" s="10" t="e">
        <f t="shared" si="40"/>
        <v>#DIV/0!</v>
      </c>
      <c r="BM49" s="23" t="e">
        <f t="shared" si="41"/>
        <v>#DIV/0!</v>
      </c>
      <c r="BN49" s="22" t="e">
        <f t="shared" si="42"/>
        <v>#DIV/0!</v>
      </c>
      <c r="BO49" s="10" t="e">
        <f t="shared" si="43"/>
        <v>#DIV/0!</v>
      </c>
      <c r="BP49" s="23" t="e">
        <f t="shared" si="44"/>
        <v>#DIV/0!</v>
      </c>
      <c r="BR49" t="e">
        <f t="shared" si="45"/>
        <v>#DIV/0!</v>
      </c>
    </row>
    <row r="50" spans="1:70">
      <c r="A50">
        <f>'2. k-data'!A50</f>
        <v>595</v>
      </c>
      <c r="B50" t="e">
        <f>'5. r-data'!B49</f>
        <v>#DIV/0!</v>
      </c>
      <c r="D50" s="22">
        <v>1.0567</v>
      </c>
      <c r="E50" s="10">
        <v>0.69489999999999996</v>
      </c>
      <c r="F50" s="23">
        <v>1E-3</v>
      </c>
      <c r="H50" s="22">
        <v>0.40899999999999997</v>
      </c>
      <c r="I50" s="10">
        <v>0.34100000000000003</v>
      </c>
      <c r="J50" s="10">
        <v>0.27200000000000002</v>
      </c>
      <c r="K50" s="10">
        <v>0.19800000000000001</v>
      </c>
      <c r="L50" s="10">
        <v>0.22</v>
      </c>
      <c r="M50" s="10">
        <v>0.22</v>
      </c>
      <c r="N50" s="10">
        <v>0.28399999999999997</v>
      </c>
      <c r="O50" s="10">
        <v>0.316</v>
      </c>
      <c r="P50" s="10">
        <v>0.13600000000000001</v>
      </c>
      <c r="Q50" s="10">
        <v>0.70499999999999996</v>
      </c>
      <c r="R50" s="10">
        <v>0.1</v>
      </c>
      <c r="S50" s="10">
        <v>1.6E-2</v>
      </c>
      <c r="T50" s="10">
        <v>0.72899999999999998</v>
      </c>
      <c r="U50" s="10">
        <v>0.10100000000000001</v>
      </c>
      <c r="V50" s="23">
        <v>0.39800000000000002</v>
      </c>
      <c r="X50" s="22" t="e">
        <f t="shared" si="0"/>
        <v>#DIV/0!</v>
      </c>
      <c r="Y50" s="10" t="e">
        <f t="shared" si="1"/>
        <v>#DIV/0!</v>
      </c>
      <c r="Z50" s="23" t="e">
        <f t="shared" si="2"/>
        <v>#DIV/0!</v>
      </c>
      <c r="AA50" s="22" t="e">
        <f t="shared" si="3"/>
        <v>#DIV/0!</v>
      </c>
      <c r="AB50" s="10" t="e">
        <f t="shared" si="4"/>
        <v>#DIV/0!</v>
      </c>
      <c r="AC50" s="23" t="e">
        <f t="shared" si="5"/>
        <v>#DIV/0!</v>
      </c>
      <c r="AD50" s="22" t="e">
        <f t="shared" si="6"/>
        <v>#DIV/0!</v>
      </c>
      <c r="AE50" s="10" t="e">
        <f t="shared" si="7"/>
        <v>#DIV/0!</v>
      </c>
      <c r="AF50" s="23" t="e">
        <f t="shared" si="8"/>
        <v>#DIV/0!</v>
      </c>
      <c r="AG50" s="22" t="e">
        <f t="shared" si="9"/>
        <v>#DIV/0!</v>
      </c>
      <c r="AH50" s="10" t="e">
        <f t="shared" si="10"/>
        <v>#DIV/0!</v>
      </c>
      <c r="AI50" s="23" t="e">
        <f t="shared" si="11"/>
        <v>#DIV/0!</v>
      </c>
      <c r="AJ50" s="22" t="e">
        <f t="shared" si="12"/>
        <v>#DIV/0!</v>
      </c>
      <c r="AK50" s="10" t="e">
        <f t="shared" si="13"/>
        <v>#DIV/0!</v>
      </c>
      <c r="AL50" s="23" t="e">
        <f t="shared" si="14"/>
        <v>#DIV/0!</v>
      </c>
      <c r="AM50" s="22" t="e">
        <f t="shared" si="15"/>
        <v>#DIV/0!</v>
      </c>
      <c r="AN50" s="10" t="e">
        <f t="shared" si="16"/>
        <v>#DIV/0!</v>
      </c>
      <c r="AO50" s="23" t="e">
        <f t="shared" si="17"/>
        <v>#DIV/0!</v>
      </c>
      <c r="AP50" s="22" t="e">
        <f t="shared" si="18"/>
        <v>#DIV/0!</v>
      </c>
      <c r="AQ50" s="10" t="e">
        <f t="shared" si="19"/>
        <v>#DIV/0!</v>
      </c>
      <c r="AR50" s="23" t="e">
        <f t="shared" si="20"/>
        <v>#DIV/0!</v>
      </c>
      <c r="AS50" s="22" t="e">
        <f t="shared" si="21"/>
        <v>#DIV/0!</v>
      </c>
      <c r="AT50" s="10" t="e">
        <f t="shared" si="22"/>
        <v>#DIV/0!</v>
      </c>
      <c r="AU50" s="23" t="e">
        <f t="shared" si="23"/>
        <v>#DIV/0!</v>
      </c>
      <c r="AV50" s="22" t="e">
        <f t="shared" si="24"/>
        <v>#DIV/0!</v>
      </c>
      <c r="AW50" s="10" t="e">
        <f t="shared" si="25"/>
        <v>#DIV/0!</v>
      </c>
      <c r="AX50" s="23" t="e">
        <f t="shared" si="26"/>
        <v>#DIV/0!</v>
      </c>
      <c r="AY50" s="22" t="e">
        <f t="shared" si="27"/>
        <v>#DIV/0!</v>
      </c>
      <c r="AZ50" s="10" t="e">
        <f t="shared" si="28"/>
        <v>#DIV/0!</v>
      </c>
      <c r="BA50" s="23" t="e">
        <f t="shared" si="29"/>
        <v>#DIV/0!</v>
      </c>
      <c r="BB50" s="22" t="e">
        <f t="shared" si="30"/>
        <v>#DIV/0!</v>
      </c>
      <c r="BC50" s="10" t="e">
        <f t="shared" si="31"/>
        <v>#DIV/0!</v>
      </c>
      <c r="BD50" s="23" t="e">
        <f t="shared" si="32"/>
        <v>#DIV/0!</v>
      </c>
      <c r="BE50" s="22" t="e">
        <f t="shared" si="33"/>
        <v>#DIV/0!</v>
      </c>
      <c r="BF50" s="10" t="e">
        <f t="shared" si="34"/>
        <v>#DIV/0!</v>
      </c>
      <c r="BG50" s="23" t="e">
        <f t="shared" si="35"/>
        <v>#DIV/0!</v>
      </c>
      <c r="BH50" s="22" t="e">
        <f t="shared" si="36"/>
        <v>#DIV/0!</v>
      </c>
      <c r="BI50" s="10" t="e">
        <f t="shared" si="37"/>
        <v>#DIV/0!</v>
      </c>
      <c r="BJ50" s="23" t="e">
        <f t="shared" si="38"/>
        <v>#DIV/0!</v>
      </c>
      <c r="BK50" s="22" t="e">
        <f t="shared" si="39"/>
        <v>#DIV/0!</v>
      </c>
      <c r="BL50" s="10" t="e">
        <f t="shared" si="40"/>
        <v>#DIV/0!</v>
      </c>
      <c r="BM50" s="23" t="e">
        <f t="shared" si="41"/>
        <v>#DIV/0!</v>
      </c>
      <c r="BN50" s="22" t="e">
        <f t="shared" si="42"/>
        <v>#DIV/0!</v>
      </c>
      <c r="BO50" s="10" t="e">
        <f t="shared" si="43"/>
        <v>#DIV/0!</v>
      </c>
      <c r="BP50" s="23" t="e">
        <f t="shared" si="44"/>
        <v>#DIV/0!</v>
      </c>
      <c r="BR50" t="e">
        <f t="shared" si="45"/>
        <v>#DIV/0!</v>
      </c>
    </row>
    <row r="51" spans="1:70">
      <c r="A51">
        <f>'2. k-data'!A51</f>
        <v>600</v>
      </c>
      <c r="B51" t="e">
        <f>'5. r-data'!B50</f>
        <v>#DIV/0!</v>
      </c>
      <c r="D51" s="22">
        <v>1.0622</v>
      </c>
      <c r="E51" s="10">
        <v>0.63100000000000001</v>
      </c>
      <c r="F51" s="23">
        <v>8.0000000000000004E-4</v>
      </c>
      <c r="H51" s="22">
        <v>0.42399999999999999</v>
      </c>
      <c r="I51" s="10">
        <v>0.34200000000000003</v>
      </c>
      <c r="J51" s="10">
        <v>0.26400000000000001</v>
      </c>
      <c r="K51" s="10">
        <v>0.185</v>
      </c>
      <c r="L51" s="10">
        <v>0.21</v>
      </c>
      <c r="M51" s="10">
        <v>0.22</v>
      </c>
      <c r="N51" s="10">
        <v>0.30199999999999999</v>
      </c>
      <c r="O51" s="10">
        <v>0.34799999999999998</v>
      </c>
      <c r="P51" s="10">
        <v>0.19</v>
      </c>
      <c r="Q51" s="10">
        <v>0.70599999999999996</v>
      </c>
      <c r="R51" s="10">
        <v>9.6000000000000002E-2</v>
      </c>
      <c r="S51" s="10">
        <v>1.6E-2</v>
      </c>
      <c r="T51" s="10">
        <v>0.73599999999999999</v>
      </c>
      <c r="U51" s="10">
        <v>9.8000000000000004E-2</v>
      </c>
      <c r="V51" s="23">
        <v>0.44</v>
      </c>
      <c r="X51" s="22" t="e">
        <f t="shared" si="0"/>
        <v>#DIV/0!</v>
      </c>
      <c r="Y51" s="10" t="e">
        <f t="shared" si="1"/>
        <v>#DIV/0!</v>
      </c>
      <c r="Z51" s="23" t="e">
        <f t="shared" si="2"/>
        <v>#DIV/0!</v>
      </c>
      <c r="AA51" s="22" t="e">
        <f t="shared" si="3"/>
        <v>#DIV/0!</v>
      </c>
      <c r="AB51" s="10" t="e">
        <f t="shared" si="4"/>
        <v>#DIV/0!</v>
      </c>
      <c r="AC51" s="23" t="e">
        <f t="shared" si="5"/>
        <v>#DIV/0!</v>
      </c>
      <c r="AD51" s="22" t="e">
        <f t="shared" si="6"/>
        <v>#DIV/0!</v>
      </c>
      <c r="AE51" s="10" t="e">
        <f t="shared" si="7"/>
        <v>#DIV/0!</v>
      </c>
      <c r="AF51" s="23" t="e">
        <f t="shared" si="8"/>
        <v>#DIV/0!</v>
      </c>
      <c r="AG51" s="22" t="e">
        <f t="shared" si="9"/>
        <v>#DIV/0!</v>
      </c>
      <c r="AH51" s="10" t="e">
        <f t="shared" si="10"/>
        <v>#DIV/0!</v>
      </c>
      <c r="AI51" s="23" t="e">
        <f t="shared" si="11"/>
        <v>#DIV/0!</v>
      </c>
      <c r="AJ51" s="22" t="e">
        <f t="shared" si="12"/>
        <v>#DIV/0!</v>
      </c>
      <c r="AK51" s="10" t="e">
        <f t="shared" si="13"/>
        <v>#DIV/0!</v>
      </c>
      <c r="AL51" s="23" t="e">
        <f t="shared" si="14"/>
        <v>#DIV/0!</v>
      </c>
      <c r="AM51" s="22" t="e">
        <f t="shared" si="15"/>
        <v>#DIV/0!</v>
      </c>
      <c r="AN51" s="10" t="e">
        <f t="shared" si="16"/>
        <v>#DIV/0!</v>
      </c>
      <c r="AO51" s="23" t="e">
        <f t="shared" si="17"/>
        <v>#DIV/0!</v>
      </c>
      <c r="AP51" s="22" t="e">
        <f t="shared" si="18"/>
        <v>#DIV/0!</v>
      </c>
      <c r="AQ51" s="10" t="e">
        <f t="shared" si="19"/>
        <v>#DIV/0!</v>
      </c>
      <c r="AR51" s="23" t="e">
        <f t="shared" si="20"/>
        <v>#DIV/0!</v>
      </c>
      <c r="AS51" s="22" t="e">
        <f t="shared" si="21"/>
        <v>#DIV/0!</v>
      </c>
      <c r="AT51" s="10" t="e">
        <f t="shared" si="22"/>
        <v>#DIV/0!</v>
      </c>
      <c r="AU51" s="23" t="e">
        <f t="shared" si="23"/>
        <v>#DIV/0!</v>
      </c>
      <c r="AV51" s="22" t="e">
        <f t="shared" si="24"/>
        <v>#DIV/0!</v>
      </c>
      <c r="AW51" s="10" t="e">
        <f t="shared" si="25"/>
        <v>#DIV/0!</v>
      </c>
      <c r="AX51" s="23" t="e">
        <f t="shared" si="26"/>
        <v>#DIV/0!</v>
      </c>
      <c r="AY51" s="22" t="e">
        <f t="shared" si="27"/>
        <v>#DIV/0!</v>
      </c>
      <c r="AZ51" s="10" t="e">
        <f t="shared" si="28"/>
        <v>#DIV/0!</v>
      </c>
      <c r="BA51" s="23" t="e">
        <f t="shared" si="29"/>
        <v>#DIV/0!</v>
      </c>
      <c r="BB51" s="22" t="e">
        <f t="shared" si="30"/>
        <v>#DIV/0!</v>
      </c>
      <c r="BC51" s="10" t="e">
        <f t="shared" si="31"/>
        <v>#DIV/0!</v>
      </c>
      <c r="BD51" s="23" t="e">
        <f t="shared" si="32"/>
        <v>#DIV/0!</v>
      </c>
      <c r="BE51" s="22" t="e">
        <f t="shared" si="33"/>
        <v>#DIV/0!</v>
      </c>
      <c r="BF51" s="10" t="e">
        <f t="shared" si="34"/>
        <v>#DIV/0!</v>
      </c>
      <c r="BG51" s="23" t="e">
        <f t="shared" si="35"/>
        <v>#DIV/0!</v>
      </c>
      <c r="BH51" s="22" t="e">
        <f t="shared" si="36"/>
        <v>#DIV/0!</v>
      </c>
      <c r="BI51" s="10" t="e">
        <f t="shared" si="37"/>
        <v>#DIV/0!</v>
      </c>
      <c r="BJ51" s="23" t="e">
        <f t="shared" si="38"/>
        <v>#DIV/0!</v>
      </c>
      <c r="BK51" s="22" t="e">
        <f t="shared" si="39"/>
        <v>#DIV/0!</v>
      </c>
      <c r="BL51" s="10" t="e">
        <f t="shared" si="40"/>
        <v>#DIV/0!</v>
      </c>
      <c r="BM51" s="23" t="e">
        <f t="shared" si="41"/>
        <v>#DIV/0!</v>
      </c>
      <c r="BN51" s="22" t="e">
        <f t="shared" si="42"/>
        <v>#DIV/0!</v>
      </c>
      <c r="BO51" s="10" t="e">
        <f t="shared" si="43"/>
        <v>#DIV/0!</v>
      </c>
      <c r="BP51" s="23" t="e">
        <f t="shared" si="44"/>
        <v>#DIV/0!</v>
      </c>
      <c r="BR51" t="e">
        <f t="shared" si="45"/>
        <v>#DIV/0!</v>
      </c>
    </row>
    <row r="52" spans="1:70">
      <c r="A52">
        <f>'2. k-data'!A52</f>
        <v>605</v>
      </c>
      <c r="B52" t="e">
        <f>'5. r-data'!B51</f>
        <v>#DIV/0!</v>
      </c>
      <c r="D52" s="22">
        <v>1.0456000000000001</v>
      </c>
      <c r="E52" s="10">
        <v>0.56679999999999997</v>
      </c>
      <c r="F52" s="23">
        <v>5.9999999999999995E-4</v>
      </c>
      <c r="H52" s="22">
        <v>0.435</v>
      </c>
      <c r="I52" s="10">
        <v>0.34200000000000003</v>
      </c>
      <c r="J52" s="10">
        <v>0.25700000000000001</v>
      </c>
      <c r="K52" s="10">
        <v>0.17499999999999999</v>
      </c>
      <c r="L52" s="10">
        <v>0.2</v>
      </c>
      <c r="M52" s="10">
        <v>0.22</v>
      </c>
      <c r="N52" s="10">
        <v>0.32400000000000001</v>
      </c>
      <c r="O52" s="10">
        <v>0.38400000000000001</v>
      </c>
      <c r="P52" s="10">
        <v>0.25600000000000001</v>
      </c>
      <c r="Q52" s="10">
        <v>0.70699999999999996</v>
      </c>
      <c r="R52" s="10">
        <v>9.1999999999999998E-2</v>
      </c>
      <c r="S52" s="10">
        <v>1.6E-2</v>
      </c>
      <c r="T52" s="10">
        <v>0.74199999999999999</v>
      </c>
      <c r="U52" s="10">
        <v>9.5000000000000001E-2</v>
      </c>
      <c r="V52" s="23">
        <v>0.47</v>
      </c>
      <c r="X52" s="22" t="e">
        <f t="shared" si="0"/>
        <v>#DIV/0!</v>
      </c>
      <c r="Y52" s="10" t="e">
        <f t="shared" si="1"/>
        <v>#DIV/0!</v>
      </c>
      <c r="Z52" s="23" t="e">
        <f t="shared" si="2"/>
        <v>#DIV/0!</v>
      </c>
      <c r="AA52" s="22" t="e">
        <f t="shared" si="3"/>
        <v>#DIV/0!</v>
      </c>
      <c r="AB52" s="10" t="e">
        <f t="shared" si="4"/>
        <v>#DIV/0!</v>
      </c>
      <c r="AC52" s="23" t="e">
        <f t="shared" si="5"/>
        <v>#DIV/0!</v>
      </c>
      <c r="AD52" s="22" t="e">
        <f t="shared" si="6"/>
        <v>#DIV/0!</v>
      </c>
      <c r="AE52" s="10" t="e">
        <f t="shared" si="7"/>
        <v>#DIV/0!</v>
      </c>
      <c r="AF52" s="23" t="e">
        <f t="shared" si="8"/>
        <v>#DIV/0!</v>
      </c>
      <c r="AG52" s="22" t="e">
        <f t="shared" si="9"/>
        <v>#DIV/0!</v>
      </c>
      <c r="AH52" s="10" t="e">
        <f t="shared" si="10"/>
        <v>#DIV/0!</v>
      </c>
      <c r="AI52" s="23" t="e">
        <f t="shared" si="11"/>
        <v>#DIV/0!</v>
      </c>
      <c r="AJ52" s="22" t="e">
        <f t="shared" si="12"/>
        <v>#DIV/0!</v>
      </c>
      <c r="AK52" s="10" t="e">
        <f t="shared" si="13"/>
        <v>#DIV/0!</v>
      </c>
      <c r="AL52" s="23" t="e">
        <f t="shared" si="14"/>
        <v>#DIV/0!</v>
      </c>
      <c r="AM52" s="22" t="e">
        <f t="shared" si="15"/>
        <v>#DIV/0!</v>
      </c>
      <c r="AN52" s="10" t="e">
        <f t="shared" si="16"/>
        <v>#DIV/0!</v>
      </c>
      <c r="AO52" s="23" t="e">
        <f t="shared" si="17"/>
        <v>#DIV/0!</v>
      </c>
      <c r="AP52" s="22" t="e">
        <f t="shared" si="18"/>
        <v>#DIV/0!</v>
      </c>
      <c r="AQ52" s="10" t="e">
        <f t="shared" si="19"/>
        <v>#DIV/0!</v>
      </c>
      <c r="AR52" s="23" t="e">
        <f t="shared" si="20"/>
        <v>#DIV/0!</v>
      </c>
      <c r="AS52" s="22" t="e">
        <f t="shared" si="21"/>
        <v>#DIV/0!</v>
      </c>
      <c r="AT52" s="10" t="e">
        <f t="shared" si="22"/>
        <v>#DIV/0!</v>
      </c>
      <c r="AU52" s="23" t="e">
        <f t="shared" si="23"/>
        <v>#DIV/0!</v>
      </c>
      <c r="AV52" s="22" t="e">
        <f t="shared" si="24"/>
        <v>#DIV/0!</v>
      </c>
      <c r="AW52" s="10" t="e">
        <f t="shared" si="25"/>
        <v>#DIV/0!</v>
      </c>
      <c r="AX52" s="23" t="e">
        <f t="shared" si="26"/>
        <v>#DIV/0!</v>
      </c>
      <c r="AY52" s="22" t="e">
        <f t="shared" si="27"/>
        <v>#DIV/0!</v>
      </c>
      <c r="AZ52" s="10" t="e">
        <f t="shared" si="28"/>
        <v>#DIV/0!</v>
      </c>
      <c r="BA52" s="23" t="e">
        <f t="shared" si="29"/>
        <v>#DIV/0!</v>
      </c>
      <c r="BB52" s="22" t="e">
        <f t="shared" si="30"/>
        <v>#DIV/0!</v>
      </c>
      <c r="BC52" s="10" t="e">
        <f t="shared" si="31"/>
        <v>#DIV/0!</v>
      </c>
      <c r="BD52" s="23" t="e">
        <f t="shared" si="32"/>
        <v>#DIV/0!</v>
      </c>
      <c r="BE52" s="22" t="e">
        <f t="shared" si="33"/>
        <v>#DIV/0!</v>
      </c>
      <c r="BF52" s="10" t="e">
        <f t="shared" si="34"/>
        <v>#DIV/0!</v>
      </c>
      <c r="BG52" s="23" t="e">
        <f t="shared" si="35"/>
        <v>#DIV/0!</v>
      </c>
      <c r="BH52" s="22" t="e">
        <f t="shared" si="36"/>
        <v>#DIV/0!</v>
      </c>
      <c r="BI52" s="10" t="e">
        <f t="shared" si="37"/>
        <v>#DIV/0!</v>
      </c>
      <c r="BJ52" s="23" t="e">
        <f t="shared" si="38"/>
        <v>#DIV/0!</v>
      </c>
      <c r="BK52" s="22" t="e">
        <f t="shared" si="39"/>
        <v>#DIV/0!</v>
      </c>
      <c r="BL52" s="10" t="e">
        <f t="shared" si="40"/>
        <v>#DIV/0!</v>
      </c>
      <c r="BM52" s="23" t="e">
        <f t="shared" si="41"/>
        <v>#DIV/0!</v>
      </c>
      <c r="BN52" s="22" t="e">
        <f t="shared" si="42"/>
        <v>#DIV/0!</v>
      </c>
      <c r="BO52" s="10" t="e">
        <f t="shared" si="43"/>
        <v>#DIV/0!</v>
      </c>
      <c r="BP52" s="23" t="e">
        <f t="shared" si="44"/>
        <v>#DIV/0!</v>
      </c>
      <c r="BR52" t="e">
        <f t="shared" si="45"/>
        <v>#DIV/0!</v>
      </c>
    </row>
    <row r="53" spans="1:70">
      <c r="A53">
        <f>'2. k-data'!A53</f>
        <v>610</v>
      </c>
      <c r="B53" t="e">
        <f>'5. r-data'!B52</f>
        <v>#DIV/0!</v>
      </c>
      <c r="D53" s="22">
        <v>1.0025999999999999</v>
      </c>
      <c r="E53" s="10">
        <v>0.503</v>
      </c>
      <c r="F53" s="23">
        <v>2.9999999999999997E-4</v>
      </c>
      <c r="H53" s="22">
        <v>0.442</v>
      </c>
      <c r="I53" s="10">
        <v>0.34200000000000003</v>
      </c>
      <c r="J53" s="10">
        <v>0.252</v>
      </c>
      <c r="K53" s="10">
        <v>0.16900000000000001</v>
      </c>
      <c r="L53" s="10">
        <v>0.19400000000000001</v>
      </c>
      <c r="M53" s="10">
        <v>0.22</v>
      </c>
      <c r="N53" s="10">
        <v>0.34399999999999997</v>
      </c>
      <c r="O53" s="10">
        <v>0.434</v>
      </c>
      <c r="P53" s="10">
        <v>0.33600000000000002</v>
      </c>
      <c r="Q53" s="10">
        <v>0.70699999999999996</v>
      </c>
      <c r="R53" s="10">
        <v>0.09</v>
      </c>
      <c r="S53" s="10">
        <v>1.6E-2</v>
      </c>
      <c r="T53" s="10">
        <v>0.745</v>
      </c>
      <c r="U53" s="10">
        <v>9.2999999999999999E-2</v>
      </c>
      <c r="V53" s="23">
        <v>0.49399999999999999</v>
      </c>
      <c r="X53" s="22" t="e">
        <f t="shared" si="0"/>
        <v>#DIV/0!</v>
      </c>
      <c r="Y53" s="10" t="e">
        <f t="shared" si="1"/>
        <v>#DIV/0!</v>
      </c>
      <c r="Z53" s="23" t="e">
        <f t="shared" si="2"/>
        <v>#DIV/0!</v>
      </c>
      <c r="AA53" s="22" t="e">
        <f t="shared" si="3"/>
        <v>#DIV/0!</v>
      </c>
      <c r="AB53" s="10" t="e">
        <f t="shared" si="4"/>
        <v>#DIV/0!</v>
      </c>
      <c r="AC53" s="23" t="e">
        <f t="shared" si="5"/>
        <v>#DIV/0!</v>
      </c>
      <c r="AD53" s="22" t="e">
        <f t="shared" si="6"/>
        <v>#DIV/0!</v>
      </c>
      <c r="AE53" s="10" t="e">
        <f t="shared" si="7"/>
        <v>#DIV/0!</v>
      </c>
      <c r="AF53" s="23" t="e">
        <f t="shared" si="8"/>
        <v>#DIV/0!</v>
      </c>
      <c r="AG53" s="22" t="e">
        <f t="shared" si="9"/>
        <v>#DIV/0!</v>
      </c>
      <c r="AH53" s="10" t="e">
        <f t="shared" si="10"/>
        <v>#DIV/0!</v>
      </c>
      <c r="AI53" s="23" t="e">
        <f t="shared" si="11"/>
        <v>#DIV/0!</v>
      </c>
      <c r="AJ53" s="22" t="e">
        <f t="shared" si="12"/>
        <v>#DIV/0!</v>
      </c>
      <c r="AK53" s="10" t="e">
        <f t="shared" si="13"/>
        <v>#DIV/0!</v>
      </c>
      <c r="AL53" s="23" t="e">
        <f t="shared" si="14"/>
        <v>#DIV/0!</v>
      </c>
      <c r="AM53" s="22" t="e">
        <f t="shared" si="15"/>
        <v>#DIV/0!</v>
      </c>
      <c r="AN53" s="10" t="e">
        <f t="shared" si="16"/>
        <v>#DIV/0!</v>
      </c>
      <c r="AO53" s="23" t="e">
        <f t="shared" si="17"/>
        <v>#DIV/0!</v>
      </c>
      <c r="AP53" s="22" t="e">
        <f t="shared" si="18"/>
        <v>#DIV/0!</v>
      </c>
      <c r="AQ53" s="10" t="e">
        <f t="shared" si="19"/>
        <v>#DIV/0!</v>
      </c>
      <c r="AR53" s="23" t="e">
        <f t="shared" si="20"/>
        <v>#DIV/0!</v>
      </c>
      <c r="AS53" s="22" t="e">
        <f t="shared" si="21"/>
        <v>#DIV/0!</v>
      </c>
      <c r="AT53" s="10" t="e">
        <f t="shared" si="22"/>
        <v>#DIV/0!</v>
      </c>
      <c r="AU53" s="23" t="e">
        <f t="shared" si="23"/>
        <v>#DIV/0!</v>
      </c>
      <c r="AV53" s="22" t="e">
        <f t="shared" si="24"/>
        <v>#DIV/0!</v>
      </c>
      <c r="AW53" s="10" t="e">
        <f t="shared" si="25"/>
        <v>#DIV/0!</v>
      </c>
      <c r="AX53" s="23" t="e">
        <f t="shared" si="26"/>
        <v>#DIV/0!</v>
      </c>
      <c r="AY53" s="22" t="e">
        <f t="shared" si="27"/>
        <v>#DIV/0!</v>
      </c>
      <c r="AZ53" s="10" t="e">
        <f t="shared" si="28"/>
        <v>#DIV/0!</v>
      </c>
      <c r="BA53" s="23" t="e">
        <f t="shared" si="29"/>
        <v>#DIV/0!</v>
      </c>
      <c r="BB53" s="22" t="e">
        <f t="shared" si="30"/>
        <v>#DIV/0!</v>
      </c>
      <c r="BC53" s="10" t="e">
        <f t="shared" si="31"/>
        <v>#DIV/0!</v>
      </c>
      <c r="BD53" s="23" t="e">
        <f t="shared" si="32"/>
        <v>#DIV/0!</v>
      </c>
      <c r="BE53" s="22" t="e">
        <f t="shared" si="33"/>
        <v>#DIV/0!</v>
      </c>
      <c r="BF53" s="10" t="e">
        <f t="shared" si="34"/>
        <v>#DIV/0!</v>
      </c>
      <c r="BG53" s="23" t="e">
        <f t="shared" si="35"/>
        <v>#DIV/0!</v>
      </c>
      <c r="BH53" s="22" t="e">
        <f t="shared" si="36"/>
        <v>#DIV/0!</v>
      </c>
      <c r="BI53" s="10" t="e">
        <f t="shared" si="37"/>
        <v>#DIV/0!</v>
      </c>
      <c r="BJ53" s="23" t="e">
        <f t="shared" si="38"/>
        <v>#DIV/0!</v>
      </c>
      <c r="BK53" s="22" t="e">
        <f t="shared" si="39"/>
        <v>#DIV/0!</v>
      </c>
      <c r="BL53" s="10" t="e">
        <f t="shared" si="40"/>
        <v>#DIV/0!</v>
      </c>
      <c r="BM53" s="23" t="e">
        <f t="shared" si="41"/>
        <v>#DIV/0!</v>
      </c>
      <c r="BN53" s="22" t="e">
        <f t="shared" si="42"/>
        <v>#DIV/0!</v>
      </c>
      <c r="BO53" s="10" t="e">
        <f t="shared" si="43"/>
        <v>#DIV/0!</v>
      </c>
      <c r="BP53" s="23" t="e">
        <f t="shared" si="44"/>
        <v>#DIV/0!</v>
      </c>
      <c r="BR53" t="e">
        <f t="shared" si="45"/>
        <v>#DIV/0!</v>
      </c>
    </row>
    <row r="54" spans="1:70">
      <c r="A54">
        <f>'2. k-data'!A54</f>
        <v>615</v>
      </c>
      <c r="B54" t="e">
        <f>'5. r-data'!B53</f>
        <v>#DIV/0!</v>
      </c>
      <c r="D54" s="22">
        <v>0.93840000000000001</v>
      </c>
      <c r="E54" s="10">
        <v>0.44119999999999998</v>
      </c>
      <c r="F54" s="23">
        <v>2.0000000000000001E-4</v>
      </c>
      <c r="H54" s="22">
        <v>0.44800000000000001</v>
      </c>
      <c r="I54" s="10">
        <v>0.34100000000000003</v>
      </c>
      <c r="J54" s="10">
        <v>0.247</v>
      </c>
      <c r="K54" s="10">
        <v>0.16400000000000001</v>
      </c>
      <c r="L54" s="10">
        <v>0.189</v>
      </c>
      <c r="M54" s="10">
        <v>0.22</v>
      </c>
      <c r="N54" s="10">
        <v>0.36199999999999999</v>
      </c>
      <c r="O54" s="10">
        <v>0.48199999999999998</v>
      </c>
      <c r="P54" s="10">
        <v>0.41799999999999998</v>
      </c>
      <c r="Q54" s="10">
        <v>0.70699999999999996</v>
      </c>
      <c r="R54" s="10">
        <v>8.6999999999999994E-2</v>
      </c>
      <c r="S54" s="10">
        <v>1.6E-2</v>
      </c>
      <c r="T54" s="10">
        <v>0.747</v>
      </c>
      <c r="U54" s="10">
        <v>0.09</v>
      </c>
      <c r="V54" s="23">
        <v>0.51100000000000001</v>
      </c>
      <c r="X54" s="22" t="e">
        <f t="shared" si="0"/>
        <v>#DIV/0!</v>
      </c>
      <c r="Y54" s="10" t="e">
        <f t="shared" si="1"/>
        <v>#DIV/0!</v>
      </c>
      <c r="Z54" s="23" t="e">
        <f t="shared" si="2"/>
        <v>#DIV/0!</v>
      </c>
      <c r="AA54" s="22" t="e">
        <f t="shared" si="3"/>
        <v>#DIV/0!</v>
      </c>
      <c r="AB54" s="10" t="e">
        <f t="shared" si="4"/>
        <v>#DIV/0!</v>
      </c>
      <c r="AC54" s="23" t="e">
        <f t="shared" si="5"/>
        <v>#DIV/0!</v>
      </c>
      <c r="AD54" s="22" t="e">
        <f t="shared" si="6"/>
        <v>#DIV/0!</v>
      </c>
      <c r="AE54" s="10" t="e">
        <f t="shared" si="7"/>
        <v>#DIV/0!</v>
      </c>
      <c r="AF54" s="23" t="e">
        <f t="shared" si="8"/>
        <v>#DIV/0!</v>
      </c>
      <c r="AG54" s="22" t="e">
        <f t="shared" si="9"/>
        <v>#DIV/0!</v>
      </c>
      <c r="AH54" s="10" t="e">
        <f t="shared" si="10"/>
        <v>#DIV/0!</v>
      </c>
      <c r="AI54" s="23" t="e">
        <f t="shared" si="11"/>
        <v>#DIV/0!</v>
      </c>
      <c r="AJ54" s="22" t="e">
        <f t="shared" si="12"/>
        <v>#DIV/0!</v>
      </c>
      <c r="AK54" s="10" t="e">
        <f t="shared" si="13"/>
        <v>#DIV/0!</v>
      </c>
      <c r="AL54" s="23" t="e">
        <f t="shared" si="14"/>
        <v>#DIV/0!</v>
      </c>
      <c r="AM54" s="22" t="e">
        <f t="shared" si="15"/>
        <v>#DIV/0!</v>
      </c>
      <c r="AN54" s="10" t="e">
        <f t="shared" si="16"/>
        <v>#DIV/0!</v>
      </c>
      <c r="AO54" s="23" t="e">
        <f t="shared" si="17"/>
        <v>#DIV/0!</v>
      </c>
      <c r="AP54" s="22" t="e">
        <f t="shared" si="18"/>
        <v>#DIV/0!</v>
      </c>
      <c r="AQ54" s="10" t="e">
        <f t="shared" si="19"/>
        <v>#DIV/0!</v>
      </c>
      <c r="AR54" s="23" t="e">
        <f t="shared" si="20"/>
        <v>#DIV/0!</v>
      </c>
      <c r="AS54" s="22" t="e">
        <f t="shared" si="21"/>
        <v>#DIV/0!</v>
      </c>
      <c r="AT54" s="10" t="e">
        <f t="shared" si="22"/>
        <v>#DIV/0!</v>
      </c>
      <c r="AU54" s="23" t="e">
        <f t="shared" si="23"/>
        <v>#DIV/0!</v>
      </c>
      <c r="AV54" s="22" t="e">
        <f t="shared" si="24"/>
        <v>#DIV/0!</v>
      </c>
      <c r="AW54" s="10" t="e">
        <f t="shared" si="25"/>
        <v>#DIV/0!</v>
      </c>
      <c r="AX54" s="23" t="e">
        <f t="shared" si="26"/>
        <v>#DIV/0!</v>
      </c>
      <c r="AY54" s="22" t="e">
        <f t="shared" si="27"/>
        <v>#DIV/0!</v>
      </c>
      <c r="AZ54" s="10" t="e">
        <f t="shared" si="28"/>
        <v>#DIV/0!</v>
      </c>
      <c r="BA54" s="23" t="e">
        <f t="shared" si="29"/>
        <v>#DIV/0!</v>
      </c>
      <c r="BB54" s="22" t="e">
        <f t="shared" si="30"/>
        <v>#DIV/0!</v>
      </c>
      <c r="BC54" s="10" t="e">
        <f t="shared" si="31"/>
        <v>#DIV/0!</v>
      </c>
      <c r="BD54" s="23" t="e">
        <f t="shared" si="32"/>
        <v>#DIV/0!</v>
      </c>
      <c r="BE54" s="22" t="e">
        <f t="shared" si="33"/>
        <v>#DIV/0!</v>
      </c>
      <c r="BF54" s="10" t="e">
        <f t="shared" si="34"/>
        <v>#DIV/0!</v>
      </c>
      <c r="BG54" s="23" t="e">
        <f t="shared" si="35"/>
        <v>#DIV/0!</v>
      </c>
      <c r="BH54" s="22" t="e">
        <f t="shared" si="36"/>
        <v>#DIV/0!</v>
      </c>
      <c r="BI54" s="10" t="e">
        <f t="shared" si="37"/>
        <v>#DIV/0!</v>
      </c>
      <c r="BJ54" s="23" t="e">
        <f t="shared" si="38"/>
        <v>#DIV/0!</v>
      </c>
      <c r="BK54" s="22" t="e">
        <f t="shared" si="39"/>
        <v>#DIV/0!</v>
      </c>
      <c r="BL54" s="10" t="e">
        <f t="shared" si="40"/>
        <v>#DIV/0!</v>
      </c>
      <c r="BM54" s="23" t="e">
        <f t="shared" si="41"/>
        <v>#DIV/0!</v>
      </c>
      <c r="BN54" s="22" t="e">
        <f t="shared" si="42"/>
        <v>#DIV/0!</v>
      </c>
      <c r="BO54" s="10" t="e">
        <f t="shared" si="43"/>
        <v>#DIV/0!</v>
      </c>
      <c r="BP54" s="23" t="e">
        <f t="shared" si="44"/>
        <v>#DIV/0!</v>
      </c>
      <c r="BR54" t="e">
        <f t="shared" si="45"/>
        <v>#DIV/0!</v>
      </c>
    </row>
    <row r="55" spans="1:70">
      <c r="A55">
        <f>'2. k-data'!A55</f>
        <v>620</v>
      </c>
      <c r="B55" t="e">
        <f>'5. r-data'!B54</f>
        <v>#DIV/0!</v>
      </c>
      <c r="D55" s="22">
        <v>0.85440000000000005</v>
      </c>
      <c r="E55" s="10">
        <v>0.38100000000000001</v>
      </c>
      <c r="F55" s="23">
        <v>2.0000000000000001E-4</v>
      </c>
      <c r="H55" s="22">
        <v>0.45</v>
      </c>
      <c r="I55" s="10">
        <v>0.34100000000000003</v>
      </c>
      <c r="J55" s="10">
        <v>0.24099999999999999</v>
      </c>
      <c r="K55" s="10">
        <v>0.16</v>
      </c>
      <c r="L55" s="10">
        <v>0.185</v>
      </c>
      <c r="M55" s="10">
        <v>0.223</v>
      </c>
      <c r="N55" s="10">
        <v>0.377</v>
      </c>
      <c r="O55" s="10">
        <v>0.52800000000000002</v>
      </c>
      <c r="P55" s="10">
        <v>0.505</v>
      </c>
      <c r="Q55" s="10">
        <v>0.70799999999999996</v>
      </c>
      <c r="R55" s="10">
        <v>8.5000000000000006E-2</v>
      </c>
      <c r="S55" s="10">
        <v>1.6E-2</v>
      </c>
      <c r="T55" s="10">
        <v>0.748</v>
      </c>
      <c r="U55" s="10">
        <v>8.8999999999999996E-2</v>
      </c>
      <c r="V55" s="23">
        <v>0.52400000000000002</v>
      </c>
      <c r="X55" s="22" t="e">
        <f t="shared" si="0"/>
        <v>#DIV/0!</v>
      </c>
      <c r="Y55" s="10" t="e">
        <f t="shared" si="1"/>
        <v>#DIV/0!</v>
      </c>
      <c r="Z55" s="23" t="e">
        <f t="shared" si="2"/>
        <v>#DIV/0!</v>
      </c>
      <c r="AA55" s="22" t="e">
        <f t="shared" si="3"/>
        <v>#DIV/0!</v>
      </c>
      <c r="AB55" s="10" t="e">
        <f t="shared" si="4"/>
        <v>#DIV/0!</v>
      </c>
      <c r="AC55" s="23" t="e">
        <f t="shared" si="5"/>
        <v>#DIV/0!</v>
      </c>
      <c r="AD55" s="22" t="e">
        <f t="shared" si="6"/>
        <v>#DIV/0!</v>
      </c>
      <c r="AE55" s="10" t="e">
        <f t="shared" si="7"/>
        <v>#DIV/0!</v>
      </c>
      <c r="AF55" s="23" t="e">
        <f t="shared" si="8"/>
        <v>#DIV/0!</v>
      </c>
      <c r="AG55" s="22" t="e">
        <f t="shared" si="9"/>
        <v>#DIV/0!</v>
      </c>
      <c r="AH55" s="10" t="e">
        <f t="shared" si="10"/>
        <v>#DIV/0!</v>
      </c>
      <c r="AI55" s="23" t="e">
        <f t="shared" si="11"/>
        <v>#DIV/0!</v>
      </c>
      <c r="AJ55" s="22" t="e">
        <f t="shared" si="12"/>
        <v>#DIV/0!</v>
      </c>
      <c r="AK55" s="10" t="e">
        <f t="shared" si="13"/>
        <v>#DIV/0!</v>
      </c>
      <c r="AL55" s="23" t="e">
        <f t="shared" si="14"/>
        <v>#DIV/0!</v>
      </c>
      <c r="AM55" s="22" t="e">
        <f t="shared" si="15"/>
        <v>#DIV/0!</v>
      </c>
      <c r="AN55" s="10" t="e">
        <f t="shared" si="16"/>
        <v>#DIV/0!</v>
      </c>
      <c r="AO55" s="23" t="e">
        <f t="shared" si="17"/>
        <v>#DIV/0!</v>
      </c>
      <c r="AP55" s="22" t="e">
        <f t="shared" si="18"/>
        <v>#DIV/0!</v>
      </c>
      <c r="AQ55" s="10" t="e">
        <f t="shared" si="19"/>
        <v>#DIV/0!</v>
      </c>
      <c r="AR55" s="23" t="e">
        <f t="shared" si="20"/>
        <v>#DIV/0!</v>
      </c>
      <c r="AS55" s="22" t="e">
        <f t="shared" si="21"/>
        <v>#DIV/0!</v>
      </c>
      <c r="AT55" s="10" t="e">
        <f t="shared" si="22"/>
        <v>#DIV/0!</v>
      </c>
      <c r="AU55" s="23" t="e">
        <f t="shared" si="23"/>
        <v>#DIV/0!</v>
      </c>
      <c r="AV55" s="22" t="e">
        <f t="shared" si="24"/>
        <v>#DIV/0!</v>
      </c>
      <c r="AW55" s="10" t="e">
        <f t="shared" si="25"/>
        <v>#DIV/0!</v>
      </c>
      <c r="AX55" s="23" t="e">
        <f t="shared" si="26"/>
        <v>#DIV/0!</v>
      </c>
      <c r="AY55" s="22" t="e">
        <f t="shared" si="27"/>
        <v>#DIV/0!</v>
      </c>
      <c r="AZ55" s="10" t="e">
        <f t="shared" si="28"/>
        <v>#DIV/0!</v>
      </c>
      <c r="BA55" s="23" t="e">
        <f t="shared" si="29"/>
        <v>#DIV/0!</v>
      </c>
      <c r="BB55" s="22" t="e">
        <f t="shared" si="30"/>
        <v>#DIV/0!</v>
      </c>
      <c r="BC55" s="10" t="e">
        <f t="shared" si="31"/>
        <v>#DIV/0!</v>
      </c>
      <c r="BD55" s="23" t="e">
        <f t="shared" si="32"/>
        <v>#DIV/0!</v>
      </c>
      <c r="BE55" s="22" t="e">
        <f t="shared" si="33"/>
        <v>#DIV/0!</v>
      </c>
      <c r="BF55" s="10" t="e">
        <f t="shared" si="34"/>
        <v>#DIV/0!</v>
      </c>
      <c r="BG55" s="23" t="e">
        <f t="shared" si="35"/>
        <v>#DIV/0!</v>
      </c>
      <c r="BH55" s="22" t="e">
        <f t="shared" si="36"/>
        <v>#DIV/0!</v>
      </c>
      <c r="BI55" s="10" t="e">
        <f t="shared" si="37"/>
        <v>#DIV/0!</v>
      </c>
      <c r="BJ55" s="23" t="e">
        <f t="shared" si="38"/>
        <v>#DIV/0!</v>
      </c>
      <c r="BK55" s="22" t="e">
        <f t="shared" si="39"/>
        <v>#DIV/0!</v>
      </c>
      <c r="BL55" s="10" t="e">
        <f t="shared" si="40"/>
        <v>#DIV/0!</v>
      </c>
      <c r="BM55" s="23" t="e">
        <f t="shared" si="41"/>
        <v>#DIV/0!</v>
      </c>
      <c r="BN55" s="22" t="e">
        <f t="shared" si="42"/>
        <v>#DIV/0!</v>
      </c>
      <c r="BO55" s="10" t="e">
        <f t="shared" si="43"/>
        <v>#DIV/0!</v>
      </c>
      <c r="BP55" s="23" t="e">
        <f t="shared" si="44"/>
        <v>#DIV/0!</v>
      </c>
      <c r="BR55" t="e">
        <f t="shared" si="45"/>
        <v>#DIV/0!</v>
      </c>
    </row>
    <row r="56" spans="1:70">
      <c r="A56">
        <f>'2. k-data'!A56</f>
        <v>625</v>
      </c>
      <c r="B56" t="e">
        <f>'5. r-data'!B55</f>
        <v>#DIV/0!</v>
      </c>
      <c r="D56" s="22">
        <v>0.75139999999999996</v>
      </c>
      <c r="E56" s="10">
        <v>0.32100000000000001</v>
      </c>
      <c r="F56" s="23">
        <v>1E-4</v>
      </c>
      <c r="H56" s="22">
        <v>0.45100000000000001</v>
      </c>
      <c r="I56" s="10">
        <v>0.33900000000000002</v>
      </c>
      <c r="J56" s="10">
        <v>0.23499999999999999</v>
      </c>
      <c r="K56" s="10">
        <v>0.156</v>
      </c>
      <c r="L56" s="10">
        <v>0.183</v>
      </c>
      <c r="M56" s="10">
        <v>0.22700000000000001</v>
      </c>
      <c r="N56" s="10">
        <v>0.38900000000000001</v>
      </c>
      <c r="O56" s="10">
        <v>0.56799999999999995</v>
      </c>
      <c r="P56" s="10">
        <v>0.58099999999999996</v>
      </c>
      <c r="Q56" s="10">
        <v>0.70799999999999996</v>
      </c>
      <c r="R56" s="10">
        <v>8.2000000000000003E-2</v>
      </c>
      <c r="S56" s="10">
        <v>1.6E-2</v>
      </c>
      <c r="T56" s="10">
        <v>0.748</v>
      </c>
      <c r="U56" s="10">
        <v>8.6999999999999994E-2</v>
      </c>
      <c r="V56" s="23">
        <v>0.53500000000000003</v>
      </c>
      <c r="X56" s="22" t="e">
        <f t="shared" si="0"/>
        <v>#DIV/0!</v>
      </c>
      <c r="Y56" s="10" t="e">
        <f t="shared" si="1"/>
        <v>#DIV/0!</v>
      </c>
      <c r="Z56" s="23" t="e">
        <f t="shared" si="2"/>
        <v>#DIV/0!</v>
      </c>
      <c r="AA56" s="22" t="e">
        <f t="shared" si="3"/>
        <v>#DIV/0!</v>
      </c>
      <c r="AB56" s="10" t="e">
        <f t="shared" si="4"/>
        <v>#DIV/0!</v>
      </c>
      <c r="AC56" s="23" t="e">
        <f t="shared" si="5"/>
        <v>#DIV/0!</v>
      </c>
      <c r="AD56" s="22" t="e">
        <f t="shared" si="6"/>
        <v>#DIV/0!</v>
      </c>
      <c r="AE56" s="10" t="e">
        <f t="shared" si="7"/>
        <v>#DIV/0!</v>
      </c>
      <c r="AF56" s="23" t="e">
        <f t="shared" si="8"/>
        <v>#DIV/0!</v>
      </c>
      <c r="AG56" s="22" t="e">
        <f t="shared" si="9"/>
        <v>#DIV/0!</v>
      </c>
      <c r="AH56" s="10" t="e">
        <f t="shared" si="10"/>
        <v>#DIV/0!</v>
      </c>
      <c r="AI56" s="23" t="e">
        <f t="shared" si="11"/>
        <v>#DIV/0!</v>
      </c>
      <c r="AJ56" s="22" t="e">
        <f t="shared" si="12"/>
        <v>#DIV/0!</v>
      </c>
      <c r="AK56" s="10" t="e">
        <f t="shared" si="13"/>
        <v>#DIV/0!</v>
      </c>
      <c r="AL56" s="23" t="e">
        <f t="shared" si="14"/>
        <v>#DIV/0!</v>
      </c>
      <c r="AM56" s="22" t="e">
        <f t="shared" si="15"/>
        <v>#DIV/0!</v>
      </c>
      <c r="AN56" s="10" t="e">
        <f t="shared" si="16"/>
        <v>#DIV/0!</v>
      </c>
      <c r="AO56" s="23" t="e">
        <f t="shared" si="17"/>
        <v>#DIV/0!</v>
      </c>
      <c r="AP56" s="22" t="e">
        <f t="shared" si="18"/>
        <v>#DIV/0!</v>
      </c>
      <c r="AQ56" s="10" t="e">
        <f t="shared" si="19"/>
        <v>#DIV/0!</v>
      </c>
      <c r="AR56" s="23" t="e">
        <f t="shared" si="20"/>
        <v>#DIV/0!</v>
      </c>
      <c r="AS56" s="22" t="e">
        <f t="shared" si="21"/>
        <v>#DIV/0!</v>
      </c>
      <c r="AT56" s="10" t="e">
        <f t="shared" si="22"/>
        <v>#DIV/0!</v>
      </c>
      <c r="AU56" s="23" t="e">
        <f t="shared" si="23"/>
        <v>#DIV/0!</v>
      </c>
      <c r="AV56" s="22" t="e">
        <f t="shared" si="24"/>
        <v>#DIV/0!</v>
      </c>
      <c r="AW56" s="10" t="e">
        <f t="shared" si="25"/>
        <v>#DIV/0!</v>
      </c>
      <c r="AX56" s="23" t="e">
        <f t="shared" si="26"/>
        <v>#DIV/0!</v>
      </c>
      <c r="AY56" s="22" t="e">
        <f t="shared" si="27"/>
        <v>#DIV/0!</v>
      </c>
      <c r="AZ56" s="10" t="e">
        <f t="shared" si="28"/>
        <v>#DIV/0!</v>
      </c>
      <c r="BA56" s="23" t="e">
        <f t="shared" si="29"/>
        <v>#DIV/0!</v>
      </c>
      <c r="BB56" s="22" t="e">
        <f t="shared" si="30"/>
        <v>#DIV/0!</v>
      </c>
      <c r="BC56" s="10" t="e">
        <f t="shared" si="31"/>
        <v>#DIV/0!</v>
      </c>
      <c r="BD56" s="23" t="e">
        <f t="shared" si="32"/>
        <v>#DIV/0!</v>
      </c>
      <c r="BE56" s="22" t="e">
        <f t="shared" si="33"/>
        <v>#DIV/0!</v>
      </c>
      <c r="BF56" s="10" t="e">
        <f t="shared" si="34"/>
        <v>#DIV/0!</v>
      </c>
      <c r="BG56" s="23" t="e">
        <f t="shared" si="35"/>
        <v>#DIV/0!</v>
      </c>
      <c r="BH56" s="22" t="e">
        <f t="shared" si="36"/>
        <v>#DIV/0!</v>
      </c>
      <c r="BI56" s="10" t="e">
        <f t="shared" si="37"/>
        <v>#DIV/0!</v>
      </c>
      <c r="BJ56" s="23" t="e">
        <f t="shared" si="38"/>
        <v>#DIV/0!</v>
      </c>
      <c r="BK56" s="22" t="e">
        <f t="shared" si="39"/>
        <v>#DIV/0!</v>
      </c>
      <c r="BL56" s="10" t="e">
        <f t="shared" si="40"/>
        <v>#DIV/0!</v>
      </c>
      <c r="BM56" s="23" t="e">
        <f t="shared" si="41"/>
        <v>#DIV/0!</v>
      </c>
      <c r="BN56" s="22" t="e">
        <f t="shared" si="42"/>
        <v>#DIV/0!</v>
      </c>
      <c r="BO56" s="10" t="e">
        <f t="shared" si="43"/>
        <v>#DIV/0!</v>
      </c>
      <c r="BP56" s="23" t="e">
        <f t="shared" si="44"/>
        <v>#DIV/0!</v>
      </c>
      <c r="BR56" t="e">
        <f t="shared" si="45"/>
        <v>#DIV/0!</v>
      </c>
    </row>
    <row r="57" spans="1:70">
      <c r="A57">
        <f>'2. k-data'!A57</f>
        <v>630</v>
      </c>
      <c r="B57" t="e">
        <f>'5. r-data'!B56</f>
        <v>#DIV/0!</v>
      </c>
      <c r="D57" s="22">
        <v>0.64239999999999997</v>
      </c>
      <c r="E57" s="10">
        <v>0.26500000000000001</v>
      </c>
      <c r="F57" s="23">
        <v>0</v>
      </c>
      <c r="H57" s="22">
        <v>0.45100000000000001</v>
      </c>
      <c r="I57" s="10">
        <v>0.33900000000000002</v>
      </c>
      <c r="J57" s="10">
        <v>0.22900000000000001</v>
      </c>
      <c r="K57" s="10">
        <v>0.154</v>
      </c>
      <c r="L57" s="10">
        <v>0.18</v>
      </c>
      <c r="M57" s="10">
        <v>0.23300000000000001</v>
      </c>
      <c r="N57" s="10">
        <v>0.4</v>
      </c>
      <c r="O57" s="10">
        <v>0.60399999999999998</v>
      </c>
      <c r="P57" s="10">
        <v>0.64100000000000001</v>
      </c>
      <c r="Q57" s="10">
        <v>0.71</v>
      </c>
      <c r="R57" s="10">
        <v>0.08</v>
      </c>
      <c r="S57" s="10">
        <v>1.7999999999999999E-2</v>
      </c>
      <c r="T57" s="10">
        <v>0.748</v>
      </c>
      <c r="U57" s="10">
        <v>8.5999999999999993E-2</v>
      </c>
      <c r="V57" s="23">
        <v>0.54400000000000004</v>
      </c>
      <c r="X57" s="22" t="e">
        <f t="shared" si="0"/>
        <v>#DIV/0!</v>
      </c>
      <c r="Y57" s="10" t="e">
        <f t="shared" si="1"/>
        <v>#DIV/0!</v>
      </c>
      <c r="Z57" s="23" t="e">
        <f t="shared" si="2"/>
        <v>#DIV/0!</v>
      </c>
      <c r="AA57" s="22" t="e">
        <f t="shared" si="3"/>
        <v>#DIV/0!</v>
      </c>
      <c r="AB57" s="10" t="e">
        <f t="shared" si="4"/>
        <v>#DIV/0!</v>
      </c>
      <c r="AC57" s="23" t="e">
        <f t="shared" si="5"/>
        <v>#DIV/0!</v>
      </c>
      <c r="AD57" s="22" t="e">
        <f t="shared" si="6"/>
        <v>#DIV/0!</v>
      </c>
      <c r="AE57" s="10" t="e">
        <f t="shared" si="7"/>
        <v>#DIV/0!</v>
      </c>
      <c r="AF57" s="23" t="e">
        <f t="shared" si="8"/>
        <v>#DIV/0!</v>
      </c>
      <c r="AG57" s="22" t="e">
        <f t="shared" si="9"/>
        <v>#DIV/0!</v>
      </c>
      <c r="AH57" s="10" t="e">
        <f t="shared" si="10"/>
        <v>#DIV/0!</v>
      </c>
      <c r="AI57" s="23" t="e">
        <f t="shared" si="11"/>
        <v>#DIV/0!</v>
      </c>
      <c r="AJ57" s="22" t="e">
        <f t="shared" si="12"/>
        <v>#DIV/0!</v>
      </c>
      <c r="AK57" s="10" t="e">
        <f t="shared" si="13"/>
        <v>#DIV/0!</v>
      </c>
      <c r="AL57" s="23" t="e">
        <f t="shared" si="14"/>
        <v>#DIV/0!</v>
      </c>
      <c r="AM57" s="22" t="e">
        <f t="shared" si="15"/>
        <v>#DIV/0!</v>
      </c>
      <c r="AN57" s="10" t="e">
        <f t="shared" si="16"/>
        <v>#DIV/0!</v>
      </c>
      <c r="AO57" s="23" t="e">
        <f t="shared" si="17"/>
        <v>#DIV/0!</v>
      </c>
      <c r="AP57" s="22" t="e">
        <f t="shared" si="18"/>
        <v>#DIV/0!</v>
      </c>
      <c r="AQ57" s="10" t="e">
        <f t="shared" si="19"/>
        <v>#DIV/0!</v>
      </c>
      <c r="AR57" s="23" t="e">
        <f t="shared" si="20"/>
        <v>#DIV/0!</v>
      </c>
      <c r="AS57" s="22" t="e">
        <f t="shared" si="21"/>
        <v>#DIV/0!</v>
      </c>
      <c r="AT57" s="10" t="e">
        <f t="shared" si="22"/>
        <v>#DIV/0!</v>
      </c>
      <c r="AU57" s="23" t="e">
        <f t="shared" si="23"/>
        <v>#DIV/0!</v>
      </c>
      <c r="AV57" s="22" t="e">
        <f t="shared" si="24"/>
        <v>#DIV/0!</v>
      </c>
      <c r="AW57" s="10" t="e">
        <f t="shared" si="25"/>
        <v>#DIV/0!</v>
      </c>
      <c r="AX57" s="23" t="e">
        <f t="shared" si="26"/>
        <v>#DIV/0!</v>
      </c>
      <c r="AY57" s="22" t="e">
        <f t="shared" si="27"/>
        <v>#DIV/0!</v>
      </c>
      <c r="AZ57" s="10" t="e">
        <f t="shared" si="28"/>
        <v>#DIV/0!</v>
      </c>
      <c r="BA57" s="23" t="e">
        <f t="shared" si="29"/>
        <v>#DIV/0!</v>
      </c>
      <c r="BB57" s="22" t="e">
        <f t="shared" si="30"/>
        <v>#DIV/0!</v>
      </c>
      <c r="BC57" s="10" t="e">
        <f t="shared" si="31"/>
        <v>#DIV/0!</v>
      </c>
      <c r="BD57" s="23" t="e">
        <f t="shared" si="32"/>
        <v>#DIV/0!</v>
      </c>
      <c r="BE57" s="22" t="e">
        <f t="shared" si="33"/>
        <v>#DIV/0!</v>
      </c>
      <c r="BF57" s="10" t="e">
        <f t="shared" si="34"/>
        <v>#DIV/0!</v>
      </c>
      <c r="BG57" s="23" t="e">
        <f t="shared" si="35"/>
        <v>#DIV/0!</v>
      </c>
      <c r="BH57" s="22" t="e">
        <f t="shared" si="36"/>
        <v>#DIV/0!</v>
      </c>
      <c r="BI57" s="10" t="e">
        <f t="shared" si="37"/>
        <v>#DIV/0!</v>
      </c>
      <c r="BJ57" s="23" t="e">
        <f t="shared" si="38"/>
        <v>#DIV/0!</v>
      </c>
      <c r="BK57" s="22" t="e">
        <f t="shared" si="39"/>
        <v>#DIV/0!</v>
      </c>
      <c r="BL57" s="10" t="e">
        <f t="shared" si="40"/>
        <v>#DIV/0!</v>
      </c>
      <c r="BM57" s="23" t="e">
        <f t="shared" si="41"/>
        <v>#DIV/0!</v>
      </c>
      <c r="BN57" s="22" t="e">
        <f t="shared" si="42"/>
        <v>#DIV/0!</v>
      </c>
      <c r="BO57" s="10" t="e">
        <f t="shared" si="43"/>
        <v>#DIV/0!</v>
      </c>
      <c r="BP57" s="23" t="e">
        <f t="shared" si="44"/>
        <v>#DIV/0!</v>
      </c>
      <c r="BR57" t="e">
        <f t="shared" si="45"/>
        <v>#DIV/0!</v>
      </c>
    </row>
    <row r="58" spans="1:70">
      <c r="A58">
        <f>'2. k-data'!A58</f>
        <v>635</v>
      </c>
      <c r="B58" t="e">
        <f>'5. r-data'!B57</f>
        <v>#DIV/0!</v>
      </c>
      <c r="D58" s="22">
        <v>0.54190000000000005</v>
      </c>
      <c r="E58" s="10">
        <v>0.217</v>
      </c>
      <c r="F58" s="23">
        <v>0</v>
      </c>
      <c r="H58" s="22">
        <v>0.45100000000000001</v>
      </c>
      <c r="I58" s="10">
        <v>0.33800000000000002</v>
      </c>
      <c r="J58" s="10">
        <v>0.224</v>
      </c>
      <c r="K58" s="10">
        <v>0.152</v>
      </c>
      <c r="L58" s="10">
        <v>0.17699999999999999</v>
      </c>
      <c r="M58" s="10">
        <v>0.23899999999999999</v>
      </c>
      <c r="N58" s="10">
        <v>0.41</v>
      </c>
      <c r="O58" s="10">
        <v>0.629</v>
      </c>
      <c r="P58" s="10">
        <v>0.68200000000000005</v>
      </c>
      <c r="Q58" s="10">
        <v>0.71099999999999997</v>
      </c>
      <c r="R58" s="10">
        <v>7.9000000000000001E-2</v>
      </c>
      <c r="S58" s="10">
        <v>1.7999999999999999E-2</v>
      </c>
      <c r="T58" s="10">
        <v>0.748</v>
      </c>
      <c r="U58" s="10">
        <v>8.5000000000000006E-2</v>
      </c>
      <c r="V58" s="23">
        <v>0.55200000000000005</v>
      </c>
      <c r="X58" s="22" t="e">
        <f t="shared" si="0"/>
        <v>#DIV/0!</v>
      </c>
      <c r="Y58" s="10" t="e">
        <f t="shared" si="1"/>
        <v>#DIV/0!</v>
      </c>
      <c r="Z58" s="23" t="e">
        <f t="shared" si="2"/>
        <v>#DIV/0!</v>
      </c>
      <c r="AA58" s="22" t="e">
        <f t="shared" si="3"/>
        <v>#DIV/0!</v>
      </c>
      <c r="AB58" s="10" t="e">
        <f t="shared" si="4"/>
        <v>#DIV/0!</v>
      </c>
      <c r="AC58" s="23" t="e">
        <f t="shared" si="5"/>
        <v>#DIV/0!</v>
      </c>
      <c r="AD58" s="22" t="e">
        <f t="shared" si="6"/>
        <v>#DIV/0!</v>
      </c>
      <c r="AE58" s="10" t="e">
        <f t="shared" si="7"/>
        <v>#DIV/0!</v>
      </c>
      <c r="AF58" s="23" t="e">
        <f t="shared" si="8"/>
        <v>#DIV/0!</v>
      </c>
      <c r="AG58" s="22" t="e">
        <f t="shared" si="9"/>
        <v>#DIV/0!</v>
      </c>
      <c r="AH58" s="10" t="e">
        <f t="shared" si="10"/>
        <v>#DIV/0!</v>
      </c>
      <c r="AI58" s="23" t="e">
        <f t="shared" si="11"/>
        <v>#DIV/0!</v>
      </c>
      <c r="AJ58" s="22" t="e">
        <f t="shared" si="12"/>
        <v>#DIV/0!</v>
      </c>
      <c r="AK58" s="10" t="e">
        <f t="shared" si="13"/>
        <v>#DIV/0!</v>
      </c>
      <c r="AL58" s="23" t="e">
        <f t="shared" si="14"/>
        <v>#DIV/0!</v>
      </c>
      <c r="AM58" s="22" t="e">
        <f t="shared" si="15"/>
        <v>#DIV/0!</v>
      </c>
      <c r="AN58" s="10" t="e">
        <f t="shared" si="16"/>
        <v>#DIV/0!</v>
      </c>
      <c r="AO58" s="23" t="e">
        <f t="shared" si="17"/>
        <v>#DIV/0!</v>
      </c>
      <c r="AP58" s="22" t="e">
        <f t="shared" si="18"/>
        <v>#DIV/0!</v>
      </c>
      <c r="AQ58" s="10" t="e">
        <f t="shared" si="19"/>
        <v>#DIV/0!</v>
      </c>
      <c r="AR58" s="23" t="e">
        <f t="shared" si="20"/>
        <v>#DIV/0!</v>
      </c>
      <c r="AS58" s="22" t="e">
        <f t="shared" si="21"/>
        <v>#DIV/0!</v>
      </c>
      <c r="AT58" s="10" t="e">
        <f t="shared" si="22"/>
        <v>#DIV/0!</v>
      </c>
      <c r="AU58" s="23" t="e">
        <f t="shared" si="23"/>
        <v>#DIV/0!</v>
      </c>
      <c r="AV58" s="22" t="e">
        <f t="shared" si="24"/>
        <v>#DIV/0!</v>
      </c>
      <c r="AW58" s="10" t="e">
        <f t="shared" si="25"/>
        <v>#DIV/0!</v>
      </c>
      <c r="AX58" s="23" t="e">
        <f t="shared" si="26"/>
        <v>#DIV/0!</v>
      </c>
      <c r="AY58" s="22" t="e">
        <f t="shared" si="27"/>
        <v>#DIV/0!</v>
      </c>
      <c r="AZ58" s="10" t="e">
        <f t="shared" si="28"/>
        <v>#DIV/0!</v>
      </c>
      <c r="BA58" s="23" t="e">
        <f t="shared" si="29"/>
        <v>#DIV/0!</v>
      </c>
      <c r="BB58" s="22" t="e">
        <f t="shared" si="30"/>
        <v>#DIV/0!</v>
      </c>
      <c r="BC58" s="10" t="e">
        <f t="shared" si="31"/>
        <v>#DIV/0!</v>
      </c>
      <c r="BD58" s="23" t="e">
        <f t="shared" si="32"/>
        <v>#DIV/0!</v>
      </c>
      <c r="BE58" s="22" t="e">
        <f t="shared" si="33"/>
        <v>#DIV/0!</v>
      </c>
      <c r="BF58" s="10" t="e">
        <f t="shared" si="34"/>
        <v>#DIV/0!</v>
      </c>
      <c r="BG58" s="23" t="e">
        <f t="shared" si="35"/>
        <v>#DIV/0!</v>
      </c>
      <c r="BH58" s="22" t="e">
        <f t="shared" si="36"/>
        <v>#DIV/0!</v>
      </c>
      <c r="BI58" s="10" t="e">
        <f t="shared" si="37"/>
        <v>#DIV/0!</v>
      </c>
      <c r="BJ58" s="23" t="e">
        <f t="shared" si="38"/>
        <v>#DIV/0!</v>
      </c>
      <c r="BK58" s="22" t="e">
        <f t="shared" si="39"/>
        <v>#DIV/0!</v>
      </c>
      <c r="BL58" s="10" t="e">
        <f t="shared" si="40"/>
        <v>#DIV/0!</v>
      </c>
      <c r="BM58" s="23" t="e">
        <f t="shared" si="41"/>
        <v>#DIV/0!</v>
      </c>
      <c r="BN58" s="22" t="e">
        <f t="shared" si="42"/>
        <v>#DIV/0!</v>
      </c>
      <c r="BO58" s="10" t="e">
        <f t="shared" si="43"/>
        <v>#DIV/0!</v>
      </c>
      <c r="BP58" s="23" t="e">
        <f t="shared" si="44"/>
        <v>#DIV/0!</v>
      </c>
      <c r="BR58" t="e">
        <f t="shared" si="45"/>
        <v>#DIV/0!</v>
      </c>
    </row>
    <row r="59" spans="1:70">
      <c r="A59">
        <f>'2. k-data'!A59</f>
        <v>640</v>
      </c>
      <c r="B59" t="e">
        <f>'5. r-data'!B58</f>
        <v>#DIV/0!</v>
      </c>
      <c r="D59" s="22">
        <v>0.44790000000000002</v>
      </c>
      <c r="E59" s="10">
        <v>0.17499999999999999</v>
      </c>
      <c r="F59" s="23">
        <v>0</v>
      </c>
      <c r="H59" s="22">
        <v>0.45100000000000001</v>
      </c>
      <c r="I59" s="10">
        <v>0.33800000000000002</v>
      </c>
      <c r="J59" s="10">
        <v>0.22</v>
      </c>
      <c r="K59" s="10">
        <v>0.151</v>
      </c>
      <c r="L59" s="10">
        <v>0.17599999999999999</v>
      </c>
      <c r="M59" s="10">
        <v>0.24399999999999999</v>
      </c>
      <c r="N59" s="10">
        <v>0.42</v>
      </c>
      <c r="O59" s="10">
        <v>0.64800000000000002</v>
      </c>
      <c r="P59" s="10">
        <v>0.71699999999999997</v>
      </c>
      <c r="Q59" s="10">
        <v>0.71199999999999997</v>
      </c>
      <c r="R59" s="10">
        <v>7.8E-2</v>
      </c>
      <c r="S59" s="10">
        <v>1.7999999999999999E-2</v>
      </c>
      <c r="T59" s="10">
        <v>0.748</v>
      </c>
      <c r="U59" s="10">
        <v>8.4000000000000005E-2</v>
      </c>
      <c r="V59" s="23">
        <v>0.55900000000000005</v>
      </c>
      <c r="X59" s="22" t="e">
        <f t="shared" si="0"/>
        <v>#DIV/0!</v>
      </c>
      <c r="Y59" s="10" t="e">
        <f t="shared" si="1"/>
        <v>#DIV/0!</v>
      </c>
      <c r="Z59" s="23" t="e">
        <f t="shared" si="2"/>
        <v>#DIV/0!</v>
      </c>
      <c r="AA59" s="22" t="e">
        <f t="shared" si="3"/>
        <v>#DIV/0!</v>
      </c>
      <c r="AB59" s="10" t="e">
        <f t="shared" si="4"/>
        <v>#DIV/0!</v>
      </c>
      <c r="AC59" s="23" t="e">
        <f t="shared" si="5"/>
        <v>#DIV/0!</v>
      </c>
      <c r="AD59" s="22" t="e">
        <f t="shared" si="6"/>
        <v>#DIV/0!</v>
      </c>
      <c r="AE59" s="10" t="e">
        <f t="shared" si="7"/>
        <v>#DIV/0!</v>
      </c>
      <c r="AF59" s="23" t="e">
        <f t="shared" si="8"/>
        <v>#DIV/0!</v>
      </c>
      <c r="AG59" s="22" t="e">
        <f t="shared" si="9"/>
        <v>#DIV/0!</v>
      </c>
      <c r="AH59" s="10" t="e">
        <f t="shared" si="10"/>
        <v>#DIV/0!</v>
      </c>
      <c r="AI59" s="23" t="e">
        <f t="shared" si="11"/>
        <v>#DIV/0!</v>
      </c>
      <c r="AJ59" s="22" t="e">
        <f t="shared" si="12"/>
        <v>#DIV/0!</v>
      </c>
      <c r="AK59" s="10" t="e">
        <f t="shared" si="13"/>
        <v>#DIV/0!</v>
      </c>
      <c r="AL59" s="23" t="e">
        <f t="shared" si="14"/>
        <v>#DIV/0!</v>
      </c>
      <c r="AM59" s="22" t="e">
        <f t="shared" si="15"/>
        <v>#DIV/0!</v>
      </c>
      <c r="AN59" s="10" t="e">
        <f t="shared" si="16"/>
        <v>#DIV/0!</v>
      </c>
      <c r="AO59" s="23" t="e">
        <f t="shared" si="17"/>
        <v>#DIV/0!</v>
      </c>
      <c r="AP59" s="22" t="e">
        <f t="shared" si="18"/>
        <v>#DIV/0!</v>
      </c>
      <c r="AQ59" s="10" t="e">
        <f t="shared" si="19"/>
        <v>#DIV/0!</v>
      </c>
      <c r="AR59" s="23" t="e">
        <f t="shared" si="20"/>
        <v>#DIV/0!</v>
      </c>
      <c r="AS59" s="22" t="e">
        <f t="shared" si="21"/>
        <v>#DIV/0!</v>
      </c>
      <c r="AT59" s="10" t="e">
        <f t="shared" si="22"/>
        <v>#DIV/0!</v>
      </c>
      <c r="AU59" s="23" t="e">
        <f t="shared" si="23"/>
        <v>#DIV/0!</v>
      </c>
      <c r="AV59" s="22" t="e">
        <f t="shared" si="24"/>
        <v>#DIV/0!</v>
      </c>
      <c r="AW59" s="10" t="e">
        <f t="shared" si="25"/>
        <v>#DIV/0!</v>
      </c>
      <c r="AX59" s="23" t="e">
        <f t="shared" si="26"/>
        <v>#DIV/0!</v>
      </c>
      <c r="AY59" s="22" t="e">
        <f t="shared" si="27"/>
        <v>#DIV/0!</v>
      </c>
      <c r="AZ59" s="10" t="e">
        <f t="shared" si="28"/>
        <v>#DIV/0!</v>
      </c>
      <c r="BA59" s="23" t="e">
        <f t="shared" si="29"/>
        <v>#DIV/0!</v>
      </c>
      <c r="BB59" s="22" t="e">
        <f t="shared" si="30"/>
        <v>#DIV/0!</v>
      </c>
      <c r="BC59" s="10" t="e">
        <f t="shared" si="31"/>
        <v>#DIV/0!</v>
      </c>
      <c r="BD59" s="23" t="e">
        <f t="shared" si="32"/>
        <v>#DIV/0!</v>
      </c>
      <c r="BE59" s="22" t="e">
        <f t="shared" si="33"/>
        <v>#DIV/0!</v>
      </c>
      <c r="BF59" s="10" t="e">
        <f t="shared" si="34"/>
        <v>#DIV/0!</v>
      </c>
      <c r="BG59" s="23" t="e">
        <f t="shared" si="35"/>
        <v>#DIV/0!</v>
      </c>
      <c r="BH59" s="22" t="e">
        <f t="shared" si="36"/>
        <v>#DIV/0!</v>
      </c>
      <c r="BI59" s="10" t="e">
        <f t="shared" si="37"/>
        <v>#DIV/0!</v>
      </c>
      <c r="BJ59" s="23" t="e">
        <f t="shared" si="38"/>
        <v>#DIV/0!</v>
      </c>
      <c r="BK59" s="22" t="e">
        <f t="shared" si="39"/>
        <v>#DIV/0!</v>
      </c>
      <c r="BL59" s="10" t="e">
        <f t="shared" si="40"/>
        <v>#DIV/0!</v>
      </c>
      <c r="BM59" s="23" t="e">
        <f t="shared" si="41"/>
        <v>#DIV/0!</v>
      </c>
      <c r="BN59" s="22" t="e">
        <f t="shared" si="42"/>
        <v>#DIV/0!</v>
      </c>
      <c r="BO59" s="10" t="e">
        <f t="shared" si="43"/>
        <v>#DIV/0!</v>
      </c>
      <c r="BP59" s="23" t="e">
        <f t="shared" si="44"/>
        <v>#DIV/0!</v>
      </c>
      <c r="BR59" t="e">
        <f t="shared" si="45"/>
        <v>#DIV/0!</v>
      </c>
    </row>
    <row r="60" spans="1:70">
      <c r="A60">
        <f>'2. k-data'!A60</f>
        <v>645</v>
      </c>
      <c r="B60" t="e">
        <f>'5. r-data'!B59</f>
        <v>#DIV/0!</v>
      </c>
      <c r="D60" s="22">
        <v>0.36080000000000001</v>
      </c>
      <c r="E60" s="10">
        <v>0.13819999999999999</v>
      </c>
      <c r="F60" s="23">
        <v>0</v>
      </c>
      <c r="H60" s="22">
        <v>0.45100000000000001</v>
      </c>
      <c r="I60" s="10">
        <v>0.33700000000000002</v>
      </c>
      <c r="J60" s="10">
        <v>0.217</v>
      </c>
      <c r="K60" s="10">
        <v>0.14899999999999999</v>
      </c>
      <c r="L60" s="10">
        <v>0.17499999999999999</v>
      </c>
      <c r="M60" s="10">
        <v>0.251</v>
      </c>
      <c r="N60" s="10">
        <v>0.42899999999999999</v>
      </c>
      <c r="O60" s="10">
        <v>0.66300000000000003</v>
      </c>
      <c r="P60" s="10">
        <v>0.74</v>
      </c>
      <c r="Q60" s="10">
        <v>0.71399999999999997</v>
      </c>
      <c r="R60" s="10">
        <v>7.8E-2</v>
      </c>
      <c r="S60" s="10">
        <v>1.7999999999999999E-2</v>
      </c>
      <c r="T60" s="10">
        <v>0.748</v>
      </c>
      <c r="U60" s="10">
        <v>8.4000000000000005E-2</v>
      </c>
      <c r="V60" s="23">
        <v>0.56499999999999995</v>
      </c>
      <c r="X60" s="22" t="e">
        <f t="shared" si="0"/>
        <v>#DIV/0!</v>
      </c>
      <c r="Y60" s="10" t="e">
        <f t="shared" si="1"/>
        <v>#DIV/0!</v>
      </c>
      <c r="Z60" s="23" t="e">
        <f t="shared" si="2"/>
        <v>#DIV/0!</v>
      </c>
      <c r="AA60" s="22" t="e">
        <f t="shared" si="3"/>
        <v>#DIV/0!</v>
      </c>
      <c r="AB60" s="10" t="e">
        <f t="shared" si="4"/>
        <v>#DIV/0!</v>
      </c>
      <c r="AC60" s="23" t="e">
        <f t="shared" si="5"/>
        <v>#DIV/0!</v>
      </c>
      <c r="AD60" s="22" t="e">
        <f t="shared" si="6"/>
        <v>#DIV/0!</v>
      </c>
      <c r="AE60" s="10" t="e">
        <f t="shared" si="7"/>
        <v>#DIV/0!</v>
      </c>
      <c r="AF60" s="23" t="e">
        <f t="shared" si="8"/>
        <v>#DIV/0!</v>
      </c>
      <c r="AG60" s="22" t="e">
        <f t="shared" si="9"/>
        <v>#DIV/0!</v>
      </c>
      <c r="AH60" s="10" t="e">
        <f t="shared" si="10"/>
        <v>#DIV/0!</v>
      </c>
      <c r="AI60" s="23" t="e">
        <f t="shared" si="11"/>
        <v>#DIV/0!</v>
      </c>
      <c r="AJ60" s="22" t="e">
        <f t="shared" si="12"/>
        <v>#DIV/0!</v>
      </c>
      <c r="AK60" s="10" t="e">
        <f t="shared" si="13"/>
        <v>#DIV/0!</v>
      </c>
      <c r="AL60" s="23" t="e">
        <f t="shared" si="14"/>
        <v>#DIV/0!</v>
      </c>
      <c r="AM60" s="22" t="e">
        <f t="shared" si="15"/>
        <v>#DIV/0!</v>
      </c>
      <c r="AN60" s="10" t="e">
        <f t="shared" si="16"/>
        <v>#DIV/0!</v>
      </c>
      <c r="AO60" s="23" t="e">
        <f t="shared" si="17"/>
        <v>#DIV/0!</v>
      </c>
      <c r="AP60" s="22" t="e">
        <f t="shared" si="18"/>
        <v>#DIV/0!</v>
      </c>
      <c r="AQ60" s="10" t="e">
        <f t="shared" si="19"/>
        <v>#DIV/0!</v>
      </c>
      <c r="AR60" s="23" t="e">
        <f t="shared" si="20"/>
        <v>#DIV/0!</v>
      </c>
      <c r="AS60" s="22" t="e">
        <f t="shared" si="21"/>
        <v>#DIV/0!</v>
      </c>
      <c r="AT60" s="10" t="e">
        <f t="shared" si="22"/>
        <v>#DIV/0!</v>
      </c>
      <c r="AU60" s="23" t="e">
        <f t="shared" si="23"/>
        <v>#DIV/0!</v>
      </c>
      <c r="AV60" s="22" t="e">
        <f t="shared" si="24"/>
        <v>#DIV/0!</v>
      </c>
      <c r="AW60" s="10" t="e">
        <f t="shared" si="25"/>
        <v>#DIV/0!</v>
      </c>
      <c r="AX60" s="23" t="e">
        <f t="shared" si="26"/>
        <v>#DIV/0!</v>
      </c>
      <c r="AY60" s="22" t="e">
        <f t="shared" si="27"/>
        <v>#DIV/0!</v>
      </c>
      <c r="AZ60" s="10" t="e">
        <f t="shared" si="28"/>
        <v>#DIV/0!</v>
      </c>
      <c r="BA60" s="23" t="e">
        <f t="shared" si="29"/>
        <v>#DIV/0!</v>
      </c>
      <c r="BB60" s="22" t="e">
        <f t="shared" si="30"/>
        <v>#DIV/0!</v>
      </c>
      <c r="BC60" s="10" t="e">
        <f t="shared" si="31"/>
        <v>#DIV/0!</v>
      </c>
      <c r="BD60" s="23" t="e">
        <f t="shared" si="32"/>
        <v>#DIV/0!</v>
      </c>
      <c r="BE60" s="22" t="e">
        <f t="shared" si="33"/>
        <v>#DIV/0!</v>
      </c>
      <c r="BF60" s="10" t="e">
        <f t="shared" si="34"/>
        <v>#DIV/0!</v>
      </c>
      <c r="BG60" s="23" t="e">
        <f t="shared" si="35"/>
        <v>#DIV/0!</v>
      </c>
      <c r="BH60" s="22" t="e">
        <f t="shared" si="36"/>
        <v>#DIV/0!</v>
      </c>
      <c r="BI60" s="10" t="e">
        <f t="shared" si="37"/>
        <v>#DIV/0!</v>
      </c>
      <c r="BJ60" s="23" t="e">
        <f t="shared" si="38"/>
        <v>#DIV/0!</v>
      </c>
      <c r="BK60" s="22" t="e">
        <f t="shared" si="39"/>
        <v>#DIV/0!</v>
      </c>
      <c r="BL60" s="10" t="e">
        <f t="shared" si="40"/>
        <v>#DIV/0!</v>
      </c>
      <c r="BM60" s="23" t="e">
        <f t="shared" si="41"/>
        <v>#DIV/0!</v>
      </c>
      <c r="BN60" s="22" t="e">
        <f t="shared" si="42"/>
        <v>#DIV/0!</v>
      </c>
      <c r="BO60" s="10" t="e">
        <f t="shared" si="43"/>
        <v>#DIV/0!</v>
      </c>
      <c r="BP60" s="23" t="e">
        <f t="shared" si="44"/>
        <v>#DIV/0!</v>
      </c>
      <c r="BR60" t="e">
        <f t="shared" si="45"/>
        <v>#DIV/0!</v>
      </c>
    </row>
    <row r="61" spans="1:70">
      <c r="A61">
        <f>'2. k-data'!A61</f>
        <v>650</v>
      </c>
      <c r="B61" t="e">
        <f>'5. r-data'!B60</f>
        <v>#DIV/0!</v>
      </c>
      <c r="D61" s="22">
        <v>0.28349999999999997</v>
      </c>
      <c r="E61" s="10">
        <v>0.107</v>
      </c>
      <c r="F61" s="23">
        <v>0</v>
      </c>
      <c r="H61" s="22">
        <v>0.45</v>
      </c>
      <c r="I61" s="10">
        <v>0.33600000000000002</v>
      </c>
      <c r="J61" s="10">
        <v>0.216</v>
      </c>
      <c r="K61" s="10">
        <v>0.14799999999999999</v>
      </c>
      <c r="L61" s="10">
        <v>0.17499999999999999</v>
      </c>
      <c r="M61" s="10">
        <v>0.25800000000000001</v>
      </c>
      <c r="N61" s="10">
        <v>0.438</v>
      </c>
      <c r="O61" s="10">
        <v>0.67600000000000005</v>
      </c>
      <c r="P61" s="10">
        <v>0.75800000000000001</v>
      </c>
      <c r="Q61" s="10">
        <v>0.71599999999999997</v>
      </c>
      <c r="R61" s="10">
        <v>7.8E-2</v>
      </c>
      <c r="S61" s="10">
        <v>1.9E-2</v>
      </c>
      <c r="T61" s="10">
        <v>0.748</v>
      </c>
      <c r="U61" s="10">
        <v>8.4000000000000005E-2</v>
      </c>
      <c r="V61" s="23">
        <v>0.57099999999999995</v>
      </c>
      <c r="X61" s="22" t="e">
        <f t="shared" si="0"/>
        <v>#DIV/0!</v>
      </c>
      <c r="Y61" s="10" t="e">
        <f t="shared" si="1"/>
        <v>#DIV/0!</v>
      </c>
      <c r="Z61" s="23" t="e">
        <f t="shared" si="2"/>
        <v>#DIV/0!</v>
      </c>
      <c r="AA61" s="22" t="e">
        <f t="shared" si="3"/>
        <v>#DIV/0!</v>
      </c>
      <c r="AB61" s="10" t="e">
        <f t="shared" si="4"/>
        <v>#DIV/0!</v>
      </c>
      <c r="AC61" s="23" t="e">
        <f t="shared" si="5"/>
        <v>#DIV/0!</v>
      </c>
      <c r="AD61" s="22" t="e">
        <f t="shared" si="6"/>
        <v>#DIV/0!</v>
      </c>
      <c r="AE61" s="10" t="e">
        <f t="shared" si="7"/>
        <v>#DIV/0!</v>
      </c>
      <c r="AF61" s="23" t="e">
        <f t="shared" si="8"/>
        <v>#DIV/0!</v>
      </c>
      <c r="AG61" s="22" t="e">
        <f t="shared" si="9"/>
        <v>#DIV/0!</v>
      </c>
      <c r="AH61" s="10" t="e">
        <f t="shared" si="10"/>
        <v>#DIV/0!</v>
      </c>
      <c r="AI61" s="23" t="e">
        <f t="shared" si="11"/>
        <v>#DIV/0!</v>
      </c>
      <c r="AJ61" s="22" t="e">
        <f t="shared" si="12"/>
        <v>#DIV/0!</v>
      </c>
      <c r="AK61" s="10" t="e">
        <f t="shared" si="13"/>
        <v>#DIV/0!</v>
      </c>
      <c r="AL61" s="23" t="e">
        <f t="shared" si="14"/>
        <v>#DIV/0!</v>
      </c>
      <c r="AM61" s="22" t="e">
        <f t="shared" si="15"/>
        <v>#DIV/0!</v>
      </c>
      <c r="AN61" s="10" t="e">
        <f t="shared" si="16"/>
        <v>#DIV/0!</v>
      </c>
      <c r="AO61" s="23" t="e">
        <f t="shared" si="17"/>
        <v>#DIV/0!</v>
      </c>
      <c r="AP61" s="22" t="e">
        <f t="shared" si="18"/>
        <v>#DIV/0!</v>
      </c>
      <c r="AQ61" s="10" t="e">
        <f t="shared" si="19"/>
        <v>#DIV/0!</v>
      </c>
      <c r="AR61" s="23" t="e">
        <f t="shared" si="20"/>
        <v>#DIV/0!</v>
      </c>
      <c r="AS61" s="22" t="e">
        <f t="shared" si="21"/>
        <v>#DIV/0!</v>
      </c>
      <c r="AT61" s="10" t="e">
        <f t="shared" si="22"/>
        <v>#DIV/0!</v>
      </c>
      <c r="AU61" s="23" t="e">
        <f t="shared" si="23"/>
        <v>#DIV/0!</v>
      </c>
      <c r="AV61" s="22" t="e">
        <f t="shared" si="24"/>
        <v>#DIV/0!</v>
      </c>
      <c r="AW61" s="10" t="e">
        <f t="shared" si="25"/>
        <v>#DIV/0!</v>
      </c>
      <c r="AX61" s="23" t="e">
        <f t="shared" si="26"/>
        <v>#DIV/0!</v>
      </c>
      <c r="AY61" s="22" t="e">
        <f t="shared" si="27"/>
        <v>#DIV/0!</v>
      </c>
      <c r="AZ61" s="10" t="e">
        <f t="shared" si="28"/>
        <v>#DIV/0!</v>
      </c>
      <c r="BA61" s="23" t="e">
        <f t="shared" si="29"/>
        <v>#DIV/0!</v>
      </c>
      <c r="BB61" s="22" t="e">
        <f t="shared" si="30"/>
        <v>#DIV/0!</v>
      </c>
      <c r="BC61" s="10" t="e">
        <f t="shared" si="31"/>
        <v>#DIV/0!</v>
      </c>
      <c r="BD61" s="23" t="e">
        <f t="shared" si="32"/>
        <v>#DIV/0!</v>
      </c>
      <c r="BE61" s="22" t="e">
        <f t="shared" si="33"/>
        <v>#DIV/0!</v>
      </c>
      <c r="BF61" s="10" t="e">
        <f t="shared" si="34"/>
        <v>#DIV/0!</v>
      </c>
      <c r="BG61" s="23" t="e">
        <f t="shared" si="35"/>
        <v>#DIV/0!</v>
      </c>
      <c r="BH61" s="22" t="e">
        <f t="shared" si="36"/>
        <v>#DIV/0!</v>
      </c>
      <c r="BI61" s="10" t="e">
        <f t="shared" si="37"/>
        <v>#DIV/0!</v>
      </c>
      <c r="BJ61" s="23" t="e">
        <f t="shared" si="38"/>
        <v>#DIV/0!</v>
      </c>
      <c r="BK61" s="22" t="e">
        <f t="shared" si="39"/>
        <v>#DIV/0!</v>
      </c>
      <c r="BL61" s="10" t="e">
        <f t="shared" si="40"/>
        <v>#DIV/0!</v>
      </c>
      <c r="BM61" s="23" t="e">
        <f t="shared" si="41"/>
        <v>#DIV/0!</v>
      </c>
      <c r="BN61" s="22" t="e">
        <f t="shared" si="42"/>
        <v>#DIV/0!</v>
      </c>
      <c r="BO61" s="10" t="e">
        <f t="shared" si="43"/>
        <v>#DIV/0!</v>
      </c>
      <c r="BP61" s="23" t="e">
        <f t="shared" si="44"/>
        <v>#DIV/0!</v>
      </c>
      <c r="BR61" t="e">
        <f t="shared" si="45"/>
        <v>#DIV/0!</v>
      </c>
    </row>
    <row r="62" spans="1:70">
      <c r="A62">
        <f>'2. k-data'!A62</f>
        <v>655</v>
      </c>
      <c r="B62" t="e">
        <f>'5. r-data'!B61</f>
        <v>#DIV/0!</v>
      </c>
      <c r="D62" s="22">
        <v>0.21870000000000001</v>
      </c>
      <c r="E62" s="10">
        <v>8.1600000000000006E-2</v>
      </c>
      <c r="F62" s="23">
        <v>0</v>
      </c>
      <c r="H62" s="22">
        <v>0.45</v>
      </c>
      <c r="I62" s="10">
        <v>0.33500000000000002</v>
      </c>
      <c r="J62" s="10">
        <v>0.216</v>
      </c>
      <c r="K62" s="10">
        <v>0.14799999999999999</v>
      </c>
      <c r="L62" s="10">
        <v>0.17499999999999999</v>
      </c>
      <c r="M62" s="10">
        <v>0.26300000000000001</v>
      </c>
      <c r="N62" s="10">
        <v>0.44500000000000001</v>
      </c>
      <c r="O62" s="10">
        <v>0.68500000000000005</v>
      </c>
      <c r="P62" s="10">
        <v>0.77</v>
      </c>
      <c r="Q62" s="10">
        <v>0.71799999999999997</v>
      </c>
      <c r="R62" s="10">
        <v>7.8E-2</v>
      </c>
      <c r="S62" s="10">
        <v>0.02</v>
      </c>
      <c r="T62" s="10">
        <v>0.748</v>
      </c>
      <c r="U62" s="10">
        <v>8.4000000000000005E-2</v>
      </c>
      <c r="V62" s="23">
        <v>0.57599999999999996</v>
      </c>
      <c r="X62" s="22" t="e">
        <f t="shared" si="0"/>
        <v>#DIV/0!</v>
      </c>
      <c r="Y62" s="10" t="e">
        <f t="shared" si="1"/>
        <v>#DIV/0!</v>
      </c>
      <c r="Z62" s="23" t="e">
        <f t="shared" si="2"/>
        <v>#DIV/0!</v>
      </c>
      <c r="AA62" s="22" t="e">
        <f t="shared" si="3"/>
        <v>#DIV/0!</v>
      </c>
      <c r="AB62" s="10" t="e">
        <f t="shared" si="4"/>
        <v>#DIV/0!</v>
      </c>
      <c r="AC62" s="23" t="e">
        <f t="shared" si="5"/>
        <v>#DIV/0!</v>
      </c>
      <c r="AD62" s="22" t="e">
        <f t="shared" si="6"/>
        <v>#DIV/0!</v>
      </c>
      <c r="AE62" s="10" t="e">
        <f t="shared" si="7"/>
        <v>#DIV/0!</v>
      </c>
      <c r="AF62" s="23" t="e">
        <f t="shared" si="8"/>
        <v>#DIV/0!</v>
      </c>
      <c r="AG62" s="22" t="e">
        <f t="shared" si="9"/>
        <v>#DIV/0!</v>
      </c>
      <c r="AH62" s="10" t="e">
        <f t="shared" si="10"/>
        <v>#DIV/0!</v>
      </c>
      <c r="AI62" s="23" t="e">
        <f t="shared" si="11"/>
        <v>#DIV/0!</v>
      </c>
      <c r="AJ62" s="22" t="e">
        <f t="shared" si="12"/>
        <v>#DIV/0!</v>
      </c>
      <c r="AK62" s="10" t="e">
        <f t="shared" si="13"/>
        <v>#DIV/0!</v>
      </c>
      <c r="AL62" s="23" t="e">
        <f t="shared" si="14"/>
        <v>#DIV/0!</v>
      </c>
      <c r="AM62" s="22" t="e">
        <f t="shared" si="15"/>
        <v>#DIV/0!</v>
      </c>
      <c r="AN62" s="10" t="e">
        <f t="shared" si="16"/>
        <v>#DIV/0!</v>
      </c>
      <c r="AO62" s="23" t="e">
        <f t="shared" si="17"/>
        <v>#DIV/0!</v>
      </c>
      <c r="AP62" s="22" t="e">
        <f t="shared" si="18"/>
        <v>#DIV/0!</v>
      </c>
      <c r="AQ62" s="10" t="e">
        <f t="shared" si="19"/>
        <v>#DIV/0!</v>
      </c>
      <c r="AR62" s="23" t="e">
        <f t="shared" si="20"/>
        <v>#DIV/0!</v>
      </c>
      <c r="AS62" s="22" t="e">
        <f t="shared" si="21"/>
        <v>#DIV/0!</v>
      </c>
      <c r="AT62" s="10" t="e">
        <f t="shared" si="22"/>
        <v>#DIV/0!</v>
      </c>
      <c r="AU62" s="23" t="e">
        <f t="shared" si="23"/>
        <v>#DIV/0!</v>
      </c>
      <c r="AV62" s="22" t="e">
        <f t="shared" si="24"/>
        <v>#DIV/0!</v>
      </c>
      <c r="AW62" s="10" t="e">
        <f t="shared" si="25"/>
        <v>#DIV/0!</v>
      </c>
      <c r="AX62" s="23" t="e">
        <f t="shared" si="26"/>
        <v>#DIV/0!</v>
      </c>
      <c r="AY62" s="22" t="e">
        <f t="shared" si="27"/>
        <v>#DIV/0!</v>
      </c>
      <c r="AZ62" s="10" t="e">
        <f t="shared" si="28"/>
        <v>#DIV/0!</v>
      </c>
      <c r="BA62" s="23" t="e">
        <f t="shared" si="29"/>
        <v>#DIV/0!</v>
      </c>
      <c r="BB62" s="22" t="e">
        <f t="shared" si="30"/>
        <v>#DIV/0!</v>
      </c>
      <c r="BC62" s="10" t="e">
        <f t="shared" si="31"/>
        <v>#DIV/0!</v>
      </c>
      <c r="BD62" s="23" t="e">
        <f t="shared" si="32"/>
        <v>#DIV/0!</v>
      </c>
      <c r="BE62" s="22" t="e">
        <f t="shared" si="33"/>
        <v>#DIV/0!</v>
      </c>
      <c r="BF62" s="10" t="e">
        <f t="shared" si="34"/>
        <v>#DIV/0!</v>
      </c>
      <c r="BG62" s="23" t="e">
        <f t="shared" si="35"/>
        <v>#DIV/0!</v>
      </c>
      <c r="BH62" s="22" t="e">
        <f t="shared" si="36"/>
        <v>#DIV/0!</v>
      </c>
      <c r="BI62" s="10" t="e">
        <f t="shared" si="37"/>
        <v>#DIV/0!</v>
      </c>
      <c r="BJ62" s="23" t="e">
        <f t="shared" si="38"/>
        <v>#DIV/0!</v>
      </c>
      <c r="BK62" s="22" t="e">
        <f t="shared" si="39"/>
        <v>#DIV/0!</v>
      </c>
      <c r="BL62" s="10" t="e">
        <f t="shared" si="40"/>
        <v>#DIV/0!</v>
      </c>
      <c r="BM62" s="23" t="e">
        <f t="shared" si="41"/>
        <v>#DIV/0!</v>
      </c>
      <c r="BN62" s="22" t="e">
        <f t="shared" si="42"/>
        <v>#DIV/0!</v>
      </c>
      <c r="BO62" s="10" t="e">
        <f t="shared" si="43"/>
        <v>#DIV/0!</v>
      </c>
      <c r="BP62" s="23" t="e">
        <f t="shared" si="44"/>
        <v>#DIV/0!</v>
      </c>
      <c r="BR62" t="e">
        <f t="shared" si="45"/>
        <v>#DIV/0!</v>
      </c>
    </row>
    <row r="63" spans="1:70">
      <c r="A63">
        <f>'2. k-data'!A63</f>
        <v>660</v>
      </c>
      <c r="B63" t="e">
        <f>'5. r-data'!B62</f>
        <v>#DIV/0!</v>
      </c>
      <c r="D63" s="22">
        <v>0.16489999999999999</v>
      </c>
      <c r="E63" s="10">
        <v>6.0999999999999999E-2</v>
      </c>
      <c r="F63" s="23">
        <v>0</v>
      </c>
      <c r="H63" s="22">
        <v>0.45100000000000001</v>
      </c>
      <c r="I63" s="10">
        <v>0.33400000000000002</v>
      </c>
      <c r="J63" s="10">
        <v>0.219</v>
      </c>
      <c r="K63" s="10">
        <v>0.14799999999999999</v>
      </c>
      <c r="L63" s="10">
        <v>0.17499999999999999</v>
      </c>
      <c r="M63" s="10">
        <v>0.26800000000000002</v>
      </c>
      <c r="N63" s="10">
        <v>0.45200000000000001</v>
      </c>
      <c r="O63" s="10">
        <v>0.69299999999999995</v>
      </c>
      <c r="P63" s="10">
        <v>0.78100000000000003</v>
      </c>
      <c r="Q63" s="10">
        <v>0.72</v>
      </c>
      <c r="R63" s="10">
        <v>8.1000000000000003E-2</v>
      </c>
      <c r="S63" s="10">
        <v>2.3E-2</v>
      </c>
      <c r="T63" s="10">
        <v>0.747</v>
      </c>
      <c r="U63" s="10">
        <v>8.5000000000000006E-2</v>
      </c>
      <c r="V63" s="23">
        <v>0.58099999999999996</v>
      </c>
      <c r="X63" s="22" t="e">
        <f t="shared" si="0"/>
        <v>#DIV/0!</v>
      </c>
      <c r="Y63" s="10" t="e">
        <f t="shared" si="1"/>
        <v>#DIV/0!</v>
      </c>
      <c r="Z63" s="23" t="e">
        <f t="shared" si="2"/>
        <v>#DIV/0!</v>
      </c>
      <c r="AA63" s="22" t="e">
        <f t="shared" si="3"/>
        <v>#DIV/0!</v>
      </c>
      <c r="AB63" s="10" t="e">
        <f t="shared" si="4"/>
        <v>#DIV/0!</v>
      </c>
      <c r="AC63" s="23" t="e">
        <f t="shared" si="5"/>
        <v>#DIV/0!</v>
      </c>
      <c r="AD63" s="22" t="e">
        <f t="shared" si="6"/>
        <v>#DIV/0!</v>
      </c>
      <c r="AE63" s="10" t="e">
        <f t="shared" si="7"/>
        <v>#DIV/0!</v>
      </c>
      <c r="AF63" s="23" t="e">
        <f t="shared" si="8"/>
        <v>#DIV/0!</v>
      </c>
      <c r="AG63" s="22" t="e">
        <f t="shared" si="9"/>
        <v>#DIV/0!</v>
      </c>
      <c r="AH63" s="10" t="e">
        <f t="shared" si="10"/>
        <v>#DIV/0!</v>
      </c>
      <c r="AI63" s="23" t="e">
        <f t="shared" si="11"/>
        <v>#DIV/0!</v>
      </c>
      <c r="AJ63" s="22" t="e">
        <f t="shared" si="12"/>
        <v>#DIV/0!</v>
      </c>
      <c r="AK63" s="10" t="e">
        <f t="shared" si="13"/>
        <v>#DIV/0!</v>
      </c>
      <c r="AL63" s="23" t="e">
        <f t="shared" si="14"/>
        <v>#DIV/0!</v>
      </c>
      <c r="AM63" s="22" t="e">
        <f t="shared" si="15"/>
        <v>#DIV/0!</v>
      </c>
      <c r="AN63" s="10" t="e">
        <f t="shared" si="16"/>
        <v>#DIV/0!</v>
      </c>
      <c r="AO63" s="23" t="e">
        <f t="shared" si="17"/>
        <v>#DIV/0!</v>
      </c>
      <c r="AP63" s="22" t="e">
        <f t="shared" si="18"/>
        <v>#DIV/0!</v>
      </c>
      <c r="AQ63" s="10" t="e">
        <f t="shared" si="19"/>
        <v>#DIV/0!</v>
      </c>
      <c r="AR63" s="23" t="e">
        <f t="shared" si="20"/>
        <v>#DIV/0!</v>
      </c>
      <c r="AS63" s="22" t="e">
        <f t="shared" si="21"/>
        <v>#DIV/0!</v>
      </c>
      <c r="AT63" s="10" t="e">
        <f t="shared" si="22"/>
        <v>#DIV/0!</v>
      </c>
      <c r="AU63" s="23" t="e">
        <f t="shared" si="23"/>
        <v>#DIV/0!</v>
      </c>
      <c r="AV63" s="22" t="e">
        <f t="shared" si="24"/>
        <v>#DIV/0!</v>
      </c>
      <c r="AW63" s="10" t="e">
        <f t="shared" si="25"/>
        <v>#DIV/0!</v>
      </c>
      <c r="AX63" s="23" t="e">
        <f t="shared" si="26"/>
        <v>#DIV/0!</v>
      </c>
      <c r="AY63" s="22" t="e">
        <f t="shared" si="27"/>
        <v>#DIV/0!</v>
      </c>
      <c r="AZ63" s="10" t="e">
        <f t="shared" si="28"/>
        <v>#DIV/0!</v>
      </c>
      <c r="BA63" s="23" t="e">
        <f t="shared" si="29"/>
        <v>#DIV/0!</v>
      </c>
      <c r="BB63" s="22" t="e">
        <f t="shared" si="30"/>
        <v>#DIV/0!</v>
      </c>
      <c r="BC63" s="10" t="e">
        <f t="shared" si="31"/>
        <v>#DIV/0!</v>
      </c>
      <c r="BD63" s="23" t="e">
        <f t="shared" si="32"/>
        <v>#DIV/0!</v>
      </c>
      <c r="BE63" s="22" t="e">
        <f t="shared" si="33"/>
        <v>#DIV/0!</v>
      </c>
      <c r="BF63" s="10" t="e">
        <f t="shared" si="34"/>
        <v>#DIV/0!</v>
      </c>
      <c r="BG63" s="23" t="e">
        <f t="shared" si="35"/>
        <v>#DIV/0!</v>
      </c>
      <c r="BH63" s="22" t="e">
        <f t="shared" si="36"/>
        <v>#DIV/0!</v>
      </c>
      <c r="BI63" s="10" t="e">
        <f t="shared" si="37"/>
        <v>#DIV/0!</v>
      </c>
      <c r="BJ63" s="23" t="e">
        <f t="shared" si="38"/>
        <v>#DIV/0!</v>
      </c>
      <c r="BK63" s="22" t="e">
        <f t="shared" si="39"/>
        <v>#DIV/0!</v>
      </c>
      <c r="BL63" s="10" t="e">
        <f t="shared" si="40"/>
        <v>#DIV/0!</v>
      </c>
      <c r="BM63" s="23" t="e">
        <f t="shared" si="41"/>
        <v>#DIV/0!</v>
      </c>
      <c r="BN63" s="22" t="e">
        <f t="shared" si="42"/>
        <v>#DIV/0!</v>
      </c>
      <c r="BO63" s="10" t="e">
        <f t="shared" si="43"/>
        <v>#DIV/0!</v>
      </c>
      <c r="BP63" s="23" t="e">
        <f t="shared" si="44"/>
        <v>#DIV/0!</v>
      </c>
      <c r="BR63" t="e">
        <f t="shared" si="45"/>
        <v>#DIV/0!</v>
      </c>
    </row>
    <row r="64" spans="1:70">
      <c r="A64">
        <f>'2. k-data'!A64</f>
        <v>665</v>
      </c>
      <c r="B64" t="e">
        <f>'5. r-data'!B63</f>
        <v>#DIV/0!</v>
      </c>
      <c r="D64" s="22">
        <v>0.1212</v>
      </c>
      <c r="E64" s="10">
        <v>4.4600000000000001E-2</v>
      </c>
      <c r="F64" s="23">
        <v>0</v>
      </c>
      <c r="H64" s="22">
        <v>0.45100000000000001</v>
      </c>
      <c r="I64" s="10">
        <v>0.33200000000000002</v>
      </c>
      <c r="J64" s="10">
        <v>0.224</v>
      </c>
      <c r="K64" s="10">
        <v>0.14899999999999999</v>
      </c>
      <c r="L64" s="10">
        <v>0.17699999999999999</v>
      </c>
      <c r="M64" s="10">
        <v>0.27300000000000002</v>
      </c>
      <c r="N64" s="10">
        <v>0.45700000000000002</v>
      </c>
      <c r="O64" s="10">
        <v>0.7</v>
      </c>
      <c r="P64" s="10">
        <v>0.79</v>
      </c>
      <c r="Q64" s="10">
        <v>0.72199999999999998</v>
      </c>
      <c r="R64" s="10">
        <v>8.3000000000000004E-2</v>
      </c>
      <c r="S64" s="10">
        <v>2.4E-2</v>
      </c>
      <c r="T64" s="10">
        <v>0.747</v>
      </c>
      <c r="U64" s="10">
        <v>8.6999999999999994E-2</v>
      </c>
      <c r="V64" s="23">
        <v>0.58599999999999997</v>
      </c>
      <c r="X64" s="22" t="e">
        <f t="shared" si="0"/>
        <v>#DIV/0!</v>
      </c>
      <c r="Y64" s="10" t="e">
        <f t="shared" si="1"/>
        <v>#DIV/0!</v>
      </c>
      <c r="Z64" s="23" t="e">
        <f t="shared" si="2"/>
        <v>#DIV/0!</v>
      </c>
      <c r="AA64" s="22" t="e">
        <f t="shared" si="3"/>
        <v>#DIV/0!</v>
      </c>
      <c r="AB64" s="10" t="e">
        <f t="shared" si="4"/>
        <v>#DIV/0!</v>
      </c>
      <c r="AC64" s="23" t="e">
        <f t="shared" si="5"/>
        <v>#DIV/0!</v>
      </c>
      <c r="AD64" s="22" t="e">
        <f t="shared" si="6"/>
        <v>#DIV/0!</v>
      </c>
      <c r="AE64" s="10" t="e">
        <f t="shared" si="7"/>
        <v>#DIV/0!</v>
      </c>
      <c r="AF64" s="23" t="e">
        <f t="shared" si="8"/>
        <v>#DIV/0!</v>
      </c>
      <c r="AG64" s="22" t="e">
        <f t="shared" si="9"/>
        <v>#DIV/0!</v>
      </c>
      <c r="AH64" s="10" t="e">
        <f t="shared" si="10"/>
        <v>#DIV/0!</v>
      </c>
      <c r="AI64" s="23" t="e">
        <f t="shared" si="11"/>
        <v>#DIV/0!</v>
      </c>
      <c r="AJ64" s="22" t="e">
        <f t="shared" si="12"/>
        <v>#DIV/0!</v>
      </c>
      <c r="AK64" s="10" t="e">
        <f t="shared" si="13"/>
        <v>#DIV/0!</v>
      </c>
      <c r="AL64" s="23" t="e">
        <f t="shared" si="14"/>
        <v>#DIV/0!</v>
      </c>
      <c r="AM64" s="22" t="e">
        <f t="shared" si="15"/>
        <v>#DIV/0!</v>
      </c>
      <c r="AN64" s="10" t="e">
        <f t="shared" si="16"/>
        <v>#DIV/0!</v>
      </c>
      <c r="AO64" s="23" t="e">
        <f t="shared" si="17"/>
        <v>#DIV/0!</v>
      </c>
      <c r="AP64" s="22" t="e">
        <f t="shared" si="18"/>
        <v>#DIV/0!</v>
      </c>
      <c r="AQ64" s="10" t="e">
        <f t="shared" si="19"/>
        <v>#DIV/0!</v>
      </c>
      <c r="AR64" s="23" t="e">
        <f t="shared" si="20"/>
        <v>#DIV/0!</v>
      </c>
      <c r="AS64" s="22" t="e">
        <f t="shared" si="21"/>
        <v>#DIV/0!</v>
      </c>
      <c r="AT64" s="10" t="e">
        <f t="shared" si="22"/>
        <v>#DIV/0!</v>
      </c>
      <c r="AU64" s="23" t="e">
        <f t="shared" si="23"/>
        <v>#DIV/0!</v>
      </c>
      <c r="AV64" s="22" t="e">
        <f t="shared" si="24"/>
        <v>#DIV/0!</v>
      </c>
      <c r="AW64" s="10" t="e">
        <f t="shared" si="25"/>
        <v>#DIV/0!</v>
      </c>
      <c r="AX64" s="23" t="e">
        <f t="shared" si="26"/>
        <v>#DIV/0!</v>
      </c>
      <c r="AY64" s="22" t="e">
        <f t="shared" si="27"/>
        <v>#DIV/0!</v>
      </c>
      <c r="AZ64" s="10" t="e">
        <f t="shared" si="28"/>
        <v>#DIV/0!</v>
      </c>
      <c r="BA64" s="23" t="e">
        <f t="shared" si="29"/>
        <v>#DIV/0!</v>
      </c>
      <c r="BB64" s="22" t="e">
        <f t="shared" si="30"/>
        <v>#DIV/0!</v>
      </c>
      <c r="BC64" s="10" t="e">
        <f t="shared" si="31"/>
        <v>#DIV/0!</v>
      </c>
      <c r="BD64" s="23" t="e">
        <f t="shared" si="32"/>
        <v>#DIV/0!</v>
      </c>
      <c r="BE64" s="22" t="e">
        <f t="shared" si="33"/>
        <v>#DIV/0!</v>
      </c>
      <c r="BF64" s="10" t="e">
        <f t="shared" si="34"/>
        <v>#DIV/0!</v>
      </c>
      <c r="BG64" s="23" t="e">
        <f t="shared" si="35"/>
        <v>#DIV/0!</v>
      </c>
      <c r="BH64" s="22" t="e">
        <f t="shared" si="36"/>
        <v>#DIV/0!</v>
      </c>
      <c r="BI64" s="10" t="e">
        <f t="shared" si="37"/>
        <v>#DIV/0!</v>
      </c>
      <c r="BJ64" s="23" t="e">
        <f t="shared" si="38"/>
        <v>#DIV/0!</v>
      </c>
      <c r="BK64" s="22" t="e">
        <f t="shared" si="39"/>
        <v>#DIV/0!</v>
      </c>
      <c r="BL64" s="10" t="e">
        <f t="shared" si="40"/>
        <v>#DIV/0!</v>
      </c>
      <c r="BM64" s="23" t="e">
        <f t="shared" si="41"/>
        <v>#DIV/0!</v>
      </c>
      <c r="BN64" s="22" t="e">
        <f t="shared" si="42"/>
        <v>#DIV/0!</v>
      </c>
      <c r="BO64" s="10" t="e">
        <f t="shared" si="43"/>
        <v>#DIV/0!</v>
      </c>
      <c r="BP64" s="23" t="e">
        <f t="shared" si="44"/>
        <v>#DIV/0!</v>
      </c>
      <c r="BR64" t="e">
        <f t="shared" si="45"/>
        <v>#DIV/0!</v>
      </c>
    </row>
    <row r="65" spans="1:70">
      <c r="A65">
        <f>'2. k-data'!A65</f>
        <v>670</v>
      </c>
      <c r="B65" t="e">
        <f>'5. r-data'!B64</f>
        <v>#DIV/0!</v>
      </c>
      <c r="D65" s="22">
        <v>8.7400000000000005E-2</v>
      </c>
      <c r="E65" s="10">
        <v>3.2000000000000001E-2</v>
      </c>
      <c r="F65" s="23">
        <v>0</v>
      </c>
      <c r="H65" s="22">
        <v>0.45300000000000001</v>
      </c>
      <c r="I65" s="10">
        <v>0.33200000000000002</v>
      </c>
      <c r="J65" s="10">
        <v>0.23</v>
      </c>
      <c r="K65" s="10">
        <v>0.151</v>
      </c>
      <c r="L65" s="10">
        <v>0.18</v>
      </c>
      <c r="M65" s="10">
        <v>0.27800000000000002</v>
      </c>
      <c r="N65" s="10">
        <v>0.46200000000000002</v>
      </c>
      <c r="O65" s="10">
        <v>0.70499999999999996</v>
      </c>
      <c r="P65" s="10">
        <v>0.79700000000000004</v>
      </c>
      <c r="Q65" s="10">
        <v>0.72499999999999998</v>
      </c>
      <c r="R65" s="10">
        <v>8.7999999999999995E-2</v>
      </c>
      <c r="S65" s="10">
        <v>2.5999999999999999E-2</v>
      </c>
      <c r="T65" s="10">
        <v>0.747</v>
      </c>
      <c r="U65" s="10">
        <v>9.1999999999999998E-2</v>
      </c>
      <c r="V65" s="23">
        <v>0.59</v>
      </c>
      <c r="X65" s="22" t="e">
        <f t="shared" si="0"/>
        <v>#DIV/0!</v>
      </c>
      <c r="Y65" s="10" t="e">
        <f t="shared" si="1"/>
        <v>#DIV/0!</v>
      </c>
      <c r="Z65" s="23" t="e">
        <f t="shared" si="2"/>
        <v>#DIV/0!</v>
      </c>
      <c r="AA65" s="22" t="e">
        <f t="shared" si="3"/>
        <v>#DIV/0!</v>
      </c>
      <c r="AB65" s="10" t="e">
        <f t="shared" si="4"/>
        <v>#DIV/0!</v>
      </c>
      <c r="AC65" s="23" t="e">
        <f t="shared" si="5"/>
        <v>#DIV/0!</v>
      </c>
      <c r="AD65" s="22" t="e">
        <f t="shared" si="6"/>
        <v>#DIV/0!</v>
      </c>
      <c r="AE65" s="10" t="e">
        <f t="shared" si="7"/>
        <v>#DIV/0!</v>
      </c>
      <c r="AF65" s="23" t="e">
        <f t="shared" si="8"/>
        <v>#DIV/0!</v>
      </c>
      <c r="AG65" s="22" t="e">
        <f t="shared" si="9"/>
        <v>#DIV/0!</v>
      </c>
      <c r="AH65" s="10" t="e">
        <f t="shared" si="10"/>
        <v>#DIV/0!</v>
      </c>
      <c r="AI65" s="23" t="e">
        <f t="shared" si="11"/>
        <v>#DIV/0!</v>
      </c>
      <c r="AJ65" s="22" t="e">
        <f t="shared" si="12"/>
        <v>#DIV/0!</v>
      </c>
      <c r="AK65" s="10" t="e">
        <f t="shared" si="13"/>
        <v>#DIV/0!</v>
      </c>
      <c r="AL65" s="23" t="e">
        <f t="shared" si="14"/>
        <v>#DIV/0!</v>
      </c>
      <c r="AM65" s="22" t="e">
        <f t="shared" si="15"/>
        <v>#DIV/0!</v>
      </c>
      <c r="AN65" s="10" t="e">
        <f t="shared" si="16"/>
        <v>#DIV/0!</v>
      </c>
      <c r="AO65" s="23" t="e">
        <f t="shared" si="17"/>
        <v>#DIV/0!</v>
      </c>
      <c r="AP65" s="22" t="e">
        <f t="shared" si="18"/>
        <v>#DIV/0!</v>
      </c>
      <c r="AQ65" s="10" t="e">
        <f t="shared" si="19"/>
        <v>#DIV/0!</v>
      </c>
      <c r="AR65" s="23" t="e">
        <f t="shared" si="20"/>
        <v>#DIV/0!</v>
      </c>
      <c r="AS65" s="22" t="e">
        <f t="shared" si="21"/>
        <v>#DIV/0!</v>
      </c>
      <c r="AT65" s="10" t="e">
        <f t="shared" si="22"/>
        <v>#DIV/0!</v>
      </c>
      <c r="AU65" s="23" t="e">
        <f t="shared" si="23"/>
        <v>#DIV/0!</v>
      </c>
      <c r="AV65" s="22" t="e">
        <f t="shared" si="24"/>
        <v>#DIV/0!</v>
      </c>
      <c r="AW65" s="10" t="e">
        <f t="shared" si="25"/>
        <v>#DIV/0!</v>
      </c>
      <c r="AX65" s="23" t="e">
        <f t="shared" si="26"/>
        <v>#DIV/0!</v>
      </c>
      <c r="AY65" s="22" t="e">
        <f t="shared" si="27"/>
        <v>#DIV/0!</v>
      </c>
      <c r="AZ65" s="10" t="e">
        <f t="shared" si="28"/>
        <v>#DIV/0!</v>
      </c>
      <c r="BA65" s="23" t="e">
        <f t="shared" si="29"/>
        <v>#DIV/0!</v>
      </c>
      <c r="BB65" s="22" t="e">
        <f t="shared" si="30"/>
        <v>#DIV/0!</v>
      </c>
      <c r="BC65" s="10" t="e">
        <f t="shared" si="31"/>
        <v>#DIV/0!</v>
      </c>
      <c r="BD65" s="23" t="e">
        <f t="shared" si="32"/>
        <v>#DIV/0!</v>
      </c>
      <c r="BE65" s="22" t="e">
        <f t="shared" si="33"/>
        <v>#DIV/0!</v>
      </c>
      <c r="BF65" s="10" t="e">
        <f t="shared" si="34"/>
        <v>#DIV/0!</v>
      </c>
      <c r="BG65" s="23" t="e">
        <f t="shared" si="35"/>
        <v>#DIV/0!</v>
      </c>
      <c r="BH65" s="22" t="e">
        <f t="shared" si="36"/>
        <v>#DIV/0!</v>
      </c>
      <c r="BI65" s="10" t="e">
        <f t="shared" si="37"/>
        <v>#DIV/0!</v>
      </c>
      <c r="BJ65" s="23" t="e">
        <f t="shared" si="38"/>
        <v>#DIV/0!</v>
      </c>
      <c r="BK65" s="22" t="e">
        <f t="shared" si="39"/>
        <v>#DIV/0!</v>
      </c>
      <c r="BL65" s="10" t="e">
        <f t="shared" si="40"/>
        <v>#DIV/0!</v>
      </c>
      <c r="BM65" s="23" t="e">
        <f t="shared" si="41"/>
        <v>#DIV/0!</v>
      </c>
      <c r="BN65" s="22" t="e">
        <f t="shared" si="42"/>
        <v>#DIV/0!</v>
      </c>
      <c r="BO65" s="10" t="e">
        <f t="shared" si="43"/>
        <v>#DIV/0!</v>
      </c>
      <c r="BP65" s="23" t="e">
        <f t="shared" si="44"/>
        <v>#DIV/0!</v>
      </c>
      <c r="BR65" t="e">
        <f t="shared" si="45"/>
        <v>#DIV/0!</v>
      </c>
    </row>
    <row r="66" spans="1:70">
      <c r="A66">
        <f>'2. k-data'!A66</f>
        <v>675</v>
      </c>
      <c r="B66" t="e">
        <f>'5. r-data'!B65</f>
        <v>#DIV/0!</v>
      </c>
      <c r="D66" s="22">
        <v>6.3600000000000004E-2</v>
      </c>
      <c r="E66" s="10">
        <v>2.3199999999999998E-2</v>
      </c>
      <c r="F66" s="23">
        <v>0</v>
      </c>
      <c r="H66" s="22">
        <v>0.45400000000000001</v>
      </c>
      <c r="I66" s="10">
        <v>0.33100000000000002</v>
      </c>
      <c r="J66" s="10">
        <v>0.23799999999999999</v>
      </c>
      <c r="K66" s="10">
        <v>0.154</v>
      </c>
      <c r="L66" s="10">
        <v>0.183</v>
      </c>
      <c r="M66" s="10">
        <v>0.28100000000000003</v>
      </c>
      <c r="N66" s="10">
        <v>0.46600000000000003</v>
      </c>
      <c r="O66" s="10">
        <v>0.70899999999999996</v>
      </c>
      <c r="P66" s="10">
        <v>0.80300000000000005</v>
      </c>
      <c r="Q66" s="10">
        <v>0.72899999999999998</v>
      </c>
      <c r="R66" s="10">
        <v>9.2999999999999999E-2</v>
      </c>
      <c r="S66" s="10">
        <v>0.03</v>
      </c>
      <c r="T66" s="10">
        <v>0.747</v>
      </c>
      <c r="U66" s="10">
        <v>9.6000000000000002E-2</v>
      </c>
      <c r="V66" s="23">
        <v>0.59399999999999997</v>
      </c>
      <c r="X66" s="22" t="e">
        <f t="shared" si="0"/>
        <v>#DIV/0!</v>
      </c>
      <c r="Y66" s="10" t="e">
        <f t="shared" si="1"/>
        <v>#DIV/0!</v>
      </c>
      <c r="Z66" s="23" t="e">
        <f t="shared" si="2"/>
        <v>#DIV/0!</v>
      </c>
      <c r="AA66" s="22" t="e">
        <f t="shared" si="3"/>
        <v>#DIV/0!</v>
      </c>
      <c r="AB66" s="10" t="e">
        <f t="shared" si="4"/>
        <v>#DIV/0!</v>
      </c>
      <c r="AC66" s="23" t="e">
        <f t="shared" si="5"/>
        <v>#DIV/0!</v>
      </c>
      <c r="AD66" s="22" t="e">
        <f t="shared" si="6"/>
        <v>#DIV/0!</v>
      </c>
      <c r="AE66" s="10" t="e">
        <f t="shared" si="7"/>
        <v>#DIV/0!</v>
      </c>
      <c r="AF66" s="23" t="e">
        <f t="shared" si="8"/>
        <v>#DIV/0!</v>
      </c>
      <c r="AG66" s="22" t="e">
        <f t="shared" si="9"/>
        <v>#DIV/0!</v>
      </c>
      <c r="AH66" s="10" t="e">
        <f t="shared" si="10"/>
        <v>#DIV/0!</v>
      </c>
      <c r="AI66" s="23" t="e">
        <f t="shared" si="11"/>
        <v>#DIV/0!</v>
      </c>
      <c r="AJ66" s="22" t="e">
        <f t="shared" si="12"/>
        <v>#DIV/0!</v>
      </c>
      <c r="AK66" s="10" t="e">
        <f t="shared" si="13"/>
        <v>#DIV/0!</v>
      </c>
      <c r="AL66" s="23" t="e">
        <f t="shared" si="14"/>
        <v>#DIV/0!</v>
      </c>
      <c r="AM66" s="22" t="e">
        <f t="shared" si="15"/>
        <v>#DIV/0!</v>
      </c>
      <c r="AN66" s="10" t="e">
        <f t="shared" si="16"/>
        <v>#DIV/0!</v>
      </c>
      <c r="AO66" s="23" t="e">
        <f t="shared" si="17"/>
        <v>#DIV/0!</v>
      </c>
      <c r="AP66" s="22" t="e">
        <f t="shared" si="18"/>
        <v>#DIV/0!</v>
      </c>
      <c r="AQ66" s="10" t="e">
        <f t="shared" si="19"/>
        <v>#DIV/0!</v>
      </c>
      <c r="AR66" s="23" t="e">
        <f t="shared" si="20"/>
        <v>#DIV/0!</v>
      </c>
      <c r="AS66" s="22" t="e">
        <f t="shared" si="21"/>
        <v>#DIV/0!</v>
      </c>
      <c r="AT66" s="10" t="e">
        <f t="shared" si="22"/>
        <v>#DIV/0!</v>
      </c>
      <c r="AU66" s="23" t="e">
        <f t="shared" si="23"/>
        <v>#DIV/0!</v>
      </c>
      <c r="AV66" s="22" t="e">
        <f t="shared" si="24"/>
        <v>#DIV/0!</v>
      </c>
      <c r="AW66" s="10" t="e">
        <f t="shared" si="25"/>
        <v>#DIV/0!</v>
      </c>
      <c r="AX66" s="23" t="e">
        <f t="shared" si="26"/>
        <v>#DIV/0!</v>
      </c>
      <c r="AY66" s="22" t="e">
        <f t="shared" si="27"/>
        <v>#DIV/0!</v>
      </c>
      <c r="AZ66" s="10" t="e">
        <f t="shared" si="28"/>
        <v>#DIV/0!</v>
      </c>
      <c r="BA66" s="23" t="e">
        <f t="shared" si="29"/>
        <v>#DIV/0!</v>
      </c>
      <c r="BB66" s="22" t="e">
        <f t="shared" si="30"/>
        <v>#DIV/0!</v>
      </c>
      <c r="BC66" s="10" t="e">
        <f t="shared" si="31"/>
        <v>#DIV/0!</v>
      </c>
      <c r="BD66" s="23" t="e">
        <f t="shared" si="32"/>
        <v>#DIV/0!</v>
      </c>
      <c r="BE66" s="22" t="e">
        <f t="shared" si="33"/>
        <v>#DIV/0!</v>
      </c>
      <c r="BF66" s="10" t="e">
        <f t="shared" si="34"/>
        <v>#DIV/0!</v>
      </c>
      <c r="BG66" s="23" t="e">
        <f t="shared" si="35"/>
        <v>#DIV/0!</v>
      </c>
      <c r="BH66" s="22" t="e">
        <f t="shared" si="36"/>
        <v>#DIV/0!</v>
      </c>
      <c r="BI66" s="10" t="e">
        <f t="shared" si="37"/>
        <v>#DIV/0!</v>
      </c>
      <c r="BJ66" s="23" t="e">
        <f t="shared" si="38"/>
        <v>#DIV/0!</v>
      </c>
      <c r="BK66" s="22" t="e">
        <f t="shared" si="39"/>
        <v>#DIV/0!</v>
      </c>
      <c r="BL66" s="10" t="e">
        <f t="shared" si="40"/>
        <v>#DIV/0!</v>
      </c>
      <c r="BM66" s="23" t="e">
        <f t="shared" si="41"/>
        <v>#DIV/0!</v>
      </c>
      <c r="BN66" s="22" t="e">
        <f t="shared" si="42"/>
        <v>#DIV/0!</v>
      </c>
      <c r="BO66" s="10" t="e">
        <f t="shared" si="43"/>
        <v>#DIV/0!</v>
      </c>
      <c r="BP66" s="23" t="e">
        <f t="shared" si="44"/>
        <v>#DIV/0!</v>
      </c>
      <c r="BR66" t="e">
        <f t="shared" si="45"/>
        <v>#DIV/0!</v>
      </c>
    </row>
    <row r="67" spans="1:70">
      <c r="A67">
        <f>'2. k-data'!A67</f>
        <v>680</v>
      </c>
      <c r="B67" t="e">
        <f>'5. r-data'!B66</f>
        <v>#DIV/0!</v>
      </c>
      <c r="D67" s="22">
        <v>4.6800000000000001E-2</v>
      </c>
      <c r="E67" s="10">
        <v>1.7000000000000001E-2</v>
      </c>
      <c r="F67" s="23">
        <v>0</v>
      </c>
      <c r="H67" s="22">
        <v>0.45500000000000002</v>
      </c>
      <c r="I67" s="10">
        <v>0.33100000000000002</v>
      </c>
      <c r="J67" s="10">
        <v>0.251</v>
      </c>
      <c r="K67" s="10">
        <v>0.158</v>
      </c>
      <c r="L67" s="10">
        <v>0.186</v>
      </c>
      <c r="M67" s="10">
        <v>0.28299999999999997</v>
      </c>
      <c r="N67" s="10">
        <v>0.46800000000000003</v>
      </c>
      <c r="O67" s="10">
        <v>0.71199999999999997</v>
      </c>
      <c r="P67" s="10">
        <v>0.80900000000000005</v>
      </c>
      <c r="Q67" s="10">
        <v>0.73099999999999998</v>
      </c>
      <c r="R67" s="10">
        <v>0.10199999999999999</v>
      </c>
      <c r="S67" s="10">
        <v>3.5000000000000003E-2</v>
      </c>
      <c r="T67" s="10">
        <v>0.747</v>
      </c>
      <c r="U67" s="10">
        <v>0.10199999999999999</v>
      </c>
      <c r="V67" s="23">
        <v>0.59899999999999998</v>
      </c>
      <c r="X67" s="22" t="e">
        <f t="shared" si="0"/>
        <v>#DIV/0!</v>
      </c>
      <c r="Y67" s="10" t="e">
        <f t="shared" si="1"/>
        <v>#DIV/0!</v>
      </c>
      <c r="Z67" s="23" t="e">
        <f t="shared" si="2"/>
        <v>#DIV/0!</v>
      </c>
      <c r="AA67" s="22" t="e">
        <f t="shared" si="3"/>
        <v>#DIV/0!</v>
      </c>
      <c r="AB67" s="10" t="e">
        <f t="shared" si="4"/>
        <v>#DIV/0!</v>
      </c>
      <c r="AC67" s="23" t="e">
        <f t="shared" si="5"/>
        <v>#DIV/0!</v>
      </c>
      <c r="AD67" s="22" t="e">
        <f t="shared" si="6"/>
        <v>#DIV/0!</v>
      </c>
      <c r="AE67" s="10" t="e">
        <f t="shared" si="7"/>
        <v>#DIV/0!</v>
      </c>
      <c r="AF67" s="23" t="e">
        <f t="shared" si="8"/>
        <v>#DIV/0!</v>
      </c>
      <c r="AG67" s="22" t="e">
        <f t="shared" si="9"/>
        <v>#DIV/0!</v>
      </c>
      <c r="AH67" s="10" t="e">
        <f t="shared" si="10"/>
        <v>#DIV/0!</v>
      </c>
      <c r="AI67" s="23" t="e">
        <f t="shared" si="11"/>
        <v>#DIV/0!</v>
      </c>
      <c r="AJ67" s="22" t="e">
        <f t="shared" si="12"/>
        <v>#DIV/0!</v>
      </c>
      <c r="AK67" s="10" t="e">
        <f t="shared" si="13"/>
        <v>#DIV/0!</v>
      </c>
      <c r="AL67" s="23" t="e">
        <f t="shared" si="14"/>
        <v>#DIV/0!</v>
      </c>
      <c r="AM67" s="22" t="e">
        <f t="shared" si="15"/>
        <v>#DIV/0!</v>
      </c>
      <c r="AN67" s="10" t="e">
        <f t="shared" si="16"/>
        <v>#DIV/0!</v>
      </c>
      <c r="AO67" s="23" t="e">
        <f t="shared" si="17"/>
        <v>#DIV/0!</v>
      </c>
      <c r="AP67" s="22" t="e">
        <f t="shared" si="18"/>
        <v>#DIV/0!</v>
      </c>
      <c r="AQ67" s="10" t="e">
        <f t="shared" si="19"/>
        <v>#DIV/0!</v>
      </c>
      <c r="AR67" s="23" t="e">
        <f t="shared" si="20"/>
        <v>#DIV/0!</v>
      </c>
      <c r="AS67" s="22" t="e">
        <f t="shared" si="21"/>
        <v>#DIV/0!</v>
      </c>
      <c r="AT67" s="10" t="e">
        <f t="shared" si="22"/>
        <v>#DIV/0!</v>
      </c>
      <c r="AU67" s="23" t="e">
        <f t="shared" si="23"/>
        <v>#DIV/0!</v>
      </c>
      <c r="AV67" s="22" t="e">
        <f t="shared" si="24"/>
        <v>#DIV/0!</v>
      </c>
      <c r="AW67" s="10" t="e">
        <f t="shared" si="25"/>
        <v>#DIV/0!</v>
      </c>
      <c r="AX67" s="23" t="e">
        <f t="shared" si="26"/>
        <v>#DIV/0!</v>
      </c>
      <c r="AY67" s="22" t="e">
        <f t="shared" si="27"/>
        <v>#DIV/0!</v>
      </c>
      <c r="AZ67" s="10" t="e">
        <f t="shared" si="28"/>
        <v>#DIV/0!</v>
      </c>
      <c r="BA67" s="23" t="e">
        <f t="shared" si="29"/>
        <v>#DIV/0!</v>
      </c>
      <c r="BB67" s="22" t="e">
        <f t="shared" si="30"/>
        <v>#DIV/0!</v>
      </c>
      <c r="BC67" s="10" t="e">
        <f t="shared" si="31"/>
        <v>#DIV/0!</v>
      </c>
      <c r="BD67" s="23" t="e">
        <f t="shared" si="32"/>
        <v>#DIV/0!</v>
      </c>
      <c r="BE67" s="22" t="e">
        <f t="shared" si="33"/>
        <v>#DIV/0!</v>
      </c>
      <c r="BF67" s="10" t="e">
        <f t="shared" si="34"/>
        <v>#DIV/0!</v>
      </c>
      <c r="BG67" s="23" t="e">
        <f t="shared" si="35"/>
        <v>#DIV/0!</v>
      </c>
      <c r="BH67" s="22" t="e">
        <f t="shared" si="36"/>
        <v>#DIV/0!</v>
      </c>
      <c r="BI67" s="10" t="e">
        <f t="shared" si="37"/>
        <v>#DIV/0!</v>
      </c>
      <c r="BJ67" s="23" t="e">
        <f t="shared" si="38"/>
        <v>#DIV/0!</v>
      </c>
      <c r="BK67" s="22" t="e">
        <f t="shared" si="39"/>
        <v>#DIV/0!</v>
      </c>
      <c r="BL67" s="10" t="e">
        <f t="shared" si="40"/>
        <v>#DIV/0!</v>
      </c>
      <c r="BM67" s="23" t="e">
        <f t="shared" si="41"/>
        <v>#DIV/0!</v>
      </c>
      <c r="BN67" s="22" t="e">
        <f t="shared" si="42"/>
        <v>#DIV/0!</v>
      </c>
      <c r="BO67" s="10" t="e">
        <f t="shared" si="43"/>
        <v>#DIV/0!</v>
      </c>
      <c r="BP67" s="23" t="e">
        <f t="shared" si="44"/>
        <v>#DIV/0!</v>
      </c>
      <c r="BR67" t="e">
        <f t="shared" si="45"/>
        <v>#DIV/0!</v>
      </c>
    </row>
    <row r="68" spans="1:70">
      <c r="A68">
        <f>'2. k-data'!A68</f>
        <v>685</v>
      </c>
      <c r="B68" t="e">
        <f>'5. r-data'!B67</f>
        <v>#DIV/0!</v>
      </c>
      <c r="D68" s="22">
        <v>3.2899999999999999E-2</v>
      </c>
      <c r="E68" s="10">
        <v>1.1900000000000001E-2</v>
      </c>
      <c r="F68" s="23">
        <v>0</v>
      </c>
      <c r="H68" s="22">
        <v>0.45700000000000002</v>
      </c>
      <c r="I68" s="10">
        <v>0.33</v>
      </c>
      <c r="J68" s="10">
        <v>0.26900000000000002</v>
      </c>
      <c r="K68" s="10">
        <v>0.16200000000000001</v>
      </c>
      <c r="L68" s="10">
        <v>0.189</v>
      </c>
      <c r="M68" s="10">
        <v>0.28599999999999998</v>
      </c>
      <c r="N68" s="10">
        <v>0.47</v>
      </c>
      <c r="O68" s="10">
        <v>0.71499999999999997</v>
      </c>
      <c r="P68" s="10">
        <v>0.81399999999999995</v>
      </c>
      <c r="Q68" s="10">
        <v>0.73499999999999999</v>
      </c>
      <c r="R68" s="10">
        <v>0.112</v>
      </c>
      <c r="S68" s="10">
        <v>4.2999999999999997E-2</v>
      </c>
      <c r="T68" s="10">
        <v>0.747</v>
      </c>
      <c r="U68" s="10">
        <v>0.11</v>
      </c>
      <c r="V68" s="23">
        <v>0.60299999999999998</v>
      </c>
      <c r="X68" s="22" t="e">
        <f t="shared" si="0"/>
        <v>#DIV/0!</v>
      </c>
      <c r="Y68" s="10" t="e">
        <f t="shared" si="1"/>
        <v>#DIV/0!</v>
      </c>
      <c r="Z68" s="23" t="e">
        <f t="shared" si="2"/>
        <v>#DIV/0!</v>
      </c>
      <c r="AA68" s="22" t="e">
        <f t="shared" si="3"/>
        <v>#DIV/0!</v>
      </c>
      <c r="AB68" s="10" t="e">
        <f t="shared" si="4"/>
        <v>#DIV/0!</v>
      </c>
      <c r="AC68" s="23" t="e">
        <f t="shared" si="5"/>
        <v>#DIV/0!</v>
      </c>
      <c r="AD68" s="22" t="e">
        <f t="shared" si="6"/>
        <v>#DIV/0!</v>
      </c>
      <c r="AE68" s="10" t="e">
        <f t="shared" si="7"/>
        <v>#DIV/0!</v>
      </c>
      <c r="AF68" s="23" t="e">
        <f t="shared" si="8"/>
        <v>#DIV/0!</v>
      </c>
      <c r="AG68" s="22" t="e">
        <f t="shared" si="9"/>
        <v>#DIV/0!</v>
      </c>
      <c r="AH68" s="10" t="e">
        <f t="shared" si="10"/>
        <v>#DIV/0!</v>
      </c>
      <c r="AI68" s="23" t="e">
        <f t="shared" si="11"/>
        <v>#DIV/0!</v>
      </c>
      <c r="AJ68" s="22" t="e">
        <f t="shared" si="12"/>
        <v>#DIV/0!</v>
      </c>
      <c r="AK68" s="10" t="e">
        <f t="shared" si="13"/>
        <v>#DIV/0!</v>
      </c>
      <c r="AL68" s="23" t="e">
        <f t="shared" si="14"/>
        <v>#DIV/0!</v>
      </c>
      <c r="AM68" s="22" t="e">
        <f t="shared" si="15"/>
        <v>#DIV/0!</v>
      </c>
      <c r="AN68" s="10" t="e">
        <f t="shared" si="16"/>
        <v>#DIV/0!</v>
      </c>
      <c r="AO68" s="23" t="e">
        <f t="shared" si="17"/>
        <v>#DIV/0!</v>
      </c>
      <c r="AP68" s="22" t="e">
        <f t="shared" si="18"/>
        <v>#DIV/0!</v>
      </c>
      <c r="AQ68" s="10" t="e">
        <f t="shared" si="19"/>
        <v>#DIV/0!</v>
      </c>
      <c r="AR68" s="23" t="e">
        <f t="shared" si="20"/>
        <v>#DIV/0!</v>
      </c>
      <c r="AS68" s="22" t="e">
        <f t="shared" si="21"/>
        <v>#DIV/0!</v>
      </c>
      <c r="AT68" s="10" t="e">
        <f t="shared" si="22"/>
        <v>#DIV/0!</v>
      </c>
      <c r="AU68" s="23" t="e">
        <f t="shared" si="23"/>
        <v>#DIV/0!</v>
      </c>
      <c r="AV68" s="22" t="e">
        <f t="shared" si="24"/>
        <v>#DIV/0!</v>
      </c>
      <c r="AW68" s="10" t="e">
        <f t="shared" si="25"/>
        <v>#DIV/0!</v>
      </c>
      <c r="AX68" s="23" t="e">
        <f t="shared" si="26"/>
        <v>#DIV/0!</v>
      </c>
      <c r="AY68" s="22" t="e">
        <f t="shared" si="27"/>
        <v>#DIV/0!</v>
      </c>
      <c r="AZ68" s="10" t="e">
        <f t="shared" si="28"/>
        <v>#DIV/0!</v>
      </c>
      <c r="BA68" s="23" t="e">
        <f t="shared" si="29"/>
        <v>#DIV/0!</v>
      </c>
      <c r="BB68" s="22" t="e">
        <f t="shared" si="30"/>
        <v>#DIV/0!</v>
      </c>
      <c r="BC68" s="10" t="e">
        <f t="shared" si="31"/>
        <v>#DIV/0!</v>
      </c>
      <c r="BD68" s="23" t="e">
        <f t="shared" si="32"/>
        <v>#DIV/0!</v>
      </c>
      <c r="BE68" s="22" t="e">
        <f t="shared" si="33"/>
        <v>#DIV/0!</v>
      </c>
      <c r="BF68" s="10" t="e">
        <f t="shared" si="34"/>
        <v>#DIV/0!</v>
      </c>
      <c r="BG68" s="23" t="e">
        <f t="shared" si="35"/>
        <v>#DIV/0!</v>
      </c>
      <c r="BH68" s="22" t="e">
        <f t="shared" si="36"/>
        <v>#DIV/0!</v>
      </c>
      <c r="BI68" s="10" t="e">
        <f t="shared" si="37"/>
        <v>#DIV/0!</v>
      </c>
      <c r="BJ68" s="23" t="e">
        <f t="shared" si="38"/>
        <v>#DIV/0!</v>
      </c>
      <c r="BK68" s="22" t="e">
        <f t="shared" si="39"/>
        <v>#DIV/0!</v>
      </c>
      <c r="BL68" s="10" t="e">
        <f t="shared" si="40"/>
        <v>#DIV/0!</v>
      </c>
      <c r="BM68" s="23" t="e">
        <f t="shared" si="41"/>
        <v>#DIV/0!</v>
      </c>
      <c r="BN68" s="22" t="e">
        <f t="shared" si="42"/>
        <v>#DIV/0!</v>
      </c>
      <c r="BO68" s="10" t="e">
        <f t="shared" si="43"/>
        <v>#DIV/0!</v>
      </c>
      <c r="BP68" s="23" t="e">
        <f t="shared" si="44"/>
        <v>#DIV/0!</v>
      </c>
      <c r="BR68" t="e">
        <f t="shared" si="45"/>
        <v>#DIV/0!</v>
      </c>
    </row>
    <row r="69" spans="1:70">
      <c r="A69">
        <f>'2. k-data'!A69</f>
        <v>690</v>
      </c>
      <c r="B69" t="e">
        <f>'5. r-data'!B68</f>
        <v>#DIV/0!</v>
      </c>
      <c r="D69" s="22">
        <v>2.2700000000000001E-2</v>
      </c>
      <c r="E69" s="10">
        <v>8.2000000000000007E-3</v>
      </c>
      <c r="F69" s="23">
        <v>0</v>
      </c>
      <c r="H69" s="22">
        <v>0.45800000000000002</v>
      </c>
      <c r="I69" s="10">
        <v>0.32900000000000001</v>
      </c>
      <c r="J69" s="10">
        <v>0.28799999999999998</v>
      </c>
      <c r="K69" s="10">
        <v>0.16500000000000001</v>
      </c>
      <c r="L69" s="10">
        <v>0.192</v>
      </c>
      <c r="M69" s="10">
        <v>0.29099999999999998</v>
      </c>
      <c r="N69" s="10">
        <v>0.47299999999999998</v>
      </c>
      <c r="O69" s="10">
        <v>0.71699999999999997</v>
      </c>
      <c r="P69" s="10">
        <v>0.81899999999999995</v>
      </c>
      <c r="Q69" s="10">
        <v>0.73899999999999999</v>
      </c>
      <c r="R69" s="10">
        <v>0.125</v>
      </c>
      <c r="S69" s="10">
        <v>5.6000000000000001E-2</v>
      </c>
      <c r="T69" s="10">
        <v>0.747</v>
      </c>
      <c r="U69" s="10">
        <v>0.123</v>
      </c>
      <c r="V69" s="23">
        <v>0.60599999999999998</v>
      </c>
      <c r="X69" s="22" t="e">
        <f t="shared" si="0"/>
        <v>#DIV/0!</v>
      </c>
      <c r="Y69" s="10" t="e">
        <f t="shared" si="1"/>
        <v>#DIV/0!</v>
      </c>
      <c r="Z69" s="23" t="e">
        <f t="shared" si="2"/>
        <v>#DIV/0!</v>
      </c>
      <c r="AA69" s="22" t="e">
        <f t="shared" si="3"/>
        <v>#DIV/0!</v>
      </c>
      <c r="AB69" s="10" t="e">
        <f t="shared" si="4"/>
        <v>#DIV/0!</v>
      </c>
      <c r="AC69" s="23" t="e">
        <f t="shared" si="5"/>
        <v>#DIV/0!</v>
      </c>
      <c r="AD69" s="22" t="e">
        <f t="shared" si="6"/>
        <v>#DIV/0!</v>
      </c>
      <c r="AE69" s="10" t="e">
        <f t="shared" si="7"/>
        <v>#DIV/0!</v>
      </c>
      <c r="AF69" s="23" t="e">
        <f t="shared" si="8"/>
        <v>#DIV/0!</v>
      </c>
      <c r="AG69" s="22" t="e">
        <f t="shared" si="9"/>
        <v>#DIV/0!</v>
      </c>
      <c r="AH69" s="10" t="e">
        <f t="shared" si="10"/>
        <v>#DIV/0!</v>
      </c>
      <c r="AI69" s="23" t="e">
        <f t="shared" si="11"/>
        <v>#DIV/0!</v>
      </c>
      <c r="AJ69" s="22" t="e">
        <f t="shared" si="12"/>
        <v>#DIV/0!</v>
      </c>
      <c r="AK69" s="10" t="e">
        <f t="shared" si="13"/>
        <v>#DIV/0!</v>
      </c>
      <c r="AL69" s="23" t="e">
        <f t="shared" si="14"/>
        <v>#DIV/0!</v>
      </c>
      <c r="AM69" s="22" t="e">
        <f t="shared" si="15"/>
        <v>#DIV/0!</v>
      </c>
      <c r="AN69" s="10" t="e">
        <f t="shared" si="16"/>
        <v>#DIV/0!</v>
      </c>
      <c r="AO69" s="23" t="e">
        <f t="shared" si="17"/>
        <v>#DIV/0!</v>
      </c>
      <c r="AP69" s="22" t="e">
        <f t="shared" si="18"/>
        <v>#DIV/0!</v>
      </c>
      <c r="AQ69" s="10" t="e">
        <f t="shared" si="19"/>
        <v>#DIV/0!</v>
      </c>
      <c r="AR69" s="23" t="e">
        <f t="shared" si="20"/>
        <v>#DIV/0!</v>
      </c>
      <c r="AS69" s="22" t="e">
        <f t="shared" si="21"/>
        <v>#DIV/0!</v>
      </c>
      <c r="AT69" s="10" t="e">
        <f t="shared" si="22"/>
        <v>#DIV/0!</v>
      </c>
      <c r="AU69" s="23" t="e">
        <f t="shared" si="23"/>
        <v>#DIV/0!</v>
      </c>
      <c r="AV69" s="22" t="e">
        <f t="shared" si="24"/>
        <v>#DIV/0!</v>
      </c>
      <c r="AW69" s="10" t="e">
        <f t="shared" si="25"/>
        <v>#DIV/0!</v>
      </c>
      <c r="AX69" s="23" t="e">
        <f t="shared" si="26"/>
        <v>#DIV/0!</v>
      </c>
      <c r="AY69" s="22" t="e">
        <f t="shared" si="27"/>
        <v>#DIV/0!</v>
      </c>
      <c r="AZ69" s="10" t="e">
        <f t="shared" si="28"/>
        <v>#DIV/0!</v>
      </c>
      <c r="BA69" s="23" t="e">
        <f t="shared" si="29"/>
        <v>#DIV/0!</v>
      </c>
      <c r="BB69" s="22" t="e">
        <f t="shared" si="30"/>
        <v>#DIV/0!</v>
      </c>
      <c r="BC69" s="10" t="e">
        <f t="shared" si="31"/>
        <v>#DIV/0!</v>
      </c>
      <c r="BD69" s="23" t="e">
        <f t="shared" si="32"/>
        <v>#DIV/0!</v>
      </c>
      <c r="BE69" s="22" t="e">
        <f t="shared" si="33"/>
        <v>#DIV/0!</v>
      </c>
      <c r="BF69" s="10" t="e">
        <f t="shared" si="34"/>
        <v>#DIV/0!</v>
      </c>
      <c r="BG69" s="23" t="e">
        <f t="shared" si="35"/>
        <v>#DIV/0!</v>
      </c>
      <c r="BH69" s="22" t="e">
        <f t="shared" si="36"/>
        <v>#DIV/0!</v>
      </c>
      <c r="BI69" s="10" t="e">
        <f t="shared" si="37"/>
        <v>#DIV/0!</v>
      </c>
      <c r="BJ69" s="23" t="e">
        <f t="shared" si="38"/>
        <v>#DIV/0!</v>
      </c>
      <c r="BK69" s="22" t="e">
        <f t="shared" si="39"/>
        <v>#DIV/0!</v>
      </c>
      <c r="BL69" s="10" t="e">
        <f t="shared" si="40"/>
        <v>#DIV/0!</v>
      </c>
      <c r="BM69" s="23" t="e">
        <f t="shared" si="41"/>
        <v>#DIV/0!</v>
      </c>
      <c r="BN69" s="22" t="e">
        <f t="shared" si="42"/>
        <v>#DIV/0!</v>
      </c>
      <c r="BO69" s="10" t="e">
        <f t="shared" si="43"/>
        <v>#DIV/0!</v>
      </c>
      <c r="BP69" s="23" t="e">
        <f t="shared" si="44"/>
        <v>#DIV/0!</v>
      </c>
      <c r="BR69" t="e">
        <f t="shared" si="45"/>
        <v>#DIV/0!</v>
      </c>
    </row>
    <row r="70" spans="1:70">
      <c r="A70">
        <f>'2. k-data'!A70</f>
        <v>695</v>
      </c>
      <c r="B70" t="e">
        <f>'5. r-data'!B69</f>
        <v>#DIV/0!</v>
      </c>
      <c r="D70" s="22">
        <v>1.5800000000000002E-2</v>
      </c>
      <c r="E70" s="10">
        <v>5.7000000000000002E-3</v>
      </c>
      <c r="F70" s="23">
        <v>0</v>
      </c>
      <c r="H70" s="22">
        <v>0.46</v>
      </c>
      <c r="I70" s="10">
        <v>0.32800000000000001</v>
      </c>
      <c r="J70" s="10">
        <v>0.312</v>
      </c>
      <c r="K70" s="10">
        <v>0.16800000000000001</v>
      </c>
      <c r="L70" s="10">
        <v>0.19500000000000001</v>
      </c>
      <c r="M70" s="10">
        <v>0.29599999999999999</v>
      </c>
      <c r="N70" s="10">
        <v>0.47699999999999998</v>
      </c>
      <c r="O70" s="10">
        <v>0.71899999999999997</v>
      </c>
      <c r="P70" s="10">
        <v>0.82399999999999995</v>
      </c>
      <c r="Q70" s="10">
        <v>0.74199999999999999</v>
      </c>
      <c r="R70" s="10">
        <v>0.14099999999999999</v>
      </c>
      <c r="S70" s="10">
        <v>7.3999999999999996E-2</v>
      </c>
      <c r="T70" s="10">
        <v>0.746</v>
      </c>
      <c r="U70" s="10">
        <v>0.13700000000000001</v>
      </c>
      <c r="V70" s="23">
        <v>0.61</v>
      </c>
      <c r="X70" s="22" t="e">
        <f t="shared" si="0"/>
        <v>#DIV/0!</v>
      </c>
      <c r="Y70" s="10" t="e">
        <f t="shared" si="1"/>
        <v>#DIV/0!</v>
      </c>
      <c r="Z70" s="23" t="e">
        <f t="shared" si="2"/>
        <v>#DIV/0!</v>
      </c>
      <c r="AA70" s="22" t="e">
        <f t="shared" si="3"/>
        <v>#DIV/0!</v>
      </c>
      <c r="AB70" s="10" t="e">
        <f t="shared" si="4"/>
        <v>#DIV/0!</v>
      </c>
      <c r="AC70" s="23" t="e">
        <f t="shared" si="5"/>
        <v>#DIV/0!</v>
      </c>
      <c r="AD70" s="22" t="e">
        <f t="shared" si="6"/>
        <v>#DIV/0!</v>
      </c>
      <c r="AE70" s="10" t="e">
        <f t="shared" si="7"/>
        <v>#DIV/0!</v>
      </c>
      <c r="AF70" s="23" t="e">
        <f t="shared" si="8"/>
        <v>#DIV/0!</v>
      </c>
      <c r="AG70" s="22" t="e">
        <f t="shared" si="9"/>
        <v>#DIV/0!</v>
      </c>
      <c r="AH70" s="10" t="e">
        <f t="shared" si="10"/>
        <v>#DIV/0!</v>
      </c>
      <c r="AI70" s="23" t="e">
        <f t="shared" si="11"/>
        <v>#DIV/0!</v>
      </c>
      <c r="AJ70" s="22" t="e">
        <f t="shared" si="12"/>
        <v>#DIV/0!</v>
      </c>
      <c r="AK70" s="10" t="e">
        <f t="shared" si="13"/>
        <v>#DIV/0!</v>
      </c>
      <c r="AL70" s="23" t="e">
        <f t="shared" si="14"/>
        <v>#DIV/0!</v>
      </c>
      <c r="AM70" s="22" t="e">
        <f t="shared" si="15"/>
        <v>#DIV/0!</v>
      </c>
      <c r="AN70" s="10" t="e">
        <f t="shared" si="16"/>
        <v>#DIV/0!</v>
      </c>
      <c r="AO70" s="23" t="e">
        <f t="shared" si="17"/>
        <v>#DIV/0!</v>
      </c>
      <c r="AP70" s="22" t="e">
        <f t="shared" si="18"/>
        <v>#DIV/0!</v>
      </c>
      <c r="AQ70" s="10" t="e">
        <f t="shared" si="19"/>
        <v>#DIV/0!</v>
      </c>
      <c r="AR70" s="23" t="e">
        <f t="shared" si="20"/>
        <v>#DIV/0!</v>
      </c>
      <c r="AS70" s="22" t="e">
        <f t="shared" si="21"/>
        <v>#DIV/0!</v>
      </c>
      <c r="AT70" s="10" t="e">
        <f t="shared" si="22"/>
        <v>#DIV/0!</v>
      </c>
      <c r="AU70" s="23" t="e">
        <f t="shared" si="23"/>
        <v>#DIV/0!</v>
      </c>
      <c r="AV70" s="22" t="e">
        <f t="shared" si="24"/>
        <v>#DIV/0!</v>
      </c>
      <c r="AW70" s="10" t="e">
        <f t="shared" si="25"/>
        <v>#DIV/0!</v>
      </c>
      <c r="AX70" s="23" t="e">
        <f t="shared" si="26"/>
        <v>#DIV/0!</v>
      </c>
      <c r="AY70" s="22" t="e">
        <f t="shared" si="27"/>
        <v>#DIV/0!</v>
      </c>
      <c r="AZ70" s="10" t="e">
        <f t="shared" si="28"/>
        <v>#DIV/0!</v>
      </c>
      <c r="BA70" s="23" t="e">
        <f t="shared" si="29"/>
        <v>#DIV/0!</v>
      </c>
      <c r="BB70" s="22" t="e">
        <f t="shared" si="30"/>
        <v>#DIV/0!</v>
      </c>
      <c r="BC70" s="10" t="e">
        <f t="shared" si="31"/>
        <v>#DIV/0!</v>
      </c>
      <c r="BD70" s="23" t="e">
        <f t="shared" si="32"/>
        <v>#DIV/0!</v>
      </c>
      <c r="BE70" s="22" t="e">
        <f t="shared" si="33"/>
        <v>#DIV/0!</v>
      </c>
      <c r="BF70" s="10" t="e">
        <f t="shared" si="34"/>
        <v>#DIV/0!</v>
      </c>
      <c r="BG70" s="23" t="e">
        <f t="shared" si="35"/>
        <v>#DIV/0!</v>
      </c>
      <c r="BH70" s="22" t="e">
        <f t="shared" si="36"/>
        <v>#DIV/0!</v>
      </c>
      <c r="BI70" s="10" t="e">
        <f t="shared" si="37"/>
        <v>#DIV/0!</v>
      </c>
      <c r="BJ70" s="23" t="e">
        <f t="shared" si="38"/>
        <v>#DIV/0!</v>
      </c>
      <c r="BK70" s="22" t="e">
        <f t="shared" si="39"/>
        <v>#DIV/0!</v>
      </c>
      <c r="BL70" s="10" t="e">
        <f t="shared" si="40"/>
        <v>#DIV/0!</v>
      </c>
      <c r="BM70" s="23" t="e">
        <f t="shared" si="41"/>
        <v>#DIV/0!</v>
      </c>
      <c r="BN70" s="22" t="e">
        <f t="shared" si="42"/>
        <v>#DIV/0!</v>
      </c>
      <c r="BO70" s="10" t="e">
        <f t="shared" si="43"/>
        <v>#DIV/0!</v>
      </c>
      <c r="BP70" s="23" t="e">
        <f t="shared" si="44"/>
        <v>#DIV/0!</v>
      </c>
      <c r="BR70" t="e">
        <f t="shared" si="45"/>
        <v>#DIV/0!</v>
      </c>
    </row>
    <row r="71" spans="1:70">
      <c r="A71">
        <f>'2. k-data'!A71</f>
        <v>700</v>
      </c>
      <c r="B71" t="e">
        <f>'5. r-data'!B70</f>
        <v>#DIV/0!</v>
      </c>
      <c r="D71" s="22">
        <v>1.14E-2</v>
      </c>
      <c r="E71" s="10">
        <v>4.1000000000000003E-3</v>
      </c>
      <c r="F71" s="23">
        <v>0</v>
      </c>
      <c r="H71" s="22">
        <v>0.46200000000000002</v>
      </c>
      <c r="I71" s="10">
        <v>0.32800000000000001</v>
      </c>
      <c r="J71" s="10">
        <v>0.34</v>
      </c>
      <c r="K71" s="10">
        <v>0.17</v>
      </c>
      <c r="L71" s="10">
        <v>0.19900000000000001</v>
      </c>
      <c r="M71" s="10">
        <v>0.30199999999999999</v>
      </c>
      <c r="N71" s="10">
        <v>0.48299999999999998</v>
      </c>
      <c r="O71" s="10">
        <v>0.72099999999999997</v>
      </c>
      <c r="P71" s="10">
        <v>0.82799999999999996</v>
      </c>
      <c r="Q71" s="10">
        <v>0.746</v>
      </c>
      <c r="R71" s="10">
        <v>0.161</v>
      </c>
      <c r="S71" s="10">
        <v>9.7000000000000003E-2</v>
      </c>
      <c r="T71" s="10">
        <v>0.746</v>
      </c>
      <c r="U71" s="10">
        <v>0.152</v>
      </c>
      <c r="V71" s="23">
        <v>0.61199999999999999</v>
      </c>
      <c r="X71" s="22" t="e">
        <f t="shared" si="0"/>
        <v>#DIV/0!</v>
      </c>
      <c r="Y71" s="10" t="e">
        <f t="shared" si="1"/>
        <v>#DIV/0!</v>
      </c>
      <c r="Z71" s="23" t="e">
        <f t="shared" si="2"/>
        <v>#DIV/0!</v>
      </c>
      <c r="AA71" s="22" t="e">
        <f t="shared" si="3"/>
        <v>#DIV/0!</v>
      </c>
      <c r="AB71" s="10" t="e">
        <f t="shared" si="4"/>
        <v>#DIV/0!</v>
      </c>
      <c r="AC71" s="23" t="e">
        <f t="shared" si="5"/>
        <v>#DIV/0!</v>
      </c>
      <c r="AD71" s="22" t="e">
        <f t="shared" si="6"/>
        <v>#DIV/0!</v>
      </c>
      <c r="AE71" s="10" t="e">
        <f t="shared" si="7"/>
        <v>#DIV/0!</v>
      </c>
      <c r="AF71" s="23" t="e">
        <f t="shared" si="8"/>
        <v>#DIV/0!</v>
      </c>
      <c r="AG71" s="22" t="e">
        <f t="shared" si="9"/>
        <v>#DIV/0!</v>
      </c>
      <c r="AH71" s="10" t="e">
        <f t="shared" si="10"/>
        <v>#DIV/0!</v>
      </c>
      <c r="AI71" s="23" t="e">
        <f t="shared" si="11"/>
        <v>#DIV/0!</v>
      </c>
      <c r="AJ71" s="22" t="e">
        <f t="shared" si="12"/>
        <v>#DIV/0!</v>
      </c>
      <c r="AK71" s="10" t="e">
        <f t="shared" si="13"/>
        <v>#DIV/0!</v>
      </c>
      <c r="AL71" s="23" t="e">
        <f t="shared" si="14"/>
        <v>#DIV/0!</v>
      </c>
      <c r="AM71" s="22" t="e">
        <f t="shared" si="15"/>
        <v>#DIV/0!</v>
      </c>
      <c r="AN71" s="10" t="e">
        <f t="shared" si="16"/>
        <v>#DIV/0!</v>
      </c>
      <c r="AO71" s="23" t="e">
        <f t="shared" si="17"/>
        <v>#DIV/0!</v>
      </c>
      <c r="AP71" s="22" t="e">
        <f t="shared" si="18"/>
        <v>#DIV/0!</v>
      </c>
      <c r="AQ71" s="10" t="e">
        <f t="shared" si="19"/>
        <v>#DIV/0!</v>
      </c>
      <c r="AR71" s="23" t="e">
        <f t="shared" si="20"/>
        <v>#DIV/0!</v>
      </c>
      <c r="AS71" s="22" t="e">
        <f t="shared" si="21"/>
        <v>#DIV/0!</v>
      </c>
      <c r="AT71" s="10" t="e">
        <f t="shared" si="22"/>
        <v>#DIV/0!</v>
      </c>
      <c r="AU71" s="23" t="e">
        <f t="shared" si="23"/>
        <v>#DIV/0!</v>
      </c>
      <c r="AV71" s="22" t="e">
        <f t="shared" si="24"/>
        <v>#DIV/0!</v>
      </c>
      <c r="AW71" s="10" t="e">
        <f t="shared" si="25"/>
        <v>#DIV/0!</v>
      </c>
      <c r="AX71" s="23" t="e">
        <f t="shared" si="26"/>
        <v>#DIV/0!</v>
      </c>
      <c r="AY71" s="22" t="e">
        <f t="shared" si="27"/>
        <v>#DIV/0!</v>
      </c>
      <c r="AZ71" s="10" t="e">
        <f t="shared" si="28"/>
        <v>#DIV/0!</v>
      </c>
      <c r="BA71" s="23" t="e">
        <f t="shared" si="29"/>
        <v>#DIV/0!</v>
      </c>
      <c r="BB71" s="22" t="e">
        <f t="shared" si="30"/>
        <v>#DIV/0!</v>
      </c>
      <c r="BC71" s="10" t="e">
        <f t="shared" si="31"/>
        <v>#DIV/0!</v>
      </c>
      <c r="BD71" s="23" t="e">
        <f t="shared" si="32"/>
        <v>#DIV/0!</v>
      </c>
      <c r="BE71" s="22" t="e">
        <f t="shared" si="33"/>
        <v>#DIV/0!</v>
      </c>
      <c r="BF71" s="10" t="e">
        <f t="shared" si="34"/>
        <v>#DIV/0!</v>
      </c>
      <c r="BG71" s="23" t="e">
        <f t="shared" si="35"/>
        <v>#DIV/0!</v>
      </c>
      <c r="BH71" s="22" t="e">
        <f t="shared" si="36"/>
        <v>#DIV/0!</v>
      </c>
      <c r="BI71" s="10" t="e">
        <f t="shared" si="37"/>
        <v>#DIV/0!</v>
      </c>
      <c r="BJ71" s="23" t="e">
        <f t="shared" si="38"/>
        <v>#DIV/0!</v>
      </c>
      <c r="BK71" s="22" t="e">
        <f t="shared" si="39"/>
        <v>#DIV/0!</v>
      </c>
      <c r="BL71" s="10" t="e">
        <f t="shared" si="40"/>
        <v>#DIV/0!</v>
      </c>
      <c r="BM71" s="23" t="e">
        <f t="shared" si="41"/>
        <v>#DIV/0!</v>
      </c>
      <c r="BN71" s="22" t="e">
        <f t="shared" si="42"/>
        <v>#DIV/0!</v>
      </c>
      <c r="BO71" s="10" t="e">
        <f t="shared" si="43"/>
        <v>#DIV/0!</v>
      </c>
      <c r="BP71" s="23" t="e">
        <f t="shared" si="44"/>
        <v>#DIV/0!</v>
      </c>
      <c r="BR71" t="e">
        <f t="shared" si="45"/>
        <v>#DIV/0!</v>
      </c>
    </row>
    <row r="72" spans="1:70">
      <c r="A72">
        <f>'2. k-data'!A72</f>
        <v>705</v>
      </c>
      <c r="B72" t="e">
        <f>'5. r-data'!B71</f>
        <v>#DIV/0!</v>
      </c>
      <c r="D72" s="22">
        <v>8.0999999999999996E-3</v>
      </c>
      <c r="E72" s="10">
        <v>2.8999999999999998E-3</v>
      </c>
      <c r="F72" s="23">
        <v>0</v>
      </c>
      <c r="H72" s="22">
        <v>0.46300000000000002</v>
      </c>
      <c r="I72" s="10">
        <v>0.32700000000000001</v>
      </c>
      <c r="J72" s="10">
        <v>0.36599999999999999</v>
      </c>
      <c r="K72" s="10">
        <v>0.17100000000000001</v>
      </c>
      <c r="L72" s="10">
        <v>0.2</v>
      </c>
      <c r="M72" s="10">
        <v>0.313</v>
      </c>
      <c r="N72" s="10">
        <v>0.48899999999999999</v>
      </c>
      <c r="O72" s="10">
        <v>0.72</v>
      </c>
      <c r="P72" s="10">
        <v>0.83</v>
      </c>
      <c r="Q72" s="10">
        <v>0.748</v>
      </c>
      <c r="R72" s="10">
        <v>0.182</v>
      </c>
      <c r="S72" s="10">
        <v>0.128</v>
      </c>
      <c r="T72" s="10">
        <v>0.746</v>
      </c>
      <c r="U72" s="10">
        <v>0.16900000000000001</v>
      </c>
      <c r="V72" s="23">
        <v>0.61399999999999999</v>
      </c>
      <c r="X72" s="22" t="e">
        <f t="shared" ref="X72:X87" si="50">B72*D72*H72</f>
        <v>#DIV/0!</v>
      </c>
      <c r="Y72" s="10" t="e">
        <f t="shared" ref="Y72:Y87" si="51">B72*E72*H72</f>
        <v>#DIV/0!</v>
      </c>
      <c r="Z72" s="23" t="e">
        <f t="shared" ref="Z72:Z87" si="52">B72*F72*H72</f>
        <v>#DIV/0!</v>
      </c>
      <c r="AA72" s="22" t="e">
        <f t="shared" ref="AA72:AA87" si="53">B72*D72*I72</f>
        <v>#DIV/0!</v>
      </c>
      <c r="AB72" s="10" t="e">
        <f t="shared" ref="AB72:AB87" si="54">B72*E72*I72</f>
        <v>#DIV/0!</v>
      </c>
      <c r="AC72" s="23" t="e">
        <f t="shared" ref="AC72:AC87" si="55">B72*F72*I72</f>
        <v>#DIV/0!</v>
      </c>
      <c r="AD72" s="22" t="e">
        <f t="shared" ref="AD72:AD87" si="56">B72*D72*J72</f>
        <v>#DIV/0!</v>
      </c>
      <c r="AE72" s="10" t="e">
        <f t="shared" ref="AE72:AE87" si="57">B72*E72*J72</f>
        <v>#DIV/0!</v>
      </c>
      <c r="AF72" s="23" t="e">
        <f t="shared" ref="AF72:AF87" si="58">B72*F72*J72</f>
        <v>#DIV/0!</v>
      </c>
      <c r="AG72" s="22" t="e">
        <f t="shared" ref="AG72:AG87" si="59">B72*D72*K72</f>
        <v>#DIV/0!</v>
      </c>
      <c r="AH72" s="10" t="e">
        <f t="shared" ref="AH72:AH87" si="60">B72*E72*K72</f>
        <v>#DIV/0!</v>
      </c>
      <c r="AI72" s="23" t="e">
        <f t="shared" ref="AI72:AI87" si="61">B72*F72*K72</f>
        <v>#DIV/0!</v>
      </c>
      <c r="AJ72" s="22" t="e">
        <f t="shared" ref="AJ72:AJ87" si="62">B72*D72*L72</f>
        <v>#DIV/0!</v>
      </c>
      <c r="AK72" s="10" t="e">
        <f t="shared" ref="AK72:AK87" si="63">B72*E72*L72</f>
        <v>#DIV/0!</v>
      </c>
      <c r="AL72" s="23" t="e">
        <f t="shared" ref="AL72:AL87" si="64">B72*F72*L72</f>
        <v>#DIV/0!</v>
      </c>
      <c r="AM72" s="22" t="e">
        <f t="shared" ref="AM72:AM87" si="65">B72*D72*M72</f>
        <v>#DIV/0!</v>
      </c>
      <c r="AN72" s="10" t="e">
        <f t="shared" ref="AN72:AN87" si="66">B72*E72*M72</f>
        <v>#DIV/0!</v>
      </c>
      <c r="AO72" s="23" t="e">
        <f t="shared" ref="AO72:AO87" si="67">B72*F72*M72</f>
        <v>#DIV/0!</v>
      </c>
      <c r="AP72" s="22" t="e">
        <f t="shared" ref="AP72:AP87" si="68">B72*D72*N72</f>
        <v>#DIV/0!</v>
      </c>
      <c r="AQ72" s="10" t="e">
        <f t="shared" ref="AQ72:AQ87" si="69">B72*E72*N72</f>
        <v>#DIV/0!</v>
      </c>
      <c r="AR72" s="23" t="e">
        <f t="shared" ref="AR72:AR87" si="70">B72*F72*N72</f>
        <v>#DIV/0!</v>
      </c>
      <c r="AS72" s="22" t="e">
        <f t="shared" ref="AS72:AS87" si="71">B72*D72*O72</f>
        <v>#DIV/0!</v>
      </c>
      <c r="AT72" s="10" t="e">
        <f t="shared" ref="AT72:AT87" si="72">B72*E72*O72</f>
        <v>#DIV/0!</v>
      </c>
      <c r="AU72" s="23" t="e">
        <f t="shared" ref="AU72:AU87" si="73">B72*F72*O72</f>
        <v>#DIV/0!</v>
      </c>
      <c r="AV72" s="22" t="e">
        <f t="shared" ref="AV72:AV87" si="74">B72*D72*P72</f>
        <v>#DIV/0!</v>
      </c>
      <c r="AW72" s="10" t="e">
        <f t="shared" ref="AW72:AW87" si="75">B72*E72*P72</f>
        <v>#DIV/0!</v>
      </c>
      <c r="AX72" s="23" t="e">
        <f t="shared" ref="AX72:AX87" si="76">B72*F72*P72</f>
        <v>#DIV/0!</v>
      </c>
      <c r="AY72" s="22" t="e">
        <f t="shared" ref="AY72:AY87" si="77">B72*D72*Q72</f>
        <v>#DIV/0!</v>
      </c>
      <c r="AZ72" s="10" t="e">
        <f t="shared" ref="AZ72:AZ87" si="78">B72*E72*Q72</f>
        <v>#DIV/0!</v>
      </c>
      <c r="BA72" s="23" t="e">
        <f t="shared" ref="BA72:BA87" si="79">B72*F72*Q72</f>
        <v>#DIV/0!</v>
      </c>
      <c r="BB72" s="22" t="e">
        <f t="shared" ref="BB72:BB87" si="80">B72*D72*R72</f>
        <v>#DIV/0!</v>
      </c>
      <c r="BC72" s="10" t="e">
        <f t="shared" ref="BC72:BC87" si="81">B72*E72*R72</f>
        <v>#DIV/0!</v>
      </c>
      <c r="BD72" s="23" t="e">
        <f t="shared" ref="BD72:BD87" si="82">B72*F72*R72</f>
        <v>#DIV/0!</v>
      </c>
      <c r="BE72" s="22" t="e">
        <f t="shared" ref="BE72:BE87" si="83">B72*D72*S72</f>
        <v>#DIV/0!</v>
      </c>
      <c r="BF72" s="10" t="e">
        <f t="shared" ref="BF72:BF87" si="84">B72*E72*S72</f>
        <v>#DIV/0!</v>
      </c>
      <c r="BG72" s="23" t="e">
        <f t="shared" ref="BG72:BG87" si="85">B72*F72*S72</f>
        <v>#DIV/0!</v>
      </c>
      <c r="BH72" s="22" t="e">
        <f t="shared" ref="BH72:BH87" si="86">B72*D72*T72</f>
        <v>#DIV/0!</v>
      </c>
      <c r="BI72" s="10" t="e">
        <f t="shared" ref="BI72:BI87" si="87">B72*E72*T72</f>
        <v>#DIV/0!</v>
      </c>
      <c r="BJ72" s="23" t="e">
        <f t="shared" ref="BJ72:BJ87" si="88">B72*F72*T72</f>
        <v>#DIV/0!</v>
      </c>
      <c r="BK72" s="22" t="e">
        <f t="shared" ref="BK72:BK87" si="89">B72*D72*U72</f>
        <v>#DIV/0!</v>
      </c>
      <c r="BL72" s="10" t="e">
        <f t="shared" ref="BL72:BL87" si="90">B72*E72*U72</f>
        <v>#DIV/0!</v>
      </c>
      <c r="BM72" s="23" t="e">
        <f t="shared" ref="BM72:BM87" si="91">B72*F72*U72</f>
        <v>#DIV/0!</v>
      </c>
      <c r="BN72" s="22" t="e">
        <f t="shared" ref="BN72:BN87" si="92">B72*D72*V72</f>
        <v>#DIV/0!</v>
      </c>
      <c r="BO72" s="10" t="e">
        <f t="shared" ref="BO72:BO87" si="93">B72*E72*V72</f>
        <v>#DIV/0!</v>
      </c>
      <c r="BP72" s="23" t="e">
        <f t="shared" ref="BP72:BP87" si="94">B72*F72*V72</f>
        <v>#DIV/0!</v>
      </c>
      <c r="BR72" t="e">
        <f t="shared" ref="BR72:BR87" si="95">B72*E72</f>
        <v>#DIV/0!</v>
      </c>
    </row>
    <row r="73" spans="1:70">
      <c r="A73">
        <f>'2. k-data'!A73</f>
        <v>710</v>
      </c>
      <c r="B73" t="e">
        <f>'5. r-data'!B72</f>
        <v>#DIV/0!</v>
      </c>
      <c r="D73" s="22">
        <v>5.7999999999999996E-3</v>
      </c>
      <c r="E73" s="10">
        <v>2.0999999999999999E-3</v>
      </c>
      <c r="F73" s="23">
        <v>0</v>
      </c>
      <c r="H73" s="22">
        <v>0.46400000000000002</v>
      </c>
      <c r="I73" s="10">
        <v>0.32600000000000001</v>
      </c>
      <c r="J73" s="10">
        <v>0.39</v>
      </c>
      <c r="K73" s="10">
        <v>0.17</v>
      </c>
      <c r="L73" s="10">
        <v>0.19900000000000001</v>
      </c>
      <c r="M73" s="10">
        <v>0.32500000000000001</v>
      </c>
      <c r="N73" s="10">
        <v>0.496</v>
      </c>
      <c r="O73" s="10">
        <v>0.71899999999999997</v>
      </c>
      <c r="P73" s="10">
        <v>0.83099999999999996</v>
      </c>
      <c r="Q73" s="10">
        <v>0.749</v>
      </c>
      <c r="R73" s="10">
        <v>0.20300000000000001</v>
      </c>
      <c r="S73" s="10">
        <v>0.16600000000000001</v>
      </c>
      <c r="T73" s="10">
        <v>0.745</v>
      </c>
      <c r="U73" s="10">
        <v>0.188</v>
      </c>
      <c r="V73" s="23">
        <v>0.61599999999999999</v>
      </c>
      <c r="X73" s="22" t="e">
        <f t="shared" si="50"/>
        <v>#DIV/0!</v>
      </c>
      <c r="Y73" s="10" t="e">
        <f t="shared" si="51"/>
        <v>#DIV/0!</v>
      </c>
      <c r="Z73" s="23" t="e">
        <f t="shared" si="52"/>
        <v>#DIV/0!</v>
      </c>
      <c r="AA73" s="22" t="e">
        <f t="shared" si="53"/>
        <v>#DIV/0!</v>
      </c>
      <c r="AB73" s="10" t="e">
        <f t="shared" si="54"/>
        <v>#DIV/0!</v>
      </c>
      <c r="AC73" s="23" t="e">
        <f t="shared" si="55"/>
        <v>#DIV/0!</v>
      </c>
      <c r="AD73" s="22" t="e">
        <f t="shared" si="56"/>
        <v>#DIV/0!</v>
      </c>
      <c r="AE73" s="10" t="e">
        <f t="shared" si="57"/>
        <v>#DIV/0!</v>
      </c>
      <c r="AF73" s="23" t="e">
        <f t="shared" si="58"/>
        <v>#DIV/0!</v>
      </c>
      <c r="AG73" s="22" t="e">
        <f t="shared" si="59"/>
        <v>#DIV/0!</v>
      </c>
      <c r="AH73" s="10" t="e">
        <f t="shared" si="60"/>
        <v>#DIV/0!</v>
      </c>
      <c r="AI73" s="23" t="e">
        <f t="shared" si="61"/>
        <v>#DIV/0!</v>
      </c>
      <c r="AJ73" s="22" t="e">
        <f t="shared" si="62"/>
        <v>#DIV/0!</v>
      </c>
      <c r="AK73" s="10" t="e">
        <f t="shared" si="63"/>
        <v>#DIV/0!</v>
      </c>
      <c r="AL73" s="23" t="e">
        <f t="shared" si="64"/>
        <v>#DIV/0!</v>
      </c>
      <c r="AM73" s="22" t="e">
        <f t="shared" si="65"/>
        <v>#DIV/0!</v>
      </c>
      <c r="AN73" s="10" t="e">
        <f t="shared" si="66"/>
        <v>#DIV/0!</v>
      </c>
      <c r="AO73" s="23" t="e">
        <f t="shared" si="67"/>
        <v>#DIV/0!</v>
      </c>
      <c r="AP73" s="22" t="e">
        <f t="shared" si="68"/>
        <v>#DIV/0!</v>
      </c>
      <c r="AQ73" s="10" t="e">
        <f t="shared" si="69"/>
        <v>#DIV/0!</v>
      </c>
      <c r="AR73" s="23" t="e">
        <f t="shared" si="70"/>
        <v>#DIV/0!</v>
      </c>
      <c r="AS73" s="22" t="e">
        <f t="shared" si="71"/>
        <v>#DIV/0!</v>
      </c>
      <c r="AT73" s="10" t="e">
        <f t="shared" si="72"/>
        <v>#DIV/0!</v>
      </c>
      <c r="AU73" s="23" t="e">
        <f t="shared" si="73"/>
        <v>#DIV/0!</v>
      </c>
      <c r="AV73" s="22" t="e">
        <f t="shared" si="74"/>
        <v>#DIV/0!</v>
      </c>
      <c r="AW73" s="10" t="e">
        <f t="shared" si="75"/>
        <v>#DIV/0!</v>
      </c>
      <c r="AX73" s="23" t="e">
        <f t="shared" si="76"/>
        <v>#DIV/0!</v>
      </c>
      <c r="AY73" s="22" t="e">
        <f t="shared" si="77"/>
        <v>#DIV/0!</v>
      </c>
      <c r="AZ73" s="10" t="e">
        <f t="shared" si="78"/>
        <v>#DIV/0!</v>
      </c>
      <c r="BA73" s="23" t="e">
        <f t="shared" si="79"/>
        <v>#DIV/0!</v>
      </c>
      <c r="BB73" s="22" t="e">
        <f t="shared" si="80"/>
        <v>#DIV/0!</v>
      </c>
      <c r="BC73" s="10" t="e">
        <f t="shared" si="81"/>
        <v>#DIV/0!</v>
      </c>
      <c r="BD73" s="23" t="e">
        <f t="shared" si="82"/>
        <v>#DIV/0!</v>
      </c>
      <c r="BE73" s="22" t="e">
        <f t="shared" si="83"/>
        <v>#DIV/0!</v>
      </c>
      <c r="BF73" s="10" t="e">
        <f t="shared" si="84"/>
        <v>#DIV/0!</v>
      </c>
      <c r="BG73" s="23" t="e">
        <f t="shared" si="85"/>
        <v>#DIV/0!</v>
      </c>
      <c r="BH73" s="22" t="e">
        <f t="shared" si="86"/>
        <v>#DIV/0!</v>
      </c>
      <c r="BI73" s="10" t="e">
        <f t="shared" si="87"/>
        <v>#DIV/0!</v>
      </c>
      <c r="BJ73" s="23" t="e">
        <f t="shared" si="88"/>
        <v>#DIV/0!</v>
      </c>
      <c r="BK73" s="22" t="e">
        <f t="shared" si="89"/>
        <v>#DIV/0!</v>
      </c>
      <c r="BL73" s="10" t="e">
        <f t="shared" si="90"/>
        <v>#DIV/0!</v>
      </c>
      <c r="BM73" s="23" t="e">
        <f t="shared" si="91"/>
        <v>#DIV/0!</v>
      </c>
      <c r="BN73" s="22" t="e">
        <f t="shared" si="92"/>
        <v>#DIV/0!</v>
      </c>
      <c r="BO73" s="10" t="e">
        <f t="shared" si="93"/>
        <v>#DIV/0!</v>
      </c>
      <c r="BP73" s="23" t="e">
        <f t="shared" si="94"/>
        <v>#DIV/0!</v>
      </c>
      <c r="BR73" t="e">
        <f t="shared" si="95"/>
        <v>#DIV/0!</v>
      </c>
    </row>
    <row r="74" spans="1:70">
      <c r="A74">
        <f>'2. k-data'!A74</f>
        <v>715</v>
      </c>
      <c r="B74" t="e">
        <f>'5. r-data'!B73</f>
        <v>#DIV/0!</v>
      </c>
      <c r="D74" s="22">
        <v>4.1000000000000003E-3</v>
      </c>
      <c r="E74" s="10">
        <v>1.5E-3</v>
      </c>
      <c r="F74" s="23">
        <v>0</v>
      </c>
      <c r="H74" s="22">
        <v>0.46500000000000002</v>
      </c>
      <c r="I74" s="10">
        <v>0.32500000000000001</v>
      </c>
      <c r="J74" s="10">
        <v>0.41199999999999998</v>
      </c>
      <c r="K74" s="10">
        <v>0.16800000000000001</v>
      </c>
      <c r="L74" s="10">
        <v>0.19800000000000001</v>
      </c>
      <c r="M74" s="10">
        <v>0.33800000000000002</v>
      </c>
      <c r="N74" s="10">
        <v>0.503</v>
      </c>
      <c r="O74" s="10">
        <v>0.72199999999999998</v>
      </c>
      <c r="P74" s="10">
        <v>0.83299999999999996</v>
      </c>
      <c r="Q74" s="10">
        <v>0.751</v>
      </c>
      <c r="R74" s="10">
        <v>0.223</v>
      </c>
      <c r="S74" s="10">
        <v>0.21</v>
      </c>
      <c r="T74" s="10">
        <v>0.74399999999999999</v>
      </c>
      <c r="U74" s="10">
        <v>0.20699999999999999</v>
      </c>
      <c r="V74" s="23">
        <v>0.61599999999999999</v>
      </c>
      <c r="X74" s="22" t="e">
        <f t="shared" si="50"/>
        <v>#DIV/0!</v>
      </c>
      <c r="Y74" s="10" t="e">
        <f t="shared" si="51"/>
        <v>#DIV/0!</v>
      </c>
      <c r="Z74" s="23" t="e">
        <f t="shared" si="52"/>
        <v>#DIV/0!</v>
      </c>
      <c r="AA74" s="22" t="e">
        <f t="shared" si="53"/>
        <v>#DIV/0!</v>
      </c>
      <c r="AB74" s="10" t="e">
        <f t="shared" si="54"/>
        <v>#DIV/0!</v>
      </c>
      <c r="AC74" s="23" t="e">
        <f t="shared" si="55"/>
        <v>#DIV/0!</v>
      </c>
      <c r="AD74" s="22" t="e">
        <f t="shared" si="56"/>
        <v>#DIV/0!</v>
      </c>
      <c r="AE74" s="10" t="e">
        <f t="shared" si="57"/>
        <v>#DIV/0!</v>
      </c>
      <c r="AF74" s="23" t="e">
        <f t="shared" si="58"/>
        <v>#DIV/0!</v>
      </c>
      <c r="AG74" s="22" t="e">
        <f t="shared" si="59"/>
        <v>#DIV/0!</v>
      </c>
      <c r="AH74" s="10" t="e">
        <f t="shared" si="60"/>
        <v>#DIV/0!</v>
      </c>
      <c r="AI74" s="23" t="e">
        <f t="shared" si="61"/>
        <v>#DIV/0!</v>
      </c>
      <c r="AJ74" s="22" t="e">
        <f t="shared" si="62"/>
        <v>#DIV/0!</v>
      </c>
      <c r="AK74" s="10" t="e">
        <f t="shared" si="63"/>
        <v>#DIV/0!</v>
      </c>
      <c r="AL74" s="23" t="e">
        <f t="shared" si="64"/>
        <v>#DIV/0!</v>
      </c>
      <c r="AM74" s="22" t="e">
        <f t="shared" si="65"/>
        <v>#DIV/0!</v>
      </c>
      <c r="AN74" s="10" t="e">
        <f t="shared" si="66"/>
        <v>#DIV/0!</v>
      </c>
      <c r="AO74" s="23" t="e">
        <f t="shared" si="67"/>
        <v>#DIV/0!</v>
      </c>
      <c r="AP74" s="22" t="e">
        <f t="shared" si="68"/>
        <v>#DIV/0!</v>
      </c>
      <c r="AQ74" s="10" t="e">
        <f t="shared" si="69"/>
        <v>#DIV/0!</v>
      </c>
      <c r="AR74" s="23" t="e">
        <f t="shared" si="70"/>
        <v>#DIV/0!</v>
      </c>
      <c r="AS74" s="22" t="e">
        <f t="shared" si="71"/>
        <v>#DIV/0!</v>
      </c>
      <c r="AT74" s="10" t="e">
        <f t="shared" si="72"/>
        <v>#DIV/0!</v>
      </c>
      <c r="AU74" s="23" t="e">
        <f t="shared" si="73"/>
        <v>#DIV/0!</v>
      </c>
      <c r="AV74" s="22" t="e">
        <f t="shared" si="74"/>
        <v>#DIV/0!</v>
      </c>
      <c r="AW74" s="10" t="e">
        <f t="shared" si="75"/>
        <v>#DIV/0!</v>
      </c>
      <c r="AX74" s="23" t="e">
        <f t="shared" si="76"/>
        <v>#DIV/0!</v>
      </c>
      <c r="AY74" s="22" t="e">
        <f t="shared" si="77"/>
        <v>#DIV/0!</v>
      </c>
      <c r="AZ74" s="10" t="e">
        <f t="shared" si="78"/>
        <v>#DIV/0!</v>
      </c>
      <c r="BA74" s="23" t="e">
        <f t="shared" si="79"/>
        <v>#DIV/0!</v>
      </c>
      <c r="BB74" s="22" t="e">
        <f t="shared" si="80"/>
        <v>#DIV/0!</v>
      </c>
      <c r="BC74" s="10" t="e">
        <f t="shared" si="81"/>
        <v>#DIV/0!</v>
      </c>
      <c r="BD74" s="23" t="e">
        <f t="shared" si="82"/>
        <v>#DIV/0!</v>
      </c>
      <c r="BE74" s="22" t="e">
        <f t="shared" si="83"/>
        <v>#DIV/0!</v>
      </c>
      <c r="BF74" s="10" t="e">
        <f t="shared" si="84"/>
        <v>#DIV/0!</v>
      </c>
      <c r="BG74" s="23" t="e">
        <f t="shared" si="85"/>
        <v>#DIV/0!</v>
      </c>
      <c r="BH74" s="22" t="e">
        <f t="shared" si="86"/>
        <v>#DIV/0!</v>
      </c>
      <c r="BI74" s="10" t="e">
        <f t="shared" si="87"/>
        <v>#DIV/0!</v>
      </c>
      <c r="BJ74" s="23" t="e">
        <f t="shared" si="88"/>
        <v>#DIV/0!</v>
      </c>
      <c r="BK74" s="22" t="e">
        <f t="shared" si="89"/>
        <v>#DIV/0!</v>
      </c>
      <c r="BL74" s="10" t="e">
        <f t="shared" si="90"/>
        <v>#DIV/0!</v>
      </c>
      <c r="BM74" s="23" t="e">
        <f t="shared" si="91"/>
        <v>#DIV/0!</v>
      </c>
      <c r="BN74" s="22" t="e">
        <f t="shared" si="92"/>
        <v>#DIV/0!</v>
      </c>
      <c r="BO74" s="10" t="e">
        <f t="shared" si="93"/>
        <v>#DIV/0!</v>
      </c>
      <c r="BP74" s="23" t="e">
        <f t="shared" si="94"/>
        <v>#DIV/0!</v>
      </c>
      <c r="BR74" t="e">
        <f t="shared" si="95"/>
        <v>#DIV/0!</v>
      </c>
    </row>
    <row r="75" spans="1:70">
      <c r="A75">
        <f>'2. k-data'!A75</f>
        <v>720</v>
      </c>
      <c r="B75" t="e">
        <f>'5. r-data'!B74</f>
        <v>#DIV/0!</v>
      </c>
      <c r="D75" s="22">
        <v>2.8999999999999998E-3</v>
      </c>
      <c r="E75" s="10">
        <v>1E-3</v>
      </c>
      <c r="F75" s="23">
        <v>0</v>
      </c>
      <c r="H75" s="22">
        <v>0.46600000000000003</v>
      </c>
      <c r="I75" s="10">
        <v>0.32400000000000001</v>
      </c>
      <c r="J75" s="10">
        <v>0.43099999999999999</v>
      </c>
      <c r="K75" s="10">
        <v>0.16600000000000001</v>
      </c>
      <c r="L75" s="10">
        <v>0.19600000000000001</v>
      </c>
      <c r="M75" s="10">
        <v>0.35099999999999998</v>
      </c>
      <c r="N75" s="10">
        <v>0.51100000000000001</v>
      </c>
      <c r="O75" s="10">
        <v>0.72499999999999998</v>
      </c>
      <c r="P75" s="10">
        <v>0.83499999999999996</v>
      </c>
      <c r="Q75" s="10">
        <v>0.753</v>
      </c>
      <c r="R75" s="10">
        <v>0.24199999999999999</v>
      </c>
      <c r="S75" s="10">
        <v>0.25700000000000001</v>
      </c>
      <c r="T75" s="10">
        <v>0.74299999999999999</v>
      </c>
      <c r="U75" s="10">
        <v>0.22600000000000001</v>
      </c>
      <c r="V75" s="23">
        <v>0.61599999999999999</v>
      </c>
      <c r="X75" s="22" t="e">
        <f t="shared" si="50"/>
        <v>#DIV/0!</v>
      </c>
      <c r="Y75" s="10" t="e">
        <f t="shared" si="51"/>
        <v>#DIV/0!</v>
      </c>
      <c r="Z75" s="23" t="e">
        <f t="shared" si="52"/>
        <v>#DIV/0!</v>
      </c>
      <c r="AA75" s="22" t="e">
        <f t="shared" si="53"/>
        <v>#DIV/0!</v>
      </c>
      <c r="AB75" s="10" t="e">
        <f t="shared" si="54"/>
        <v>#DIV/0!</v>
      </c>
      <c r="AC75" s="23" t="e">
        <f t="shared" si="55"/>
        <v>#DIV/0!</v>
      </c>
      <c r="AD75" s="22" t="e">
        <f t="shared" si="56"/>
        <v>#DIV/0!</v>
      </c>
      <c r="AE75" s="10" t="e">
        <f t="shared" si="57"/>
        <v>#DIV/0!</v>
      </c>
      <c r="AF75" s="23" t="e">
        <f t="shared" si="58"/>
        <v>#DIV/0!</v>
      </c>
      <c r="AG75" s="22" t="e">
        <f t="shared" si="59"/>
        <v>#DIV/0!</v>
      </c>
      <c r="AH75" s="10" t="e">
        <f t="shared" si="60"/>
        <v>#DIV/0!</v>
      </c>
      <c r="AI75" s="23" t="e">
        <f t="shared" si="61"/>
        <v>#DIV/0!</v>
      </c>
      <c r="AJ75" s="22" t="e">
        <f t="shared" si="62"/>
        <v>#DIV/0!</v>
      </c>
      <c r="AK75" s="10" t="e">
        <f t="shared" si="63"/>
        <v>#DIV/0!</v>
      </c>
      <c r="AL75" s="23" t="e">
        <f t="shared" si="64"/>
        <v>#DIV/0!</v>
      </c>
      <c r="AM75" s="22" t="e">
        <f t="shared" si="65"/>
        <v>#DIV/0!</v>
      </c>
      <c r="AN75" s="10" t="e">
        <f t="shared" si="66"/>
        <v>#DIV/0!</v>
      </c>
      <c r="AO75" s="23" t="e">
        <f t="shared" si="67"/>
        <v>#DIV/0!</v>
      </c>
      <c r="AP75" s="22" t="e">
        <f t="shared" si="68"/>
        <v>#DIV/0!</v>
      </c>
      <c r="AQ75" s="10" t="e">
        <f t="shared" si="69"/>
        <v>#DIV/0!</v>
      </c>
      <c r="AR75" s="23" t="e">
        <f t="shared" si="70"/>
        <v>#DIV/0!</v>
      </c>
      <c r="AS75" s="22" t="e">
        <f t="shared" si="71"/>
        <v>#DIV/0!</v>
      </c>
      <c r="AT75" s="10" t="e">
        <f t="shared" si="72"/>
        <v>#DIV/0!</v>
      </c>
      <c r="AU75" s="23" t="e">
        <f t="shared" si="73"/>
        <v>#DIV/0!</v>
      </c>
      <c r="AV75" s="22" t="e">
        <f t="shared" si="74"/>
        <v>#DIV/0!</v>
      </c>
      <c r="AW75" s="10" t="e">
        <f t="shared" si="75"/>
        <v>#DIV/0!</v>
      </c>
      <c r="AX75" s="23" t="e">
        <f t="shared" si="76"/>
        <v>#DIV/0!</v>
      </c>
      <c r="AY75" s="22" t="e">
        <f t="shared" si="77"/>
        <v>#DIV/0!</v>
      </c>
      <c r="AZ75" s="10" t="e">
        <f t="shared" si="78"/>
        <v>#DIV/0!</v>
      </c>
      <c r="BA75" s="23" t="e">
        <f t="shared" si="79"/>
        <v>#DIV/0!</v>
      </c>
      <c r="BB75" s="22" t="e">
        <f t="shared" si="80"/>
        <v>#DIV/0!</v>
      </c>
      <c r="BC75" s="10" t="e">
        <f t="shared" si="81"/>
        <v>#DIV/0!</v>
      </c>
      <c r="BD75" s="23" t="e">
        <f t="shared" si="82"/>
        <v>#DIV/0!</v>
      </c>
      <c r="BE75" s="22" t="e">
        <f t="shared" si="83"/>
        <v>#DIV/0!</v>
      </c>
      <c r="BF75" s="10" t="e">
        <f t="shared" si="84"/>
        <v>#DIV/0!</v>
      </c>
      <c r="BG75" s="23" t="e">
        <f t="shared" si="85"/>
        <v>#DIV/0!</v>
      </c>
      <c r="BH75" s="22" t="e">
        <f t="shared" si="86"/>
        <v>#DIV/0!</v>
      </c>
      <c r="BI75" s="10" t="e">
        <f t="shared" si="87"/>
        <v>#DIV/0!</v>
      </c>
      <c r="BJ75" s="23" t="e">
        <f t="shared" si="88"/>
        <v>#DIV/0!</v>
      </c>
      <c r="BK75" s="22" t="e">
        <f t="shared" si="89"/>
        <v>#DIV/0!</v>
      </c>
      <c r="BL75" s="10" t="e">
        <f t="shared" si="90"/>
        <v>#DIV/0!</v>
      </c>
      <c r="BM75" s="23" t="e">
        <f t="shared" si="91"/>
        <v>#DIV/0!</v>
      </c>
      <c r="BN75" s="22" t="e">
        <f t="shared" si="92"/>
        <v>#DIV/0!</v>
      </c>
      <c r="BO75" s="10" t="e">
        <f t="shared" si="93"/>
        <v>#DIV/0!</v>
      </c>
      <c r="BP75" s="23" t="e">
        <f t="shared" si="94"/>
        <v>#DIV/0!</v>
      </c>
      <c r="BR75" t="e">
        <f t="shared" si="95"/>
        <v>#DIV/0!</v>
      </c>
    </row>
    <row r="76" spans="1:70">
      <c r="A76">
        <f>'2. k-data'!A76</f>
        <v>725</v>
      </c>
      <c r="B76" t="e">
        <f>'5. r-data'!B75</f>
        <v>#DIV/0!</v>
      </c>
      <c r="D76" s="22">
        <v>2E-3</v>
      </c>
      <c r="E76" s="10">
        <v>6.9999999999999999E-4</v>
      </c>
      <c r="F76" s="23">
        <v>0</v>
      </c>
      <c r="H76" s="22">
        <v>0.46600000000000003</v>
      </c>
      <c r="I76" s="10">
        <v>0.32400000000000001</v>
      </c>
      <c r="J76" s="10">
        <v>0.44700000000000001</v>
      </c>
      <c r="K76" s="10">
        <v>0.16400000000000001</v>
      </c>
      <c r="L76" s="10">
        <v>0.19500000000000001</v>
      </c>
      <c r="M76" s="10">
        <v>0.36399999999999999</v>
      </c>
      <c r="N76" s="10">
        <v>0.51800000000000002</v>
      </c>
      <c r="O76" s="10">
        <v>0.72699999999999998</v>
      </c>
      <c r="P76" s="10">
        <v>0.83599999999999997</v>
      </c>
      <c r="Q76" s="10">
        <v>0.754</v>
      </c>
      <c r="R76" s="10">
        <v>0.25700000000000001</v>
      </c>
      <c r="S76" s="10">
        <v>0.30499999999999999</v>
      </c>
      <c r="T76" s="10">
        <v>0.74399999999999999</v>
      </c>
      <c r="U76" s="10">
        <v>0.24299999999999999</v>
      </c>
      <c r="V76" s="23">
        <v>0.61599999999999999</v>
      </c>
      <c r="X76" s="22" t="e">
        <f t="shared" si="50"/>
        <v>#DIV/0!</v>
      </c>
      <c r="Y76" s="10" t="e">
        <f t="shared" si="51"/>
        <v>#DIV/0!</v>
      </c>
      <c r="Z76" s="23" t="e">
        <f t="shared" si="52"/>
        <v>#DIV/0!</v>
      </c>
      <c r="AA76" s="22" t="e">
        <f t="shared" si="53"/>
        <v>#DIV/0!</v>
      </c>
      <c r="AB76" s="10" t="e">
        <f t="shared" si="54"/>
        <v>#DIV/0!</v>
      </c>
      <c r="AC76" s="23" t="e">
        <f t="shared" si="55"/>
        <v>#DIV/0!</v>
      </c>
      <c r="AD76" s="22" t="e">
        <f t="shared" si="56"/>
        <v>#DIV/0!</v>
      </c>
      <c r="AE76" s="10" t="e">
        <f t="shared" si="57"/>
        <v>#DIV/0!</v>
      </c>
      <c r="AF76" s="23" t="e">
        <f t="shared" si="58"/>
        <v>#DIV/0!</v>
      </c>
      <c r="AG76" s="22" t="e">
        <f t="shared" si="59"/>
        <v>#DIV/0!</v>
      </c>
      <c r="AH76" s="10" t="e">
        <f t="shared" si="60"/>
        <v>#DIV/0!</v>
      </c>
      <c r="AI76" s="23" t="e">
        <f t="shared" si="61"/>
        <v>#DIV/0!</v>
      </c>
      <c r="AJ76" s="22" t="e">
        <f t="shared" si="62"/>
        <v>#DIV/0!</v>
      </c>
      <c r="AK76" s="10" t="e">
        <f t="shared" si="63"/>
        <v>#DIV/0!</v>
      </c>
      <c r="AL76" s="23" t="e">
        <f t="shared" si="64"/>
        <v>#DIV/0!</v>
      </c>
      <c r="AM76" s="22" t="e">
        <f t="shared" si="65"/>
        <v>#DIV/0!</v>
      </c>
      <c r="AN76" s="10" t="e">
        <f t="shared" si="66"/>
        <v>#DIV/0!</v>
      </c>
      <c r="AO76" s="23" t="e">
        <f t="shared" si="67"/>
        <v>#DIV/0!</v>
      </c>
      <c r="AP76" s="22" t="e">
        <f t="shared" si="68"/>
        <v>#DIV/0!</v>
      </c>
      <c r="AQ76" s="10" t="e">
        <f t="shared" si="69"/>
        <v>#DIV/0!</v>
      </c>
      <c r="AR76" s="23" t="e">
        <f t="shared" si="70"/>
        <v>#DIV/0!</v>
      </c>
      <c r="AS76" s="22" t="e">
        <f t="shared" si="71"/>
        <v>#DIV/0!</v>
      </c>
      <c r="AT76" s="10" t="e">
        <f t="shared" si="72"/>
        <v>#DIV/0!</v>
      </c>
      <c r="AU76" s="23" t="e">
        <f t="shared" si="73"/>
        <v>#DIV/0!</v>
      </c>
      <c r="AV76" s="22" t="e">
        <f t="shared" si="74"/>
        <v>#DIV/0!</v>
      </c>
      <c r="AW76" s="10" t="e">
        <f t="shared" si="75"/>
        <v>#DIV/0!</v>
      </c>
      <c r="AX76" s="23" t="e">
        <f t="shared" si="76"/>
        <v>#DIV/0!</v>
      </c>
      <c r="AY76" s="22" t="e">
        <f t="shared" si="77"/>
        <v>#DIV/0!</v>
      </c>
      <c r="AZ76" s="10" t="e">
        <f t="shared" si="78"/>
        <v>#DIV/0!</v>
      </c>
      <c r="BA76" s="23" t="e">
        <f t="shared" si="79"/>
        <v>#DIV/0!</v>
      </c>
      <c r="BB76" s="22" t="e">
        <f t="shared" si="80"/>
        <v>#DIV/0!</v>
      </c>
      <c r="BC76" s="10" t="e">
        <f t="shared" si="81"/>
        <v>#DIV/0!</v>
      </c>
      <c r="BD76" s="23" t="e">
        <f t="shared" si="82"/>
        <v>#DIV/0!</v>
      </c>
      <c r="BE76" s="22" t="e">
        <f t="shared" si="83"/>
        <v>#DIV/0!</v>
      </c>
      <c r="BF76" s="10" t="e">
        <f t="shared" si="84"/>
        <v>#DIV/0!</v>
      </c>
      <c r="BG76" s="23" t="e">
        <f t="shared" si="85"/>
        <v>#DIV/0!</v>
      </c>
      <c r="BH76" s="22" t="e">
        <f t="shared" si="86"/>
        <v>#DIV/0!</v>
      </c>
      <c r="BI76" s="10" t="e">
        <f t="shared" si="87"/>
        <v>#DIV/0!</v>
      </c>
      <c r="BJ76" s="23" t="e">
        <f t="shared" si="88"/>
        <v>#DIV/0!</v>
      </c>
      <c r="BK76" s="22" t="e">
        <f t="shared" si="89"/>
        <v>#DIV/0!</v>
      </c>
      <c r="BL76" s="10" t="e">
        <f t="shared" si="90"/>
        <v>#DIV/0!</v>
      </c>
      <c r="BM76" s="23" t="e">
        <f t="shared" si="91"/>
        <v>#DIV/0!</v>
      </c>
      <c r="BN76" s="22" t="e">
        <f t="shared" si="92"/>
        <v>#DIV/0!</v>
      </c>
      <c r="BO76" s="10" t="e">
        <f t="shared" si="93"/>
        <v>#DIV/0!</v>
      </c>
      <c r="BP76" s="23" t="e">
        <f t="shared" si="94"/>
        <v>#DIV/0!</v>
      </c>
      <c r="BR76" t="e">
        <f t="shared" si="95"/>
        <v>#DIV/0!</v>
      </c>
    </row>
    <row r="77" spans="1:70">
      <c r="A77">
        <f>'2. k-data'!A77</f>
        <v>730</v>
      </c>
      <c r="B77" t="e">
        <f>'5. r-data'!B76</f>
        <v>#DIV/0!</v>
      </c>
      <c r="D77" s="22">
        <v>1.4E-3</v>
      </c>
      <c r="E77" s="10">
        <v>5.0000000000000001E-4</v>
      </c>
      <c r="F77" s="23">
        <v>0</v>
      </c>
      <c r="H77" s="22">
        <v>0.46600000000000003</v>
      </c>
      <c r="I77" s="10">
        <v>0.32400000000000001</v>
      </c>
      <c r="J77" s="10">
        <v>0.46</v>
      </c>
      <c r="K77" s="10">
        <v>0.16400000000000001</v>
      </c>
      <c r="L77" s="10">
        <v>0.19500000000000001</v>
      </c>
      <c r="M77" s="10">
        <v>0.376</v>
      </c>
      <c r="N77" s="10">
        <v>0.52500000000000002</v>
      </c>
      <c r="O77" s="10">
        <v>0.72899999999999998</v>
      </c>
      <c r="P77" s="10">
        <v>0.83599999999999997</v>
      </c>
      <c r="Q77" s="10">
        <v>0.755</v>
      </c>
      <c r="R77" s="10">
        <v>0.27</v>
      </c>
      <c r="S77" s="10">
        <v>0.35399999999999998</v>
      </c>
      <c r="T77" s="10">
        <v>0.745</v>
      </c>
      <c r="U77" s="10">
        <v>0.26</v>
      </c>
      <c r="V77" s="23">
        <v>0.61499999999999999</v>
      </c>
      <c r="X77" s="22" t="e">
        <f t="shared" si="50"/>
        <v>#DIV/0!</v>
      </c>
      <c r="Y77" s="10" t="e">
        <f t="shared" si="51"/>
        <v>#DIV/0!</v>
      </c>
      <c r="Z77" s="23" t="e">
        <f t="shared" si="52"/>
        <v>#DIV/0!</v>
      </c>
      <c r="AA77" s="22" t="e">
        <f t="shared" si="53"/>
        <v>#DIV/0!</v>
      </c>
      <c r="AB77" s="10" t="e">
        <f t="shared" si="54"/>
        <v>#DIV/0!</v>
      </c>
      <c r="AC77" s="23" t="e">
        <f t="shared" si="55"/>
        <v>#DIV/0!</v>
      </c>
      <c r="AD77" s="22" t="e">
        <f t="shared" si="56"/>
        <v>#DIV/0!</v>
      </c>
      <c r="AE77" s="10" t="e">
        <f t="shared" si="57"/>
        <v>#DIV/0!</v>
      </c>
      <c r="AF77" s="23" t="e">
        <f t="shared" si="58"/>
        <v>#DIV/0!</v>
      </c>
      <c r="AG77" s="22" t="e">
        <f t="shared" si="59"/>
        <v>#DIV/0!</v>
      </c>
      <c r="AH77" s="10" t="e">
        <f t="shared" si="60"/>
        <v>#DIV/0!</v>
      </c>
      <c r="AI77" s="23" t="e">
        <f t="shared" si="61"/>
        <v>#DIV/0!</v>
      </c>
      <c r="AJ77" s="22" t="e">
        <f t="shared" si="62"/>
        <v>#DIV/0!</v>
      </c>
      <c r="AK77" s="10" t="e">
        <f t="shared" si="63"/>
        <v>#DIV/0!</v>
      </c>
      <c r="AL77" s="23" t="e">
        <f t="shared" si="64"/>
        <v>#DIV/0!</v>
      </c>
      <c r="AM77" s="22" t="e">
        <f t="shared" si="65"/>
        <v>#DIV/0!</v>
      </c>
      <c r="AN77" s="10" t="e">
        <f t="shared" si="66"/>
        <v>#DIV/0!</v>
      </c>
      <c r="AO77" s="23" t="e">
        <f t="shared" si="67"/>
        <v>#DIV/0!</v>
      </c>
      <c r="AP77" s="22" t="e">
        <f t="shared" si="68"/>
        <v>#DIV/0!</v>
      </c>
      <c r="AQ77" s="10" t="e">
        <f t="shared" si="69"/>
        <v>#DIV/0!</v>
      </c>
      <c r="AR77" s="23" t="e">
        <f t="shared" si="70"/>
        <v>#DIV/0!</v>
      </c>
      <c r="AS77" s="22" t="e">
        <f t="shared" si="71"/>
        <v>#DIV/0!</v>
      </c>
      <c r="AT77" s="10" t="e">
        <f t="shared" si="72"/>
        <v>#DIV/0!</v>
      </c>
      <c r="AU77" s="23" t="e">
        <f t="shared" si="73"/>
        <v>#DIV/0!</v>
      </c>
      <c r="AV77" s="22" t="e">
        <f t="shared" si="74"/>
        <v>#DIV/0!</v>
      </c>
      <c r="AW77" s="10" t="e">
        <f t="shared" si="75"/>
        <v>#DIV/0!</v>
      </c>
      <c r="AX77" s="23" t="e">
        <f t="shared" si="76"/>
        <v>#DIV/0!</v>
      </c>
      <c r="AY77" s="22" t="e">
        <f t="shared" si="77"/>
        <v>#DIV/0!</v>
      </c>
      <c r="AZ77" s="10" t="e">
        <f t="shared" si="78"/>
        <v>#DIV/0!</v>
      </c>
      <c r="BA77" s="23" t="e">
        <f t="shared" si="79"/>
        <v>#DIV/0!</v>
      </c>
      <c r="BB77" s="22" t="e">
        <f t="shared" si="80"/>
        <v>#DIV/0!</v>
      </c>
      <c r="BC77" s="10" t="e">
        <f t="shared" si="81"/>
        <v>#DIV/0!</v>
      </c>
      <c r="BD77" s="23" t="e">
        <f t="shared" si="82"/>
        <v>#DIV/0!</v>
      </c>
      <c r="BE77" s="22" t="e">
        <f t="shared" si="83"/>
        <v>#DIV/0!</v>
      </c>
      <c r="BF77" s="10" t="e">
        <f t="shared" si="84"/>
        <v>#DIV/0!</v>
      </c>
      <c r="BG77" s="23" t="e">
        <f t="shared" si="85"/>
        <v>#DIV/0!</v>
      </c>
      <c r="BH77" s="22" t="e">
        <f t="shared" si="86"/>
        <v>#DIV/0!</v>
      </c>
      <c r="BI77" s="10" t="e">
        <f t="shared" si="87"/>
        <v>#DIV/0!</v>
      </c>
      <c r="BJ77" s="23" t="e">
        <f t="shared" si="88"/>
        <v>#DIV/0!</v>
      </c>
      <c r="BK77" s="22" t="e">
        <f t="shared" si="89"/>
        <v>#DIV/0!</v>
      </c>
      <c r="BL77" s="10" t="e">
        <f t="shared" si="90"/>
        <v>#DIV/0!</v>
      </c>
      <c r="BM77" s="23" t="e">
        <f t="shared" si="91"/>
        <v>#DIV/0!</v>
      </c>
      <c r="BN77" s="22" t="e">
        <f t="shared" si="92"/>
        <v>#DIV/0!</v>
      </c>
      <c r="BO77" s="10" t="e">
        <f t="shared" si="93"/>
        <v>#DIV/0!</v>
      </c>
      <c r="BP77" s="23" t="e">
        <f t="shared" si="94"/>
        <v>#DIV/0!</v>
      </c>
      <c r="BR77" t="e">
        <f t="shared" si="95"/>
        <v>#DIV/0!</v>
      </c>
    </row>
    <row r="78" spans="1:70">
      <c r="A78">
        <f>'2. k-data'!A78</f>
        <v>735</v>
      </c>
      <c r="B78" t="e">
        <f>'5. r-data'!B77</f>
        <v>#DIV/0!</v>
      </c>
      <c r="D78" s="22">
        <v>1E-3</v>
      </c>
      <c r="E78" s="10">
        <v>4.0000000000000002E-4</v>
      </c>
      <c r="F78" s="23">
        <v>0</v>
      </c>
      <c r="H78" s="22">
        <v>0.46600000000000003</v>
      </c>
      <c r="I78" s="10">
        <v>0.32300000000000001</v>
      </c>
      <c r="J78" s="10">
        <v>0.47199999999999998</v>
      </c>
      <c r="K78" s="10">
        <v>0.16500000000000001</v>
      </c>
      <c r="L78" s="10">
        <v>0.19600000000000001</v>
      </c>
      <c r="M78" s="10">
        <v>0.38900000000000001</v>
      </c>
      <c r="N78" s="10">
        <v>0.53200000000000003</v>
      </c>
      <c r="O78" s="10">
        <v>0.73</v>
      </c>
      <c r="P78" s="10">
        <v>0.83699999999999997</v>
      </c>
      <c r="Q78" s="10">
        <v>0.755</v>
      </c>
      <c r="R78" s="10">
        <v>0.28199999999999997</v>
      </c>
      <c r="S78" s="10">
        <v>0.40100000000000002</v>
      </c>
      <c r="T78" s="10">
        <v>0.748</v>
      </c>
      <c r="U78" s="10">
        <v>0.27700000000000002</v>
      </c>
      <c r="V78" s="23">
        <v>0.61299999999999999</v>
      </c>
      <c r="X78" s="22" t="e">
        <f t="shared" si="50"/>
        <v>#DIV/0!</v>
      </c>
      <c r="Y78" s="10" t="e">
        <f t="shared" si="51"/>
        <v>#DIV/0!</v>
      </c>
      <c r="Z78" s="23" t="e">
        <f t="shared" si="52"/>
        <v>#DIV/0!</v>
      </c>
      <c r="AA78" s="22" t="e">
        <f t="shared" si="53"/>
        <v>#DIV/0!</v>
      </c>
      <c r="AB78" s="10" t="e">
        <f t="shared" si="54"/>
        <v>#DIV/0!</v>
      </c>
      <c r="AC78" s="23" t="e">
        <f t="shared" si="55"/>
        <v>#DIV/0!</v>
      </c>
      <c r="AD78" s="22" t="e">
        <f t="shared" si="56"/>
        <v>#DIV/0!</v>
      </c>
      <c r="AE78" s="10" t="e">
        <f t="shared" si="57"/>
        <v>#DIV/0!</v>
      </c>
      <c r="AF78" s="23" t="e">
        <f t="shared" si="58"/>
        <v>#DIV/0!</v>
      </c>
      <c r="AG78" s="22" t="e">
        <f t="shared" si="59"/>
        <v>#DIV/0!</v>
      </c>
      <c r="AH78" s="10" t="e">
        <f t="shared" si="60"/>
        <v>#DIV/0!</v>
      </c>
      <c r="AI78" s="23" t="e">
        <f t="shared" si="61"/>
        <v>#DIV/0!</v>
      </c>
      <c r="AJ78" s="22" t="e">
        <f t="shared" si="62"/>
        <v>#DIV/0!</v>
      </c>
      <c r="AK78" s="10" t="e">
        <f t="shared" si="63"/>
        <v>#DIV/0!</v>
      </c>
      <c r="AL78" s="23" t="e">
        <f t="shared" si="64"/>
        <v>#DIV/0!</v>
      </c>
      <c r="AM78" s="22" t="e">
        <f t="shared" si="65"/>
        <v>#DIV/0!</v>
      </c>
      <c r="AN78" s="10" t="e">
        <f t="shared" si="66"/>
        <v>#DIV/0!</v>
      </c>
      <c r="AO78" s="23" t="e">
        <f t="shared" si="67"/>
        <v>#DIV/0!</v>
      </c>
      <c r="AP78" s="22" t="e">
        <f t="shared" si="68"/>
        <v>#DIV/0!</v>
      </c>
      <c r="AQ78" s="10" t="e">
        <f t="shared" si="69"/>
        <v>#DIV/0!</v>
      </c>
      <c r="AR78" s="23" t="e">
        <f t="shared" si="70"/>
        <v>#DIV/0!</v>
      </c>
      <c r="AS78" s="22" t="e">
        <f t="shared" si="71"/>
        <v>#DIV/0!</v>
      </c>
      <c r="AT78" s="10" t="e">
        <f t="shared" si="72"/>
        <v>#DIV/0!</v>
      </c>
      <c r="AU78" s="23" t="e">
        <f t="shared" si="73"/>
        <v>#DIV/0!</v>
      </c>
      <c r="AV78" s="22" t="e">
        <f t="shared" si="74"/>
        <v>#DIV/0!</v>
      </c>
      <c r="AW78" s="10" t="e">
        <f t="shared" si="75"/>
        <v>#DIV/0!</v>
      </c>
      <c r="AX78" s="23" t="e">
        <f t="shared" si="76"/>
        <v>#DIV/0!</v>
      </c>
      <c r="AY78" s="22" t="e">
        <f t="shared" si="77"/>
        <v>#DIV/0!</v>
      </c>
      <c r="AZ78" s="10" t="e">
        <f t="shared" si="78"/>
        <v>#DIV/0!</v>
      </c>
      <c r="BA78" s="23" t="e">
        <f t="shared" si="79"/>
        <v>#DIV/0!</v>
      </c>
      <c r="BB78" s="22" t="e">
        <f t="shared" si="80"/>
        <v>#DIV/0!</v>
      </c>
      <c r="BC78" s="10" t="e">
        <f t="shared" si="81"/>
        <v>#DIV/0!</v>
      </c>
      <c r="BD78" s="23" t="e">
        <f t="shared" si="82"/>
        <v>#DIV/0!</v>
      </c>
      <c r="BE78" s="22" t="e">
        <f t="shared" si="83"/>
        <v>#DIV/0!</v>
      </c>
      <c r="BF78" s="10" t="e">
        <f t="shared" si="84"/>
        <v>#DIV/0!</v>
      </c>
      <c r="BG78" s="23" t="e">
        <f t="shared" si="85"/>
        <v>#DIV/0!</v>
      </c>
      <c r="BH78" s="22" t="e">
        <f t="shared" si="86"/>
        <v>#DIV/0!</v>
      </c>
      <c r="BI78" s="10" t="e">
        <f t="shared" si="87"/>
        <v>#DIV/0!</v>
      </c>
      <c r="BJ78" s="23" t="e">
        <f t="shared" si="88"/>
        <v>#DIV/0!</v>
      </c>
      <c r="BK78" s="22" t="e">
        <f t="shared" si="89"/>
        <v>#DIV/0!</v>
      </c>
      <c r="BL78" s="10" t="e">
        <f t="shared" si="90"/>
        <v>#DIV/0!</v>
      </c>
      <c r="BM78" s="23" t="e">
        <f t="shared" si="91"/>
        <v>#DIV/0!</v>
      </c>
      <c r="BN78" s="22" t="e">
        <f t="shared" si="92"/>
        <v>#DIV/0!</v>
      </c>
      <c r="BO78" s="10" t="e">
        <f t="shared" si="93"/>
        <v>#DIV/0!</v>
      </c>
      <c r="BP78" s="23" t="e">
        <f t="shared" si="94"/>
        <v>#DIV/0!</v>
      </c>
      <c r="BR78" t="e">
        <f t="shared" si="95"/>
        <v>#DIV/0!</v>
      </c>
    </row>
    <row r="79" spans="1:70">
      <c r="A79">
        <f>'2. k-data'!A79</f>
        <v>740</v>
      </c>
      <c r="B79" t="e">
        <f>'5. r-data'!B78</f>
        <v>#DIV/0!</v>
      </c>
      <c r="D79" s="22">
        <v>6.9999999999999999E-4</v>
      </c>
      <c r="E79" s="10">
        <v>2.0000000000000001E-4</v>
      </c>
      <c r="F79" s="23">
        <v>0</v>
      </c>
      <c r="H79" s="22">
        <v>0.46700000000000003</v>
      </c>
      <c r="I79" s="10">
        <v>0.32200000000000001</v>
      </c>
      <c r="J79" s="10">
        <v>0.48099999999999998</v>
      </c>
      <c r="K79" s="10">
        <v>0.16800000000000001</v>
      </c>
      <c r="L79" s="10">
        <v>0.19700000000000001</v>
      </c>
      <c r="M79" s="10">
        <v>0.40100000000000002</v>
      </c>
      <c r="N79" s="10">
        <v>0.53900000000000003</v>
      </c>
      <c r="O79" s="10">
        <v>0.73</v>
      </c>
      <c r="P79" s="10">
        <v>0.83799999999999997</v>
      </c>
      <c r="Q79" s="10">
        <v>0.755</v>
      </c>
      <c r="R79" s="10">
        <v>0.29199999999999998</v>
      </c>
      <c r="S79" s="10">
        <v>0.44600000000000001</v>
      </c>
      <c r="T79" s="10">
        <v>0.75</v>
      </c>
      <c r="U79" s="10">
        <v>0.29399999999999998</v>
      </c>
      <c r="V79" s="23">
        <v>0.61199999999999999</v>
      </c>
      <c r="X79" s="22" t="e">
        <f t="shared" si="50"/>
        <v>#DIV/0!</v>
      </c>
      <c r="Y79" s="10" t="e">
        <f t="shared" si="51"/>
        <v>#DIV/0!</v>
      </c>
      <c r="Z79" s="23" t="e">
        <f t="shared" si="52"/>
        <v>#DIV/0!</v>
      </c>
      <c r="AA79" s="22" t="e">
        <f t="shared" si="53"/>
        <v>#DIV/0!</v>
      </c>
      <c r="AB79" s="10" t="e">
        <f t="shared" si="54"/>
        <v>#DIV/0!</v>
      </c>
      <c r="AC79" s="23" t="e">
        <f t="shared" si="55"/>
        <v>#DIV/0!</v>
      </c>
      <c r="AD79" s="22" t="e">
        <f t="shared" si="56"/>
        <v>#DIV/0!</v>
      </c>
      <c r="AE79" s="10" t="e">
        <f t="shared" si="57"/>
        <v>#DIV/0!</v>
      </c>
      <c r="AF79" s="23" t="e">
        <f t="shared" si="58"/>
        <v>#DIV/0!</v>
      </c>
      <c r="AG79" s="22" t="e">
        <f t="shared" si="59"/>
        <v>#DIV/0!</v>
      </c>
      <c r="AH79" s="10" t="e">
        <f t="shared" si="60"/>
        <v>#DIV/0!</v>
      </c>
      <c r="AI79" s="23" t="e">
        <f t="shared" si="61"/>
        <v>#DIV/0!</v>
      </c>
      <c r="AJ79" s="22" t="e">
        <f t="shared" si="62"/>
        <v>#DIV/0!</v>
      </c>
      <c r="AK79" s="10" t="e">
        <f t="shared" si="63"/>
        <v>#DIV/0!</v>
      </c>
      <c r="AL79" s="23" t="e">
        <f t="shared" si="64"/>
        <v>#DIV/0!</v>
      </c>
      <c r="AM79" s="22" t="e">
        <f t="shared" si="65"/>
        <v>#DIV/0!</v>
      </c>
      <c r="AN79" s="10" t="e">
        <f t="shared" si="66"/>
        <v>#DIV/0!</v>
      </c>
      <c r="AO79" s="23" t="e">
        <f t="shared" si="67"/>
        <v>#DIV/0!</v>
      </c>
      <c r="AP79" s="22" t="e">
        <f t="shared" si="68"/>
        <v>#DIV/0!</v>
      </c>
      <c r="AQ79" s="10" t="e">
        <f t="shared" si="69"/>
        <v>#DIV/0!</v>
      </c>
      <c r="AR79" s="23" t="e">
        <f t="shared" si="70"/>
        <v>#DIV/0!</v>
      </c>
      <c r="AS79" s="22" t="e">
        <f t="shared" si="71"/>
        <v>#DIV/0!</v>
      </c>
      <c r="AT79" s="10" t="e">
        <f t="shared" si="72"/>
        <v>#DIV/0!</v>
      </c>
      <c r="AU79" s="23" t="e">
        <f t="shared" si="73"/>
        <v>#DIV/0!</v>
      </c>
      <c r="AV79" s="22" t="e">
        <f t="shared" si="74"/>
        <v>#DIV/0!</v>
      </c>
      <c r="AW79" s="10" t="e">
        <f t="shared" si="75"/>
        <v>#DIV/0!</v>
      </c>
      <c r="AX79" s="23" t="e">
        <f t="shared" si="76"/>
        <v>#DIV/0!</v>
      </c>
      <c r="AY79" s="22" t="e">
        <f t="shared" si="77"/>
        <v>#DIV/0!</v>
      </c>
      <c r="AZ79" s="10" t="e">
        <f t="shared" si="78"/>
        <v>#DIV/0!</v>
      </c>
      <c r="BA79" s="23" t="e">
        <f t="shared" si="79"/>
        <v>#DIV/0!</v>
      </c>
      <c r="BB79" s="22" t="e">
        <f t="shared" si="80"/>
        <v>#DIV/0!</v>
      </c>
      <c r="BC79" s="10" t="e">
        <f t="shared" si="81"/>
        <v>#DIV/0!</v>
      </c>
      <c r="BD79" s="23" t="e">
        <f t="shared" si="82"/>
        <v>#DIV/0!</v>
      </c>
      <c r="BE79" s="22" t="e">
        <f t="shared" si="83"/>
        <v>#DIV/0!</v>
      </c>
      <c r="BF79" s="10" t="e">
        <f t="shared" si="84"/>
        <v>#DIV/0!</v>
      </c>
      <c r="BG79" s="23" t="e">
        <f t="shared" si="85"/>
        <v>#DIV/0!</v>
      </c>
      <c r="BH79" s="22" t="e">
        <f t="shared" si="86"/>
        <v>#DIV/0!</v>
      </c>
      <c r="BI79" s="10" t="e">
        <f t="shared" si="87"/>
        <v>#DIV/0!</v>
      </c>
      <c r="BJ79" s="23" t="e">
        <f t="shared" si="88"/>
        <v>#DIV/0!</v>
      </c>
      <c r="BK79" s="22" t="e">
        <f t="shared" si="89"/>
        <v>#DIV/0!</v>
      </c>
      <c r="BL79" s="10" t="e">
        <f t="shared" si="90"/>
        <v>#DIV/0!</v>
      </c>
      <c r="BM79" s="23" t="e">
        <f t="shared" si="91"/>
        <v>#DIV/0!</v>
      </c>
      <c r="BN79" s="22" t="e">
        <f t="shared" si="92"/>
        <v>#DIV/0!</v>
      </c>
      <c r="BO79" s="10" t="e">
        <f t="shared" si="93"/>
        <v>#DIV/0!</v>
      </c>
      <c r="BP79" s="23" t="e">
        <f t="shared" si="94"/>
        <v>#DIV/0!</v>
      </c>
      <c r="BR79" t="e">
        <f t="shared" si="95"/>
        <v>#DIV/0!</v>
      </c>
    </row>
    <row r="80" spans="1:70">
      <c r="A80">
        <f>'2. k-data'!A80</f>
        <v>745</v>
      </c>
      <c r="B80" t="e">
        <f>'5. r-data'!B79</f>
        <v>#DIV/0!</v>
      </c>
      <c r="D80" s="22">
        <v>5.0000000000000001E-4</v>
      </c>
      <c r="E80" s="10">
        <v>2.0000000000000001E-4</v>
      </c>
      <c r="F80" s="23">
        <v>0</v>
      </c>
      <c r="H80" s="22">
        <v>0.46700000000000003</v>
      </c>
      <c r="I80" s="10">
        <v>0.32100000000000001</v>
      </c>
      <c r="J80" s="10">
        <v>0.48799999999999999</v>
      </c>
      <c r="K80" s="10">
        <v>0.17199999999999999</v>
      </c>
      <c r="L80" s="10">
        <v>0.2</v>
      </c>
      <c r="M80" s="10">
        <v>0.41299999999999998</v>
      </c>
      <c r="N80" s="10">
        <v>0.54600000000000004</v>
      </c>
      <c r="O80" s="10">
        <v>0.73</v>
      </c>
      <c r="P80" s="10">
        <v>0.83899999999999997</v>
      </c>
      <c r="Q80" s="10">
        <v>0.755</v>
      </c>
      <c r="R80" s="10">
        <v>0.30199999999999999</v>
      </c>
      <c r="S80" s="10">
        <v>0.48499999999999999</v>
      </c>
      <c r="T80" s="10">
        <v>0.75</v>
      </c>
      <c r="U80" s="10">
        <v>0.31</v>
      </c>
      <c r="V80" s="23">
        <v>0.61</v>
      </c>
      <c r="X80" s="22" t="e">
        <f t="shared" si="50"/>
        <v>#DIV/0!</v>
      </c>
      <c r="Y80" s="10" t="e">
        <f t="shared" si="51"/>
        <v>#DIV/0!</v>
      </c>
      <c r="Z80" s="23" t="e">
        <f t="shared" si="52"/>
        <v>#DIV/0!</v>
      </c>
      <c r="AA80" s="22" t="e">
        <f t="shared" si="53"/>
        <v>#DIV/0!</v>
      </c>
      <c r="AB80" s="10" t="e">
        <f t="shared" si="54"/>
        <v>#DIV/0!</v>
      </c>
      <c r="AC80" s="23" t="e">
        <f t="shared" si="55"/>
        <v>#DIV/0!</v>
      </c>
      <c r="AD80" s="22" t="e">
        <f t="shared" si="56"/>
        <v>#DIV/0!</v>
      </c>
      <c r="AE80" s="10" t="e">
        <f t="shared" si="57"/>
        <v>#DIV/0!</v>
      </c>
      <c r="AF80" s="23" t="e">
        <f t="shared" si="58"/>
        <v>#DIV/0!</v>
      </c>
      <c r="AG80" s="22" t="e">
        <f t="shared" si="59"/>
        <v>#DIV/0!</v>
      </c>
      <c r="AH80" s="10" t="e">
        <f t="shared" si="60"/>
        <v>#DIV/0!</v>
      </c>
      <c r="AI80" s="23" t="e">
        <f t="shared" si="61"/>
        <v>#DIV/0!</v>
      </c>
      <c r="AJ80" s="22" t="e">
        <f t="shared" si="62"/>
        <v>#DIV/0!</v>
      </c>
      <c r="AK80" s="10" t="e">
        <f t="shared" si="63"/>
        <v>#DIV/0!</v>
      </c>
      <c r="AL80" s="23" t="e">
        <f t="shared" si="64"/>
        <v>#DIV/0!</v>
      </c>
      <c r="AM80" s="22" t="e">
        <f t="shared" si="65"/>
        <v>#DIV/0!</v>
      </c>
      <c r="AN80" s="10" t="e">
        <f t="shared" si="66"/>
        <v>#DIV/0!</v>
      </c>
      <c r="AO80" s="23" t="e">
        <f t="shared" si="67"/>
        <v>#DIV/0!</v>
      </c>
      <c r="AP80" s="22" t="e">
        <f t="shared" si="68"/>
        <v>#DIV/0!</v>
      </c>
      <c r="AQ80" s="10" t="e">
        <f t="shared" si="69"/>
        <v>#DIV/0!</v>
      </c>
      <c r="AR80" s="23" t="e">
        <f t="shared" si="70"/>
        <v>#DIV/0!</v>
      </c>
      <c r="AS80" s="22" t="e">
        <f t="shared" si="71"/>
        <v>#DIV/0!</v>
      </c>
      <c r="AT80" s="10" t="e">
        <f t="shared" si="72"/>
        <v>#DIV/0!</v>
      </c>
      <c r="AU80" s="23" t="e">
        <f t="shared" si="73"/>
        <v>#DIV/0!</v>
      </c>
      <c r="AV80" s="22" t="e">
        <f t="shared" si="74"/>
        <v>#DIV/0!</v>
      </c>
      <c r="AW80" s="10" t="e">
        <f t="shared" si="75"/>
        <v>#DIV/0!</v>
      </c>
      <c r="AX80" s="23" t="e">
        <f t="shared" si="76"/>
        <v>#DIV/0!</v>
      </c>
      <c r="AY80" s="22" t="e">
        <f t="shared" si="77"/>
        <v>#DIV/0!</v>
      </c>
      <c r="AZ80" s="10" t="e">
        <f t="shared" si="78"/>
        <v>#DIV/0!</v>
      </c>
      <c r="BA80" s="23" t="e">
        <f t="shared" si="79"/>
        <v>#DIV/0!</v>
      </c>
      <c r="BB80" s="22" t="e">
        <f t="shared" si="80"/>
        <v>#DIV/0!</v>
      </c>
      <c r="BC80" s="10" t="e">
        <f t="shared" si="81"/>
        <v>#DIV/0!</v>
      </c>
      <c r="BD80" s="23" t="e">
        <f t="shared" si="82"/>
        <v>#DIV/0!</v>
      </c>
      <c r="BE80" s="22" t="e">
        <f t="shared" si="83"/>
        <v>#DIV/0!</v>
      </c>
      <c r="BF80" s="10" t="e">
        <f t="shared" si="84"/>
        <v>#DIV/0!</v>
      </c>
      <c r="BG80" s="23" t="e">
        <f t="shared" si="85"/>
        <v>#DIV/0!</v>
      </c>
      <c r="BH80" s="22" t="e">
        <f t="shared" si="86"/>
        <v>#DIV/0!</v>
      </c>
      <c r="BI80" s="10" t="e">
        <f t="shared" si="87"/>
        <v>#DIV/0!</v>
      </c>
      <c r="BJ80" s="23" t="e">
        <f t="shared" si="88"/>
        <v>#DIV/0!</v>
      </c>
      <c r="BK80" s="22" t="e">
        <f t="shared" si="89"/>
        <v>#DIV/0!</v>
      </c>
      <c r="BL80" s="10" t="e">
        <f t="shared" si="90"/>
        <v>#DIV/0!</v>
      </c>
      <c r="BM80" s="23" t="e">
        <f t="shared" si="91"/>
        <v>#DIV/0!</v>
      </c>
      <c r="BN80" s="22" t="e">
        <f t="shared" si="92"/>
        <v>#DIV/0!</v>
      </c>
      <c r="BO80" s="10" t="e">
        <f t="shared" si="93"/>
        <v>#DIV/0!</v>
      </c>
      <c r="BP80" s="23" t="e">
        <f t="shared" si="94"/>
        <v>#DIV/0!</v>
      </c>
      <c r="BR80" t="e">
        <f t="shared" si="95"/>
        <v>#DIV/0!</v>
      </c>
    </row>
    <row r="81" spans="1:70">
      <c r="A81">
        <f>'2. k-data'!A81</f>
        <v>750</v>
      </c>
      <c r="B81" t="e">
        <f>'5. r-data'!B80</f>
        <v>#DIV/0!</v>
      </c>
      <c r="D81" s="22">
        <v>2.9999999999999997E-4</v>
      </c>
      <c r="E81" s="10">
        <v>1E-4</v>
      </c>
      <c r="F81" s="23">
        <v>0</v>
      </c>
      <c r="H81" s="22">
        <v>0.46700000000000003</v>
      </c>
      <c r="I81" s="10">
        <v>0.32</v>
      </c>
      <c r="J81" s="10">
        <v>0.49299999999999999</v>
      </c>
      <c r="K81" s="10">
        <v>0.17699999999999999</v>
      </c>
      <c r="L81" s="10">
        <v>0.20300000000000001</v>
      </c>
      <c r="M81" s="10">
        <v>0.42499999999999999</v>
      </c>
      <c r="N81" s="10">
        <v>0.55300000000000005</v>
      </c>
      <c r="O81" s="10">
        <v>0.73</v>
      </c>
      <c r="P81" s="10">
        <v>0.83899999999999997</v>
      </c>
      <c r="Q81" s="10">
        <v>0.75600000000000001</v>
      </c>
      <c r="R81" s="10">
        <v>0.31</v>
      </c>
      <c r="S81" s="10">
        <v>0.52</v>
      </c>
      <c r="T81" s="10">
        <v>0.749</v>
      </c>
      <c r="U81" s="10">
        <v>0.32500000000000001</v>
      </c>
      <c r="V81" s="23">
        <v>0.60899999999999999</v>
      </c>
      <c r="X81" s="22" t="e">
        <f t="shared" si="50"/>
        <v>#DIV/0!</v>
      </c>
      <c r="Y81" s="10" t="e">
        <f t="shared" si="51"/>
        <v>#DIV/0!</v>
      </c>
      <c r="Z81" s="23" t="e">
        <f t="shared" si="52"/>
        <v>#DIV/0!</v>
      </c>
      <c r="AA81" s="22" t="e">
        <f t="shared" si="53"/>
        <v>#DIV/0!</v>
      </c>
      <c r="AB81" s="10" t="e">
        <f t="shared" si="54"/>
        <v>#DIV/0!</v>
      </c>
      <c r="AC81" s="23" t="e">
        <f t="shared" si="55"/>
        <v>#DIV/0!</v>
      </c>
      <c r="AD81" s="22" t="e">
        <f t="shared" si="56"/>
        <v>#DIV/0!</v>
      </c>
      <c r="AE81" s="10" t="e">
        <f t="shared" si="57"/>
        <v>#DIV/0!</v>
      </c>
      <c r="AF81" s="23" t="e">
        <f t="shared" si="58"/>
        <v>#DIV/0!</v>
      </c>
      <c r="AG81" s="22" t="e">
        <f t="shared" si="59"/>
        <v>#DIV/0!</v>
      </c>
      <c r="AH81" s="10" t="e">
        <f t="shared" si="60"/>
        <v>#DIV/0!</v>
      </c>
      <c r="AI81" s="23" t="e">
        <f t="shared" si="61"/>
        <v>#DIV/0!</v>
      </c>
      <c r="AJ81" s="22" t="e">
        <f t="shared" si="62"/>
        <v>#DIV/0!</v>
      </c>
      <c r="AK81" s="10" t="e">
        <f t="shared" si="63"/>
        <v>#DIV/0!</v>
      </c>
      <c r="AL81" s="23" t="e">
        <f t="shared" si="64"/>
        <v>#DIV/0!</v>
      </c>
      <c r="AM81" s="22" t="e">
        <f t="shared" si="65"/>
        <v>#DIV/0!</v>
      </c>
      <c r="AN81" s="10" t="e">
        <f t="shared" si="66"/>
        <v>#DIV/0!</v>
      </c>
      <c r="AO81" s="23" t="e">
        <f t="shared" si="67"/>
        <v>#DIV/0!</v>
      </c>
      <c r="AP81" s="22" t="e">
        <f t="shared" si="68"/>
        <v>#DIV/0!</v>
      </c>
      <c r="AQ81" s="10" t="e">
        <f t="shared" si="69"/>
        <v>#DIV/0!</v>
      </c>
      <c r="AR81" s="23" t="e">
        <f t="shared" si="70"/>
        <v>#DIV/0!</v>
      </c>
      <c r="AS81" s="22" t="e">
        <f t="shared" si="71"/>
        <v>#DIV/0!</v>
      </c>
      <c r="AT81" s="10" t="e">
        <f t="shared" si="72"/>
        <v>#DIV/0!</v>
      </c>
      <c r="AU81" s="23" t="e">
        <f t="shared" si="73"/>
        <v>#DIV/0!</v>
      </c>
      <c r="AV81" s="22" t="e">
        <f t="shared" si="74"/>
        <v>#DIV/0!</v>
      </c>
      <c r="AW81" s="10" t="e">
        <f t="shared" si="75"/>
        <v>#DIV/0!</v>
      </c>
      <c r="AX81" s="23" t="e">
        <f t="shared" si="76"/>
        <v>#DIV/0!</v>
      </c>
      <c r="AY81" s="22" t="e">
        <f t="shared" si="77"/>
        <v>#DIV/0!</v>
      </c>
      <c r="AZ81" s="10" t="e">
        <f t="shared" si="78"/>
        <v>#DIV/0!</v>
      </c>
      <c r="BA81" s="23" t="e">
        <f t="shared" si="79"/>
        <v>#DIV/0!</v>
      </c>
      <c r="BB81" s="22" t="e">
        <f t="shared" si="80"/>
        <v>#DIV/0!</v>
      </c>
      <c r="BC81" s="10" t="e">
        <f t="shared" si="81"/>
        <v>#DIV/0!</v>
      </c>
      <c r="BD81" s="23" t="e">
        <f t="shared" si="82"/>
        <v>#DIV/0!</v>
      </c>
      <c r="BE81" s="22" t="e">
        <f t="shared" si="83"/>
        <v>#DIV/0!</v>
      </c>
      <c r="BF81" s="10" t="e">
        <f t="shared" si="84"/>
        <v>#DIV/0!</v>
      </c>
      <c r="BG81" s="23" t="e">
        <f t="shared" si="85"/>
        <v>#DIV/0!</v>
      </c>
      <c r="BH81" s="22" t="e">
        <f t="shared" si="86"/>
        <v>#DIV/0!</v>
      </c>
      <c r="BI81" s="10" t="e">
        <f t="shared" si="87"/>
        <v>#DIV/0!</v>
      </c>
      <c r="BJ81" s="23" t="e">
        <f t="shared" si="88"/>
        <v>#DIV/0!</v>
      </c>
      <c r="BK81" s="22" t="e">
        <f t="shared" si="89"/>
        <v>#DIV/0!</v>
      </c>
      <c r="BL81" s="10" t="e">
        <f t="shared" si="90"/>
        <v>#DIV/0!</v>
      </c>
      <c r="BM81" s="23" t="e">
        <f t="shared" si="91"/>
        <v>#DIV/0!</v>
      </c>
      <c r="BN81" s="22" t="e">
        <f t="shared" si="92"/>
        <v>#DIV/0!</v>
      </c>
      <c r="BO81" s="10" t="e">
        <f t="shared" si="93"/>
        <v>#DIV/0!</v>
      </c>
      <c r="BP81" s="23" t="e">
        <f t="shared" si="94"/>
        <v>#DIV/0!</v>
      </c>
      <c r="BR81" t="e">
        <f t="shared" si="95"/>
        <v>#DIV/0!</v>
      </c>
    </row>
    <row r="82" spans="1:70">
      <c r="A82">
        <f>'2. k-data'!A82</f>
        <v>755</v>
      </c>
      <c r="B82" t="e">
        <f>'5. r-data'!B81</f>
        <v>#DIV/0!</v>
      </c>
      <c r="D82" s="22">
        <v>2.0000000000000001E-4</v>
      </c>
      <c r="E82" s="10">
        <v>1E-4</v>
      </c>
      <c r="F82" s="23">
        <v>0</v>
      </c>
      <c r="H82" s="22">
        <v>0.46700000000000003</v>
      </c>
      <c r="I82" s="10">
        <v>0.318</v>
      </c>
      <c r="J82" s="10">
        <v>0.497</v>
      </c>
      <c r="K82" s="10">
        <v>0.18099999999999999</v>
      </c>
      <c r="L82" s="10">
        <v>0.20499999999999999</v>
      </c>
      <c r="M82" s="10">
        <v>0.436</v>
      </c>
      <c r="N82" s="10">
        <v>0.55900000000000005</v>
      </c>
      <c r="O82" s="10">
        <v>0.73</v>
      </c>
      <c r="P82" s="10">
        <v>0.83899999999999997</v>
      </c>
      <c r="Q82" s="10">
        <v>0.75700000000000001</v>
      </c>
      <c r="R82" s="10">
        <v>0.314</v>
      </c>
      <c r="S82" s="10">
        <v>0.55100000000000005</v>
      </c>
      <c r="T82" s="10">
        <v>0.748</v>
      </c>
      <c r="U82" s="10">
        <v>0.33900000000000002</v>
      </c>
      <c r="V82" s="23">
        <v>0.60799999999999998</v>
      </c>
      <c r="X82" s="22" t="e">
        <f t="shared" si="50"/>
        <v>#DIV/0!</v>
      </c>
      <c r="Y82" s="10" t="e">
        <f t="shared" si="51"/>
        <v>#DIV/0!</v>
      </c>
      <c r="Z82" s="23" t="e">
        <f t="shared" si="52"/>
        <v>#DIV/0!</v>
      </c>
      <c r="AA82" s="22" t="e">
        <f t="shared" si="53"/>
        <v>#DIV/0!</v>
      </c>
      <c r="AB82" s="10" t="e">
        <f t="shared" si="54"/>
        <v>#DIV/0!</v>
      </c>
      <c r="AC82" s="23" t="e">
        <f t="shared" si="55"/>
        <v>#DIV/0!</v>
      </c>
      <c r="AD82" s="22" t="e">
        <f t="shared" si="56"/>
        <v>#DIV/0!</v>
      </c>
      <c r="AE82" s="10" t="e">
        <f t="shared" si="57"/>
        <v>#DIV/0!</v>
      </c>
      <c r="AF82" s="23" t="e">
        <f t="shared" si="58"/>
        <v>#DIV/0!</v>
      </c>
      <c r="AG82" s="22" t="e">
        <f t="shared" si="59"/>
        <v>#DIV/0!</v>
      </c>
      <c r="AH82" s="10" t="e">
        <f t="shared" si="60"/>
        <v>#DIV/0!</v>
      </c>
      <c r="AI82" s="23" t="e">
        <f t="shared" si="61"/>
        <v>#DIV/0!</v>
      </c>
      <c r="AJ82" s="22" t="e">
        <f t="shared" si="62"/>
        <v>#DIV/0!</v>
      </c>
      <c r="AK82" s="10" t="e">
        <f t="shared" si="63"/>
        <v>#DIV/0!</v>
      </c>
      <c r="AL82" s="23" t="e">
        <f t="shared" si="64"/>
        <v>#DIV/0!</v>
      </c>
      <c r="AM82" s="22" t="e">
        <f t="shared" si="65"/>
        <v>#DIV/0!</v>
      </c>
      <c r="AN82" s="10" t="e">
        <f t="shared" si="66"/>
        <v>#DIV/0!</v>
      </c>
      <c r="AO82" s="23" t="e">
        <f t="shared" si="67"/>
        <v>#DIV/0!</v>
      </c>
      <c r="AP82" s="22" t="e">
        <f t="shared" si="68"/>
        <v>#DIV/0!</v>
      </c>
      <c r="AQ82" s="10" t="e">
        <f t="shared" si="69"/>
        <v>#DIV/0!</v>
      </c>
      <c r="AR82" s="23" t="e">
        <f t="shared" si="70"/>
        <v>#DIV/0!</v>
      </c>
      <c r="AS82" s="22" t="e">
        <f t="shared" si="71"/>
        <v>#DIV/0!</v>
      </c>
      <c r="AT82" s="10" t="e">
        <f t="shared" si="72"/>
        <v>#DIV/0!</v>
      </c>
      <c r="AU82" s="23" t="e">
        <f t="shared" si="73"/>
        <v>#DIV/0!</v>
      </c>
      <c r="AV82" s="22" t="e">
        <f t="shared" si="74"/>
        <v>#DIV/0!</v>
      </c>
      <c r="AW82" s="10" t="e">
        <f t="shared" si="75"/>
        <v>#DIV/0!</v>
      </c>
      <c r="AX82" s="23" t="e">
        <f t="shared" si="76"/>
        <v>#DIV/0!</v>
      </c>
      <c r="AY82" s="22" t="e">
        <f t="shared" si="77"/>
        <v>#DIV/0!</v>
      </c>
      <c r="AZ82" s="10" t="e">
        <f t="shared" si="78"/>
        <v>#DIV/0!</v>
      </c>
      <c r="BA82" s="23" t="e">
        <f t="shared" si="79"/>
        <v>#DIV/0!</v>
      </c>
      <c r="BB82" s="22" t="e">
        <f t="shared" si="80"/>
        <v>#DIV/0!</v>
      </c>
      <c r="BC82" s="10" t="e">
        <f t="shared" si="81"/>
        <v>#DIV/0!</v>
      </c>
      <c r="BD82" s="23" t="e">
        <f t="shared" si="82"/>
        <v>#DIV/0!</v>
      </c>
      <c r="BE82" s="22" t="e">
        <f t="shared" si="83"/>
        <v>#DIV/0!</v>
      </c>
      <c r="BF82" s="10" t="e">
        <f t="shared" si="84"/>
        <v>#DIV/0!</v>
      </c>
      <c r="BG82" s="23" t="e">
        <f t="shared" si="85"/>
        <v>#DIV/0!</v>
      </c>
      <c r="BH82" s="22" t="e">
        <f t="shared" si="86"/>
        <v>#DIV/0!</v>
      </c>
      <c r="BI82" s="10" t="e">
        <f t="shared" si="87"/>
        <v>#DIV/0!</v>
      </c>
      <c r="BJ82" s="23" t="e">
        <f t="shared" si="88"/>
        <v>#DIV/0!</v>
      </c>
      <c r="BK82" s="22" t="e">
        <f t="shared" si="89"/>
        <v>#DIV/0!</v>
      </c>
      <c r="BL82" s="10" t="e">
        <f t="shared" si="90"/>
        <v>#DIV/0!</v>
      </c>
      <c r="BM82" s="23" t="e">
        <f t="shared" si="91"/>
        <v>#DIV/0!</v>
      </c>
      <c r="BN82" s="22" t="e">
        <f t="shared" si="92"/>
        <v>#DIV/0!</v>
      </c>
      <c r="BO82" s="10" t="e">
        <f t="shared" si="93"/>
        <v>#DIV/0!</v>
      </c>
      <c r="BP82" s="23" t="e">
        <f t="shared" si="94"/>
        <v>#DIV/0!</v>
      </c>
      <c r="BR82" t="e">
        <f t="shared" si="95"/>
        <v>#DIV/0!</v>
      </c>
    </row>
    <row r="83" spans="1:70">
      <c r="A83">
        <f>'2. k-data'!A83</f>
        <v>760</v>
      </c>
      <c r="B83" t="e">
        <f>'5. r-data'!B82</f>
        <v>#DIV/0!</v>
      </c>
      <c r="D83" s="22">
        <v>2.0000000000000001E-4</v>
      </c>
      <c r="E83" s="10">
        <v>1E-4</v>
      </c>
      <c r="F83" s="23">
        <v>0</v>
      </c>
      <c r="H83" s="22">
        <v>0.46700000000000003</v>
      </c>
      <c r="I83" s="10">
        <v>0.316</v>
      </c>
      <c r="J83" s="10">
        <v>0.5</v>
      </c>
      <c r="K83" s="10">
        <v>0.185</v>
      </c>
      <c r="L83" s="10">
        <v>0.20799999999999999</v>
      </c>
      <c r="M83" s="10">
        <v>0.44700000000000001</v>
      </c>
      <c r="N83" s="10">
        <v>0.56499999999999995</v>
      </c>
      <c r="O83" s="10">
        <v>0.73</v>
      </c>
      <c r="P83" s="10">
        <v>0.83899999999999997</v>
      </c>
      <c r="Q83" s="10">
        <v>0.75800000000000001</v>
      </c>
      <c r="R83" s="10">
        <v>0.317</v>
      </c>
      <c r="S83" s="10">
        <v>0.57699999999999996</v>
      </c>
      <c r="T83" s="10">
        <v>0.748</v>
      </c>
      <c r="U83" s="10">
        <v>0.35299999999999998</v>
      </c>
      <c r="V83" s="23">
        <v>0.60699999999999998</v>
      </c>
      <c r="X83" s="22" t="e">
        <f t="shared" si="50"/>
        <v>#DIV/0!</v>
      </c>
      <c r="Y83" s="10" t="e">
        <f t="shared" si="51"/>
        <v>#DIV/0!</v>
      </c>
      <c r="Z83" s="23" t="e">
        <f t="shared" si="52"/>
        <v>#DIV/0!</v>
      </c>
      <c r="AA83" s="22" t="e">
        <f t="shared" si="53"/>
        <v>#DIV/0!</v>
      </c>
      <c r="AB83" s="10" t="e">
        <f t="shared" si="54"/>
        <v>#DIV/0!</v>
      </c>
      <c r="AC83" s="23" t="e">
        <f t="shared" si="55"/>
        <v>#DIV/0!</v>
      </c>
      <c r="AD83" s="22" t="e">
        <f t="shared" si="56"/>
        <v>#DIV/0!</v>
      </c>
      <c r="AE83" s="10" t="e">
        <f t="shared" si="57"/>
        <v>#DIV/0!</v>
      </c>
      <c r="AF83" s="23" t="e">
        <f t="shared" si="58"/>
        <v>#DIV/0!</v>
      </c>
      <c r="AG83" s="22" t="e">
        <f t="shared" si="59"/>
        <v>#DIV/0!</v>
      </c>
      <c r="AH83" s="10" t="e">
        <f t="shared" si="60"/>
        <v>#DIV/0!</v>
      </c>
      <c r="AI83" s="23" t="e">
        <f t="shared" si="61"/>
        <v>#DIV/0!</v>
      </c>
      <c r="AJ83" s="22" t="e">
        <f t="shared" si="62"/>
        <v>#DIV/0!</v>
      </c>
      <c r="AK83" s="10" t="e">
        <f t="shared" si="63"/>
        <v>#DIV/0!</v>
      </c>
      <c r="AL83" s="23" t="e">
        <f t="shared" si="64"/>
        <v>#DIV/0!</v>
      </c>
      <c r="AM83" s="22" t="e">
        <f t="shared" si="65"/>
        <v>#DIV/0!</v>
      </c>
      <c r="AN83" s="10" t="e">
        <f t="shared" si="66"/>
        <v>#DIV/0!</v>
      </c>
      <c r="AO83" s="23" t="e">
        <f t="shared" si="67"/>
        <v>#DIV/0!</v>
      </c>
      <c r="AP83" s="22" t="e">
        <f t="shared" si="68"/>
        <v>#DIV/0!</v>
      </c>
      <c r="AQ83" s="10" t="e">
        <f t="shared" si="69"/>
        <v>#DIV/0!</v>
      </c>
      <c r="AR83" s="23" t="e">
        <f t="shared" si="70"/>
        <v>#DIV/0!</v>
      </c>
      <c r="AS83" s="22" t="e">
        <f t="shared" si="71"/>
        <v>#DIV/0!</v>
      </c>
      <c r="AT83" s="10" t="e">
        <f t="shared" si="72"/>
        <v>#DIV/0!</v>
      </c>
      <c r="AU83" s="23" t="e">
        <f t="shared" si="73"/>
        <v>#DIV/0!</v>
      </c>
      <c r="AV83" s="22" t="e">
        <f t="shared" si="74"/>
        <v>#DIV/0!</v>
      </c>
      <c r="AW83" s="10" t="e">
        <f t="shared" si="75"/>
        <v>#DIV/0!</v>
      </c>
      <c r="AX83" s="23" t="e">
        <f t="shared" si="76"/>
        <v>#DIV/0!</v>
      </c>
      <c r="AY83" s="22" t="e">
        <f t="shared" si="77"/>
        <v>#DIV/0!</v>
      </c>
      <c r="AZ83" s="10" t="e">
        <f t="shared" si="78"/>
        <v>#DIV/0!</v>
      </c>
      <c r="BA83" s="23" t="e">
        <f t="shared" si="79"/>
        <v>#DIV/0!</v>
      </c>
      <c r="BB83" s="22" t="e">
        <f t="shared" si="80"/>
        <v>#DIV/0!</v>
      </c>
      <c r="BC83" s="10" t="e">
        <f t="shared" si="81"/>
        <v>#DIV/0!</v>
      </c>
      <c r="BD83" s="23" t="e">
        <f t="shared" si="82"/>
        <v>#DIV/0!</v>
      </c>
      <c r="BE83" s="22" t="e">
        <f t="shared" si="83"/>
        <v>#DIV/0!</v>
      </c>
      <c r="BF83" s="10" t="e">
        <f t="shared" si="84"/>
        <v>#DIV/0!</v>
      </c>
      <c r="BG83" s="23" t="e">
        <f t="shared" si="85"/>
        <v>#DIV/0!</v>
      </c>
      <c r="BH83" s="22" t="e">
        <f t="shared" si="86"/>
        <v>#DIV/0!</v>
      </c>
      <c r="BI83" s="10" t="e">
        <f t="shared" si="87"/>
        <v>#DIV/0!</v>
      </c>
      <c r="BJ83" s="23" t="e">
        <f t="shared" si="88"/>
        <v>#DIV/0!</v>
      </c>
      <c r="BK83" s="22" t="e">
        <f t="shared" si="89"/>
        <v>#DIV/0!</v>
      </c>
      <c r="BL83" s="10" t="e">
        <f t="shared" si="90"/>
        <v>#DIV/0!</v>
      </c>
      <c r="BM83" s="23" t="e">
        <f t="shared" si="91"/>
        <v>#DIV/0!</v>
      </c>
      <c r="BN83" s="22" t="e">
        <f t="shared" si="92"/>
        <v>#DIV/0!</v>
      </c>
      <c r="BO83" s="10" t="e">
        <f t="shared" si="93"/>
        <v>#DIV/0!</v>
      </c>
      <c r="BP83" s="23" t="e">
        <f t="shared" si="94"/>
        <v>#DIV/0!</v>
      </c>
      <c r="BR83" t="e">
        <f t="shared" si="95"/>
        <v>#DIV/0!</v>
      </c>
    </row>
    <row r="84" spans="1:70">
      <c r="A84">
        <f>'2. k-data'!A84</f>
        <v>765</v>
      </c>
      <c r="B84" t="e">
        <f>'5. r-data'!B83</f>
        <v>#DIV/0!</v>
      </c>
      <c r="D84" s="22">
        <v>1E-4</v>
      </c>
      <c r="E84" s="10">
        <v>0</v>
      </c>
      <c r="F84" s="23">
        <v>0</v>
      </c>
      <c r="H84" s="22">
        <v>0.46700000000000003</v>
      </c>
      <c r="I84" s="10">
        <v>0.315</v>
      </c>
      <c r="J84" s="10">
        <v>0.502</v>
      </c>
      <c r="K84" s="10">
        <v>0.189</v>
      </c>
      <c r="L84" s="10">
        <v>0.21199999999999999</v>
      </c>
      <c r="M84" s="10">
        <v>0.45800000000000002</v>
      </c>
      <c r="N84" s="10">
        <v>0.56999999999999995</v>
      </c>
      <c r="O84" s="10">
        <v>0.73</v>
      </c>
      <c r="P84" s="10">
        <v>0.83899999999999997</v>
      </c>
      <c r="Q84" s="10">
        <v>0.75900000000000001</v>
      </c>
      <c r="R84" s="10">
        <v>0.32300000000000001</v>
      </c>
      <c r="S84" s="10">
        <v>0.59899999999999998</v>
      </c>
      <c r="T84" s="10">
        <v>0.747</v>
      </c>
      <c r="U84" s="10">
        <v>0.36599999999999999</v>
      </c>
      <c r="V84" s="23">
        <v>0.60699999999999998</v>
      </c>
      <c r="X84" s="22" t="e">
        <f t="shared" si="50"/>
        <v>#DIV/0!</v>
      </c>
      <c r="Y84" s="10" t="e">
        <f t="shared" si="51"/>
        <v>#DIV/0!</v>
      </c>
      <c r="Z84" s="23" t="e">
        <f t="shared" si="52"/>
        <v>#DIV/0!</v>
      </c>
      <c r="AA84" s="22" t="e">
        <f t="shared" si="53"/>
        <v>#DIV/0!</v>
      </c>
      <c r="AB84" s="10" t="e">
        <f t="shared" si="54"/>
        <v>#DIV/0!</v>
      </c>
      <c r="AC84" s="23" t="e">
        <f t="shared" si="55"/>
        <v>#DIV/0!</v>
      </c>
      <c r="AD84" s="22" t="e">
        <f t="shared" si="56"/>
        <v>#DIV/0!</v>
      </c>
      <c r="AE84" s="10" t="e">
        <f t="shared" si="57"/>
        <v>#DIV/0!</v>
      </c>
      <c r="AF84" s="23" t="e">
        <f t="shared" si="58"/>
        <v>#DIV/0!</v>
      </c>
      <c r="AG84" s="22" t="e">
        <f t="shared" si="59"/>
        <v>#DIV/0!</v>
      </c>
      <c r="AH84" s="10" t="e">
        <f t="shared" si="60"/>
        <v>#DIV/0!</v>
      </c>
      <c r="AI84" s="23" t="e">
        <f t="shared" si="61"/>
        <v>#DIV/0!</v>
      </c>
      <c r="AJ84" s="22" t="e">
        <f t="shared" si="62"/>
        <v>#DIV/0!</v>
      </c>
      <c r="AK84" s="10" t="e">
        <f t="shared" si="63"/>
        <v>#DIV/0!</v>
      </c>
      <c r="AL84" s="23" t="e">
        <f t="shared" si="64"/>
        <v>#DIV/0!</v>
      </c>
      <c r="AM84" s="22" t="e">
        <f t="shared" si="65"/>
        <v>#DIV/0!</v>
      </c>
      <c r="AN84" s="10" t="e">
        <f t="shared" si="66"/>
        <v>#DIV/0!</v>
      </c>
      <c r="AO84" s="23" t="e">
        <f t="shared" si="67"/>
        <v>#DIV/0!</v>
      </c>
      <c r="AP84" s="22" t="e">
        <f t="shared" si="68"/>
        <v>#DIV/0!</v>
      </c>
      <c r="AQ84" s="10" t="e">
        <f t="shared" si="69"/>
        <v>#DIV/0!</v>
      </c>
      <c r="AR84" s="23" t="e">
        <f t="shared" si="70"/>
        <v>#DIV/0!</v>
      </c>
      <c r="AS84" s="22" t="e">
        <f t="shared" si="71"/>
        <v>#DIV/0!</v>
      </c>
      <c r="AT84" s="10" t="e">
        <f t="shared" si="72"/>
        <v>#DIV/0!</v>
      </c>
      <c r="AU84" s="23" t="e">
        <f t="shared" si="73"/>
        <v>#DIV/0!</v>
      </c>
      <c r="AV84" s="22" t="e">
        <f t="shared" si="74"/>
        <v>#DIV/0!</v>
      </c>
      <c r="AW84" s="10" t="e">
        <f t="shared" si="75"/>
        <v>#DIV/0!</v>
      </c>
      <c r="AX84" s="23" t="e">
        <f t="shared" si="76"/>
        <v>#DIV/0!</v>
      </c>
      <c r="AY84" s="22" t="e">
        <f t="shared" si="77"/>
        <v>#DIV/0!</v>
      </c>
      <c r="AZ84" s="10" t="e">
        <f t="shared" si="78"/>
        <v>#DIV/0!</v>
      </c>
      <c r="BA84" s="23" t="e">
        <f t="shared" si="79"/>
        <v>#DIV/0!</v>
      </c>
      <c r="BB84" s="22" t="e">
        <f t="shared" si="80"/>
        <v>#DIV/0!</v>
      </c>
      <c r="BC84" s="10" t="e">
        <f t="shared" si="81"/>
        <v>#DIV/0!</v>
      </c>
      <c r="BD84" s="23" t="e">
        <f t="shared" si="82"/>
        <v>#DIV/0!</v>
      </c>
      <c r="BE84" s="22" t="e">
        <f t="shared" si="83"/>
        <v>#DIV/0!</v>
      </c>
      <c r="BF84" s="10" t="e">
        <f t="shared" si="84"/>
        <v>#DIV/0!</v>
      </c>
      <c r="BG84" s="23" t="e">
        <f t="shared" si="85"/>
        <v>#DIV/0!</v>
      </c>
      <c r="BH84" s="22" t="e">
        <f t="shared" si="86"/>
        <v>#DIV/0!</v>
      </c>
      <c r="BI84" s="10" t="e">
        <f t="shared" si="87"/>
        <v>#DIV/0!</v>
      </c>
      <c r="BJ84" s="23" t="e">
        <f t="shared" si="88"/>
        <v>#DIV/0!</v>
      </c>
      <c r="BK84" s="22" t="e">
        <f t="shared" si="89"/>
        <v>#DIV/0!</v>
      </c>
      <c r="BL84" s="10" t="e">
        <f t="shared" si="90"/>
        <v>#DIV/0!</v>
      </c>
      <c r="BM84" s="23" t="e">
        <f t="shared" si="91"/>
        <v>#DIV/0!</v>
      </c>
      <c r="BN84" s="22" t="e">
        <f t="shared" si="92"/>
        <v>#DIV/0!</v>
      </c>
      <c r="BO84" s="10" t="e">
        <f t="shared" si="93"/>
        <v>#DIV/0!</v>
      </c>
      <c r="BP84" s="23" t="e">
        <f t="shared" si="94"/>
        <v>#DIV/0!</v>
      </c>
      <c r="BR84" t="e">
        <f t="shared" si="95"/>
        <v>#DIV/0!</v>
      </c>
    </row>
    <row r="85" spans="1:70">
      <c r="A85">
        <f>'2. k-data'!A85</f>
        <v>770</v>
      </c>
      <c r="B85" t="e">
        <f>'5. r-data'!B84</f>
        <v>#DIV/0!</v>
      </c>
      <c r="D85" s="22">
        <v>1E-4</v>
      </c>
      <c r="E85" s="10">
        <v>0</v>
      </c>
      <c r="F85" s="23">
        <v>0</v>
      </c>
      <c r="H85" s="22">
        <v>0.46700000000000003</v>
      </c>
      <c r="I85" s="10">
        <v>0.315</v>
      </c>
      <c r="J85" s="10">
        <v>0.505</v>
      </c>
      <c r="K85" s="10">
        <v>0.192</v>
      </c>
      <c r="L85" s="10">
        <v>0.215</v>
      </c>
      <c r="M85" s="10">
        <v>0.46899999999999997</v>
      </c>
      <c r="N85" s="10">
        <v>0.57499999999999996</v>
      </c>
      <c r="O85" s="10">
        <v>0.73</v>
      </c>
      <c r="P85" s="10">
        <v>0.83899999999999997</v>
      </c>
      <c r="Q85" s="10">
        <v>0.75900000000000001</v>
      </c>
      <c r="R85" s="10">
        <v>0.33</v>
      </c>
      <c r="S85" s="10">
        <v>0.61799999999999999</v>
      </c>
      <c r="T85" s="10">
        <v>0.747</v>
      </c>
      <c r="U85" s="10">
        <v>0.379</v>
      </c>
      <c r="V85" s="23">
        <v>0.60899999999999999</v>
      </c>
      <c r="X85" s="22" t="e">
        <f t="shared" si="50"/>
        <v>#DIV/0!</v>
      </c>
      <c r="Y85" s="10" t="e">
        <f t="shared" si="51"/>
        <v>#DIV/0!</v>
      </c>
      <c r="Z85" s="23" t="e">
        <f t="shared" si="52"/>
        <v>#DIV/0!</v>
      </c>
      <c r="AA85" s="22" t="e">
        <f t="shared" si="53"/>
        <v>#DIV/0!</v>
      </c>
      <c r="AB85" s="10" t="e">
        <f t="shared" si="54"/>
        <v>#DIV/0!</v>
      </c>
      <c r="AC85" s="23" t="e">
        <f t="shared" si="55"/>
        <v>#DIV/0!</v>
      </c>
      <c r="AD85" s="22" t="e">
        <f t="shared" si="56"/>
        <v>#DIV/0!</v>
      </c>
      <c r="AE85" s="10" t="e">
        <f t="shared" si="57"/>
        <v>#DIV/0!</v>
      </c>
      <c r="AF85" s="23" t="e">
        <f t="shared" si="58"/>
        <v>#DIV/0!</v>
      </c>
      <c r="AG85" s="22" t="e">
        <f t="shared" si="59"/>
        <v>#DIV/0!</v>
      </c>
      <c r="AH85" s="10" t="e">
        <f t="shared" si="60"/>
        <v>#DIV/0!</v>
      </c>
      <c r="AI85" s="23" t="e">
        <f t="shared" si="61"/>
        <v>#DIV/0!</v>
      </c>
      <c r="AJ85" s="22" t="e">
        <f t="shared" si="62"/>
        <v>#DIV/0!</v>
      </c>
      <c r="AK85" s="10" t="e">
        <f t="shared" si="63"/>
        <v>#DIV/0!</v>
      </c>
      <c r="AL85" s="23" t="e">
        <f t="shared" si="64"/>
        <v>#DIV/0!</v>
      </c>
      <c r="AM85" s="22" t="e">
        <f t="shared" si="65"/>
        <v>#DIV/0!</v>
      </c>
      <c r="AN85" s="10" t="e">
        <f t="shared" si="66"/>
        <v>#DIV/0!</v>
      </c>
      <c r="AO85" s="23" t="e">
        <f t="shared" si="67"/>
        <v>#DIV/0!</v>
      </c>
      <c r="AP85" s="22" t="e">
        <f t="shared" si="68"/>
        <v>#DIV/0!</v>
      </c>
      <c r="AQ85" s="10" t="e">
        <f t="shared" si="69"/>
        <v>#DIV/0!</v>
      </c>
      <c r="AR85" s="23" t="e">
        <f t="shared" si="70"/>
        <v>#DIV/0!</v>
      </c>
      <c r="AS85" s="22" t="e">
        <f t="shared" si="71"/>
        <v>#DIV/0!</v>
      </c>
      <c r="AT85" s="10" t="e">
        <f t="shared" si="72"/>
        <v>#DIV/0!</v>
      </c>
      <c r="AU85" s="23" t="e">
        <f t="shared" si="73"/>
        <v>#DIV/0!</v>
      </c>
      <c r="AV85" s="22" t="e">
        <f t="shared" si="74"/>
        <v>#DIV/0!</v>
      </c>
      <c r="AW85" s="10" t="e">
        <f t="shared" si="75"/>
        <v>#DIV/0!</v>
      </c>
      <c r="AX85" s="23" t="e">
        <f t="shared" si="76"/>
        <v>#DIV/0!</v>
      </c>
      <c r="AY85" s="22" t="e">
        <f t="shared" si="77"/>
        <v>#DIV/0!</v>
      </c>
      <c r="AZ85" s="10" t="e">
        <f t="shared" si="78"/>
        <v>#DIV/0!</v>
      </c>
      <c r="BA85" s="23" t="e">
        <f t="shared" si="79"/>
        <v>#DIV/0!</v>
      </c>
      <c r="BB85" s="22" t="e">
        <f t="shared" si="80"/>
        <v>#DIV/0!</v>
      </c>
      <c r="BC85" s="10" t="e">
        <f t="shared" si="81"/>
        <v>#DIV/0!</v>
      </c>
      <c r="BD85" s="23" t="e">
        <f t="shared" si="82"/>
        <v>#DIV/0!</v>
      </c>
      <c r="BE85" s="22" t="e">
        <f t="shared" si="83"/>
        <v>#DIV/0!</v>
      </c>
      <c r="BF85" s="10" t="e">
        <f t="shared" si="84"/>
        <v>#DIV/0!</v>
      </c>
      <c r="BG85" s="23" t="e">
        <f t="shared" si="85"/>
        <v>#DIV/0!</v>
      </c>
      <c r="BH85" s="22" t="e">
        <f t="shared" si="86"/>
        <v>#DIV/0!</v>
      </c>
      <c r="BI85" s="10" t="e">
        <f t="shared" si="87"/>
        <v>#DIV/0!</v>
      </c>
      <c r="BJ85" s="23" t="e">
        <f t="shared" si="88"/>
        <v>#DIV/0!</v>
      </c>
      <c r="BK85" s="22" t="e">
        <f t="shared" si="89"/>
        <v>#DIV/0!</v>
      </c>
      <c r="BL85" s="10" t="e">
        <f t="shared" si="90"/>
        <v>#DIV/0!</v>
      </c>
      <c r="BM85" s="23" t="e">
        <f t="shared" si="91"/>
        <v>#DIV/0!</v>
      </c>
      <c r="BN85" s="22" t="e">
        <f t="shared" si="92"/>
        <v>#DIV/0!</v>
      </c>
      <c r="BO85" s="10" t="e">
        <f t="shared" si="93"/>
        <v>#DIV/0!</v>
      </c>
      <c r="BP85" s="23" t="e">
        <f t="shared" si="94"/>
        <v>#DIV/0!</v>
      </c>
      <c r="BR85" t="e">
        <f t="shared" si="95"/>
        <v>#DIV/0!</v>
      </c>
    </row>
    <row r="86" spans="1:70">
      <c r="A86">
        <f>'2. k-data'!A86</f>
        <v>775</v>
      </c>
      <c r="B86" t="e">
        <f>'5. r-data'!B85</f>
        <v>#DIV/0!</v>
      </c>
      <c r="D86" s="22">
        <v>1E-4</v>
      </c>
      <c r="E86" s="10">
        <v>0</v>
      </c>
      <c r="F86" s="23">
        <v>0</v>
      </c>
      <c r="H86" s="22">
        <v>0.46700000000000003</v>
      </c>
      <c r="I86" s="10">
        <v>0.314</v>
      </c>
      <c r="J86" s="10">
        <v>0.51</v>
      </c>
      <c r="K86" s="10">
        <v>0.19400000000000001</v>
      </c>
      <c r="L86" s="10">
        <v>0.217</v>
      </c>
      <c r="M86" s="10">
        <v>0.47699999999999998</v>
      </c>
      <c r="N86" s="10">
        <v>0.57799999999999996</v>
      </c>
      <c r="O86" s="10">
        <v>0.73</v>
      </c>
      <c r="P86" s="10">
        <v>0.83899999999999997</v>
      </c>
      <c r="Q86" s="10">
        <v>0.75900000000000001</v>
      </c>
      <c r="R86" s="10">
        <v>0.33400000000000002</v>
      </c>
      <c r="S86" s="10">
        <v>0.63300000000000001</v>
      </c>
      <c r="T86" s="10">
        <v>0.747</v>
      </c>
      <c r="U86" s="10">
        <v>0.39</v>
      </c>
      <c r="V86" s="23">
        <v>0.61</v>
      </c>
      <c r="X86" s="22" t="e">
        <f t="shared" si="50"/>
        <v>#DIV/0!</v>
      </c>
      <c r="Y86" s="10" t="e">
        <f t="shared" si="51"/>
        <v>#DIV/0!</v>
      </c>
      <c r="Z86" s="23" t="e">
        <f t="shared" si="52"/>
        <v>#DIV/0!</v>
      </c>
      <c r="AA86" s="22" t="e">
        <f t="shared" si="53"/>
        <v>#DIV/0!</v>
      </c>
      <c r="AB86" s="10" t="e">
        <f t="shared" si="54"/>
        <v>#DIV/0!</v>
      </c>
      <c r="AC86" s="23" t="e">
        <f t="shared" si="55"/>
        <v>#DIV/0!</v>
      </c>
      <c r="AD86" s="22" t="e">
        <f t="shared" si="56"/>
        <v>#DIV/0!</v>
      </c>
      <c r="AE86" s="10" t="e">
        <f t="shared" si="57"/>
        <v>#DIV/0!</v>
      </c>
      <c r="AF86" s="23" t="e">
        <f t="shared" si="58"/>
        <v>#DIV/0!</v>
      </c>
      <c r="AG86" s="22" t="e">
        <f t="shared" si="59"/>
        <v>#DIV/0!</v>
      </c>
      <c r="AH86" s="10" t="e">
        <f t="shared" si="60"/>
        <v>#DIV/0!</v>
      </c>
      <c r="AI86" s="23" t="e">
        <f t="shared" si="61"/>
        <v>#DIV/0!</v>
      </c>
      <c r="AJ86" s="22" t="e">
        <f t="shared" si="62"/>
        <v>#DIV/0!</v>
      </c>
      <c r="AK86" s="10" t="e">
        <f t="shared" si="63"/>
        <v>#DIV/0!</v>
      </c>
      <c r="AL86" s="23" t="e">
        <f t="shared" si="64"/>
        <v>#DIV/0!</v>
      </c>
      <c r="AM86" s="22" t="e">
        <f t="shared" si="65"/>
        <v>#DIV/0!</v>
      </c>
      <c r="AN86" s="10" t="e">
        <f t="shared" si="66"/>
        <v>#DIV/0!</v>
      </c>
      <c r="AO86" s="23" t="e">
        <f t="shared" si="67"/>
        <v>#DIV/0!</v>
      </c>
      <c r="AP86" s="22" t="e">
        <f t="shared" si="68"/>
        <v>#DIV/0!</v>
      </c>
      <c r="AQ86" s="10" t="e">
        <f t="shared" si="69"/>
        <v>#DIV/0!</v>
      </c>
      <c r="AR86" s="23" t="e">
        <f t="shared" si="70"/>
        <v>#DIV/0!</v>
      </c>
      <c r="AS86" s="22" t="e">
        <f t="shared" si="71"/>
        <v>#DIV/0!</v>
      </c>
      <c r="AT86" s="10" t="e">
        <f t="shared" si="72"/>
        <v>#DIV/0!</v>
      </c>
      <c r="AU86" s="23" t="e">
        <f t="shared" si="73"/>
        <v>#DIV/0!</v>
      </c>
      <c r="AV86" s="22" t="e">
        <f t="shared" si="74"/>
        <v>#DIV/0!</v>
      </c>
      <c r="AW86" s="10" t="e">
        <f t="shared" si="75"/>
        <v>#DIV/0!</v>
      </c>
      <c r="AX86" s="23" t="e">
        <f t="shared" si="76"/>
        <v>#DIV/0!</v>
      </c>
      <c r="AY86" s="22" t="e">
        <f t="shared" si="77"/>
        <v>#DIV/0!</v>
      </c>
      <c r="AZ86" s="10" t="e">
        <f t="shared" si="78"/>
        <v>#DIV/0!</v>
      </c>
      <c r="BA86" s="23" t="e">
        <f t="shared" si="79"/>
        <v>#DIV/0!</v>
      </c>
      <c r="BB86" s="22" t="e">
        <f t="shared" si="80"/>
        <v>#DIV/0!</v>
      </c>
      <c r="BC86" s="10" t="e">
        <f t="shared" si="81"/>
        <v>#DIV/0!</v>
      </c>
      <c r="BD86" s="23" t="e">
        <f t="shared" si="82"/>
        <v>#DIV/0!</v>
      </c>
      <c r="BE86" s="22" t="e">
        <f t="shared" si="83"/>
        <v>#DIV/0!</v>
      </c>
      <c r="BF86" s="10" t="e">
        <f t="shared" si="84"/>
        <v>#DIV/0!</v>
      </c>
      <c r="BG86" s="23" t="e">
        <f t="shared" si="85"/>
        <v>#DIV/0!</v>
      </c>
      <c r="BH86" s="22" t="e">
        <f t="shared" si="86"/>
        <v>#DIV/0!</v>
      </c>
      <c r="BI86" s="10" t="e">
        <f t="shared" si="87"/>
        <v>#DIV/0!</v>
      </c>
      <c r="BJ86" s="23" t="e">
        <f t="shared" si="88"/>
        <v>#DIV/0!</v>
      </c>
      <c r="BK86" s="22" t="e">
        <f t="shared" si="89"/>
        <v>#DIV/0!</v>
      </c>
      <c r="BL86" s="10" t="e">
        <f t="shared" si="90"/>
        <v>#DIV/0!</v>
      </c>
      <c r="BM86" s="23" t="e">
        <f t="shared" si="91"/>
        <v>#DIV/0!</v>
      </c>
      <c r="BN86" s="22" t="e">
        <f t="shared" si="92"/>
        <v>#DIV/0!</v>
      </c>
      <c r="BO86" s="10" t="e">
        <f t="shared" si="93"/>
        <v>#DIV/0!</v>
      </c>
      <c r="BP86" s="23" t="e">
        <f t="shared" si="94"/>
        <v>#DIV/0!</v>
      </c>
      <c r="BR86" t="e">
        <f t="shared" si="95"/>
        <v>#DIV/0!</v>
      </c>
    </row>
    <row r="87" spans="1:70">
      <c r="A87">
        <f>'2. k-data'!A87</f>
        <v>780</v>
      </c>
      <c r="B87" t="e">
        <f>'5. r-data'!B86</f>
        <v>#DIV/0!</v>
      </c>
      <c r="D87" s="24">
        <v>0</v>
      </c>
      <c r="E87" s="25">
        <v>0</v>
      </c>
      <c r="F87" s="26">
        <v>0</v>
      </c>
      <c r="H87" s="24">
        <v>0.46700000000000003</v>
      </c>
      <c r="I87" s="25">
        <v>0.314</v>
      </c>
      <c r="J87" s="25">
        <v>0.51600000000000001</v>
      </c>
      <c r="K87" s="25">
        <v>0.19700000000000001</v>
      </c>
      <c r="L87" s="25">
        <v>0.219</v>
      </c>
      <c r="M87" s="25">
        <v>0.48499999999999999</v>
      </c>
      <c r="N87" s="25">
        <v>0.58099999999999996</v>
      </c>
      <c r="O87" s="25">
        <v>0.73</v>
      </c>
      <c r="P87" s="25">
        <v>0.83899999999999997</v>
      </c>
      <c r="Q87" s="25">
        <v>0.75900000000000001</v>
      </c>
      <c r="R87" s="25">
        <v>0.33800000000000002</v>
      </c>
      <c r="S87" s="25">
        <v>0.64500000000000002</v>
      </c>
      <c r="T87" s="25">
        <v>0.747</v>
      </c>
      <c r="U87" s="25">
        <v>0.39900000000000002</v>
      </c>
      <c r="V87" s="26">
        <v>0.61099999999999999</v>
      </c>
      <c r="X87" s="22" t="e">
        <f t="shared" si="50"/>
        <v>#DIV/0!</v>
      </c>
      <c r="Y87" s="10" t="e">
        <f t="shared" si="51"/>
        <v>#DIV/0!</v>
      </c>
      <c r="Z87" s="23" t="e">
        <f t="shared" si="52"/>
        <v>#DIV/0!</v>
      </c>
      <c r="AA87" s="22" t="e">
        <f t="shared" si="53"/>
        <v>#DIV/0!</v>
      </c>
      <c r="AB87" s="10" t="e">
        <f t="shared" si="54"/>
        <v>#DIV/0!</v>
      </c>
      <c r="AC87" s="23" t="e">
        <f t="shared" si="55"/>
        <v>#DIV/0!</v>
      </c>
      <c r="AD87" s="22" t="e">
        <f t="shared" si="56"/>
        <v>#DIV/0!</v>
      </c>
      <c r="AE87" s="10" t="e">
        <f t="shared" si="57"/>
        <v>#DIV/0!</v>
      </c>
      <c r="AF87" s="23" t="e">
        <f t="shared" si="58"/>
        <v>#DIV/0!</v>
      </c>
      <c r="AG87" s="22" t="e">
        <f t="shared" si="59"/>
        <v>#DIV/0!</v>
      </c>
      <c r="AH87" s="10" t="e">
        <f t="shared" si="60"/>
        <v>#DIV/0!</v>
      </c>
      <c r="AI87" s="23" t="e">
        <f t="shared" si="61"/>
        <v>#DIV/0!</v>
      </c>
      <c r="AJ87" s="22" t="e">
        <f t="shared" si="62"/>
        <v>#DIV/0!</v>
      </c>
      <c r="AK87" s="10" t="e">
        <f t="shared" si="63"/>
        <v>#DIV/0!</v>
      </c>
      <c r="AL87" s="23" t="e">
        <f t="shared" si="64"/>
        <v>#DIV/0!</v>
      </c>
      <c r="AM87" s="22" t="e">
        <f t="shared" si="65"/>
        <v>#DIV/0!</v>
      </c>
      <c r="AN87" s="10" t="e">
        <f t="shared" si="66"/>
        <v>#DIV/0!</v>
      </c>
      <c r="AO87" s="23" t="e">
        <f t="shared" si="67"/>
        <v>#DIV/0!</v>
      </c>
      <c r="AP87" s="22" t="e">
        <f t="shared" si="68"/>
        <v>#DIV/0!</v>
      </c>
      <c r="AQ87" s="10" t="e">
        <f t="shared" si="69"/>
        <v>#DIV/0!</v>
      </c>
      <c r="AR87" s="23" t="e">
        <f t="shared" si="70"/>
        <v>#DIV/0!</v>
      </c>
      <c r="AS87" s="22" t="e">
        <f t="shared" si="71"/>
        <v>#DIV/0!</v>
      </c>
      <c r="AT87" s="10" t="e">
        <f t="shared" si="72"/>
        <v>#DIV/0!</v>
      </c>
      <c r="AU87" s="23" t="e">
        <f t="shared" si="73"/>
        <v>#DIV/0!</v>
      </c>
      <c r="AV87" s="22" t="e">
        <f t="shared" si="74"/>
        <v>#DIV/0!</v>
      </c>
      <c r="AW87" s="10" t="e">
        <f t="shared" si="75"/>
        <v>#DIV/0!</v>
      </c>
      <c r="AX87" s="23" t="e">
        <f t="shared" si="76"/>
        <v>#DIV/0!</v>
      </c>
      <c r="AY87" s="22" t="e">
        <f t="shared" si="77"/>
        <v>#DIV/0!</v>
      </c>
      <c r="AZ87" s="10" t="e">
        <f t="shared" si="78"/>
        <v>#DIV/0!</v>
      </c>
      <c r="BA87" s="23" t="e">
        <f t="shared" si="79"/>
        <v>#DIV/0!</v>
      </c>
      <c r="BB87" s="22" t="e">
        <f t="shared" si="80"/>
        <v>#DIV/0!</v>
      </c>
      <c r="BC87" s="10" t="e">
        <f t="shared" si="81"/>
        <v>#DIV/0!</v>
      </c>
      <c r="BD87" s="23" t="e">
        <f t="shared" si="82"/>
        <v>#DIV/0!</v>
      </c>
      <c r="BE87" s="22" t="e">
        <f t="shared" si="83"/>
        <v>#DIV/0!</v>
      </c>
      <c r="BF87" s="10" t="e">
        <f t="shared" si="84"/>
        <v>#DIV/0!</v>
      </c>
      <c r="BG87" s="23" t="e">
        <f t="shared" si="85"/>
        <v>#DIV/0!</v>
      </c>
      <c r="BH87" s="22" t="e">
        <f t="shared" si="86"/>
        <v>#DIV/0!</v>
      </c>
      <c r="BI87" s="10" t="e">
        <f t="shared" si="87"/>
        <v>#DIV/0!</v>
      </c>
      <c r="BJ87" s="23" t="e">
        <f t="shared" si="88"/>
        <v>#DIV/0!</v>
      </c>
      <c r="BK87" s="22" t="e">
        <f t="shared" si="89"/>
        <v>#DIV/0!</v>
      </c>
      <c r="BL87" s="10" t="e">
        <f t="shared" si="90"/>
        <v>#DIV/0!</v>
      </c>
      <c r="BM87" s="23" t="e">
        <f t="shared" si="91"/>
        <v>#DIV/0!</v>
      </c>
      <c r="BN87" s="22" t="e">
        <f t="shared" si="92"/>
        <v>#DIV/0!</v>
      </c>
      <c r="BO87" s="10" t="e">
        <f t="shared" si="93"/>
        <v>#DIV/0!</v>
      </c>
      <c r="BP87" s="23" t="e">
        <f t="shared" si="94"/>
        <v>#DIV/0!</v>
      </c>
      <c r="BR87" t="e">
        <f t="shared" si="95"/>
        <v>#DIV/0!</v>
      </c>
    </row>
    <row r="88" spans="1:70" ht="15.6">
      <c r="X88" s="27" t="s">
        <v>11</v>
      </c>
      <c r="Y88" s="10"/>
      <c r="Z88" s="23"/>
      <c r="AA88" s="22"/>
      <c r="AB88" s="10"/>
      <c r="AC88" s="23"/>
      <c r="AD88" s="22"/>
      <c r="AE88" s="10"/>
      <c r="AF88" s="23"/>
      <c r="AG88" s="22"/>
      <c r="AH88" s="10"/>
      <c r="AI88" s="23"/>
      <c r="AJ88" s="22"/>
      <c r="AK88" s="10"/>
      <c r="AL88" s="23"/>
      <c r="AM88" s="22"/>
      <c r="AN88" s="10"/>
      <c r="AO88" s="23"/>
      <c r="AP88" s="22"/>
      <c r="AQ88" s="10"/>
      <c r="AR88" s="23"/>
      <c r="AS88" s="22"/>
      <c r="AT88" s="10"/>
      <c r="AU88" s="23"/>
      <c r="AV88" s="22"/>
      <c r="AW88" s="10"/>
      <c r="AX88" s="23"/>
      <c r="AY88" s="22"/>
      <c r="AZ88" s="10"/>
      <c r="BA88" s="23"/>
      <c r="BB88" s="22"/>
      <c r="BC88" s="10"/>
      <c r="BD88" s="23"/>
      <c r="BE88" s="22"/>
      <c r="BF88" s="10"/>
      <c r="BG88" s="23"/>
      <c r="BH88" s="22"/>
      <c r="BI88" s="10"/>
      <c r="BJ88" s="23"/>
      <c r="BK88" s="22"/>
      <c r="BL88" s="10"/>
      <c r="BM88" s="23"/>
      <c r="BN88" s="22"/>
      <c r="BO88" s="10"/>
      <c r="BP88" s="23"/>
    </row>
    <row r="89" spans="1:70">
      <c r="X89" s="22" t="e">
        <f>SUM(X7:X87)</f>
        <v>#DIV/0!</v>
      </c>
      <c r="Y89" s="10" t="e">
        <f>SUM(Y7:Y87)</f>
        <v>#DIV/0!</v>
      </c>
      <c r="Z89" s="23" t="e">
        <f t="shared" ref="Z89:BR89" si="96">SUM(Z7:Z87)</f>
        <v>#DIV/0!</v>
      </c>
      <c r="AA89" s="22" t="e">
        <f t="shared" si="96"/>
        <v>#DIV/0!</v>
      </c>
      <c r="AB89" s="10" t="e">
        <f t="shared" si="96"/>
        <v>#DIV/0!</v>
      </c>
      <c r="AC89" s="23" t="e">
        <f t="shared" si="96"/>
        <v>#DIV/0!</v>
      </c>
      <c r="AD89" s="22" t="e">
        <f t="shared" si="96"/>
        <v>#DIV/0!</v>
      </c>
      <c r="AE89" s="10" t="e">
        <f t="shared" si="96"/>
        <v>#DIV/0!</v>
      </c>
      <c r="AF89" s="23" t="e">
        <f t="shared" si="96"/>
        <v>#DIV/0!</v>
      </c>
      <c r="AG89" s="22" t="e">
        <f t="shared" si="96"/>
        <v>#DIV/0!</v>
      </c>
      <c r="AH89" s="10" t="e">
        <f t="shared" si="96"/>
        <v>#DIV/0!</v>
      </c>
      <c r="AI89" s="23" t="e">
        <f t="shared" si="96"/>
        <v>#DIV/0!</v>
      </c>
      <c r="AJ89" s="22" t="e">
        <f t="shared" si="96"/>
        <v>#DIV/0!</v>
      </c>
      <c r="AK89" s="10" t="e">
        <f t="shared" si="96"/>
        <v>#DIV/0!</v>
      </c>
      <c r="AL89" s="23" t="e">
        <f t="shared" si="96"/>
        <v>#DIV/0!</v>
      </c>
      <c r="AM89" s="22" t="e">
        <f t="shared" si="96"/>
        <v>#DIV/0!</v>
      </c>
      <c r="AN89" s="10" t="e">
        <f t="shared" si="96"/>
        <v>#DIV/0!</v>
      </c>
      <c r="AO89" s="23" t="e">
        <f t="shared" si="96"/>
        <v>#DIV/0!</v>
      </c>
      <c r="AP89" s="22" t="e">
        <f t="shared" si="96"/>
        <v>#DIV/0!</v>
      </c>
      <c r="AQ89" s="10" t="e">
        <f t="shared" si="96"/>
        <v>#DIV/0!</v>
      </c>
      <c r="AR89" s="23" t="e">
        <f t="shared" si="96"/>
        <v>#DIV/0!</v>
      </c>
      <c r="AS89" s="22" t="e">
        <f t="shared" si="96"/>
        <v>#DIV/0!</v>
      </c>
      <c r="AT89" s="10" t="e">
        <f t="shared" si="96"/>
        <v>#DIV/0!</v>
      </c>
      <c r="AU89" s="23" t="e">
        <f t="shared" si="96"/>
        <v>#DIV/0!</v>
      </c>
      <c r="AV89" s="22" t="e">
        <f t="shared" si="96"/>
        <v>#DIV/0!</v>
      </c>
      <c r="AW89" s="10" t="e">
        <f t="shared" si="96"/>
        <v>#DIV/0!</v>
      </c>
      <c r="AX89" s="23" t="e">
        <f t="shared" si="96"/>
        <v>#DIV/0!</v>
      </c>
      <c r="AY89" s="22" t="e">
        <f t="shared" si="96"/>
        <v>#DIV/0!</v>
      </c>
      <c r="AZ89" s="10" t="e">
        <f t="shared" si="96"/>
        <v>#DIV/0!</v>
      </c>
      <c r="BA89" s="23" t="e">
        <f t="shared" si="96"/>
        <v>#DIV/0!</v>
      </c>
      <c r="BB89" s="22" t="e">
        <f t="shared" si="96"/>
        <v>#DIV/0!</v>
      </c>
      <c r="BC89" s="10" t="e">
        <f t="shared" si="96"/>
        <v>#DIV/0!</v>
      </c>
      <c r="BD89" s="23" t="e">
        <f t="shared" si="96"/>
        <v>#DIV/0!</v>
      </c>
      <c r="BE89" s="22" t="e">
        <f t="shared" si="96"/>
        <v>#DIV/0!</v>
      </c>
      <c r="BF89" s="10" t="e">
        <f t="shared" si="96"/>
        <v>#DIV/0!</v>
      </c>
      <c r="BG89" s="23" t="e">
        <f t="shared" si="96"/>
        <v>#DIV/0!</v>
      </c>
      <c r="BH89" s="22" t="e">
        <f t="shared" si="96"/>
        <v>#DIV/0!</v>
      </c>
      <c r="BI89" s="10" t="e">
        <f t="shared" si="96"/>
        <v>#DIV/0!</v>
      </c>
      <c r="BJ89" s="23" t="e">
        <f t="shared" si="96"/>
        <v>#DIV/0!</v>
      </c>
      <c r="BK89" s="22" t="e">
        <f t="shared" si="96"/>
        <v>#DIV/0!</v>
      </c>
      <c r="BL89" s="10" t="e">
        <f t="shared" si="96"/>
        <v>#DIV/0!</v>
      </c>
      <c r="BM89" s="23" t="e">
        <f t="shared" si="96"/>
        <v>#DIV/0!</v>
      </c>
      <c r="BN89" s="22" t="e">
        <f t="shared" si="96"/>
        <v>#DIV/0!</v>
      </c>
      <c r="BO89" s="10" t="e">
        <f t="shared" si="96"/>
        <v>#DIV/0!</v>
      </c>
      <c r="BP89" s="23" t="e">
        <f t="shared" si="96"/>
        <v>#DIV/0!</v>
      </c>
      <c r="BR89" t="e">
        <f t="shared" si="96"/>
        <v>#DIV/0!</v>
      </c>
    </row>
    <row r="90" spans="1:70" ht="15.6">
      <c r="X90" s="27" t="s">
        <v>128</v>
      </c>
      <c r="Y90" s="10"/>
      <c r="Z90" s="23"/>
      <c r="AA90" s="22"/>
      <c r="AB90" s="10"/>
      <c r="AC90" s="23"/>
      <c r="AD90" s="22"/>
      <c r="AE90" s="10"/>
      <c r="AF90" s="23"/>
      <c r="AG90" s="22"/>
      <c r="AH90" s="10"/>
      <c r="AI90" s="23"/>
      <c r="AJ90" s="22"/>
      <c r="AK90" s="10"/>
      <c r="AL90" s="23"/>
      <c r="AM90" s="22"/>
      <c r="AN90" s="10"/>
      <c r="AO90" s="23"/>
      <c r="AP90" s="22"/>
      <c r="AQ90" s="10"/>
      <c r="AR90" s="23"/>
      <c r="AS90" s="22"/>
      <c r="AT90" s="10"/>
      <c r="AU90" s="23"/>
      <c r="AV90" s="22"/>
      <c r="AW90" s="10"/>
      <c r="AX90" s="23"/>
      <c r="AY90" s="22"/>
      <c r="AZ90" s="10"/>
      <c r="BA90" s="23"/>
      <c r="BB90" s="22"/>
      <c r="BC90" s="10"/>
      <c r="BD90" s="23"/>
      <c r="BE90" s="22"/>
      <c r="BF90" s="10"/>
      <c r="BG90" s="23"/>
      <c r="BH90" s="22"/>
      <c r="BI90" s="10"/>
      <c r="BJ90" s="23"/>
      <c r="BK90" s="22"/>
      <c r="BL90" s="10"/>
      <c r="BM90" s="23"/>
      <c r="BN90" s="22"/>
      <c r="BO90" s="10"/>
      <c r="BP90" s="23"/>
      <c r="BR90" t="s">
        <v>127</v>
      </c>
    </row>
    <row r="91" spans="1:70">
      <c r="X91" s="24" t="e">
        <f>X89*$BR$91</f>
        <v>#DIV/0!</v>
      </c>
      <c r="Y91" s="25" t="e">
        <f t="shared" ref="Y91:BP91" si="97">Y89*$BR$91</f>
        <v>#DIV/0!</v>
      </c>
      <c r="Z91" s="26" t="e">
        <f t="shared" si="97"/>
        <v>#DIV/0!</v>
      </c>
      <c r="AA91" s="24" t="e">
        <f t="shared" si="97"/>
        <v>#DIV/0!</v>
      </c>
      <c r="AB91" s="25" t="e">
        <f t="shared" si="97"/>
        <v>#DIV/0!</v>
      </c>
      <c r="AC91" s="26" t="e">
        <f t="shared" si="97"/>
        <v>#DIV/0!</v>
      </c>
      <c r="AD91" s="24" t="e">
        <f t="shared" si="97"/>
        <v>#DIV/0!</v>
      </c>
      <c r="AE91" s="25" t="e">
        <f t="shared" si="97"/>
        <v>#DIV/0!</v>
      </c>
      <c r="AF91" s="26" t="e">
        <f t="shared" si="97"/>
        <v>#DIV/0!</v>
      </c>
      <c r="AG91" s="24" t="e">
        <f t="shared" si="97"/>
        <v>#DIV/0!</v>
      </c>
      <c r="AH91" s="25" t="e">
        <f t="shared" si="97"/>
        <v>#DIV/0!</v>
      </c>
      <c r="AI91" s="26" t="e">
        <f t="shared" si="97"/>
        <v>#DIV/0!</v>
      </c>
      <c r="AJ91" s="24" t="e">
        <f t="shared" si="97"/>
        <v>#DIV/0!</v>
      </c>
      <c r="AK91" s="25" t="e">
        <f t="shared" si="97"/>
        <v>#DIV/0!</v>
      </c>
      <c r="AL91" s="26" t="e">
        <f t="shared" si="97"/>
        <v>#DIV/0!</v>
      </c>
      <c r="AM91" s="24" t="e">
        <f t="shared" si="97"/>
        <v>#DIV/0!</v>
      </c>
      <c r="AN91" s="25" t="e">
        <f t="shared" si="97"/>
        <v>#DIV/0!</v>
      </c>
      <c r="AO91" s="26" t="e">
        <f t="shared" si="97"/>
        <v>#DIV/0!</v>
      </c>
      <c r="AP91" s="24" t="e">
        <f t="shared" si="97"/>
        <v>#DIV/0!</v>
      </c>
      <c r="AQ91" s="25" t="e">
        <f t="shared" si="97"/>
        <v>#DIV/0!</v>
      </c>
      <c r="AR91" s="26" t="e">
        <f t="shared" si="97"/>
        <v>#DIV/0!</v>
      </c>
      <c r="AS91" s="24" t="e">
        <f t="shared" si="97"/>
        <v>#DIV/0!</v>
      </c>
      <c r="AT91" s="25" t="e">
        <f t="shared" si="97"/>
        <v>#DIV/0!</v>
      </c>
      <c r="AU91" s="26" t="e">
        <f t="shared" si="97"/>
        <v>#DIV/0!</v>
      </c>
      <c r="AV91" s="24" t="e">
        <f t="shared" si="97"/>
        <v>#DIV/0!</v>
      </c>
      <c r="AW91" s="25" t="e">
        <f t="shared" si="97"/>
        <v>#DIV/0!</v>
      </c>
      <c r="AX91" s="26" t="e">
        <f t="shared" si="97"/>
        <v>#DIV/0!</v>
      </c>
      <c r="AY91" s="24" t="e">
        <f t="shared" si="97"/>
        <v>#DIV/0!</v>
      </c>
      <c r="AZ91" s="25" t="e">
        <f t="shared" si="97"/>
        <v>#DIV/0!</v>
      </c>
      <c r="BA91" s="26" t="e">
        <f t="shared" si="97"/>
        <v>#DIV/0!</v>
      </c>
      <c r="BB91" s="24" t="e">
        <f t="shared" si="97"/>
        <v>#DIV/0!</v>
      </c>
      <c r="BC91" s="25" t="e">
        <f t="shared" si="97"/>
        <v>#DIV/0!</v>
      </c>
      <c r="BD91" s="26" t="e">
        <f t="shared" si="97"/>
        <v>#DIV/0!</v>
      </c>
      <c r="BE91" s="24" t="e">
        <f t="shared" si="97"/>
        <v>#DIV/0!</v>
      </c>
      <c r="BF91" s="25" t="e">
        <f t="shared" si="97"/>
        <v>#DIV/0!</v>
      </c>
      <c r="BG91" s="26" t="e">
        <f t="shared" si="97"/>
        <v>#DIV/0!</v>
      </c>
      <c r="BH91" s="24" t="e">
        <f t="shared" si="97"/>
        <v>#DIV/0!</v>
      </c>
      <c r="BI91" s="25" t="e">
        <f t="shared" si="97"/>
        <v>#DIV/0!</v>
      </c>
      <c r="BJ91" s="26" t="e">
        <f t="shared" si="97"/>
        <v>#DIV/0!</v>
      </c>
      <c r="BK91" s="24" t="e">
        <f t="shared" si="97"/>
        <v>#DIV/0!</v>
      </c>
      <c r="BL91" s="25" t="e">
        <f t="shared" si="97"/>
        <v>#DIV/0!</v>
      </c>
      <c r="BM91" s="26" t="e">
        <f t="shared" si="97"/>
        <v>#DIV/0!</v>
      </c>
      <c r="BN91" s="24" t="e">
        <f t="shared" si="97"/>
        <v>#DIV/0!</v>
      </c>
      <c r="BO91" s="25" t="e">
        <f t="shared" si="97"/>
        <v>#DIV/0!</v>
      </c>
      <c r="BP91" s="26" t="e">
        <f t="shared" si="97"/>
        <v>#DIV/0!</v>
      </c>
      <c r="BR91" t="e">
        <f>100/BR89</f>
        <v>#DIV/0!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C24"/>
  <sheetViews>
    <sheetView workbookViewId="0">
      <selection activeCell="A5" sqref="A5:A22"/>
    </sheetView>
  </sheetViews>
  <sheetFormatPr defaultRowHeight="14.4"/>
  <cols>
    <col min="1" max="1" width="12.44140625" customWidth="1"/>
  </cols>
  <sheetData>
    <row r="1" spans="1:29" s="1" customFormat="1" ht="21">
      <c r="A1" s="1" t="s">
        <v>139</v>
      </c>
    </row>
    <row r="3" spans="1:29" s="18" customFormat="1" ht="21">
      <c r="A3" s="31" t="str">
        <f>'7. r-munsell'!BT3</f>
        <v>Munsell Test Color</v>
      </c>
      <c r="F3" s="18" t="s">
        <v>142</v>
      </c>
      <c r="R3" s="18" t="s">
        <v>141</v>
      </c>
      <c r="AA3" s="18" t="s">
        <v>167</v>
      </c>
    </row>
    <row r="5" spans="1:29" s="16" customFormat="1">
      <c r="A5" s="16" t="str">
        <f>'7. r-munsell'!BT4</f>
        <v>S. No.--&gt; (i)</v>
      </c>
      <c r="C5" s="16" t="str">
        <f>'7. r-munsell'!CA4</f>
        <v>u (r,i)</v>
      </c>
      <c r="D5" s="16" t="str">
        <f>'7. r-munsell'!CB4</f>
        <v>v (r,i)</v>
      </c>
      <c r="E5" s="16" t="str">
        <f>'7. r-munsell'!BW4</f>
        <v>Y (r,i)</v>
      </c>
      <c r="F5" s="16" t="s">
        <v>153</v>
      </c>
      <c r="G5" s="16" t="s">
        <v>154</v>
      </c>
      <c r="I5" s="37" t="s">
        <v>160</v>
      </c>
      <c r="J5" s="37" t="s">
        <v>161</v>
      </c>
      <c r="K5" s="37" t="s">
        <v>159</v>
      </c>
      <c r="O5" s="16" t="str">
        <f>'6. k-munsell'!CA4</f>
        <v>u (k,i)</v>
      </c>
      <c r="P5" s="16" t="str">
        <f>'6. k-munsell'!CB4</f>
        <v>v (k,i)</v>
      </c>
      <c r="Q5" s="16" t="s">
        <v>155</v>
      </c>
      <c r="R5" s="16" t="s">
        <v>156</v>
      </c>
      <c r="S5" s="16" t="s">
        <v>157</v>
      </c>
      <c r="T5" s="16" t="s">
        <v>158</v>
      </c>
      <c r="U5" s="16" t="str">
        <f>'6. k-munsell'!BW4</f>
        <v>Y (k,i)</v>
      </c>
      <c r="W5" s="37" t="s">
        <v>162</v>
      </c>
      <c r="X5" s="37" t="s">
        <v>163</v>
      </c>
      <c r="Y5" s="37" t="s">
        <v>164</v>
      </c>
      <c r="AA5" s="16" t="s">
        <v>166</v>
      </c>
      <c r="AC5" s="38" t="s">
        <v>165</v>
      </c>
    </row>
    <row r="6" spans="1:29">
      <c r="I6" s="14"/>
      <c r="J6" s="14"/>
      <c r="K6" s="14"/>
    </row>
    <row r="7" spans="1:29">
      <c r="I7" s="14"/>
      <c r="J7" s="14"/>
      <c r="K7" s="14"/>
    </row>
    <row r="8" spans="1:29">
      <c r="A8">
        <f>'7. r-munsell'!BT7</f>
        <v>1</v>
      </c>
      <c r="C8" s="34" t="e">
        <f>'7. r-munsell'!CA7</f>
        <v>#DIV/0!</v>
      </c>
      <c r="D8" s="34" t="e">
        <f>'7. r-munsell'!CB7</f>
        <v>#DIV/0!</v>
      </c>
      <c r="E8" s="34" t="e">
        <f>'7. r-munsell'!BW7</f>
        <v>#DIV/0!</v>
      </c>
      <c r="F8" t="e">
        <f>(4-C8-(10*D8))/D8</f>
        <v>#DIV/0!</v>
      </c>
      <c r="G8" t="e">
        <f>((1.708*D8)-(1.481*C8)+0.404)/D8</f>
        <v>#DIV/0!</v>
      </c>
      <c r="I8" s="37" t="e">
        <f t="shared" ref="I8:I22" si="0">((13*K8)*(C8-$C$24))</f>
        <v>#DIV/0!</v>
      </c>
      <c r="J8" s="37" t="e">
        <f t="shared" ref="J8:J22" si="1">((13*K8)*(D8-$D$24))</f>
        <v>#DIV/0!</v>
      </c>
      <c r="K8" s="37" t="e">
        <f t="shared" ref="K8:K22" si="2">(25*(POWER(E8,(1/3))))-17</f>
        <v>#DIV/0!</v>
      </c>
      <c r="O8" s="10" t="e">
        <f>'6. k-munsell'!CA7</f>
        <v>#DIV/0!</v>
      </c>
      <c r="P8" s="10" t="e">
        <f>'6. k-munsell'!CB7</f>
        <v>#DIV/0!</v>
      </c>
      <c r="Q8" t="e">
        <f t="shared" ref="Q8:Q22" si="3">(4-O8-(10*P8))/P8</f>
        <v>#DIV/0!</v>
      </c>
      <c r="R8" t="e">
        <f t="shared" ref="R8:R22" si="4">((1.708*P8)-(1.481*O8)+0.404)/P8</f>
        <v>#DIV/0!</v>
      </c>
      <c r="S8" s="34" t="e">
        <f>((10.872)+((0.404*$F$24*Q8)/$Q$24)-((4*$G$24*R8)/$R$24))/((16.518)+((1.418*$F$24*Q8)/$Q$24)-(($G$24*R8)/$R$24))</f>
        <v>#DIV/0!</v>
      </c>
      <c r="T8" s="34" t="e">
        <f>(5.52)/((16.518)+((1.418*$F$24*Q8)/$Q$24)-(($G$24*R8)/$R$24))</f>
        <v>#DIV/0!</v>
      </c>
      <c r="U8" s="34" t="e">
        <f>'6. k-munsell'!BW7</f>
        <v>#DIV/0!</v>
      </c>
      <c r="W8" s="37" t="e">
        <f>((13*Y8)*(S8-$S$24))</f>
        <v>#DIV/0!</v>
      </c>
      <c r="X8" s="37" t="e">
        <f>((13*Y8)*(T8-$T$24))</f>
        <v>#DIV/0!</v>
      </c>
      <c r="Y8" s="37" t="e">
        <f>(25*(POWER(U8,(1/3))))-17</f>
        <v>#DIV/0!</v>
      </c>
      <c r="AA8" t="e">
        <f t="shared" ref="AA8:AA22" si="5">((POWER((I8-W8),2))+(POWER((J8-X8),2))+(POWER((K8-Y8),2)))</f>
        <v>#DIV/0!</v>
      </c>
      <c r="AC8" s="38" t="e">
        <f t="shared" ref="AC8:AC22" si="6">POWER(AA8,(1/2))</f>
        <v>#DIV/0!</v>
      </c>
    </row>
    <row r="9" spans="1:29">
      <c r="A9">
        <f>'7. r-munsell'!BT8</f>
        <v>2</v>
      </c>
      <c r="C9" s="34" t="e">
        <f>'7. r-munsell'!CA8</f>
        <v>#DIV/0!</v>
      </c>
      <c r="D9" s="34" t="e">
        <f>'7. r-munsell'!CB8</f>
        <v>#DIV/0!</v>
      </c>
      <c r="E9" s="34" t="e">
        <f>'7. r-munsell'!BW8</f>
        <v>#DIV/0!</v>
      </c>
      <c r="F9" t="e">
        <f t="shared" ref="F9:F24" si="7">(4-C9-(10*D9))/D9</f>
        <v>#DIV/0!</v>
      </c>
      <c r="G9" t="e">
        <f t="shared" ref="G9:G24" si="8">((1.708*D9)-(1.481*C9)+0.404)/D9</f>
        <v>#DIV/0!</v>
      </c>
      <c r="I9" s="37" t="e">
        <f t="shared" si="0"/>
        <v>#DIV/0!</v>
      </c>
      <c r="J9" s="37" t="e">
        <f t="shared" si="1"/>
        <v>#DIV/0!</v>
      </c>
      <c r="K9" s="37" t="e">
        <f t="shared" si="2"/>
        <v>#DIV/0!</v>
      </c>
      <c r="O9" s="10" t="e">
        <f>'6. k-munsell'!CA8</f>
        <v>#DIV/0!</v>
      </c>
      <c r="P9" s="10" t="e">
        <f>'6. k-munsell'!CB8</f>
        <v>#DIV/0!</v>
      </c>
      <c r="Q9" t="e">
        <f t="shared" si="3"/>
        <v>#DIV/0!</v>
      </c>
      <c r="R9" t="e">
        <f t="shared" si="4"/>
        <v>#DIV/0!</v>
      </c>
      <c r="S9" s="34" t="e">
        <f t="shared" ref="S9:S22" si="9">((10.872)+((0.404*$F$24*Q9)/$Q$24)-((4*$G$24*R9)/$R$24))/((16.518)+((1.418*$F$24*Q9)/$Q$24)-(($G$24*R9)/$R$24))</f>
        <v>#DIV/0!</v>
      </c>
      <c r="T9" s="34" t="e">
        <f t="shared" ref="T9:T22" si="10">(5.52)/((16.518)+((1.418*$F$24*Q9)/$Q$24)-(($G$24*R9)/$R$24))</f>
        <v>#DIV/0!</v>
      </c>
      <c r="U9" s="34" t="e">
        <f>'6. k-munsell'!BW8</f>
        <v>#DIV/0!</v>
      </c>
      <c r="W9" s="37" t="e">
        <f t="shared" ref="W9:W24" si="11">((13*Y9)*(S9-$S$24))</f>
        <v>#DIV/0!</v>
      </c>
      <c r="X9" s="37" t="e">
        <f t="shared" ref="X9:X24" si="12">((13*Y9)*(T9-$T$24))</f>
        <v>#DIV/0!</v>
      </c>
      <c r="Y9" s="37" t="e">
        <f t="shared" ref="Y9:Y24" si="13">(25*(POWER(U9,(1/3))))-17</f>
        <v>#DIV/0!</v>
      </c>
      <c r="AA9" t="e">
        <f t="shared" si="5"/>
        <v>#DIV/0!</v>
      </c>
      <c r="AC9" s="38" t="e">
        <f t="shared" si="6"/>
        <v>#DIV/0!</v>
      </c>
    </row>
    <row r="10" spans="1:29">
      <c r="A10">
        <f>'7. r-munsell'!BT9</f>
        <v>3</v>
      </c>
      <c r="C10" s="34" t="e">
        <f>'7. r-munsell'!CA9</f>
        <v>#DIV/0!</v>
      </c>
      <c r="D10" s="34" t="e">
        <f>'7. r-munsell'!CB9</f>
        <v>#DIV/0!</v>
      </c>
      <c r="E10" s="34" t="e">
        <f>'7. r-munsell'!BW9</f>
        <v>#DIV/0!</v>
      </c>
      <c r="F10" t="e">
        <f t="shared" si="7"/>
        <v>#DIV/0!</v>
      </c>
      <c r="G10" t="e">
        <f t="shared" si="8"/>
        <v>#DIV/0!</v>
      </c>
      <c r="I10" s="37" t="e">
        <f t="shared" si="0"/>
        <v>#DIV/0!</v>
      </c>
      <c r="J10" s="37" t="e">
        <f t="shared" si="1"/>
        <v>#DIV/0!</v>
      </c>
      <c r="K10" s="37" t="e">
        <f t="shared" si="2"/>
        <v>#DIV/0!</v>
      </c>
      <c r="O10" s="10" t="e">
        <f>'6. k-munsell'!CA9</f>
        <v>#DIV/0!</v>
      </c>
      <c r="P10" s="10" t="e">
        <f>'6. k-munsell'!CB9</f>
        <v>#DIV/0!</v>
      </c>
      <c r="Q10" t="e">
        <f t="shared" si="3"/>
        <v>#DIV/0!</v>
      </c>
      <c r="R10" t="e">
        <f t="shared" si="4"/>
        <v>#DIV/0!</v>
      </c>
      <c r="S10" s="34" t="e">
        <f t="shared" si="9"/>
        <v>#DIV/0!</v>
      </c>
      <c r="T10" s="34" t="e">
        <f t="shared" si="10"/>
        <v>#DIV/0!</v>
      </c>
      <c r="U10" s="34" t="e">
        <f>'6. k-munsell'!BW9</f>
        <v>#DIV/0!</v>
      </c>
      <c r="W10" s="37" t="e">
        <f t="shared" si="11"/>
        <v>#DIV/0!</v>
      </c>
      <c r="X10" s="37" t="e">
        <f t="shared" si="12"/>
        <v>#DIV/0!</v>
      </c>
      <c r="Y10" s="37" t="e">
        <f t="shared" si="13"/>
        <v>#DIV/0!</v>
      </c>
      <c r="AA10" t="e">
        <f t="shared" si="5"/>
        <v>#DIV/0!</v>
      </c>
      <c r="AC10" s="38" t="e">
        <f t="shared" si="6"/>
        <v>#DIV/0!</v>
      </c>
    </row>
    <row r="11" spans="1:29">
      <c r="A11">
        <f>'7. r-munsell'!BT10</f>
        <v>4</v>
      </c>
      <c r="C11" s="34" t="e">
        <f>'7. r-munsell'!CA10</f>
        <v>#DIV/0!</v>
      </c>
      <c r="D11" s="34" t="e">
        <f>'7. r-munsell'!CB10</f>
        <v>#DIV/0!</v>
      </c>
      <c r="E11" s="34" t="e">
        <f>'7. r-munsell'!BW10</f>
        <v>#DIV/0!</v>
      </c>
      <c r="F11" t="e">
        <f t="shared" si="7"/>
        <v>#DIV/0!</v>
      </c>
      <c r="G11" t="e">
        <f t="shared" si="8"/>
        <v>#DIV/0!</v>
      </c>
      <c r="I11" s="37" t="e">
        <f t="shared" si="0"/>
        <v>#DIV/0!</v>
      </c>
      <c r="J11" s="37" t="e">
        <f t="shared" si="1"/>
        <v>#DIV/0!</v>
      </c>
      <c r="K11" s="37" t="e">
        <f t="shared" si="2"/>
        <v>#DIV/0!</v>
      </c>
      <c r="O11" s="10" t="e">
        <f>'6. k-munsell'!CA10</f>
        <v>#DIV/0!</v>
      </c>
      <c r="P11" s="10" t="e">
        <f>'6. k-munsell'!CB10</f>
        <v>#DIV/0!</v>
      </c>
      <c r="Q11" t="e">
        <f t="shared" si="3"/>
        <v>#DIV/0!</v>
      </c>
      <c r="R11" t="e">
        <f t="shared" si="4"/>
        <v>#DIV/0!</v>
      </c>
      <c r="S11" s="34" t="e">
        <f t="shared" si="9"/>
        <v>#DIV/0!</v>
      </c>
      <c r="T11" s="34" t="e">
        <f t="shared" si="10"/>
        <v>#DIV/0!</v>
      </c>
      <c r="U11" s="34" t="e">
        <f>'6. k-munsell'!BW10</f>
        <v>#DIV/0!</v>
      </c>
      <c r="W11" s="37" t="e">
        <f t="shared" si="11"/>
        <v>#DIV/0!</v>
      </c>
      <c r="X11" s="37" t="e">
        <f t="shared" si="12"/>
        <v>#DIV/0!</v>
      </c>
      <c r="Y11" s="37" t="e">
        <f t="shared" si="13"/>
        <v>#DIV/0!</v>
      </c>
      <c r="AA11" t="e">
        <f t="shared" si="5"/>
        <v>#DIV/0!</v>
      </c>
      <c r="AC11" s="38" t="e">
        <f t="shared" si="6"/>
        <v>#DIV/0!</v>
      </c>
    </row>
    <row r="12" spans="1:29">
      <c r="A12">
        <f>'7. r-munsell'!BT11</f>
        <v>5</v>
      </c>
      <c r="C12" s="34" t="e">
        <f>'7. r-munsell'!CA11</f>
        <v>#DIV/0!</v>
      </c>
      <c r="D12" s="34" t="e">
        <f>'7. r-munsell'!CB11</f>
        <v>#DIV/0!</v>
      </c>
      <c r="E12" s="34" t="e">
        <f>'7. r-munsell'!BW11</f>
        <v>#DIV/0!</v>
      </c>
      <c r="F12" t="e">
        <f t="shared" si="7"/>
        <v>#DIV/0!</v>
      </c>
      <c r="G12" t="e">
        <f t="shared" si="8"/>
        <v>#DIV/0!</v>
      </c>
      <c r="I12" s="37" t="e">
        <f t="shared" si="0"/>
        <v>#DIV/0!</v>
      </c>
      <c r="J12" s="37" t="e">
        <f t="shared" si="1"/>
        <v>#DIV/0!</v>
      </c>
      <c r="K12" s="37" t="e">
        <f t="shared" si="2"/>
        <v>#DIV/0!</v>
      </c>
      <c r="O12" s="10" t="e">
        <f>'6. k-munsell'!CA11</f>
        <v>#DIV/0!</v>
      </c>
      <c r="P12" s="10" t="e">
        <f>'6. k-munsell'!CB11</f>
        <v>#DIV/0!</v>
      </c>
      <c r="Q12" t="e">
        <f t="shared" si="3"/>
        <v>#DIV/0!</v>
      </c>
      <c r="R12" t="e">
        <f t="shared" si="4"/>
        <v>#DIV/0!</v>
      </c>
      <c r="S12" s="34" t="e">
        <f t="shared" si="9"/>
        <v>#DIV/0!</v>
      </c>
      <c r="T12" s="34" t="e">
        <f t="shared" si="10"/>
        <v>#DIV/0!</v>
      </c>
      <c r="U12" s="34" t="e">
        <f>'6. k-munsell'!BW11</f>
        <v>#DIV/0!</v>
      </c>
      <c r="W12" s="37" t="e">
        <f t="shared" si="11"/>
        <v>#DIV/0!</v>
      </c>
      <c r="X12" s="37" t="e">
        <f t="shared" si="12"/>
        <v>#DIV/0!</v>
      </c>
      <c r="Y12" s="37" t="e">
        <f t="shared" si="13"/>
        <v>#DIV/0!</v>
      </c>
      <c r="AA12" t="e">
        <f t="shared" si="5"/>
        <v>#DIV/0!</v>
      </c>
      <c r="AC12" s="38" t="e">
        <f t="shared" si="6"/>
        <v>#DIV/0!</v>
      </c>
    </row>
    <row r="13" spans="1:29">
      <c r="A13">
        <f>'7. r-munsell'!BT12</f>
        <v>6</v>
      </c>
      <c r="C13" s="34" t="e">
        <f>'7. r-munsell'!CA12</f>
        <v>#DIV/0!</v>
      </c>
      <c r="D13" s="34" t="e">
        <f>'7. r-munsell'!CB12</f>
        <v>#DIV/0!</v>
      </c>
      <c r="E13" s="34" t="e">
        <f>'7. r-munsell'!BW12</f>
        <v>#DIV/0!</v>
      </c>
      <c r="F13" t="e">
        <f t="shared" si="7"/>
        <v>#DIV/0!</v>
      </c>
      <c r="G13" t="e">
        <f t="shared" si="8"/>
        <v>#DIV/0!</v>
      </c>
      <c r="I13" s="37" t="e">
        <f t="shared" si="0"/>
        <v>#DIV/0!</v>
      </c>
      <c r="J13" s="37" t="e">
        <f t="shared" si="1"/>
        <v>#DIV/0!</v>
      </c>
      <c r="K13" s="37" t="e">
        <f t="shared" si="2"/>
        <v>#DIV/0!</v>
      </c>
      <c r="O13" s="10" t="e">
        <f>'6. k-munsell'!CA12</f>
        <v>#DIV/0!</v>
      </c>
      <c r="P13" s="10" t="e">
        <f>'6. k-munsell'!CB12</f>
        <v>#DIV/0!</v>
      </c>
      <c r="Q13" t="e">
        <f t="shared" si="3"/>
        <v>#DIV/0!</v>
      </c>
      <c r="R13" t="e">
        <f t="shared" si="4"/>
        <v>#DIV/0!</v>
      </c>
      <c r="S13" s="34" t="e">
        <f t="shared" si="9"/>
        <v>#DIV/0!</v>
      </c>
      <c r="T13" s="34" t="e">
        <f t="shared" si="10"/>
        <v>#DIV/0!</v>
      </c>
      <c r="U13" s="34" t="e">
        <f>'6. k-munsell'!BW12</f>
        <v>#DIV/0!</v>
      </c>
      <c r="W13" s="37" t="e">
        <f t="shared" si="11"/>
        <v>#DIV/0!</v>
      </c>
      <c r="X13" s="37" t="e">
        <f t="shared" si="12"/>
        <v>#DIV/0!</v>
      </c>
      <c r="Y13" s="37" t="e">
        <f t="shared" si="13"/>
        <v>#DIV/0!</v>
      </c>
      <c r="AA13" t="e">
        <f t="shared" si="5"/>
        <v>#DIV/0!</v>
      </c>
      <c r="AC13" s="38" t="e">
        <f t="shared" si="6"/>
        <v>#DIV/0!</v>
      </c>
    </row>
    <row r="14" spans="1:29">
      <c r="A14">
        <f>'7. r-munsell'!BT13</f>
        <v>7</v>
      </c>
      <c r="C14" s="34" t="e">
        <f>'7. r-munsell'!CA13</f>
        <v>#DIV/0!</v>
      </c>
      <c r="D14" s="34" t="e">
        <f>'7. r-munsell'!CB13</f>
        <v>#DIV/0!</v>
      </c>
      <c r="E14" s="34" t="e">
        <f>'7. r-munsell'!BW13</f>
        <v>#DIV/0!</v>
      </c>
      <c r="F14" t="e">
        <f t="shared" si="7"/>
        <v>#DIV/0!</v>
      </c>
      <c r="G14" t="e">
        <f t="shared" si="8"/>
        <v>#DIV/0!</v>
      </c>
      <c r="I14" s="37" t="e">
        <f t="shared" si="0"/>
        <v>#DIV/0!</v>
      </c>
      <c r="J14" s="37" t="e">
        <f t="shared" si="1"/>
        <v>#DIV/0!</v>
      </c>
      <c r="K14" s="37" t="e">
        <f t="shared" si="2"/>
        <v>#DIV/0!</v>
      </c>
      <c r="O14" s="10" t="e">
        <f>'6. k-munsell'!CA13</f>
        <v>#DIV/0!</v>
      </c>
      <c r="P14" s="10" t="e">
        <f>'6. k-munsell'!CB13</f>
        <v>#DIV/0!</v>
      </c>
      <c r="Q14" t="e">
        <f t="shared" si="3"/>
        <v>#DIV/0!</v>
      </c>
      <c r="R14" t="e">
        <f t="shared" si="4"/>
        <v>#DIV/0!</v>
      </c>
      <c r="S14" s="34" t="e">
        <f t="shared" si="9"/>
        <v>#DIV/0!</v>
      </c>
      <c r="T14" s="34" t="e">
        <f t="shared" si="10"/>
        <v>#DIV/0!</v>
      </c>
      <c r="U14" s="34" t="e">
        <f>'6. k-munsell'!BW13</f>
        <v>#DIV/0!</v>
      </c>
      <c r="W14" s="37" t="e">
        <f t="shared" si="11"/>
        <v>#DIV/0!</v>
      </c>
      <c r="X14" s="37" t="e">
        <f t="shared" si="12"/>
        <v>#DIV/0!</v>
      </c>
      <c r="Y14" s="37" t="e">
        <f t="shared" si="13"/>
        <v>#DIV/0!</v>
      </c>
      <c r="AA14" t="e">
        <f t="shared" si="5"/>
        <v>#DIV/0!</v>
      </c>
      <c r="AC14" s="38" t="e">
        <f t="shared" si="6"/>
        <v>#DIV/0!</v>
      </c>
    </row>
    <row r="15" spans="1:29">
      <c r="A15">
        <f>'7. r-munsell'!BT14</f>
        <v>8</v>
      </c>
      <c r="C15" s="34" t="e">
        <f>'7. r-munsell'!CA14</f>
        <v>#DIV/0!</v>
      </c>
      <c r="D15" s="34" t="e">
        <f>'7. r-munsell'!CB14</f>
        <v>#DIV/0!</v>
      </c>
      <c r="E15" s="34" t="e">
        <f>'7. r-munsell'!BW14</f>
        <v>#DIV/0!</v>
      </c>
      <c r="F15" t="e">
        <f t="shared" si="7"/>
        <v>#DIV/0!</v>
      </c>
      <c r="G15" t="e">
        <f t="shared" si="8"/>
        <v>#DIV/0!</v>
      </c>
      <c r="I15" s="37" t="e">
        <f t="shared" si="0"/>
        <v>#DIV/0!</v>
      </c>
      <c r="J15" s="37" t="e">
        <f t="shared" si="1"/>
        <v>#DIV/0!</v>
      </c>
      <c r="K15" s="37" t="e">
        <f t="shared" si="2"/>
        <v>#DIV/0!</v>
      </c>
      <c r="O15" s="10" t="e">
        <f>'6. k-munsell'!CA14</f>
        <v>#DIV/0!</v>
      </c>
      <c r="P15" s="10" t="e">
        <f>'6. k-munsell'!CB14</f>
        <v>#DIV/0!</v>
      </c>
      <c r="Q15" t="e">
        <f t="shared" si="3"/>
        <v>#DIV/0!</v>
      </c>
      <c r="R15" t="e">
        <f t="shared" si="4"/>
        <v>#DIV/0!</v>
      </c>
      <c r="S15" s="34" t="e">
        <f t="shared" si="9"/>
        <v>#DIV/0!</v>
      </c>
      <c r="T15" s="34" t="e">
        <f t="shared" si="10"/>
        <v>#DIV/0!</v>
      </c>
      <c r="U15" s="34" t="e">
        <f>'6. k-munsell'!BW14</f>
        <v>#DIV/0!</v>
      </c>
      <c r="W15" s="37" t="e">
        <f t="shared" si="11"/>
        <v>#DIV/0!</v>
      </c>
      <c r="X15" s="37" t="e">
        <f t="shared" si="12"/>
        <v>#DIV/0!</v>
      </c>
      <c r="Y15" s="37" t="e">
        <f t="shared" si="13"/>
        <v>#DIV/0!</v>
      </c>
      <c r="AA15" t="e">
        <f t="shared" si="5"/>
        <v>#DIV/0!</v>
      </c>
      <c r="AC15" s="38" t="e">
        <f t="shared" si="6"/>
        <v>#DIV/0!</v>
      </c>
    </row>
    <row r="16" spans="1:29">
      <c r="A16">
        <f>'7. r-munsell'!BT15</f>
        <v>9</v>
      </c>
      <c r="C16" s="34" t="e">
        <f>'7. r-munsell'!CA15</f>
        <v>#DIV/0!</v>
      </c>
      <c r="D16" s="34" t="e">
        <f>'7. r-munsell'!CB15</f>
        <v>#DIV/0!</v>
      </c>
      <c r="E16" s="34" t="e">
        <f>'7. r-munsell'!BW15</f>
        <v>#DIV/0!</v>
      </c>
      <c r="F16" t="e">
        <f t="shared" si="7"/>
        <v>#DIV/0!</v>
      </c>
      <c r="G16" t="e">
        <f t="shared" si="8"/>
        <v>#DIV/0!</v>
      </c>
      <c r="I16" s="37" t="e">
        <f t="shared" si="0"/>
        <v>#DIV/0!</v>
      </c>
      <c r="J16" s="37" t="e">
        <f t="shared" si="1"/>
        <v>#DIV/0!</v>
      </c>
      <c r="K16" s="37" t="e">
        <f t="shared" si="2"/>
        <v>#DIV/0!</v>
      </c>
      <c r="O16" s="10" t="e">
        <f>'6. k-munsell'!CA15</f>
        <v>#DIV/0!</v>
      </c>
      <c r="P16" s="10" t="e">
        <f>'6. k-munsell'!CB15</f>
        <v>#DIV/0!</v>
      </c>
      <c r="Q16" t="e">
        <f t="shared" si="3"/>
        <v>#DIV/0!</v>
      </c>
      <c r="R16" t="e">
        <f t="shared" si="4"/>
        <v>#DIV/0!</v>
      </c>
      <c r="S16" s="34" t="e">
        <f t="shared" si="9"/>
        <v>#DIV/0!</v>
      </c>
      <c r="T16" s="34" t="e">
        <f t="shared" si="10"/>
        <v>#DIV/0!</v>
      </c>
      <c r="U16" s="34" t="e">
        <f>'6. k-munsell'!BW15</f>
        <v>#DIV/0!</v>
      </c>
      <c r="W16" s="37" t="e">
        <f t="shared" si="11"/>
        <v>#DIV/0!</v>
      </c>
      <c r="X16" s="37" t="e">
        <f t="shared" si="12"/>
        <v>#DIV/0!</v>
      </c>
      <c r="Y16" s="37" t="e">
        <f t="shared" si="13"/>
        <v>#DIV/0!</v>
      </c>
      <c r="AA16" t="e">
        <f t="shared" si="5"/>
        <v>#DIV/0!</v>
      </c>
      <c r="AC16" s="38" t="e">
        <f t="shared" si="6"/>
        <v>#DIV/0!</v>
      </c>
    </row>
    <row r="17" spans="1:29">
      <c r="A17">
        <f>'7. r-munsell'!BT16</f>
        <v>10</v>
      </c>
      <c r="C17" s="34" t="e">
        <f>'7. r-munsell'!CA16</f>
        <v>#DIV/0!</v>
      </c>
      <c r="D17" s="34" t="e">
        <f>'7. r-munsell'!CB16</f>
        <v>#DIV/0!</v>
      </c>
      <c r="E17" s="34" t="e">
        <f>'7. r-munsell'!BW16</f>
        <v>#DIV/0!</v>
      </c>
      <c r="F17" t="e">
        <f t="shared" si="7"/>
        <v>#DIV/0!</v>
      </c>
      <c r="G17" t="e">
        <f t="shared" si="8"/>
        <v>#DIV/0!</v>
      </c>
      <c r="I17" s="37" t="e">
        <f t="shared" si="0"/>
        <v>#DIV/0!</v>
      </c>
      <c r="J17" s="37" t="e">
        <f t="shared" si="1"/>
        <v>#DIV/0!</v>
      </c>
      <c r="K17" s="37" t="e">
        <f t="shared" si="2"/>
        <v>#DIV/0!</v>
      </c>
      <c r="O17" s="10" t="e">
        <f>'6. k-munsell'!CA16</f>
        <v>#DIV/0!</v>
      </c>
      <c r="P17" s="10" t="e">
        <f>'6. k-munsell'!CB16</f>
        <v>#DIV/0!</v>
      </c>
      <c r="Q17" t="e">
        <f t="shared" si="3"/>
        <v>#DIV/0!</v>
      </c>
      <c r="R17" t="e">
        <f t="shared" si="4"/>
        <v>#DIV/0!</v>
      </c>
      <c r="S17" s="34" t="e">
        <f t="shared" si="9"/>
        <v>#DIV/0!</v>
      </c>
      <c r="T17" s="34" t="e">
        <f t="shared" si="10"/>
        <v>#DIV/0!</v>
      </c>
      <c r="U17" s="34" t="e">
        <f>'6. k-munsell'!BW16</f>
        <v>#DIV/0!</v>
      </c>
      <c r="W17" s="37" t="e">
        <f t="shared" si="11"/>
        <v>#DIV/0!</v>
      </c>
      <c r="X17" s="37" t="e">
        <f t="shared" si="12"/>
        <v>#DIV/0!</v>
      </c>
      <c r="Y17" s="37" t="e">
        <f t="shared" si="13"/>
        <v>#DIV/0!</v>
      </c>
      <c r="AA17" t="e">
        <f t="shared" si="5"/>
        <v>#DIV/0!</v>
      </c>
      <c r="AC17" s="38" t="e">
        <f t="shared" si="6"/>
        <v>#DIV/0!</v>
      </c>
    </row>
    <row r="18" spans="1:29">
      <c r="A18">
        <f>'7. r-munsell'!BT17</f>
        <v>11</v>
      </c>
      <c r="C18" s="34" t="e">
        <f>'7. r-munsell'!CA17</f>
        <v>#DIV/0!</v>
      </c>
      <c r="D18" s="34" t="e">
        <f>'7. r-munsell'!CB17</f>
        <v>#DIV/0!</v>
      </c>
      <c r="E18" s="34" t="e">
        <f>'7. r-munsell'!BW17</f>
        <v>#DIV/0!</v>
      </c>
      <c r="F18" t="e">
        <f t="shared" si="7"/>
        <v>#DIV/0!</v>
      </c>
      <c r="G18" t="e">
        <f t="shared" si="8"/>
        <v>#DIV/0!</v>
      </c>
      <c r="I18" s="37" t="e">
        <f t="shared" si="0"/>
        <v>#DIV/0!</v>
      </c>
      <c r="J18" s="37" t="e">
        <f t="shared" si="1"/>
        <v>#DIV/0!</v>
      </c>
      <c r="K18" s="37" t="e">
        <f t="shared" si="2"/>
        <v>#DIV/0!</v>
      </c>
      <c r="O18" s="10" t="e">
        <f>'6. k-munsell'!CA17</f>
        <v>#DIV/0!</v>
      </c>
      <c r="P18" s="10" t="e">
        <f>'6. k-munsell'!CB17</f>
        <v>#DIV/0!</v>
      </c>
      <c r="Q18" t="e">
        <f t="shared" si="3"/>
        <v>#DIV/0!</v>
      </c>
      <c r="R18" t="e">
        <f t="shared" si="4"/>
        <v>#DIV/0!</v>
      </c>
      <c r="S18" s="34" t="e">
        <f t="shared" si="9"/>
        <v>#DIV/0!</v>
      </c>
      <c r="T18" s="34" t="e">
        <f t="shared" si="10"/>
        <v>#DIV/0!</v>
      </c>
      <c r="U18" s="34" t="e">
        <f>'6. k-munsell'!BW17</f>
        <v>#DIV/0!</v>
      </c>
      <c r="W18" s="37" t="e">
        <f t="shared" si="11"/>
        <v>#DIV/0!</v>
      </c>
      <c r="X18" s="37" t="e">
        <f t="shared" si="12"/>
        <v>#DIV/0!</v>
      </c>
      <c r="Y18" s="37" t="e">
        <f t="shared" si="13"/>
        <v>#DIV/0!</v>
      </c>
      <c r="AA18" t="e">
        <f t="shared" si="5"/>
        <v>#DIV/0!</v>
      </c>
      <c r="AC18" s="38" t="e">
        <f t="shared" si="6"/>
        <v>#DIV/0!</v>
      </c>
    </row>
    <row r="19" spans="1:29">
      <c r="A19">
        <f>'7. r-munsell'!BT18</f>
        <v>12</v>
      </c>
      <c r="C19" s="34" t="e">
        <f>'7. r-munsell'!CA18</f>
        <v>#DIV/0!</v>
      </c>
      <c r="D19" s="34" t="e">
        <f>'7. r-munsell'!CB18</f>
        <v>#DIV/0!</v>
      </c>
      <c r="E19" s="34" t="e">
        <f>'7. r-munsell'!BW18</f>
        <v>#DIV/0!</v>
      </c>
      <c r="F19" t="e">
        <f t="shared" si="7"/>
        <v>#DIV/0!</v>
      </c>
      <c r="G19" t="e">
        <f t="shared" si="8"/>
        <v>#DIV/0!</v>
      </c>
      <c r="I19" s="37" t="e">
        <f t="shared" si="0"/>
        <v>#DIV/0!</v>
      </c>
      <c r="J19" s="37" t="e">
        <f t="shared" si="1"/>
        <v>#DIV/0!</v>
      </c>
      <c r="K19" s="37" t="e">
        <f t="shared" si="2"/>
        <v>#DIV/0!</v>
      </c>
      <c r="O19" s="10" t="e">
        <f>'6. k-munsell'!CA18</f>
        <v>#DIV/0!</v>
      </c>
      <c r="P19" s="10" t="e">
        <f>'6. k-munsell'!CB18</f>
        <v>#DIV/0!</v>
      </c>
      <c r="Q19" t="e">
        <f t="shared" si="3"/>
        <v>#DIV/0!</v>
      </c>
      <c r="R19" t="e">
        <f t="shared" si="4"/>
        <v>#DIV/0!</v>
      </c>
      <c r="S19" s="34" t="e">
        <f t="shared" si="9"/>
        <v>#DIV/0!</v>
      </c>
      <c r="T19" s="34" t="e">
        <f t="shared" si="10"/>
        <v>#DIV/0!</v>
      </c>
      <c r="U19" s="34" t="e">
        <f>'6. k-munsell'!BW18</f>
        <v>#DIV/0!</v>
      </c>
      <c r="W19" s="37" t="e">
        <f t="shared" si="11"/>
        <v>#DIV/0!</v>
      </c>
      <c r="X19" s="37" t="e">
        <f t="shared" si="12"/>
        <v>#DIV/0!</v>
      </c>
      <c r="Y19" s="37" t="e">
        <f t="shared" si="13"/>
        <v>#DIV/0!</v>
      </c>
      <c r="AA19" t="e">
        <f t="shared" si="5"/>
        <v>#DIV/0!</v>
      </c>
      <c r="AC19" s="38" t="e">
        <f t="shared" si="6"/>
        <v>#DIV/0!</v>
      </c>
    </row>
    <row r="20" spans="1:29">
      <c r="A20">
        <f>'7. r-munsell'!BT19</f>
        <v>13</v>
      </c>
      <c r="C20" s="34" t="e">
        <f>'7. r-munsell'!CA19</f>
        <v>#DIV/0!</v>
      </c>
      <c r="D20" s="34" t="e">
        <f>'7. r-munsell'!CB19</f>
        <v>#DIV/0!</v>
      </c>
      <c r="E20" s="34" t="e">
        <f>'7. r-munsell'!BW19</f>
        <v>#DIV/0!</v>
      </c>
      <c r="F20" t="e">
        <f t="shared" si="7"/>
        <v>#DIV/0!</v>
      </c>
      <c r="G20" t="e">
        <f t="shared" si="8"/>
        <v>#DIV/0!</v>
      </c>
      <c r="I20" s="37" t="e">
        <f t="shared" si="0"/>
        <v>#DIV/0!</v>
      </c>
      <c r="J20" s="37" t="e">
        <f t="shared" si="1"/>
        <v>#DIV/0!</v>
      </c>
      <c r="K20" s="37" t="e">
        <f t="shared" si="2"/>
        <v>#DIV/0!</v>
      </c>
      <c r="O20" s="10" t="e">
        <f>'6. k-munsell'!CA19</f>
        <v>#DIV/0!</v>
      </c>
      <c r="P20" s="10" t="e">
        <f>'6. k-munsell'!CB19</f>
        <v>#DIV/0!</v>
      </c>
      <c r="Q20" t="e">
        <f t="shared" si="3"/>
        <v>#DIV/0!</v>
      </c>
      <c r="R20" t="e">
        <f t="shared" si="4"/>
        <v>#DIV/0!</v>
      </c>
      <c r="S20" s="34" t="e">
        <f t="shared" si="9"/>
        <v>#DIV/0!</v>
      </c>
      <c r="T20" s="34" t="e">
        <f t="shared" si="10"/>
        <v>#DIV/0!</v>
      </c>
      <c r="U20" s="34" t="e">
        <f>'6. k-munsell'!BW19</f>
        <v>#DIV/0!</v>
      </c>
      <c r="W20" s="37" t="e">
        <f t="shared" si="11"/>
        <v>#DIV/0!</v>
      </c>
      <c r="X20" s="37" t="e">
        <f t="shared" si="12"/>
        <v>#DIV/0!</v>
      </c>
      <c r="Y20" s="37" t="e">
        <f t="shared" si="13"/>
        <v>#DIV/0!</v>
      </c>
      <c r="AA20" t="e">
        <f t="shared" si="5"/>
        <v>#DIV/0!</v>
      </c>
      <c r="AC20" s="38" t="e">
        <f t="shared" si="6"/>
        <v>#DIV/0!</v>
      </c>
    </row>
    <row r="21" spans="1:29">
      <c r="A21">
        <f>'7. r-munsell'!BT20</f>
        <v>14</v>
      </c>
      <c r="C21" s="34" t="e">
        <f>'7. r-munsell'!CA20</f>
        <v>#DIV/0!</v>
      </c>
      <c r="D21" s="34" t="e">
        <f>'7. r-munsell'!CB20</f>
        <v>#DIV/0!</v>
      </c>
      <c r="E21" s="34" t="e">
        <f>'7. r-munsell'!BW20</f>
        <v>#DIV/0!</v>
      </c>
      <c r="F21" t="e">
        <f t="shared" si="7"/>
        <v>#DIV/0!</v>
      </c>
      <c r="G21" t="e">
        <f t="shared" si="8"/>
        <v>#DIV/0!</v>
      </c>
      <c r="I21" s="37" t="e">
        <f t="shared" si="0"/>
        <v>#DIV/0!</v>
      </c>
      <c r="J21" s="37" t="e">
        <f t="shared" si="1"/>
        <v>#DIV/0!</v>
      </c>
      <c r="K21" s="37" t="e">
        <f t="shared" si="2"/>
        <v>#DIV/0!</v>
      </c>
      <c r="O21" s="10" t="e">
        <f>'6. k-munsell'!CA20</f>
        <v>#DIV/0!</v>
      </c>
      <c r="P21" s="10" t="e">
        <f>'6. k-munsell'!CB20</f>
        <v>#DIV/0!</v>
      </c>
      <c r="Q21" t="e">
        <f t="shared" si="3"/>
        <v>#DIV/0!</v>
      </c>
      <c r="R21" t="e">
        <f t="shared" si="4"/>
        <v>#DIV/0!</v>
      </c>
      <c r="S21" s="34" t="e">
        <f t="shared" si="9"/>
        <v>#DIV/0!</v>
      </c>
      <c r="T21" s="34" t="e">
        <f t="shared" si="10"/>
        <v>#DIV/0!</v>
      </c>
      <c r="U21" s="34" t="e">
        <f>'6. k-munsell'!BW20</f>
        <v>#DIV/0!</v>
      </c>
      <c r="W21" s="37" t="e">
        <f t="shared" si="11"/>
        <v>#DIV/0!</v>
      </c>
      <c r="X21" s="37" t="e">
        <f t="shared" si="12"/>
        <v>#DIV/0!</v>
      </c>
      <c r="Y21" s="37" t="e">
        <f t="shared" si="13"/>
        <v>#DIV/0!</v>
      </c>
      <c r="AA21" t="e">
        <f t="shared" si="5"/>
        <v>#DIV/0!</v>
      </c>
      <c r="AC21" s="38" t="e">
        <f t="shared" si="6"/>
        <v>#DIV/0!</v>
      </c>
    </row>
    <row r="22" spans="1:29">
      <c r="A22">
        <f>'7. r-munsell'!BT21</f>
        <v>15</v>
      </c>
      <c r="C22" s="34" t="e">
        <f>'7. r-munsell'!CA21</f>
        <v>#DIV/0!</v>
      </c>
      <c r="D22" s="34" t="e">
        <f>'7. r-munsell'!CB21</f>
        <v>#DIV/0!</v>
      </c>
      <c r="E22" s="34" t="e">
        <f>'7. r-munsell'!BW21</f>
        <v>#DIV/0!</v>
      </c>
      <c r="F22" t="e">
        <f t="shared" si="7"/>
        <v>#DIV/0!</v>
      </c>
      <c r="G22" t="e">
        <f t="shared" si="8"/>
        <v>#DIV/0!</v>
      </c>
      <c r="I22" s="37" t="e">
        <f t="shared" si="0"/>
        <v>#DIV/0!</v>
      </c>
      <c r="J22" s="37" t="e">
        <f t="shared" si="1"/>
        <v>#DIV/0!</v>
      </c>
      <c r="K22" s="37" t="e">
        <f t="shared" si="2"/>
        <v>#DIV/0!</v>
      </c>
      <c r="O22" s="10" t="e">
        <f>'6. k-munsell'!CA21</f>
        <v>#DIV/0!</v>
      </c>
      <c r="P22" s="10" t="e">
        <f>'6. k-munsell'!CB21</f>
        <v>#DIV/0!</v>
      </c>
      <c r="Q22" t="e">
        <f t="shared" si="3"/>
        <v>#DIV/0!</v>
      </c>
      <c r="R22" t="e">
        <f t="shared" si="4"/>
        <v>#DIV/0!</v>
      </c>
      <c r="S22" s="34" t="e">
        <f t="shared" si="9"/>
        <v>#DIV/0!</v>
      </c>
      <c r="T22" s="34" t="e">
        <f t="shared" si="10"/>
        <v>#DIV/0!</v>
      </c>
      <c r="U22" s="34" t="e">
        <f>'6. k-munsell'!BW21</f>
        <v>#DIV/0!</v>
      </c>
      <c r="W22" s="37" t="e">
        <f t="shared" si="11"/>
        <v>#DIV/0!</v>
      </c>
      <c r="X22" s="37" t="e">
        <f t="shared" si="12"/>
        <v>#DIV/0!</v>
      </c>
      <c r="Y22" s="37" t="e">
        <f t="shared" si="13"/>
        <v>#DIV/0!</v>
      </c>
      <c r="AA22" t="e">
        <f t="shared" si="5"/>
        <v>#DIV/0!</v>
      </c>
      <c r="AC22" s="38" t="e">
        <f t="shared" si="6"/>
        <v>#DIV/0!</v>
      </c>
    </row>
    <row r="23" spans="1:29">
      <c r="I23" s="14"/>
      <c r="J23" s="14"/>
      <c r="K23" s="14"/>
      <c r="O23" s="10"/>
      <c r="P23" s="10"/>
      <c r="U23" s="10"/>
    </row>
    <row r="24" spans="1:29">
      <c r="A24" t="s">
        <v>152</v>
      </c>
      <c r="C24" s="34" t="e">
        <f>'5. r-data'!L13</f>
        <v>#DIV/0!</v>
      </c>
      <c r="D24" s="34" t="e">
        <f>'5. r-data'!M13</f>
        <v>#DIV/0!</v>
      </c>
      <c r="E24" s="34" t="e">
        <f>'5. r-data'!M7</f>
        <v>#DIV/0!</v>
      </c>
      <c r="F24" t="e">
        <f t="shared" si="7"/>
        <v>#DIV/0!</v>
      </c>
      <c r="G24" t="e">
        <f t="shared" si="8"/>
        <v>#DIV/0!</v>
      </c>
      <c r="I24" s="37" t="e">
        <f>((13*K24)*(C24-$C$24))</f>
        <v>#DIV/0!</v>
      </c>
      <c r="J24" s="37" t="e">
        <f>((13*K24)*(D24-$D$24))</f>
        <v>#DIV/0!</v>
      </c>
      <c r="K24" s="37" t="e">
        <f>(25*(POWER(E24,(1/3))))-17</f>
        <v>#DIV/0!</v>
      </c>
      <c r="O24" s="10" t="e">
        <f>'2. k-data'!L13</f>
        <v>#DIV/0!</v>
      </c>
      <c r="P24" s="10" t="e">
        <f>'2. k-data'!M13</f>
        <v>#DIV/0!</v>
      </c>
      <c r="Q24" t="e">
        <f>(4-O24-(10*P24))/P24</f>
        <v>#DIV/0!</v>
      </c>
      <c r="R24" t="e">
        <f>((1.708*P24)-(1.481*O24)+0.404)/P24</f>
        <v>#DIV/0!</v>
      </c>
      <c r="S24" s="34" t="e">
        <f>C24</f>
        <v>#DIV/0!</v>
      </c>
      <c r="T24" s="34" t="e">
        <f>D24</f>
        <v>#DIV/0!</v>
      </c>
      <c r="U24" s="34" t="e">
        <f>'2. k-data'!M7</f>
        <v>#DIV/0!</v>
      </c>
      <c r="W24" s="37" t="e">
        <f t="shared" si="11"/>
        <v>#DIV/0!</v>
      </c>
      <c r="X24" s="37" t="e">
        <f t="shared" si="12"/>
        <v>#DIV/0!</v>
      </c>
      <c r="Y24" s="37" t="e">
        <f t="shared" si="13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1. Instructions</vt:lpstr>
      <vt:lpstr>2. k-data</vt:lpstr>
      <vt:lpstr>CCT Validity</vt:lpstr>
      <vt:lpstr>3. daylight</vt:lpstr>
      <vt:lpstr>4. blackbody</vt:lpstr>
      <vt:lpstr>5. r-data</vt:lpstr>
      <vt:lpstr>6. k-munsell</vt:lpstr>
      <vt:lpstr>7. r-munsell</vt:lpstr>
      <vt:lpstr>8. table -k-r</vt:lpstr>
      <vt:lpstr>9. CRI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CRI Calculator (V-1) (17/10/2013)</dc:title>
  <dc:creator>Lokesh Mishra</dc:creator>
  <cp:lastModifiedBy>Pooja Mishra</cp:lastModifiedBy>
  <dcterms:created xsi:type="dcterms:W3CDTF">2013-10-15T13:16:28Z</dcterms:created>
  <dcterms:modified xsi:type="dcterms:W3CDTF">2014-11-06T16:29:13Z</dcterms:modified>
</cp:coreProperties>
</file>