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105" windowWidth="15120" windowHeight="801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calcChain.xml><?xml version="1.0" encoding="utf-8"?>
<calcChain xmlns="http://schemas.openxmlformats.org/spreadsheetml/2006/main">
  <c r="X44" i="1" l="1"/>
  <c r="X43" i="1"/>
  <c r="X42" i="1"/>
  <c r="X41" i="1"/>
  <c r="X40" i="1"/>
  <c r="X39" i="1"/>
  <c r="X38" i="1"/>
  <c r="X37" i="1"/>
  <c r="X36" i="1"/>
  <c r="X35" i="1"/>
  <c r="X34" i="1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C45" i="1" l="1"/>
</calcChain>
</file>

<file path=xl/sharedStrings.xml><?xml version="1.0" encoding="utf-8"?>
<sst xmlns="http://schemas.openxmlformats.org/spreadsheetml/2006/main" count="648" uniqueCount="420">
  <si>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</si>
  <si>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</si>
  <si>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</si>
  <si>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</si>
  <si>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</si>
  <si>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</si>
  <si>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</si>
  <si>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</si>
  <si>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</si>
  <si>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</si>
  <si>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</si>
  <si>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</si>
  <si>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</si>
  <si>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</si>
  <si>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</si>
  <si>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</si>
  <si>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</si>
  <si>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</si>
  <si>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</si>
  <si>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</si>
  <si>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</si>
  <si>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</si>
  <si>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</si>
  <si>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</si>
  <si>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</si>
  <si>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</si>
  <si>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</si>
  <si>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</si>
  <si>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</si>
  <si>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</si>
  <si>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</si>
  <si>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</si>
  <si>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</si>
  <si>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</si>
  <si>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</si>
  <si>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</si>
  <si>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</si>
  <si>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</si>
  <si>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</si>
  <si>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</si>
  <si>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</si>
  <si>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</si>
  <si>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</si>
  <si>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</si>
  <si>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</si>
  <si>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</si>
  <si>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</si>
  <si>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</si>
  <si>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</si>
  <si>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</si>
  <si>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</si>
  <si>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</si>
  <si>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</si>
  <si>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</si>
  <si>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</si>
  <si>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</si>
  <si>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</si>
  <si>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</si>
  <si>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</si>
  <si>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</si>
  <si>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</si>
  <si>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</si>
  <si>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</si>
  <si>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</si>
  <si>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</si>
  <si>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</si>
  <si>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</si>
  <si>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</si>
  <si>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</si>
  <si>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</si>
  <si>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</si>
  <si>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</si>
  <si>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</si>
  <si>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</si>
  <si>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</si>
  <si>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</si>
  <si>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</si>
  <si>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</si>
  <si>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</si>
  <si>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</si>
  <si>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</si>
  <si>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</si>
  <si>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</si>
  <si>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</si>
  <si>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</si>
  <si>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</si>
  <si>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</si>
  <si>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</si>
  <si>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</si>
  <si>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</si>
  <si>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</si>
  <si>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</si>
  <si>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</si>
  <si>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</si>
  <si>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</si>
  <si>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</si>
  <si>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</si>
  <si>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</si>
  <si>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</si>
  <si>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</si>
  <si>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</si>
  <si>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</si>
  <si>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</si>
  <si>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</si>
  <si>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</si>
  <si>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</si>
  <si>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</si>
  <si>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</si>
  <si>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</si>
  <si>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</si>
  <si>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</si>
  <si>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</si>
  <si>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</si>
  <si>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</si>
  <si>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</si>
  <si>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</si>
  <si>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</si>
  <si>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</si>
  <si>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</si>
  <si>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</si>
  <si>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</si>
  <si>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</si>
  <si>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</si>
  <si>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</si>
  <si>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</si>
  <si>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</si>
  <si>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</si>
  <si>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</si>
  <si>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</si>
  <si>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</si>
  <si>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</si>
  <si>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</si>
  <si>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</si>
  <si>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</si>
  <si>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</si>
  <si>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</si>
  <si>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</si>
  <si>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</si>
  <si>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</si>
  <si>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</si>
  <si>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</si>
  <si>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</si>
  <si>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</si>
  <si>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</si>
  <si>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</si>
  <si>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</si>
  <si>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</si>
  <si>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</si>
  <si>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</si>
  <si>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</si>
  <si>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</si>
  <si>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</si>
  <si>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</si>
  <si>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</si>
  <si>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</si>
  <si>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</si>
  <si>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</si>
  <si>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</si>
  <si>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</si>
  <si>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</si>
  <si>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</si>
  <si>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</si>
  <si>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</si>
  <si>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</si>
  <si>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</si>
  <si>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</si>
  <si>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</si>
  <si>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</si>
  <si>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</si>
  <si>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</si>
  <si>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</si>
  <si>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</si>
  <si>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</si>
  <si>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</si>
  <si>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</si>
  <si>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</si>
  <si>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</si>
  <si>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</si>
  <si>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</si>
  <si>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</si>
  <si>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</si>
  <si>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</si>
  <si>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</si>
  <si>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</si>
  <si>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</si>
  <si>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</si>
  <si>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</si>
  <si>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</si>
  <si>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</si>
  <si>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</si>
  <si>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</si>
  <si>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</si>
  <si>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</si>
  <si>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</si>
  <si>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</si>
  <si>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</si>
  <si>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</si>
  <si>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</si>
  <si>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</si>
  <si>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</si>
  <si>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</si>
  <si>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</si>
  <si>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</si>
  <si>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</si>
  <si>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</si>
  <si>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</si>
  <si>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</si>
  <si>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</si>
  <si>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</si>
  <si>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</si>
  <si>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</si>
  <si>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</si>
  <si>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</si>
  <si>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</si>
  <si>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</si>
  <si>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</si>
  <si>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</si>
  <si>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</si>
  <si>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</si>
  <si>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</si>
  <si>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</si>
  <si>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</si>
  <si>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</si>
  <si>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</si>
  <si>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</si>
  <si>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</si>
  <si>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</si>
  <si>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</si>
  <si>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</si>
  <si>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</si>
  <si>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</si>
  <si>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</si>
  <si>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</si>
  <si>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</si>
  <si>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</si>
  <si>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</si>
  <si>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</si>
  <si>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</si>
  <si>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</si>
  <si>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</si>
  <si>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</si>
  <si>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</si>
  <si>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М.П.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</si>
  <si>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</si>
  <si>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</si>
  <si>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</si>
  <si>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</si>
  <si>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</si>
  <si>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</si>
  <si>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</si>
  <si>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</si>
  <si>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</si>
  <si>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</si>
  <si>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</si>
  <si>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</si>
  <si>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</si>
  <si>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</si>
  <si>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</si>
  <si>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</si>
  <si>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</si>
  <si>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</si>
  <si>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</si>
  <si>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</si>
  <si>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</si>
  <si>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</si>
  <si>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</si>
  <si>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</si>
  <si>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</si>
  <si>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</si>
  <si>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Заказ на изготовление противопожарных изделий</t>
  </si>
  <si>
    <t>Заказчик:</t>
  </si>
  <si>
    <t>Ю.С.С. Групп</t>
  </si>
  <si>
    <t>8-916-058-92-07</t>
  </si>
  <si>
    <t>Стекло на левой створке, кол-во</t>
  </si>
  <si>
    <t xml:space="preserve">Два вида крепления - </t>
  </si>
  <si>
    <t>через анкера и через пластины</t>
  </si>
  <si>
    <t>Заглушки на анкера</t>
  </si>
  <si>
    <t>ООО "ПКСД"</t>
  </si>
  <si>
    <t>Маркировка (приклеить этикетки на упаковку)</t>
  </si>
  <si>
    <t>Металлическая  дверь с порош-
ковой покраской; наружного исполнения; две
створки одинаковой ширины; глухое стальное
полотно; по 3 стальные петли на каждой
створке. Ручка "Антипаника" на
двух створках; тип ручки
- "штанга" или "балка";
активная створка с од-
ной точкой запирания.
Пассивная створка - две
точки запирания. Доводчик. Огнезащита EI-60. RAL 9006/9010</t>
  </si>
  <si>
    <t>Металлическая  дверь с порош-
ковой покраской; наружного исполнения; две
створки одинаковой ширины; глухое стальное
полотно; по 3 стальные петли на каждой
створке. Ручка "Антипаника" на
двух створках; тип ручки
- "штанга" или "балка";
активная створка с од-
ной точкой запирания.
Пассивная створка - две
точки запирания. Доводчик. Огнестойкость EI-60. RAL 9006</t>
  </si>
  <si>
    <r>
      <t xml:space="preserve">Металлическая  дверь с порош-
ковой покраской; уличного исполнения глухое сталь-
ное полотно. Система "Мастер-ключ" </t>
    </r>
    <r>
      <rPr>
        <b/>
        <u/>
        <sz val="10"/>
        <color rgb="FFFF0000"/>
        <rFont val="Calibri"/>
        <family val="2"/>
        <charset val="204"/>
        <scheme val="minor"/>
      </rPr>
      <t>(ПОДГОТОВКА</t>
    </r>
    <r>
      <rPr>
        <sz val="10"/>
        <color theme="1"/>
        <rFont val="Calibri"/>
        <family val="2"/>
        <charset val="204"/>
        <scheme val="minor"/>
      </rPr>
      <t>). Доводчик. Огнезащита. EI-60. RAL 9006</t>
    </r>
  </si>
  <si>
    <r>
      <t xml:space="preserve">Металлическая  дверь с порош-
ковой покраской; уличного исполнения глухое сталь-
ное полотно. Система "Мастер-ключ" </t>
    </r>
    <r>
      <rPr>
        <b/>
        <u/>
        <sz val="10"/>
        <color rgb="FFFF0000"/>
        <rFont val="Calibri"/>
        <family val="2"/>
        <charset val="204"/>
        <scheme val="minor"/>
      </rPr>
      <t>(ПОДГОТОВКА)</t>
    </r>
    <r>
      <rPr>
        <sz val="10"/>
        <color theme="1"/>
        <rFont val="Calibri"/>
        <family val="2"/>
        <charset val="204"/>
        <scheme val="minor"/>
      </rPr>
      <t>.Доводчик. ОгнезащитаEI-60. RAL 9006</t>
    </r>
  </si>
  <si>
    <r>
      <t>Металлическая  дверь с порош-
ковой покраской; противопожарная; глухое
стальное полотно; по 3 стальные петли на ак-
тивной створке. активная
створка с одной точкой
запирания. Пассивная
створка с одной точкой
запирания. Система "Мастер-ключ"</t>
    </r>
    <r>
      <rPr>
        <b/>
        <u/>
        <sz val="10"/>
        <color rgb="FFFF0000"/>
        <rFont val="Calibri"/>
        <family val="2"/>
        <charset val="204"/>
        <scheme val="minor"/>
      </rPr>
      <t xml:space="preserve"> (ПОДГОТОВКА)</t>
    </r>
    <r>
      <rPr>
        <sz val="10"/>
        <color theme="1"/>
        <rFont val="Calibri"/>
        <family val="2"/>
        <charset val="204"/>
        <scheme val="minor"/>
      </rPr>
      <t>.Доводчик. RAL 9006</t>
    </r>
  </si>
  <si>
    <t>Металлическая дверь с порош-
ковой покраской; наружного исполнения; две
створки одинаковой ширины; глухое стальное
полотно; по 3 стальные петли на каждой
створке. Ручка "Антипаника" на
двух створках; тип ручки
- "штанга" или "балка";
активная створка с од-
ной точкой запирания.
Пассивная створка - две
точки запирания. Доводчик. Огнезащита EI-60. Цвет внутри RAL 9010. Цвет снаружи RAL 9006</t>
  </si>
  <si>
    <t>Металлическая  дверь с порош-
ковой покраской; наружного исполнения; глу-
хое стальное полотно; по 3 стальные петли
на активной створке. активная
створка с одной точкой. Доводчик. Огнестойкость EI-30. RAL 9006.</t>
  </si>
  <si>
    <t>Дверь с двупольными полотнами (900+...), металлическая  дверь с порошковой покраской; противопожарная глухое стальное полотно; по три стальные петли на активной створке; ; активная створка с одной точкой запирания; пассивная створка с одной ручкой запирания, уплотнение в притворах. Доводчик. Огнестойкость EI-30. RAL 9006</t>
  </si>
  <si>
    <r>
      <t>Дверь утепленная наружная, автоматическая разблокировка при пожаре</t>
    </r>
    <r>
      <rPr>
        <b/>
        <u/>
        <sz val="10"/>
        <color rgb="FFFF0000"/>
        <rFont val="Calibri"/>
        <family val="2"/>
        <charset val="204"/>
        <scheme val="minor"/>
      </rPr>
      <t xml:space="preserve"> (подготовка под эл магниты)</t>
    </r>
    <r>
      <rPr>
        <sz val="10"/>
        <color theme="1"/>
        <rFont val="Calibri"/>
        <family val="2"/>
        <charset val="204"/>
        <scheme val="minor"/>
      </rPr>
      <t>. ручка "Антипаника", тип - "штанга" или "балка".Доводчик. RAL 6018 снаружи, RAL 9004 внутри</t>
    </r>
  </si>
  <si>
    <t>Металлическая  дверь с порош-
ковой покраской; наружного исполнения; две
створки одинаковой ширины; глухое стальное
полотно; по 3 стальные петли на каждой
створке. Ручка "Антипаника" на
двух створках; тип ручки
- "штанга" или "балка";
активная створка с од-
ной точкой запирания.
Пассивная створка - две
точки запирания. Доводчик. Внутри RAL 9010. Снаружи RAL 9006</t>
  </si>
  <si>
    <t>Металлическая оцинкованная дверь с порош-
ковой покраской; наружного исполнения; две
створки одинаковой ширины; глухое стальное
полотно; по 3 стальные петли на каждой
створке. Ручка "Антипаника" на
двух створках; тип ручки
- "штанга" или "балка";
активная створка с од-
ной точкой запирания.
Пассивная створка - две
точки запирания. Доводчик. Внутри RAL 9010. Снаружи RAL 9006</t>
  </si>
  <si>
    <t>Металлическая  дверь с порош-
ковой покраской; уличного исполнения глухое сталь-
ное полотно. Огнезащита EI-60. RAL 9006</t>
  </si>
  <si>
    <t>Дверь металлическая противопожарная. Огнезащита EI-60. RAL 9006</t>
  </si>
  <si>
    <t>Металлическая  дверь с порош-
ковой покраской; уличного исполнения глухое сталь-
ное полотно. Без порога. Доводчик. Огнезащита EI-30. Внутри RAL 9010, снаружи RAL 9006</t>
  </si>
  <si>
    <t>Металлическая  дверь с порош-
ковой покраской; уличного исполнения глухое сталь-
ное полотно. Без порога. Доводчик. Огнезащита EI-30. RAL 9006</t>
  </si>
  <si>
    <r>
      <t xml:space="preserve">Металлическая дверь с порош-
ковой покраской; противопожарная; глухое
стальное полотно. Предусмотреть возможность установки системы "Мастер-ключ" </t>
    </r>
    <r>
      <rPr>
        <b/>
        <u/>
        <sz val="10"/>
        <color rgb="FFFF0000"/>
        <rFont val="Calibri"/>
        <family val="2"/>
        <charset val="204"/>
        <scheme val="minor"/>
      </rPr>
      <t>(ПОДГОТОВКА)</t>
    </r>
  </si>
  <si>
    <t>Толщина металла 1,2 мм, коробка угловая с наличником, равнопольная, порог с притвором 30 мм, 3 петли на створке нерегулируемые. Фурнитура: система "антипаника" для двупольной двери+снхронизатор последовательности закрывания створок+толкатели (DOORLOCK), цилиндр с комплектом ключей, нажимная ручка нерж сталь с наружней стороны</t>
  </si>
  <si>
    <t>Толщина металла 1,2 мм, коробка угловая с наличником, рабочая створка 900 мм, ответниая створка на шпингалетах, порог с притвором 30 мм, по  3 петли на створке нерегулируемые. Фурнитура: врезной замок, цилиндр ключ/ключ с комплектом ключей, нажимная ручка нерж сталь</t>
  </si>
  <si>
    <t>Толщина металла 1,2 мм, коробка угловая с наличником, рабочая створка 900 мм, ответная створка на шпингалетах, порог с притвором 30 мм, по  3 петли на створке нерегулируемые. Фурнитура: врезной замок с функцией "антипаника", цилиндр ключ/ключ с комплектом ключей, нажимная ручка ПП черного цвета снаружи, изнутри "паник-бар" на рабочую створку</t>
  </si>
  <si>
    <t>Толщина металла 1,2 мм, коробка угловая с наличником, порог с притвором 30 мм, 3 петли на створке нерегулируемые. Фурнитура: врезной замок, цилиндр с комплектом ключей, надимная ручка ПП белого цвета</t>
  </si>
  <si>
    <t>Толщина металла 1,2 мм, коробка угловая с наличником, порог с притвором 30 мм, 3 петли на створке нерегулируемые. Фурнитура: врезной замок, цилиндр ключ/ключ-вертушка с комплектом ключей, надимная ручка ПП белого цвета</t>
  </si>
  <si>
    <t>Толщина металла 1,2 мм, коробка угловая с наличником, рабочая створка 900 мм, ответниая створка на шпингалетах, порог с притвором 30 мм, по  3 петли на створке нерегулируемые. Фурнитура: врезной замок, цилиндр ключ/ключ с комплектом ключей, надимная ручка ПП белого цвета</t>
  </si>
  <si>
    <t>Толщина металла 1,2 мм, коробка угловая с наличником, рабочая створка 900 мм, ответниая створка на шпингалетах, порог с притвором 30 мм, по  3 петли на створке нерегулируемые. Фурнитура: врезной замок, цилиндр ключ/ключ с комплектом ключей, нажимная ручка ПП белого цвета</t>
  </si>
  <si>
    <t>Толщина металла 1,2 мм, коробка угловая с наличником, рабочая створка 900 мм, ответная створка на шпингалетах, порог с притвором 30 мм, по  3 петли на створке нерегулируемые. Фурнитура: врезной замок с функцией "антипаника", цилиндр ключ/ключ с комплектом ключей, нажимная ручка ПП белого цвета снаружи, изнутри "паник-бар" на рабочую створку</t>
  </si>
  <si>
    <t>Толщина металла 1,2 мм, коробка угловая с наличником, рабочая створка 900 мм, ответная створка на шпингалетах, порог с притвором 30 мм, по  3 петли на створке нерегулируемые. Фурнитура: врезной замок, цилиндр ключ/ключ с комплектом ключей, нажимная ручка ПП белого цвета</t>
  </si>
  <si>
    <t>Толщина металла 1,2 мм, коробка угловая с наличником, порог с притвором 30 мм, 3 петли на створке нерегулируемые. Фурнитура: врезной замок, цилиндр ключ/ключ с комплектом ключей, нажимная ручка ПП белого цвета</t>
  </si>
  <si>
    <t>Металлическая дверь с порош-
ковой покраской; облегченная, противопожарная EI30; глухое стальное полотно; по 3 стальные петли
на активной створке Ручка металическая нажимного типа (в цвет полотна); Доводчик. Огнезащита EI-30. RAL 9010</t>
  </si>
  <si>
    <r>
      <t>Металлическая  дверь с порошковой покраской, облегченная, глухое стальное полотно, беспороговая. Вент решетка в нижней
части дверного полотна; отбойник</t>
    </r>
    <r>
      <rPr>
        <sz val="10"/>
        <rFont val="Calibri"/>
        <family val="2"/>
        <charset val="204"/>
        <scheme val="minor"/>
      </rPr>
      <t xml:space="preserve"> из</t>
    </r>
    <r>
      <rPr>
        <b/>
        <u/>
        <sz val="10"/>
        <color rgb="FFFF0000"/>
        <rFont val="Calibri"/>
        <family val="2"/>
        <charset val="204"/>
        <scheme val="minor"/>
      </rPr>
      <t xml:space="preserve"> </t>
    </r>
    <r>
      <rPr>
        <sz val="10"/>
        <rFont val="Calibri"/>
        <family val="2"/>
        <charset val="204"/>
        <scheme val="minor"/>
      </rPr>
      <t>нержавеюжей стали</t>
    </r>
    <r>
      <rPr>
        <b/>
        <u/>
        <sz val="10"/>
        <color rgb="FFFF0000"/>
        <rFont val="Calibri"/>
        <family val="2"/>
        <charset val="204"/>
        <scheme val="minor"/>
      </rPr>
      <t xml:space="preserve"> (с ДВУХ СТОРОН)</t>
    </r>
    <r>
      <rPr>
        <sz val="10"/>
        <color theme="1"/>
        <rFont val="Calibri"/>
        <family val="2"/>
        <charset val="204"/>
        <scheme val="minor"/>
      </rPr>
      <t xml:space="preserve">, в нижней части двери, толщина листа 1-1,5мм, h отбойника 200-300 мм Дополнительно установить специализированное оборудование для людей с ограниченными возможностями. Доводчик с </t>
    </r>
    <r>
      <rPr>
        <b/>
        <u/>
        <sz val="10"/>
        <color rgb="FFFF0000"/>
        <rFont val="Calibri"/>
        <family val="2"/>
        <charset val="204"/>
        <scheme val="minor"/>
      </rPr>
      <t>ЗАДЕРЖКОЙ ЗАКРЫВАНИЯ</t>
    </r>
    <r>
      <rPr>
        <sz val="10"/>
        <color theme="1"/>
        <rFont val="Calibri"/>
        <family val="2"/>
        <charset val="204"/>
        <scheme val="minor"/>
      </rPr>
      <t>. Огнезащита EI-30. RAL 9010</t>
    </r>
  </si>
  <si>
    <t>Дверь с двупольными полотнами (900+300), металлическая дверь с порошковой покраской; противопожарная глухое стальное полотно; по три стальные петли на активной створке; Ручка металическая нажимного типа (в цвет полотна); активная створка с одной точкой запирания; пассивная створка с одной ручкой запирания, уплотнение в притворах. Доводчик. Огнезащита EI-30. RAL 9010</t>
  </si>
  <si>
    <t>Дверь с двупольными полотнами (900+300), металлическая  дверь с порошковой покраской; противопожарная глухое стальное полотно; по три стальные петли на активной створке; активная створка с одной точкой запирания; пассивная створка с одной ручкой запирания, уплотнение в притворах. Доводчик. Огнезащита EI-30. RAL 9010</t>
  </si>
  <si>
    <r>
      <t xml:space="preserve">Дверь с двупольными полотнами (900+300), металлическая дверь с порошковой покраской; противопожарная глухое стальное полотно; по три стальные петли на активной створке; ручка "Антипаника" на </t>
    </r>
    <r>
      <rPr>
        <b/>
        <u/>
        <sz val="10"/>
        <color rgb="FFFF0000"/>
        <rFont val="Calibri"/>
        <family val="2"/>
        <charset val="204"/>
        <scheme val="minor"/>
      </rPr>
      <t>РАБОЧЕЙ СТВОРКЕ</t>
    </r>
    <r>
      <rPr>
        <sz val="10"/>
        <color theme="1"/>
        <rFont val="Calibri"/>
        <family val="2"/>
        <charset val="204"/>
        <scheme val="minor"/>
      </rPr>
      <t>, тип - "штанга" или "балка"; активная створка с одной точкой запирания; пассивная створка с одной ручкой запирания, уплотнение в притворах. Доводчик</t>
    </r>
    <r>
      <rPr>
        <sz val="10"/>
        <color theme="1"/>
        <rFont val="Calibri"/>
        <family val="2"/>
        <charset val="204"/>
        <scheme val="minor"/>
      </rPr>
      <t>. Огнезащита EI-30. RAL 9010</t>
    </r>
  </si>
  <si>
    <r>
      <t>Дверь с двупольными полотнами (900+300), металлическая  дверь с порошковой покраской; противопожарная глухое стальное полотно; по три стальные петли на активной створке; ручка нажимного типа в цвет полотна; активная створка с одной точкой запирания; пассивная створка с одной ручкой запирания, уплотнение в притворах. Доводчик</t>
    </r>
    <r>
      <rPr>
        <sz val="10"/>
        <color theme="1"/>
        <rFont val="Calibri"/>
        <family val="2"/>
        <charset val="204"/>
        <scheme val="minor"/>
      </rPr>
      <t>. Огнезащита EI-30. RAL 9010</t>
    </r>
  </si>
  <si>
    <r>
      <t xml:space="preserve">Металлическая дверь с порошковой покрас-
кой; противопожарная EI30; глухое стальное
полотно; по 3 стальные петли на активной
створке, Ручка металлическая нажимного типа (в
цвет полотна); Отбойник из нержаве-
южей стали </t>
    </r>
    <r>
      <rPr>
        <b/>
        <u/>
        <sz val="10"/>
        <color rgb="FFFF0000"/>
        <rFont val="Calibri"/>
        <family val="2"/>
        <charset val="204"/>
        <scheme val="minor"/>
      </rPr>
      <t>(С ДВУХ СТОРОН)</t>
    </r>
    <r>
      <rPr>
        <sz val="10"/>
        <color theme="1"/>
        <rFont val="Calibri"/>
        <family val="2"/>
        <charset val="204"/>
        <scheme val="minor"/>
      </rPr>
      <t>, в нижней
части двери, толщина
листа 1-1,5мм, h отбой-
ника 200-300 мм. Доводчик. RAL 9010</t>
    </r>
  </si>
  <si>
    <t>Металлическая дверь с порош-
ковой покраской; противопожарная EI30; глу-
хое стальное полотно; по 3 стальные петли
на активной створке Ручка металическая нажимного типа (в
цвет полотна); Доводчик. Огнезащита EI-30. RAL 9010</t>
  </si>
  <si>
    <r>
      <t xml:space="preserve">Дверь с двупольными полотнами (900+300), металлическая дверь с порошковой покраской; противопожарная глухое стальное полотно; по три стальные петли на активной створке; ручка "Антипаника" на </t>
    </r>
    <r>
      <rPr>
        <b/>
        <u/>
        <sz val="10"/>
        <color rgb="FFFF0000"/>
        <rFont val="Calibri"/>
        <family val="2"/>
        <charset val="204"/>
        <scheme val="minor"/>
      </rPr>
      <t>рабочей  створке</t>
    </r>
    <r>
      <rPr>
        <sz val="10"/>
        <color theme="1"/>
        <rFont val="Calibri"/>
        <family val="2"/>
        <charset val="204"/>
        <scheme val="minor"/>
      </rPr>
      <t>, тип - "штанга" или "балка"; активная створка с одной точкой запирания; пассивная створка с одной ручкой запирания, уплотнение в притворах. Доводчик. Огнезащита EI-30. RAL 9010</t>
    </r>
  </si>
  <si>
    <r>
      <t xml:space="preserve">Дверь с двупольными полотнами (900+300), металлическая дверь с порошковой покраской; противопожарная глухое стальное полотно; по три стальные петли на активной створке; ручка "Антипаника" на </t>
    </r>
    <r>
      <rPr>
        <b/>
        <u/>
        <sz val="10"/>
        <color rgb="FFFF0000"/>
        <rFont val="Calibri"/>
        <family val="2"/>
        <charset val="204"/>
        <scheme val="minor"/>
      </rPr>
      <t>рабочей створке</t>
    </r>
    <r>
      <rPr>
        <sz val="10"/>
        <color theme="1"/>
        <rFont val="Calibri"/>
        <family val="2"/>
        <charset val="204"/>
        <scheme val="minor"/>
      </rPr>
      <t>, тип - "штанга" или "балка"; активная створка с одной точкой запирания; пассивная створка с одной ручкой запирания, уплотнение в притворах. Доводчик. Огнезащита EI-30. RAL 9010</t>
    </r>
  </si>
  <si>
    <t>Металлическая  дверь с порошковой покраской, облегченная, глухое стальное полотно, уплотнение в притворах. Доводчик.RAL 9010</t>
  </si>
  <si>
    <t>Металлическая дверь с порошковой покраской, облегченная, глухое стальное полотно, уплотнение в притворах. Доводчик. RAL 9010</t>
  </si>
  <si>
    <r>
      <t xml:space="preserve">Дверь с двупольными полотнами (900+300), металлическая оцинкованная дверь с порошковой покраской; противопожарная глухое стальное полотно; по три стальные петли на активной створке; ручка "Антипаника" </t>
    </r>
    <r>
      <rPr>
        <b/>
        <u/>
        <sz val="10"/>
        <color rgb="FFFF0000"/>
        <rFont val="Calibri"/>
        <family val="2"/>
        <charset val="204"/>
        <scheme val="minor"/>
      </rPr>
      <t>на рабочей створке</t>
    </r>
    <r>
      <rPr>
        <sz val="10"/>
        <color theme="1"/>
        <rFont val="Calibri"/>
        <family val="2"/>
        <charset val="204"/>
        <scheme val="minor"/>
      </rPr>
      <t>, тип - "штанга" или "балка"; активная створка с одной точкой запирания; пассивная створка с одной ручкой запирания, уплотнение в притворах. Доводчик. Огнезащита EI-60. RAL 9010</t>
    </r>
  </si>
  <si>
    <t>Толщина металла 1,2 мм, коробка угловая с наличником, равнопольная ???, ответная створка на шпингалетах, порог с притвором 30 мм, по  3 петли на створке нерегулируемые. Фурнитура: врезной замок, цилиндр ключ/ключ с комплектом ключей, нажимная ручка нерж сталь</t>
  </si>
  <si>
    <t>Толщина металла 1,2 мм, коробка угловая с наличником, порог с притвором 30 мм, по  3 петли на створке нерегулируемые. Фурнитура: врезной замок, цилиндр ключ/ключ с комплектом ключей, нажимная ручка нерж сталь</t>
  </si>
  <si>
    <t>Толщина металла 1,2 мм, коробка угловая с наличником, без порога, по  3 петли на створке нерегулируемые. Фурнитура: врезной замок, цилиндр ключ/ключ с комплектом ключей, нажимная ручка нерж сталь</t>
  </si>
  <si>
    <t>102 - Торговый зал</t>
  </si>
  <si>
    <t>129 - Подготовка воды</t>
  </si>
  <si>
    <t>130 -Спринклерная</t>
  </si>
  <si>
    <t>Лестничная клетка ГРЩ</t>
  </si>
  <si>
    <t>128 - Зарядная автопогрузчиков</t>
  </si>
  <si>
    <t>122 - Загрузочная</t>
  </si>
  <si>
    <t>101 - Тамбур главного входа</t>
  </si>
  <si>
    <t>103 - Холодный склад</t>
  </si>
  <si>
    <t>137 - Охранная</t>
  </si>
  <si>
    <t>222 - Венткамера</t>
  </si>
  <si>
    <t>132 - Оборудование систем связи, серверная</t>
  </si>
  <si>
    <t>108 - С/У для инвалидов</t>
  </si>
  <si>
    <t>102.1 - коридор</t>
  </si>
  <si>
    <t>121 - Лестничная клетка</t>
  </si>
  <si>
    <t>104 - Open-space</t>
  </si>
  <si>
    <t>131 - Выдача униформы</t>
  </si>
  <si>
    <t>115 - Лестничная клетка</t>
  </si>
  <si>
    <t>219 - Лестничная клетка</t>
  </si>
  <si>
    <t>214 - Хранение пищевых отходов</t>
  </si>
  <si>
    <t>220 - Лестничная клетка</t>
  </si>
  <si>
    <t>ТЗ-51, помещ 102</t>
  </si>
  <si>
    <t>ТЗ-52, помещ 102</t>
  </si>
  <si>
    <t>АБК-53Л, помещ 129</t>
  </si>
  <si>
    <t>АБК-54, помещ 130</t>
  </si>
  <si>
    <t>АБК-55, ЛК ГРЩ</t>
  </si>
  <si>
    <t>АБК-56, помещ 128</t>
  </si>
  <si>
    <t>АБК-59, помещ 122</t>
  </si>
  <si>
    <t>АБК-60, помещ 122</t>
  </si>
  <si>
    <t>ТЗ-69, помещ 101 тамбур</t>
  </si>
  <si>
    <t>ТЗ-70, помещ 102</t>
  </si>
  <si>
    <t>ТЗ-71, помещ 102</t>
  </si>
  <si>
    <t>ТЗ-72, помещ 102</t>
  </si>
  <si>
    <t>ТЗ-73, помещ 102</t>
  </si>
  <si>
    <t>ХС-82, помещ 103</t>
  </si>
  <si>
    <t>ХС-88Л, помещ 103</t>
  </si>
  <si>
    <t>ХС-89, помещ 103</t>
  </si>
  <si>
    <t>ХС-91, помещ 103</t>
  </si>
  <si>
    <t>ХС-92, помещ 13</t>
  </si>
  <si>
    <t>АБК-121, помещ 222</t>
  </si>
  <si>
    <t>АБК-33Л, помещ 132</t>
  </si>
  <si>
    <t>АБК-7Л, помещ 108</t>
  </si>
  <si>
    <t>АБК-8, помещ 102.1</t>
  </si>
  <si>
    <t>АБК-27, помещ 121</t>
  </si>
  <si>
    <t>АБК-30, помещ 104</t>
  </si>
  <si>
    <t>АБК-31, помещ 102</t>
  </si>
  <si>
    <t>АБК-32Л, помещ 131</t>
  </si>
  <si>
    <t>АБК-35, помещ 115</t>
  </si>
  <si>
    <t>АБК-95, помещ 219</t>
  </si>
  <si>
    <t>АБК-100, помещ 214</t>
  </si>
  <si>
    <t>АБК-102, помещ 214</t>
  </si>
  <si>
    <t>АБК-118, помещ 22</t>
  </si>
  <si>
    <t>АБК-119, помещ 220</t>
  </si>
  <si>
    <t>в цвет двери на двери RAL 9006(серые), на двери RAL 9010 (белые), на двери RAL 9004 (черные)</t>
  </si>
  <si>
    <t>ХС-84, помещ 137</t>
  </si>
  <si>
    <r>
      <t xml:space="preserve">Угловая коробка, порог 30 мм с притвором, </t>
    </r>
    <r>
      <rPr>
        <b/>
        <u/>
        <sz val="10"/>
        <color rgb="FFFF0000"/>
        <rFont val="Arial Cyr"/>
        <charset val="204"/>
      </rPr>
      <t>замок Nemef,</t>
    </r>
    <r>
      <rPr>
        <sz val="10"/>
        <rFont val="Arial Cyr"/>
        <charset val="204"/>
      </rPr>
      <t xml:space="preserve"> без ручки. </t>
    </r>
  </si>
  <si>
    <r>
      <t xml:space="preserve">Угловая коробка, порог 30 мм с притвором, </t>
    </r>
    <r>
      <rPr>
        <b/>
        <u/>
        <sz val="10"/>
        <color rgb="FFFF0000"/>
        <rFont val="Arial Cyr"/>
        <charset val="204"/>
      </rPr>
      <t>замок Nemef</t>
    </r>
    <r>
      <rPr>
        <sz val="10"/>
        <rFont val="Arial Cyr"/>
        <charset val="204"/>
      </rPr>
      <t xml:space="preserve">, без ручки. </t>
    </r>
  </si>
  <si>
    <r>
      <t>Угловая коробка, порог 30 мм с притвором,</t>
    </r>
    <r>
      <rPr>
        <b/>
        <u/>
        <sz val="10"/>
        <color rgb="FFFF0000"/>
        <rFont val="Arial Cyr"/>
        <charset val="204"/>
      </rPr>
      <t xml:space="preserve"> замок Nemef</t>
    </r>
    <r>
      <rPr>
        <sz val="10"/>
        <rFont val="Arial Cyr"/>
        <charset val="204"/>
      </rPr>
      <t xml:space="preserve"> , без ручки. </t>
    </r>
  </si>
  <si>
    <r>
      <t xml:space="preserve">Угловая коробка, порог 30 мм с притвором,  </t>
    </r>
    <r>
      <rPr>
        <b/>
        <u/>
        <sz val="10"/>
        <color rgb="FFFF0000"/>
        <rFont val="Arial Cyr"/>
        <charset val="204"/>
      </rPr>
      <t>замок Nemef,</t>
    </r>
    <r>
      <rPr>
        <sz val="10"/>
        <rFont val="Arial Cyr"/>
        <charset val="204"/>
      </rPr>
      <t xml:space="preserve"> без ручки. </t>
    </r>
  </si>
  <si>
    <r>
      <t>Угловая коробка, порог 30 мм,</t>
    </r>
    <r>
      <rPr>
        <b/>
        <u/>
        <sz val="10"/>
        <color rgb="FFFF0000"/>
        <rFont val="Arial Cyr"/>
        <charset val="204"/>
      </rPr>
      <t xml:space="preserve"> замок Nemef</t>
    </r>
    <r>
      <rPr>
        <sz val="10"/>
        <rFont val="Arial Cyr"/>
        <charset val="204"/>
      </rPr>
      <t xml:space="preserve"> , без ручки. </t>
    </r>
  </si>
  <si>
    <r>
      <t xml:space="preserve">Угловая коробка, порог 30 мм, </t>
    </r>
    <r>
      <rPr>
        <b/>
        <u/>
        <sz val="10"/>
        <color rgb="FFFF0000"/>
        <rFont val="Arial Cyr"/>
        <charset val="204"/>
      </rPr>
      <t>замок Nemef</t>
    </r>
    <r>
      <rPr>
        <sz val="10"/>
        <rFont val="Arial Cyr"/>
        <charset val="204"/>
      </rPr>
      <t xml:space="preserve">, без ручки. </t>
    </r>
  </si>
  <si>
    <r>
      <t>Угловая коробка, порог 30 мм, замок с функцией "антипаника"</t>
    </r>
    <r>
      <rPr>
        <b/>
        <u/>
        <sz val="10"/>
        <color rgb="FFFF0000"/>
        <rFont val="Arial Cyr"/>
        <charset val="204"/>
      </rPr>
      <t>(DL)</t>
    </r>
    <r>
      <rPr>
        <sz val="10"/>
        <rFont val="Arial Cyr"/>
        <charset val="204"/>
      </rPr>
      <t xml:space="preserve">, подготока под "паник-бар" на рабочую створку, без ручек. </t>
    </r>
  </si>
  <si>
    <r>
      <t xml:space="preserve">Угловая коробка, порог 30 мм, </t>
    </r>
    <r>
      <rPr>
        <b/>
        <u/>
        <sz val="10"/>
        <color rgb="FFFF0000"/>
        <rFont val="Arial Cyr"/>
        <charset val="204"/>
      </rPr>
      <t>замок Nemef,</t>
    </r>
    <r>
      <rPr>
        <sz val="10"/>
        <rFont val="Arial Cyr"/>
        <charset val="204"/>
      </rPr>
      <t xml:space="preserve"> без ручки. </t>
    </r>
  </si>
  <si>
    <r>
      <t>Угловая коробка, порог 30 мм,</t>
    </r>
    <r>
      <rPr>
        <b/>
        <u/>
        <sz val="10"/>
        <color rgb="FFFF0000"/>
        <rFont val="Arial Cyr"/>
        <charset val="204"/>
      </rPr>
      <t xml:space="preserve"> замок Nemef</t>
    </r>
    <r>
      <rPr>
        <sz val="10"/>
        <rFont val="Arial Cyr"/>
        <charset val="204"/>
      </rPr>
      <t xml:space="preserve"> , без ручки, отбойник из нерж стали на 300 мм с 2-х сторон. </t>
    </r>
  </si>
  <si>
    <r>
      <t>Угловая коробка, порог 30 мм, замок с функцией "антипаника"</t>
    </r>
    <r>
      <rPr>
        <b/>
        <u/>
        <sz val="10"/>
        <color rgb="FFFF0000"/>
        <rFont val="Arial Cyr"/>
        <charset val="204"/>
      </rPr>
      <t xml:space="preserve"> (DL)</t>
    </r>
    <r>
      <rPr>
        <sz val="10"/>
        <rFont val="Arial Cyr"/>
        <charset val="204"/>
      </rPr>
      <t xml:space="preserve">, подготовка под "паник-бар" на рабочую створку, без ручек. </t>
    </r>
  </si>
  <si>
    <r>
      <t xml:space="preserve">Угловая коробка, порог 30 мм, </t>
    </r>
    <r>
      <rPr>
        <b/>
        <u/>
        <sz val="10"/>
        <color rgb="FFFF0000"/>
        <rFont val="Arial Cyr"/>
        <charset val="204"/>
      </rPr>
      <t xml:space="preserve">замок Nemef </t>
    </r>
    <r>
      <rPr>
        <sz val="10"/>
        <rFont val="Arial Cyr"/>
        <charset val="204"/>
      </rPr>
      <t xml:space="preserve">, без ручки. </t>
    </r>
  </si>
  <si>
    <r>
      <t xml:space="preserve">Угловая коробка, порог 30 мм, замок с функцией "антипаника", подготовка под "паник-бар" </t>
    </r>
    <r>
      <rPr>
        <b/>
        <u/>
        <sz val="10"/>
        <color rgb="FFFF0000"/>
        <rFont val="Arial Cyr"/>
        <charset val="204"/>
      </rPr>
      <t>(DL)</t>
    </r>
    <r>
      <rPr>
        <sz val="10"/>
        <rFont val="Arial Cyr"/>
        <charset val="204"/>
      </rPr>
      <t xml:space="preserve">на рабочую створку, без ручек. </t>
    </r>
  </si>
  <si>
    <t>АБК-42Л, помещ 125</t>
  </si>
  <si>
    <t>АБК-46Л, помещ 126</t>
  </si>
  <si>
    <r>
      <t xml:space="preserve">Угловая коробка, порог 30 мм, замок с функцией "антипаника" </t>
    </r>
    <r>
      <rPr>
        <b/>
        <sz val="10"/>
        <color rgb="FFFF0000"/>
        <rFont val="Arial Cyr"/>
        <charset val="204"/>
      </rPr>
      <t>(DL)</t>
    </r>
    <r>
      <rPr>
        <sz val="10"/>
        <rFont val="Arial Cyr"/>
        <charset val="204"/>
      </rPr>
      <t xml:space="preserve">, подготовка под "паник-бар", без ручек. </t>
    </r>
  </si>
  <si>
    <r>
      <t>Угловая коробка, порог 30 мм, замок с функцией "антипаника"</t>
    </r>
    <r>
      <rPr>
        <b/>
        <u/>
        <sz val="10"/>
        <color rgb="FFFF0000"/>
        <rFont val="Arial Cyr"/>
        <charset val="204"/>
      </rPr>
      <t>(DL)</t>
    </r>
    <r>
      <rPr>
        <sz val="10"/>
        <rFont val="Arial Cyr"/>
        <charset val="204"/>
      </rPr>
      <t xml:space="preserve">, подготовка под "паник-бар" на рабочую створку, без ручек. </t>
    </r>
  </si>
  <si>
    <r>
      <t>Угловая коробка, порог 30 мм, замок с функцией "антипаника" (</t>
    </r>
    <r>
      <rPr>
        <b/>
        <u/>
        <sz val="10"/>
        <color rgb="FFFF0000"/>
        <rFont val="Arial Cyr"/>
        <charset val="204"/>
      </rPr>
      <t>DL)</t>
    </r>
    <r>
      <rPr>
        <sz val="10"/>
        <rFont val="Arial Cyr"/>
        <charset val="204"/>
      </rPr>
      <t xml:space="preserve">, подготовка под "паник-бар" </t>
    </r>
    <r>
      <rPr>
        <sz val="10"/>
        <rFont val="Arial Cyr"/>
        <charset val="204"/>
      </rPr>
      <t xml:space="preserve"> на рабочую створку, без ручек. </t>
    </r>
  </si>
  <si>
    <r>
      <t xml:space="preserve">Угловая коробка, порог с притвором 30 мм,  замок с функцией "антипаника" </t>
    </r>
    <r>
      <rPr>
        <b/>
        <u/>
        <sz val="10"/>
        <color rgb="FFFF0000"/>
        <rFont val="Arial Cyr"/>
        <charset val="204"/>
      </rPr>
      <t>(DL)</t>
    </r>
    <r>
      <rPr>
        <sz val="10"/>
        <rFont val="Arial Cyr"/>
        <charset val="204"/>
      </rPr>
      <t xml:space="preserve">, подготовка под "паник-бар", без ручек. </t>
    </r>
  </si>
  <si>
    <r>
      <t>Угловая коробка, порог 30 мм с притвором, замок с функцией "антипаника"</t>
    </r>
    <r>
      <rPr>
        <b/>
        <u/>
        <sz val="10"/>
        <color rgb="FFFF0000"/>
        <rFont val="Arial Cyr"/>
        <charset val="204"/>
      </rPr>
      <t xml:space="preserve"> (DL</t>
    </r>
    <r>
      <rPr>
        <sz val="10"/>
        <rFont val="Arial Cyr"/>
        <charset val="204"/>
      </rPr>
      <t xml:space="preserve">), подготовка под эл. магнит, подготовка под "паник-бар", без ручек. </t>
    </r>
    <r>
      <rPr>
        <b/>
        <u/>
        <sz val="10"/>
        <color rgb="FFFF0000"/>
        <rFont val="Arial Cyr"/>
        <charset val="204"/>
      </rPr>
      <t>Окраска снаружи 6018, с внутренней 9004</t>
    </r>
  </si>
  <si>
    <t>АБК-6Л, помещ 132</t>
  </si>
  <si>
    <t>Толщина металла 1,2 мм, коробка угловая с наличником,, порог с притвором 30 мм, по  3 петли на створке нерегулируемые. Фурнитура: врезной замок, цилиндр ключ/ключ с комплектом ключей, нажимная ручка нерж сталь</t>
  </si>
  <si>
    <t>Толщина металла 1,2 мм, коробка угловая с наличником, , порог с притвором 30 мм, по  3 петли на створке нерегулируемые. Фурнитура: врезной замок, цилиндр ключ/ключ с комплектом ключей, нажимная ручка нерж сталь</t>
  </si>
  <si>
    <t>Металлическая дверь с порошковой покрас-
кой; противопожарная EI30; глухое стальное
полотно; по 3 стальные петли на активной
створке, ручка "Антипаника"; тип ручки -
"штанга" или "балка". RAL 9010. Доводчик. Левое открывание</t>
  </si>
  <si>
    <t>Металлическая оцинкованная дверь с порош-
ковой покраской; облегченая; глухое сталь-
ное полотно. Огнезащита EI-30. Доводчик. Левое открывание. RAL 9010. Вент решетка в нижней
части дверного полотна;
Отбойник из нержаве-
южей стали, в нижней
части двери, толщина
листа 1-1,5 мм, h
отбойника 200-300 мм</t>
  </si>
  <si>
    <t>Толщина металла 1,2 мм, коробка угловая с наличником, порог с притвором 30 мм,   3 петли на створке. Фурнитура: врезной замок с функцией "антипаника", цилиндр ключ/ключ с комплектом ключей, нажимная ручка ПП белого цвета снаружи, изнутри "паник-бар" (DOORLOCK)</t>
  </si>
  <si>
    <t>Толщина металла 1,2 мм, коробка угловая с наличником, порог с притвором 30 мм, 3 петли на створке нерегулируемые. Фурнитура: врезной замок Nemef, цилиндр ключ/ключ-вертушка с комплектом ключей, нажимная ручка ПП белого цвета</t>
  </si>
  <si>
    <r>
      <t>Угловая коробка, равнопольная, порог 30 мм с притвором,</t>
    </r>
    <r>
      <rPr>
        <b/>
        <u/>
        <sz val="10"/>
        <color rgb="FFFF0000"/>
        <rFont val="Arial Cyr"/>
        <charset val="204"/>
      </rPr>
      <t xml:space="preserve"> замок Nemef </t>
    </r>
    <r>
      <rPr>
        <sz val="10"/>
        <rFont val="Arial Cyr"/>
        <charset val="204"/>
      </rPr>
      <t xml:space="preserve">, без ручки. </t>
    </r>
  </si>
  <si>
    <r>
      <t xml:space="preserve">Угловая коробка, равнопольная, порог 30 мм с притвором, </t>
    </r>
    <r>
      <rPr>
        <b/>
        <u/>
        <sz val="10"/>
        <color rgb="FFFF0000"/>
        <rFont val="Arial Cyr"/>
        <charset val="204"/>
      </rPr>
      <t>ПОДГОТОВКА ПОД систему "антипаника" для двупольной двери ВРЕЗНАЯ (DL)</t>
    </r>
    <r>
      <rPr>
        <sz val="10"/>
        <rFont val="Arial Cyr"/>
        <charset val="204"/>
      </rPr>
      <t>.  Подготовка под доводчики, под синхронизаторы и толкатели на обеих створках.  Окраска 9006 снаружи, 9010 с внутренней. ЦЕЛЬНОГНУТАЯ. Покупаете и ставите на заводе только замок в рабочую створку, замок в ответную створку, тяги и запирающие утсройства, все внешние ручки, паник-бары, санхронизаторы и толкатели покупаем сами.</t>
    </r>
  </si>
  <si>
    <r>
      <t xml:space="preserve">Угловая коробка, равнопольная, порог 30 мм с притвором, </t>
    </r>
    <r>
      <rPr>
        <b/>
        <u/>
        <sz val="10"/>
        <color rgb="FFFF0000"/>
        <rFont val="Arial Cyr"/>
        <charset val="204"/>
      </rPr>
      <t>ПОДГОТОВКА ПОД систему "антипаника" для двупольной двери ВРЕЗНАЯ (DL)</t>
    </r>
    <r>
      <rPr>
        <sz val="10"/>
        <rFont val="Arial Cyr"/>
        <charset val="204"/>
      </rPr>
      <t>.  Подготовка под доводчики, под синхронизаторы и толкатели на обеих створках.  Окраска 9006 снаружи, 9010 с внутренней. ЦЕЛЬНОГНУТАЯ. Покупаете и ставите на заводе только замок в рабочую створку, замок в ответную створку, тяги и запирающие утсройства, все внешние ручки, паник-бары, синхронизаторы и толкатли покупаем сами.</t>
    </r>
  </si>
  <si>
    <r>
      <t xml:space="preserve">Угловая коробка, равнопольная, порог 30 мм с притвором, </t>
    </r>
    <r>
      <rPr>
        <b/>
        <u/>
        <sz val="10"/>
        <color rgb="FFFF0000"/>
        <rFont val="Arial Cyr"/>
        <charset val="204"/>
      </rPr>
      <t>ПОДГОТОВКА ПОД систему "антипаника" для двупольной двери ВРЕЗНАЯ (DL)</t>
    </r>
    <r>
      <rPr>
        <sz val="10"/>
        <rFont val="Arial Cyr"/>
        <charset val="204"/>
      </rPr>
      <t>.  Подготовка под доводчики, под синхронизаторы и толкатели на обеих створках.  Окраска 9006 снаружи, 9010 с внутренней.  ЦЕЛЬНОГНУТАЯ. Покупаете и ставите на заводе только замок в рабочую створку, замок в ответную створку, тяги, запирающие утсройства,  все внешние ручки, паник-бары, синхронизаторы и толкатели покупаем сами.</t>
    </r>
  </si>
  <si>
    <r>
      <t xml:space="preserve">Угловая коробка, равнопольная, порог 30 мм с притвором, </t>
    </r>
    <r>
      <rPr>
        <b/>
        <u/>
        <sz val="10"/>
        <color rgb="FFFF0000"/>
        <rFont val="Arial Cyr"/>
        <charset val="204"/>
      </rPr>
      <t>ПОДГОТОАКА под систему "антипаника" для двупольной двери ВРЕЗНАЯ (DL)</t>
    </r>
    <r>
      <rPr>
        <sz val="10"/>
        <rFont val="Arial Cyr"/>
        <charset val="204"/>
      </rPr>
      <t>.  Подготовка под доводчики, под синхронизаторы и толкатели на обеих створках.  Окраска 9006 снаружи, 9010 с внутренней. ЦЕЛЬНОГНУТАЯ. Покупаете и ставите на заводе только замок в рабочую створку, замок в ответную створку, тяги, запирающие утсройства, и все внешние ручки, паник-бары, синхронизаторы и толкатели покупаем сами.</t>
    </r>
  </si>
  <si>
    <r>
      <t xml:space="preserve">Угловая коробка, </t>
    </r>
    <r>
      <rPr>
        <u/>
        <sz val="10"/>
        <rFont val="Arial Cyr"/>
        <charset val="204"/>
      </rPr>
      <t>без порога</t>
    </r>
    <r>
      <rPr>
        <sz val="10"/>
        <rFont val="Arial Cyr"/>
        <charset val="204"/>
      </rPr>
      <t>,</t>
    </r>
    <r>
      <rPr>
        <b/>
        <u/>
        <sz val="10"/>
        <color rgb="FFFF0000"/>
        <rFont val="Arial Cyr"/>
        <charset val="204"/>
      </rPr>
      <t xml:space="preserve"> замок Neme</t>
    </r>
    <r>
      <rPr>
        <sz val="10"/>
        <rFont val="Arial Cyr"/>
        <charset val="204"/>
      </rPr>
      <t xml:space="preserve">f, цилиндр ключ/ключ-вертушка, без ручки, отбойник из нерж стали на 300 мм с 2-х сторон. </t>
    </r>
  </si>
  <si>
    <r>
      <t xml:space="preserve">Угловая коробка, порог 30 мм с притвором, </t>
    </r>
    <r>
      <rPr>
        <b/>
        <u/>
        <sz val="10"/>
        <color rgb="FFFF0000"/>
        <rFont val="Arial Cyr"/>
        <charset val="204"/>
      </rPr>
      <t>замок Nemef</t>
    </r>
    <r>
      <rPr>
        <sz val="10"/>
        <rFont val="Arial Cyr"/>
        <charset val="204"/>
      </rPr>
      <t xml:space="preserve"> , без ручки. Подготовка под доводчик</t>
    </r>
  </si>
  <si>
    <r>
      <t xml:space="preserve">Угловая коробка, порог 30 мм с притвором,  </t>
    </r>
    <r>
      <rPr>
        <b/>
        <u/>
        <sz val="10"/>
        <color rgb="FFFF0000"/>
        <rFont val="Arial Cyr"/>
        <charset val="204"/>
      </rPr>
      <t>замок Nemef</t>
    </r>
    <r>
      <rPr>
        <sz val="10"/>
        <rFont val="Arial Cyr"/>
        <charset val="204"/>
      </rPr>
      <t>, без ручки. Подготовка под доводчик</t>
    </r>
  </si>
  <si>
    <r>
      <t>Угловая коробка, порог 30 мм,</t>
    </r>
    <r>
      <rPr>
        <b/>
        <u/>
        <sz val="10"/>
        <color rgb="FFFF0000"/>
        <rFont val="Arial Cyr"/>
        <charset val="204"/>
      </rPr>
      <t xml:space="preserve"> замок Nemef</t>
    </r>
    <r>
      <rPr>
        <sz val="10"/>
        <rFont val="Arial Cyr"/>
        <charset val="204"/>
      </rPr>
      <t xml:space="preserve">, без ручки. Подготовка под доводчик </t>
    </r>
  </si>
  <si>
    <r>
      <t xml:space="preserve">Угловая коробка, порог 30 мм, </t>
    </r>
    <r>
      <rPr>
        <b/>
        <u/>
        <sz val="10"/>
        <color rgb="FFFF0000"/>
        <rFont val="Arial Cyr"/>
        <charset val="204"/>
      </rPr>
      <t>замок Nemef</t>
    </r>
    <r>
      <rPr>
        <sz val="10"/>
        <rFont val="Arial Cyr"/>
        <charset val="204"/>
      </rPr>
      <t>, без ручки. Подготовка под доводчик</t>
    </r>
  </si>
  <si>
    <t>9006  /  9010</t>
  </si>
  <si>
    <r>
      <t>Угловая коробка, порог 30 мм с притвором,</t>
    </r>
    <r>
      <rPr>
        <b/>
        <u/>
        <sz val="10"/>
        <color rgb="FFFF0000"/>
        <rFont val="Arial Cyr"/>
        <charset val="204"/>
      </rPr>
      <t xml:space="preserve"> ПОДГОТОВКА ПОД систему "антипаника" для двупольной двери ВРЕЗНАЯ (DL)</t>
    </r>
    <r>
      <rPr>
        <sz val="10"/>
        <rFont val="Arial Cyr"/>
        <charset val="204"/>
      </rPr>
      <t xml:space="preserve">  Подготовка под доводчики, под синхронизаторы и толкатели </t>
    </r>
    <r>
      <rPr>
        <sz val="10"/>
        <color rgb="FFFF0000"/>
        <rFont val="Arial Cyr"/>
        <charset val="204"/>
      </rPr>
      <t xml:space="preserve">на обеих створках.  </t>
    </r>
    <r>
      <rPr>
        <sz val="10"/>
        <rFont val="Arial Cyr"/>
        <charset val="204"/>
      </rPr>
      <t>Окраска 9006 снаружи, 9010 с внутренней. ЦЕЛЬНОГНУТАЯ. Покупаете и ставите на заводе только замок в рабочую и в ответную створку, тяги и запирающие утсройства, все внешние ручки и паник-бары, ручки, синхронизаторы и толкатели покупаем сами.</t>
    </r>
  </si>
  <si>
    <r>
      <t xml:space="preserve">Угловая коробка, порог 30 мм с притвором, </t>
    </r>
    <r>
      <rPr>
        <b/>
        <u/>
        <sz val="10"/>
        <color rgb="FFFF0000"/>
        <rFont val="Arial Cyr"/>
        <charset val="204"/>
      </rPr>
      <t>ПОДГОТОВКА ПОД систему "антипаника" для двупольной двери ВРЕЗНАЯ (DL).</t>
    </r>
    <r>
      <rPr>
        <sz val="10"/>
        <rFont val="Arial Cyr"/>
        <charset val="204"/>
      </rPr>
      <t xml:space="preserve">  Подготовка под доводчики, под синхронизаторы и толкатели на обеих створках. ЦЕЛЬНОГНУТАЯ. Покупаете и ставите на заводе только замок в рабочую створку, замок в ответную створку, тяги и запирающие утсройства, все внешние ручки и паник-бары, ручки, синхронизаторы и толкатели покупаем сами.</t>
    </r>
  </si>
  <si>
    <t>9006    /   9010</t>
  </si>
  <si>
    <r>
      <t xml:space="preserve">Угловая коробка, порог 30 мм с притвором, </t>
    </r>
    <r>
      <rPr>
        <b/>
        <u/>
        <sz val="10"/>
        <color rgb="FFFF0000"/>
        <rFont val="Arial Cyr"/>
        <charset val="204"/>
      </rPr>
      <t>ПОДГОТОВКА ПОД систему "антипаника" для двупольной двери ВРЕЗНАЯ (DL).</t>
    </r>
    <r>
      <rPr>
        <sz val="10"/>
        <rFont val="Arial Cyr"/>
        <charset val="204"/>
      </rPr>
      <t xml:space="preserve">  Подготовка под доводчики, под синхронизаторы и толкатели на обеих створках.  Окраска 9006 снаружи, 9010 с внутренней. ЦЕЛЬНОГНУТАЯ. Покупаете и ставите на заводе только замок в рабочую створку, замок в ответную створку, тяги и запирающие утсройства, все внешние ручки и паник-бары, ручки, синхронихаторы и толкатели покупаем сами.</t>
    </r>
  </si>
  <si>
    <t>6018  /  9004</t>
  </si>
  <si>
    <t>9006  /    9010</t>
  </si>
  <si>
    <t>9006   /   9010</t>
  </si>
  <si>
    <r>
      <t xml:space="preserve">Угловая коробка, </t>
    </r>
    <r>
      <rPr>
        <b/>
        <u/>
        <sz val="10"/>
        <color rgb="FFFF0000"/>
        <rFont val="Arial Cyr"/>
        <charset val="204"/>
      </rPr>
      <t>БЕЗ ПОРОГА</t>
    </r>
    <r>
      <rPr>
        <sz val="10"/>
        <rFont val="Arial Cyr"/>
        <charset val="204"/>
      </rPr>
      <t xml:space="preserve">, </t>
    </r>
    <r>
      <rPr>
        <b/>
        <u/>
        <sz val="10"/>
        <color rgb="FFFF0000"/>
        <rFont val="Arial Cyr"/>
        <charset val="204"/>
      </rPr>
      <t xml:space="preserve"> замок Nemef</t>
    </r>
    <r>
      <rPr>
        <sz val="10"/>
        <rFont val="Arial Cyr"/>
        <charset val="204"/>
      </rPr>
      <t>, без ручки. Окраска снаружи 9006, внутренний 9010. Остекление в створке 550х900-24мм пож трип на расстоянии 1000 мм от нижнего края створки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</si>
</sst>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.00\ _₽_-;\-* #,##0.00\ _₽_-;_-* &quot;-&quot;??\ _₽_-;_-@_-"/>
    <numFmt numFmtId="165" formatCode="[$-F800]dddd\,\ mmmm\ dd\,\ yyyy"/>
    <numFmt numFmtId="166" formatCode="#,##0.00\ _₽"/>
  </numFmts>
  <fonts count="15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sz val="10"/>
      <name val="Arial Cyr"/>
      <charset val="204"/>
    </font>
    <font>
      <b/>
      <sz val="11"/>
      <color rgb="FFFF0000"/>
      <name val="Calibri"/>
      <family val="2"/>
      <charset val="204"/>
      <scheme val="minor"/>
    </font>
    <font>
      <b/>
      <u/>
      <sz val="10"/>
      <color rgb="FFFF0000"/>
      <name val="Arial Cyr"/>
      <charset val="204"/>
    </font>
    <font>
      <sz val="10"/>
      <color theme="1"/>
      <name val="Calibri"/>
      <family val="2"/>
      <charset val="204"/>
      <scheme val="minor"/>
    </font>
    <font>
      <b/>
      <u/>
      <sz val="10"/>
      <color rgb="FFFF0000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b/>
      <sz val="10"/>
      <color rgb="FFFF0000"/>
      <name val="Arial Cyr"/>
      <charset val="204"/>
    </font>
    <font>
      <u/>
      <sz val="10"/>
      <name val="Arial Cyr"/>
      <charset val="204"/>
    </font>
    <font>
      <sz val="10"/>
      <color rgb="FFFF0000"/>
      <name val="Arial Cyr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0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2" fontId="0" fillId="0" borderId="0" xfId="0" applyNumberFormat="1" applyAlignment="1">
      <alignment wrapText="1"/>
    </xf>
    <xf numFmtId="2" fontId="0" fillId="0" borderId="1" xfId="0" applyNumberFormat="1" applyBorder="1" applyAlignment="1">
      <alignment wrapText="1"/>
    </xf>
    <xf numFmtId="2" fontId="1" fillId="2" borderId="3" xfId="0" applyNumberFormat="1" applyFont="1" applyFill="1" applyBorder="1" applyAlignment="1">
      <alignment horizontal="left" vertical="top" wrapText="1"/>
    </xf>
    <xf numFmtId="2" fontId="0" fillId="0" borderId="0" xfId="0" applyNumberFormat="1" applyBorder="1" applyAlignment="1">
      <alignment wrapText="1"/>
    </xf>
    <xf numFmtId="2" fontId="5" fillId="0" borderId="0" xfId="0" applyNumberFormat="1" applyFont="1" applyBorder="1" applyAlignment="1">
      <alignment wrapText="1"/>
    </xf>
    <xf numFmtId="2" fontId="1" fillId="0" borderId="0" xfId="0" applyNumberFormat="1" applyFont="1" applyBorder="1" applyAlignment="1">
      <alignment wrapText="1"/>
    </xf>
    <xf numFmtId="3" fontId="0" fillId="0" borderId="1" xfId="0" applyNumberFormat="1" applyFill="1" applyBorder="1"/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7" xfId="0" applyBorder="1"/>
    <xf numFmtId="0" fontId="6" fillId="0" borderId="7" xfId="0" applyFont="1" applyFill="1" applyBorder="1" applyAlignment="1">
      <alignment horizontal="left" vertical="center" wrapText="1"/>
    </xf>
    <xf numFmtId="0" fontId="7" fillId="0" borderId="0" xfId="0" applyFont="1" applyFill="1" applyBorder="1"/>
    <xf numFmtId="1" fontId="7" fillId="0" borderId="0" xfId="0" applyNumberFormat="1" applyFont="1" applyBorder="1"/>
    <xf numFmtId="3" fontId="7" fillId="0" borderId="0" xfId="0" applyNumberFormat="1" applyFont="1" applyBorder="1"/>
    <xf numFmtId="2" fontId="0" fillId="0" borderId="0" xfId="0" applyNumberFormat="1"/>
    <xf numFmtId="0" fontId="0" fillId="0" borderId="0" xfId="0" applyAlignment="1">
      <alignment wrapText="1"/>
    </xf>
    <xf numFmtId="0" fontId="9" fillId="0" borderId="1" xfId="0" applyFont="1" applyFill="1" applyBorder="1" applyAlignment="1">
      <alignment horizontal="center" vertical="center"/>
    </xf>
    <xf numFmtId="0" fontId="9" fillId="0" borderId="9" xfId="0" applyFont="1" applyFill="1" applyBorder="1" applyAlignment="1">
      <alignment horizontal="center" vertical="center" wrapText="1"/>
    </xf>
    <xf numFmtId="0" fontId="9" fillId="0" borderId="10" xfId="0" applyFont="1" applyFill="1" applyBorder="1" applyAlignment="1">
      <alignment horizontal="center" vertical="center" wrapText="1"/>
    </xf>
    <xf numFmtId="0" fontId="9" fillId="0" borderId="1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4" borderId="12" xfId="0" applyFill="1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166" fontId="0" fillId="0" borderId="4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6" fontId="0" fillId="0" borderId="8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vertical="center" wrapText="1"/>
    </xf>
    <xf numFmtId="0" fontId="0" fillId="0" borderId="0" xfId="0" applyFill="1" applyBorder="1"/>
    <xf numFmtId="0" fontId="9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 wrapText="1"/>
    </xf>
    <xf numFmtId="3" fontId="0" fillId="0" borderId="0" xfId="0" applyNumberFormat="1" applyFill="1" applyBorder="1"/>
    <xf numFmtId="0" fontId="6" fillId="0" borderId="0" xfId="0" applyFont="1" applyFill="1" applyBorder="1" applyAlignment="1">
      <alignment horizontal="left" vertical="center" wrapText="1"/>
    </xf>
    <xf numFmtId="164" fontId="0" fillId="0" borderId="0" xfId="0" applyNumberFormat="1" applyBorder="1" applyAlignment="1">
      <alignment vertical="center" wrapText="1"/>
    </xf>
    <xf numFmtId="1" fontId="0" fillId="0" borderId="1" xfId="0" applyNumberFormat="1" applyFill="1" applyBorder="1"/>
    <xf numFmtId="2" fontId="0" fillId="0" borderId="1" xfId="0" applyNumberFormat="1" applyFill="1" applyBorder="1" applyAlignment="1">
      <alignment wrapText="1"/>
    </xf>
    <xf numFmtId="0" fontId="0" fillId="0" borderId="12" xfId="0" applyFill="1" applyBorder="1" applyAlignment="1">
      <alignment horizontal="center" vertical="center" wrapText="1"/>
    </xf>
    <xf numFmtId="2" fontId="0" fillId="0" borderId="0" xfId="0" applyNumberFormat="1" applyFill="1"/>
    <xf numFmtId="0" fontId="0" fillId="0" borderId="0" xfId="0" applyFill="1" applyAlignment="1">
      <alignment wrapText="1"/>
    </xf>
    <xf numFmtId="0" fontId="0" fillId="0" borderId="0" xfId="0" applyFill="1"/>
    <xf numFmtId="0" fontId="0" fillId="0" borderId="0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1" fontId="0" fillId="0" borderId="7" xfId="0" applyNumberFormat="1" applyBorder="1"/>
    <xf numFmtId="3" fontId="0" fillId="0" borderId="16" xfId="0" applyNumberFormat="1" applyFill="1" applyBorder="1"/>
    <xf numFmtId="0" fontId="9" fillId="0" borderId="4" xfId="0" applyFont="1" applyFill="1" applyBorder="1" applyAlignment="1">
      <alignment horizontal="center" vertical="center"/>
    </xf>
    <xf numFmtId="1" fontId="0" fillId="0" borderId="7" xfId="0" applyNumberFormat="1" applyFill="1" applyBorder="1"/>
    <xf numFmtId="0" fontId="9" fillId="0" borderId="7" xfId="0" applyFont="1" applyFill="1" applyBorder="1" applyAlignment="1">
      <alignment horizontal="center" vertical="center"/>
    </xf>
    <xf numFmtId="0" fontId="9" fillId="0" borderId="7" xfId="0" applyFont="1" applyFill="1" applyBorder="1" applyAlignment="1">
      <alignment horizontal="center" vertical="center" wrapText="1"/>
    </xf>
    <xf numFmtId="0" fontId="9" fillId="3" borderId="17" xfId="0" applyFont="1" applyFill="1" applyBorder="1" applyAlignment="1">
      <alignment horizontal="center" vertical="center" wrapText="1"/>
    </xf>
    <xf numFmtId="0" fontId="9" fillId="0" borderId="17" xfId="0" applyFont="1" applyFill="1" applyBorder="1" applyAlignment="1">
      <alignment horizontal="center" vertical="center" wrapText="1"/>
    </xf>
    <xf numFmtId="0" fontId="9" fillId="0" borderId="18" xfId="0" applyFont="1" applyFill="1" applyBorder="1" applyAlignment="1">
      <alignment horizontal="center" vertical="center" wrapText="1"/>
    </xf>
    <xf numFmtId="0" fontId="9" fillId="0" borderId="19" xfId="0" applyFont="1" applyFill="1" applyBorder="1" applyAlignment="1">
      <alignment horizontal="center" vertical="center" wrapText="1"/>
    </xf>
    <xf numFmtId="0" fontId="9" fillId="0" borderId="16" xfId="0" applyFont="1" applyFill="1" applyBorder="1" applyAlignment="1">
      <alignment horizontal="center" vertical="center" wrapText="1"/>
    </xf>
    <xf numFmtId="49" fontId="1" fillId="2" borderId="8" xfId="0" applyNumberFormat="1" applyFont="1" applyFill="1" applyBorder="1" applyAlignment="1">
      <alignment horizontal="left" vertical="top" wrapText="1"/>
    </xf>
    <xf numFmtId="0" fontId="0" fillId="0" borderId="1" xfId="0" applyBorder="1" applyAlignment="1">
      <alignment wrapText="1"/>
    </xf>
    <xf numFmtId="0" fontId="9" fillId="0" borderId="20" xfId="0" applyFont="1" applyFill="1" applyBorder="1" applyAlignment="1">
      <alignment horizontal="center" vertical="center"/>
    </xf>
    <xf numFmtId="0" fontId="9" fillId="0" borderId="4" xfId="0" applyFont="1" applyFill="1" applyBorder="1" applyAlignment="1">
      <alignment horizontal="center" vertical="center" wrapText="1"/>
    </xf>
    <xf numFmtId="164" fontId="0" fillId="0" borderId="8" xfId="0" applyNumberFormat="1" applyBorder="1" applyAlignment="1">
      <alignment vertical="center" wrapText="1"/>
    </xf>
    <xf numFmtId="0" fontId="0" fillId="0" borderId="1" xfId="0" applyFill="1" applyBorder="1" applyAlignment="1">
      <alignment wrapText="1"/>
    </xf>
    <xf numFmtId="0" fontId="9" fillId="3" borderId="7" xfId="0" applyFont="1" applyFill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5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133"/>
  <sheetViews>
    <sheetView tabSelected="1" zoomScaleNormal="100" workbookViewId="0">
      <selection activeCell="G8" sqref="G8"/>
    </sheetView>
  </sheetViews>
  <sheetFormatPr defaultRowHeight="15" outlineLevelCol="1" x14ac:dyDescent="0.25"/>
  <cols>
    <col min="1" max="1" width="7.140625" customWidth="1"/>
    <col min="2" max="2" width="29.5703125" customWidth="1"/>
    <col min="4" max="5" width="10.7109375" customWidth="1"/>
    <col min="6" max="6" width="15.7109375" customWidth="1"/>
    <col min="7" max="7" width="14" customWidth="1"/>
    <col min="8" max="8" width="21.42578125" style="24" customWidth="1"/>
    <col min="9" max="9" width="14.5703125" customWidth="1" outlineLevel="1"/>
    <col min="10" max="10" width="15.5703125" customWidth="1" outlineLevel="1"/>
    <col min="11" max="11" width="10.28515625" customWidth="1" outlineLevel="1"/>
    <col min="12" max="12" width="10.7109375" customWidth="1" outlineLevel="1"/>
    <col min="13" max="13" width="10.42578125" customWidth="1" outlineLevel="1"/>
    <col min="14" max="14" width="10.5703125" customWidth="1" outlineLevel="1"/>
    <col min="15" max="15" width="9.5703125" customWidth="1" outlineLevel="1"/>
    <col min="16" max="16" width="10.5703125" customWidth="1" outlineLevel="1"/>
    <col min="17" max="17" width="9" customWidth="1" outlineLevel="1"/>
    <col min="18" max="18" width="9.5703125" customWidth="1" outlineLevel="1"/>
    <col min="19" max="19" width="42" customWidth="1"/>
    <col min="20" max="21" width="21.7109375" customWidth="1"/>
    <col min="22" max="22" width="46.42578125" style="37" hidden="1" customWidth="1" outlineLevel="1"/>
    <col min="23" max="23" width="38.42578125" style="37" hidden="1" customWidth="1" outlineLevel="1"/>
    <col min="24" max="24" width="14.140625" style="37" hidden="1" customWidth="1" outlineLevel="1"/>
    <col min="25" max="26" width="9.140625" style="37" hidden="1" customWidth="1" outlineLevel="1"/>
    <col min="27" max="27" width="9.5703125" style="37" hidden="1" customWidth="1" outlineLevel="1"/>
    <col min="28" max="28" width="19" style="38" customWidth="1" collapsed="1"/>
  </cols>
  <sheetData>
    <row r="1" spans="1:25" ht="23.25" x14ac:dyDescent="0.35">
      <c r="B1" s="2"/>
      <c r="C1" s="86" t="s">
        <v>277</v>
      </c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</row>
    <row r="2" spans="1:25" ht="21" x14ac:dyDescent="0.35">
      <c r="B2" s="2"/>
      <c r="C2" s="87" t="s">
        <v>269</v>
      </c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</row>
    <row r="3" spans="1:25" ht="18.75" x14ac:dyDescent="0.3">
      <c r="B3" s="2" t="s">
        <v>240</v>
      </c>
      <c r="C3" s="88" t="s">
        <v>271</v>
      </c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</row>
    <row r="4" spans="1:25" ht="18.75" x14ac:dyDescent="0.3">
      <c r="B4" s="2" t="s">
        <v>241</v>
      </c>
      <c r="C4" s="88" t="s">
        <v>272</v>
      </c>
      <c r="D4" s="88"/>
      <c r="E4" s="88"/>
      <c r="F4" s="88"/>
      <c r="G4" s="88"/>
      <c r="H4" s="88"/>
      <c r="I4" s="88"/>
      <c r="J4" s="88"/>
      <c r="K4" s="88"/>
      <c r="L4" s="88"/>
      <c r="M4" s="88"/>
      <c r="N4" s="88"/>
      <c r="O4" s="88"/>
      <c r="P4" s="88"/>
      <c r="Q4" s="88"/>
      <c r="R4" s="88"/>
    </row>
    <row r="5" spans="1:25" ht="18.75" x14ac:dyDescent="0.3">
      <c r="B5" s="2" t="s">
        <v>266</v>
      </c>
      <c r="C5" s="89">
        <v>43290</v>
      </c>
      <c r="D5" s="89"/>
      <c r="E5" s="89"/>
      <c r="F5" s="89"/>
      <c r="G5" s="89"/>
    </row>
    <row r="7" spans="1:25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25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32">
        <v>19</v>
      </c>
      <c r="T7" s="23">
        <v>20</v>
      </c>
      <c r="U7" s="23">
        <v>21</v>
      </c>
    </row>
    <row r="8" spans="1:25" ht="78.75" customHeight="1" x14ac:dyDescent="0.25">
      <c r="A8" s="16" t="s">
        <v>0</v>
      </c>
      <c r="B8" s="21" t="s">
        <v>19</v>
      </c>
      <c r="C8" s="18" t="s">
        <v>230</v>
      </c>
      <c r="D8" s="19" t="s">
        <v>16</v>
      </c>
      <c r="E8" s="17" t="s">
        <v>17</v>
      </c>
      <c r="F8" s="17" t="s">
        <v>18</v>
      </c>
      <c r="G8" s="17" t="s">
        <v>20</v>
      </c>
      <c r="H8" s="26" t="s">
        <v>234</v>
      </c>
      <c r="I8" s="17" t="s">
        <v>225</v>
      </c>
      <c r="J8" s="17" t="s">
        <v>226</v>
      </c>
      <c r="K8" s="17" t="s">
        <v>229</v>
      </c>
      <c r="L8" s="17" t="s">
        <v>235</v>
      </c>
      <c r="M8" s="17" t="s">
        <v>273</v>
      </c>
      <c r="N8" s="17" t="s">
        <v>231</v>
      </c>
      <c r="O8" s="17" t="s">
        <v>232</v>
      </c>
      <c r="P8" s="17" t="s">
        <v>233</v>
      </c>
      <c r="Q8" s="17" t="s">
        <v>236</v>
      </c>
      <c r="R8" s="17" t="s">
        <v>237</v>
      </c>
      <c r="S8" s="31" t="s">
        <v>239</v>
      </c>
      <c r="T8" s="79" t="s">
        <v>278</v>
      </c>
      <c r="U8" s="21"/>
    </row>
    <row r="9" spans="1:25" ht="167.25" customHeight="1" x14ac:dyDescent="0.25">
      <c r="A9" s="1">
        <v>1</v>
      </c>
      <c r="B9" s="23" t="s">
        <v>11</v>
      </c>
      <c r="C9" s="68">
        <v>1</v>
      </c>
      <c r="D9" s="39">
        <v>2080</v>
      </c>
      <c r="E9" s="72">
        <v>1930</v>
      </c>
      <c r="F9" s="43" t="s">
        <v>23</v>
      </c>
      <c r="G9" s="69" t="s">
        <v>10</v>
      </c>
      <c r="H9" s="25" t="s">
        <v>411</v>
      </c>
      <c r="I9" s="1" t="s">
        <v>4</v>
      </c>
      <c r="J9" s="1" t="s">
        <v>14</v>
      </c>
      <c r="K9" s="1">
        <v>3</v>
      </c>
      <c r="L9" s="1">
        <v>3</v>
      </c>
      <c r="M9" s="5"/>
      <c r="N9" s="5"/>
      <c r="O9" s="5"/>
      <c r="P9" s="5"/>
      <c r="Q9" s="1"/>
      <c r="R9" s="3"/>
      <c r="S9" s="33" t="s">
        <v>412</v>
      </c>
      <c r="T9" s="39"/>
      <c r="U9" s="80" t="s">
        <v>341</v>
      </c>
      <c r="V9" s="74" t="s">
        <v>279</v>
      </c>
      <c r="W9" s="44" t="s">
        <v>295</v>
      </c>
      <c r="X9" s="48">
        <f>(1.97*2.1*5300*1.1*1.05+5000+270*77+6000+600*2+500)*1.2+0.43</f>
        <v>70578.004599999986</v>
      </c>
      <c r="Y9" s="40" t="s">
        <v>321</v>
      </c>
    </row>
    <row r="10" spans="1:25" ht="163.5" customHeight="1" x14ac:dyDescent="0.25">
      <c r="A10" s="1">
        <v>2</v>
      </c>
      <c r="B10" s="23" t="s">
        <v>11</v>
      </c>
      <c r="C10" s="68">
        <v>1</v>
      </c>
      <c r="D10" s="39">
        <v>2080</v>
      </c>
      <c r="E10" s="72">
        <v>1930</v>
      </c>
      <c r="F10" s="43" t="s">
        <v>23</v>
      </c>
      <c r="G10" s="69" t="s">
        <v>10</v>
      </c>
      <c r="H10" s="25" t="s">
        <v>245</v>
      </c>
      <c r="I10" s="1" t="s">
        <v>4</v>
      </c>
      <c r="J10" s="1" t="s">
        <v>14</v>
      </c>
      <c r="K10" s="1">
        <v>3</v>
      </c>
      <c r="L10" s="1">
        <v>3</v>
      </c>
      <c r="M10" s="5"/>
      <c r="N10" s="5"/>
      <c r="O10" s="5"/>
      <c r="P10" s="5"/>
      <c r="Q10" s="1"/>
      <c r="R10" s="3"/>
      <c r="S10" s="33" t="s">
        <v>413</v>
      </c>
      <c r="T10" s="39"/>
      <c r="U10" s="80" t="s">
        <v>342</v>
      </c>
      <c r="V10" s="75" t="s">
        <v>280</v>
      </c>
      <c r="W10" s="44" t="s">
        <v>295</v>
      </c>
      <c r="X10" s="49">
        <f>(1.97*2.1*5300*1.1+270*77+6000+600*2+500)*1.2+0.55</f>
        <v>63131.002000000008</v>
      </c>
      <c r="Y10" s="40" t="s">
        <v>321</v>
      </c>
    </row>
    <row r="11" spans="1:25" ht="140.25" customHeight="1" x14ac:dyDescent="0.25">
      <c r="A11" s="1">
        <v>3</v>
      </c>
      <c r="B11" s="23" t="s">
        <v>1</v>
      </c>
      <c r="C11" s="68">
        <v>1</v>
      </c>
      <c r="D11" s="39">
        <v>2080</v>
      </c>
      <c r="E11" s="72">
        <v>960</v>
      </c>
      <c r="F11" s="43" t="s">
        <v>22</v>
      </c>
      <c r="G11" s="69"/>
      <c r="H11" s="25" t="s">
        <v>245</v>
      </c>
      <c r="I11" s="1" t="s">
        <v>4</v>
      </c>
      <c r="J11" s="1" t="s">
        <v>14</v>
      </c>
      <c r="K11" s="1">
        <v>3</v>
      </c>
      <c r="L11" s="1"/>
      <c r="M11" s="5"/>
      <c r="N11" s="5"/>
      <c r="O11" s="5"/>
      <c r="P11" s="5"/>
      <c r="Q11" s="1"/>
      <c r="R11" s="3"/>
      <c r="S11" s="33" t="s">
        <v>375</v>
      </c>
      <c r="T11" s="39"/>
      <c r="U11" s="80" t="s">
        <v>343</v>
      </c>
      <c r="V11" s="75" t="s">
        <v>281</v>
      </c>
      <c r="W11" s="44" t="s">
        <v>395</v>
      </c>
      <c r="X11" s="49">
        <f>(7100*1.1+500+600+150+900)*1.15</f>
        <v>11454</v>
      </c>
      <c r="Y11" s="40" t="s">
        <v>322</v>
      </c>
    </row>
    <row r="12" spans="1:25" ht="141.75" customHeight="1" x14ac:dyDescent="0.25">
      <c r="A12" s="1">
        <v>4</v>
      </c>
      <c r="B12" s="23" t="s">
        <v>1</v>
      </c>
      <c r="C12" s="68">
        <v>1</v>
      </c>
      <c r="D12" s="39">
        <v>2080</v>
      </c>
      <c r="E12" s="72">
        <v>960</v>
      </c>
      <c r="F12" s="43" t="s">
        <v>23</v>
      </c>
      <c r="G12" s="69"/>
      <c r="H12" s="25" t="s">
        <v>245</v>
      </c>
      <c r="I12" s="1" t="s">
        <v>4</v>
      </c>
      <c r="J12" s="1" t="s">
        <v>14</v>
      </c>
      <c r="K12" s="1">
        <v>3</v>
      </c>
      <c r="L12" s="1"/>
      <c r="M12" s="5"/>
      <c r="N12" s="5"/>
      <c r="O12" s="5"/>
      <c r="P12" s="5"/>
      <c r="Q12" s="1"/>
      <c r="R12" s="3"/>
      <c r="S12" s="33" t="s">
        <v>376</v>
      </c>
      <c r="T12" s="39"/>
      <c r="U12" s="80" t="s">
        <v>344</v>
      </c>
      <c r="V12" s="75" t="s">
        <v>282</v>
      </c>
      <c r="W12" s="44" t="s">
        <v>396</v>
      </c>
      <c r="X12" s="49">
        <f>(7100*1.1+500+600+150+900)*1.15</f>
        <v>11454</v>
      </c>
      <c r="Y12" s="40" t="s">
        <v>323</v>
      </c>
    </row>
    <row r="13" spans="1:25" ht="117" customHeight="1" x14ac:dyDescent="0.25">
      <c r="A13" s="1">
        <v>5</v>
      </c>
      <c r="B13" s="23" t="s">
        <v>2</v>
      </c>
      <c r="C13" s="68">
        <v>1</v>
      </c>
      <c r="D13" s="39">
        <v>2080</v>
      </c>
      <c r="E13" s="72">
        <v>1560</v>
      </c>
      <c r="F13" s="43" t="s">
        <v>23</v>
      </c>
      <c r="G13" s="69" t="s">
        <v>10</v>
      </c>
      <c r="H13" s="25" t="s">
        <v>245</v>
      </c>
      <c r="I13" s="1" t="s">
        <v>4</v>
      </c>
      <c r="J13" s="1" t="s">
        <v>14</v>
      </c>
      <c r="K13" s="1">
        <v>3</v>
      </c>
      <c r="L13" s="1">
        <v>3</v>
      </c>
      <c r="M13" s="5"/>
      <c r="N13" s="5"/>
      <c r="O13" s="5"/>
      <c r="P13" s="5"/>
      <c r="Q13" s="1"/>
      <c r="R13" s="3"/>
      <c r="S13" s="33" t="s">
        <v>401</v>
      </c>
      <c r="T13" s="39"/>
      <c r="U13" s="80" t="s">
        <v>345</v>
      </c>
      <c r="V13" s="75" t="s">
        <v>283</v>
      </c>
      <c r="W13" s="44" t="s">
        <v>318</v>
      </c>
      <c r="X13" s="49">
        <f>(1.6*2.1*4600*1.1+2*150+500+600+900)*1.15+0.16</f>
        <v>22197</v>
      </c>
      <c r="Y13" s="40" t="s">
        <v>324</v>
      </c>
    </row>
    <row r="14" spans="1:25" ht="162" customHeight="1" x14ac:dyDescent="0.25">
      <c r="A14" s="1">
        <v>6</v>
      </c>
      <c r="B14" s="23" t="s">
        <v>2</v>
      </c>
      <c r="C14" s="68">
        <v>1</v>
      </c>
      <c r="D14" s="43">
        <v>2380</v>
      </c>
      <c r="E14" s="73">
        <v>1760</v>
      </c>
      <c r="F14" s="43" t="s">
        <v>22</v>
      </c>
      <c r="G14" s="69" t="s">
        <v>10</v>
      </c>
      <c r="H14" s="25" t="s">
        <v>414</v>
      </c>
      <c r="I14" s="1" t="s">
        <v>4</v>
      </c>
      <c r="J14" s="1" t="s">
        <v>14</v>
      </c>
      <c r="K14" s="1">
        <v>3</v>
      </c>
      <c r="L14" s="1">
        <v>3</v>
      </c>
      <c r="M14" s="5"/>
      <c r="N14" s="5"/>
      <c r="O14" s="5"/>
      <c r="P14" s="5"/>
      <c r="Q14" s="1"/>
      <c r="R14" s="3"/>
      <c r="S14" s="33" t="s">
        <v>415</v>
      </c>
      <c r="T14" s="39"/>
      <c r="U14" s="80" t="s">
        <v>346</v>
      </c>
      <c r="V14" s="74" t="s">
        <v>284</v>
      </c>
      <c r="W14" s="44" t="s">
        <v>295</v>
      </c>
      <c r="X14" s="49">
        <f>(1.8*2.4*5300*1.1*1.05+5000+270*77+6000+2*600+2*150+500)*1.25+0.4</f>
        <v>75294</v>
      </c>
      <c r="Y14" s="40" t="s">
        <v>325</v>
      </c>
    </row>
    <row r="15" spans="1:25" ht="135.75" customHeight="1" x14ac:dyDescent="0.25">
      <c r="A15" s="1">
        <v>7</v>
      </c>
      <c r="B15" s="23" t="s">
        <v>1</v>
      </c>
      <c r="C15" s="68">
        <v>1</v>
      </c>
      <c r="D15" s="39">
        <v>2080</v>
      </c>
      <c r="E15" s="72">
        <v>940</v>
      </c>
      <c r="F15" s="43" t="s">
        <v>22</v>
      </c>
      <c r="G15" s="69"/>
      <c r="H15" s="25" t="s">
        <v>245</v>
      </c>
      <c r="I15" s="1" t="s">
        <v>4</v>
      </c>
      <c r="J15" s="1" t="s">
        <v>14</v>
      </c>
      <c r="K15" s="1">
        <v>3</v>
      </c>
      <c r="L15" s="1"/>
      <c r="M15" s="5"/>
      <c r="N15" s="5"/>
      <c r="O15" s="5"/>
      <c r="P15" s="5"/>
      <c r="Q15" s="1"/>
      <c r="R15" s="3"/>
      <c r="S15" s="33" t="s">
        <v>377</v>
      </c>
      <c r="T15" s="39"/>
      <c r="U15" s="80" t="s">
        <v>347</v>
      </c>
      <c r="V15" s="75" t="s">
        <v>285</v>
      </c>
      <c r="W15" s="44" t="s">
        <v>319</v>
      </c>
      <c r="X15" s="49">
        <f>(7100*1.1+150+600+900)*1.15</f>
        <v>10879</v>
      </c>
      <c r="Y15" s="40" t="s">
        <v>326</v>
      </c>
    </row>
    <row r="16" spans="1:25" ht="125.25" customHeight="1" x14ac:dyDescent="0.25">
      <c r="A16" s="1">
        <v>8</v>
      </c>
      <c r="B16" s="23" t="s">
        <v>2</v>
      </c>
      <c r="C16" s="68">
        <v>1</v>
      </c>
      <c r="D16" s="39">
        <v>2080</v>
      </c>
      <c r="E16" s="72">
        <v>1160</v>
      </c>
      <c r="F16" s="43" t="s">
        <v>23</v>
      </c>
      <c r="G16" s="69">
        <v>900</v>
      </c>
      <c r="H16" s="25" t="s">
        <v>245</v>
      </c>
      <c r="I16" s="1" t="s">
        <v>4</v>
      </c>
      <c r="J16" s="1" t="s">
        <v>14</v>
      </c>
      <c r="K16" s="1">
        <v>3</v>
      </c>
      <c r="L16" s="1">
        <v>3</v>
      </c>
      <c r="M16" s="5"/>
      <c r="N16" s="5"/>
      <c r="O16" s="5"/>
      <c r="P16" s="5"/>
      <c r="Q16" s="1"/>
      <c r="R16" s="3"/>
      <c r="S16" s="33" t="s">
        <v>378</v>
      </c>
      <c r="T16" s="39"/>
      <c r="U16" s="80" t="s">
        <v>348</v>
      </c>
      <c r="V16" s="75" t="s">
        <v>286</v>
      </c>
      <c r="W16" s="44" t="s">
        <v>296</v>
      </c>
      <c r="X16" s="49">
        <f>(9800*1.1+2*150+600+900)*1.2</f>
        <v>15096</v>
      </c>
      <c r="Y16" s="40" t="s">
        <v>326</v>
      </c>
    </row>
    <row r="17" spans="1:28" ht="156" customHeight="1" x14ac:dyDescent="0.25">
      <c r="A17" s="1">
        <v>9</v>
      </c>
      <c r="B17" s="23" t="s">
        <v>252</v>
      </c>
      <c r="C17" s="68">
        <v>1</v>
      </c>
      <c r="D17" s="43">
        <v>2080</v>
      </c>
      <c r="E17" s="73">
        <v>1160</v>
      </c>
      <c r="F17" s="43" t="s">
        <v>23</v>
      </c>
      <c r="G17" s="69"/>
      <c r="H17" s="25" t="s">
        <v>416</v>
      </c>
      <c r="I17" s="1" t="s">
        <v>4</v>
      </c>
      <c r="J17" s="1" t="s">
        <v>14</v>
      </c>
      <c r="K17" s="1">
        <v>3</v>
      </c>
      <c r="L17" s="1"/>
      <c r="M17" s="5"/>
      <c r="N17" s="5"/>
      <c r="O17" s="5"/>
      <c r="P17" s="5"/>
      <c r="Q17" s="1"/>
      <c r="R17" s="3"/>
      <c r="S17" s="33" t="s">
        <v>393</v>
      </c>
      <c r="T17" s="39"/>
      <c r="U17" s="43" t="s">
        <v>349</v>
      </c>
      <c r="V17" s="74" t="s">
        <v>287</v>
      </c>
      <c r="W17" s="44" t="s">
        <v>297</v>
      </c>
      <c r="X17" s="49">
        <f>(1.2*2.1*3700*1.1*1.1+3000+600+110*80+150+500)*1.2-0.45</f>
        <v>29197.998</v>
      </c>
      <c r="Y17" s="40" t="s">
        <v>327</v>
      </c>
    </row>
    <row r="18" spans="1:28" ht="156.75" customHeight="1" x14ac:dyDescent="0.25">
      <c r="A18" s="1">
        <v>10</v>
      </c>
      <c r="B18" s="23" t="s">
        <v>244</v>
      </c>
      <c r="C18" s="68">
        <v>1</v>
      </c>
      <c r="D18" s="39">
        <v>2380</v>
      </c>
      <c r="E18" s="85">
        <v>2360</v>
      </c>
      <c r="F18" s="43" t="s">
        <v>23</v>
      </c>
      <c r="G18" s="69"/>
      <c r="H18" s="25" t="s">
        <v>417</v>
      </c>
      <c r="I18" s="1" t="s">
        <v>4</v>
      </c>
      <c r="J18" s="1" t="s">
        <v>14</v>
      </c>
      <c r="K18" s="1">
        <v>3</v>
      </c>
      <c r="L18" s="1">
        <v>3</v>
      </c>
      <c r="M18" s="5"/>
      <c r="N18" s="5"/>
      <c r="O18" s="5"/>
      <c r="P18" s="5"/>
      <c r="Q18" s="1"/>
      <c r="R18" s="3"/>
      <c r="S18" s="33" t="s">
        <v>402</v>
      </c>
      <c r="T18" s="39"/>
      <c r="U18" s="80" t="s">
        <v>350</v>
      </c>
      <c r="V18" s="74" t="s">
        <v>288</v>
      </c>
      <c r="W18" s="44" t="s">
        <v>295</v>
      </c>
      <c r="X18" s="49">
        <f>(2.1*2.4*5300*1.1*1.05+5000+270*77+6000+600*2+500)*1.25+0.05</f>
        <v>80428</v>
      </c>
      <c r="Y18" s="40" t="s">
        <v>321</v>
      </c>
    </row>
    <row r="19" spans="1:28" ht="156.75" customHeight="1" x14ac:dyDescent="0.25">
      <c r="A19" s="1">
        <v>11</v>
      </c>
      <c r="B19" s="23" t="s">
        <v>244</v>
      </c>
      <c r="C19" s="68">
        <v>1</v>
      </c>
      <c r="D19" s="39">
        <v>2380</v>
      </c>
      <c r="E19" s="85">
        <v>2360</v>
      </c>
      <c r="F19" s="43" t="s">
        <v>23</v>
      </c>
      <c r="G19" s="69"/>
      <c r="H19" s="25" t="s">
        <v>418</v>
      </c>
      <c r="I19" s="1" t="s">
        <v>4</v>
      </c>
      <c r="J19" s="1" t="s">
        <v>14</v>
      </c>
      <c r="K19" s="1">
        <v>3</v>
      </c>
      <c r="L19" s="1">
        <v>3</v>
      </c>
      <c r="M19" s="5"/>
      <c r="N19" s="5"/>
      <c r="O19" s="5"/>
      <c r="P19" s="5"/>
      <c r="Q19" s="1"/>
      <c r="R19" s="3"/>
      <c r="S19" s="33" t="s">
        <v>403</v>
      </c>
      <c r="T19" s="39"/>
      <c r="U19" s="80" t="s">
        <v>351</v>
      </c>
      <c r="V19" s="74" t="s">
        <v>288</v>
      </c>
      <c r="W19" s="44" t="s">
        <v>295</v>
      </c>
      <c r="X19" s="49">
        <f>(2.1*2.4*5300*1.1*1.05+5000+270*77+6000+600*2+500)*1.25+0.05</f>
        <v>80428</v>
      </c>
      <c r="Y19" s="40" t="s">
        <v>321</v>
      </c>
    </row>
    <row r="20" spans="1:28" ht="168.75" customHeight="1" x14ac:dyDescent="0.25">
      <c r="A20" s="1">
        <v>12</v>
      </c>
      <c r="B20" s="23" t="s">
        <v>244</v>
      </c>
      <c r="C20" s="68">
        <v>1</v>
      </c>
      <c r="D20" s="39">
        <v>2380</v>
      </c>
      <c r="E20" s="85">
        <v>2360</v>
      </c>
      <c r="F20" s="43" t="s">
        <v>23</v>
      </c>
      <c r="G20" s="69"/>
      <c r="H20" s="25" t="s">
        <v>418</v>
      </c>
      <c r="I20" s="1" t="s">
        <v>4</v>
      </c>
      <c r="J20" s="1" t="s">
        <v>14</v>
      </c>
      <c r="K20" s="1">
        <v>3</v>
      </c>
      <c r="L20" s="1">
        <v>3</v>
      </c>
      <c r="M20" s="5"/>
      <c r="N20" s="5"/>
      <c r="O20" s="5"/>
      <c r="P20" s="5"/>
      <c r="Q20" s="1"/>
      <c r="R20" s="3"/>
      <c r="S20" s="33" t="s">
        <v>404</v>
      </c>
      <c r="T20" s="39"/>
      <c r="U20" s="80" t="s">
        <v>352</v>
      </c>
      <c r="V20" s="74" t="s">
        <v>289</v>
      </c>
      <c r="W20" s="44" t="s">
        <v>295</v>
      </c>
      <c r="X20" s="49">
        <f>(2.02*2.4*5300*1.1*1.05+5000+270*77+6000+2*600+500)*1.25+0.21</f>
        <v>78959.000000000015</v>
      </c>
      <c r="Y20" s="40" t="s">
        <v>321</v>
      </c>
    </row>
    <row r="21" spans="1:28" ht="170.25" customHeight="1" x14ac:dyDescent="0.25">
      <c r="A21" s="1">
        <v>13</v>
      </c>
      <c r="B21" s="23" t="s">
        <v>244</v>
      </c>
      <c r="C21" s="68">
        <v>1</v>
      </c>
      <c r="D21" s="39">
        <v>2380</v>
      </c>
      <c r="E21" s="85">
        <v>2360</v>
      </c>
      <c r="F21" s="43" t="s">
        <v>23</v>
      </c>
      <c r="G21" s="69"/>
      <c r="H21" s="25" t="s">
        <v>418</v>
      </c>
      <c r="I21" s="1" t="s">
        <v>4</v>
      </c>
      <c r="J21" s="1" t="s">
        <v>14</v>
      </c>
      <c r="K21" s="1">
        <v>3</v>
      </c>
      <c r="L21" s="1">
        <v>3</v>
      </c>
      <c r="M21" s="5"/>
      <c r="N21" s="5"/>
      <c r="O21" s="5"/>
      <c r="P21" s="5"/>
      <c r="Q21" s="1"/>
      <c r="R21" s="3"/>
      <c r="S21" s="33" t="s">
        <v>405</v>
      </c>
      <c r="T21" s="39"/>
      <c r="U21" s="80" t="s">
        <v>353</v>
      </c>
      <c r="V21" s="74" t="s">
        <v>288</v>
      </c>
      <c r="W21" s="44" t="s">
        <v>295</v>
      </c>
      <c r="X21" s="49">
        <f>(2.07*2.4*5300*1.1*1.05+5000+500+270*77+6000+2*600)*1.25-0.02</f>
        <v>79876.994999999981</v>
      </c>
      <c r="Y21" s="40" t="s">
        <v>321</v>
      </c>
    </row>
    <row r="22" spans="1:28" s="65" customFormat="1" ht="159" customHeight="1" x14ac:dyDescent="0.25">
      <c r="A22" s="23">
        <v>14</v>
      </c>
      <c r="B22" s="23" t="s">
        <v>1</v>
      </c>
      <c r="C22" s="71">
        <v>1</v>
      </c>
      <c r="D22" s="39">
        <v>2080</v>
      </c>
      <c r="E22" s="72">
        <v>860</v>
      </c>
      <c r="F22" s="43" t="s">
        <v>23</v>
      </c>
      <c r="G22" s="69"/>
      <c r="H22" s="61" t="s">
        <v>245</v>
      </c>
      <c r="I22" s="23" t="s">
        <v>4</v>
      </c>
      <c r="J22" s="23" t="s">
        <v>14</v>
      </c>
      <c r="K22" s="23">
        <v>3</v>
      </c>
      <c r="L22" s="23"/>
      <c r="M22" s="60"/>
      <c r="N22" s="60"/>
      <c r="O22" s="60"/>
      <c r="P22" s="60"/>
      <c r="Q22" s="23"/>
      <c r="R22" s="30"/>
      <c r="S22" s="33" t="s">
        <v>407</v>
      </c>
      <c r="T22" s="39"/>
      <c r="U22" s="80" t="s">
        <v>354</v>
      </c>
      <c r="V22" s="75" t="s">
        <v>290</v>
      </c>
      <c r="W22" s="62" t="s">
        <v>319</v>
      </c>
      <c r="X22" s="49">
        <f>(7100*1.1+150+600+900)*1.15</f>
        <v>10879</v>
      </c>
      <c r="Y22" s="40" t="s">
        <v>328</v>
      </c>
      <c r="Z22" s="63"/>
      <c r="AA22" s="63"/>
      <c r="AB22" s="64"/>
    </row>
    <row r="23" spans="1:28" ht="89.25" customHeight="1" x14ac:dyDescent="0.25">
      <c r="A23" s="1">
        <v>15</v>
      </c>
      <c r="B23" s="23" t="s">
        <v>1</v>
      </c>
      <c r="C23" s="68">
        <v>1</v>
      </c>
      <c r="D23" s="39">
        <v>2080</v>
      </c>
      <c r="E23" s="72">
        <v>860</v>
      </c>
      <c r="F23" s="43" t="s">
        <v>23</v>
      </c>
      <c r="G23" s="69"/>
      <c r="H23" s="25" t="s">
        <v>245</v>
      </c>
      <c r="I23" s="1" t="s">
        <v>4</v>
      </c>
      <c r="J23" s="1" t="s">
        <v>14</v>
      </c>
      <c r="K23" s="1">
        <v>3</v>
      </c>
      <c r="L23" s="1"/>
      <c r="M23" s="5"/>
      <c r="N23" s="5"/>
      <c r="O23" s="5"/>
      <c r="P23" s="5"/>
      <c r="Q23" s="1"/>
      <c r="R23" s="3"/>
      <c r="S23" s="33" t="s">
        <v>408</v>
      </c>
      <c r="T23" s="39"/>
      <c r="U23" s="80" t="s">
        <v>374</v>
      </c>
      <c r="V23" s="75" t="s">
        <v>291</v>
      </c>
      <c r="W23" s="44" t="s">
        <v>319</v>
      </c>
      <c r="X23" s="49">
        <f>(7100*1.1+150+600+900)*1.15</f>
        <v>10879</v>
      </c>
      <c r="Y23" s="40" t="s">
        <v>329</v>
      </c>
    </row>
    <row r="24" spans="1:28" ht="132" customHeight="1" x14ac:dyDescent="0.25">
      <c r="A24" s="23">
        <v>16</v>
      </c>
      <c r="B24" s="23" t="s">
        <v>256</v>
      </c>
      <c r="C24" s="71">
        <v>1</v>
      </c>
      <c r="D24" s="39">
        <v>2080</v>
      </c>
      <c r="E24" s="72">
        <v>960</v>
      </c>
      <c r="F24" s="43" t="s">
        <v>22</v>
      </c>
      <c r="G24" s="69"/>
      <c r="H24" s="61" t="s">
        <v>418</v>
      </c>
      <c r="I24" s="23" t="s">
        <v>4</v>
      </c>
      <c r="J24" s="23" t="s">
        <v>14</v>
      </c>
      <c r="K24" s="23">
        <v>3</v>
      </c>
      <c r="L24" s="23"/>
      <c r="M24" s="60">
        <v>1</v>
      </c>
      <c r="N24" s="60"/>
      <c r="O24" s="60"/>
      <c r="P24" s="60"/>
      <c r="Q24" s="23"/>
      <c r="R24" s="30"/>
      <c r="S24" s="33" t="s">
        <v>419</v>
      </c>
      <c r="T24" s="39"/>
      <c r="U24" s="84" t="s">
        <v>355</v>
      </c>
      <c r="V24" s="74" t="s">
        <v>292</v>
      </c>
      <c r="W24" s="45" t="s">
        <v>320</v>
      </c>
      <c r="X24" s="49">
        <f>(7100*1.1*1.05+2000+150+600+900)*1.25-0.13</f>
        <v>14812.995000000003</v>
      </c>
      <c r="Y24" s="40" t="s">
        <v>328</v>
      </c>
    </row>
    <row r="25" spans="1:28" ht="123.75" customHeight="1" x14ac:dyDescent="0.25">
      <c r="A25" s="1">
        <v>17</v>
      </c>
      <c r="B25" s="23" t="s">
        <v>1</v>
      </c>
      <c r="C25" s="68">
        <v>1</v>
      </c>
      <c r="D25" s="39">
        <v>2080</v>
      </c>
      <c r="E25" s="72">
        <v>860</v>
      </c>
      <c r="F25" s="43" t="s">
        <v>23</v>
      </c>
      <c r="G25" s="69"/>
      <c r="H25" s="25" t="s">
        <v>245</v>
      </c>
      <c r="I25" s="1" t="s">
        <v>4</v>
      </c>
      <c r="J25" s="1" t="s">
        <v>14</v>
      </c>
      <c r="K25" s="1">
        <v>3</v>
      </c>
      <c r="L25" s="1"/>
      <c r="M25" s="5"/>
      <c r="N25" s="5"/>
      <c r="O25" s="5"/>
      <c r="P25" s="5"/>
      <c r="Q25" s="1"/>
      <c r="R25" s="3"/>
      <c r="S25" s="33" t="s">
        <v>392</v>
      </c>
      <c r="T25" s="39"/>
      <c r="U25" s="80" t="s">
        <v>356</v>
      </c>
      <c r="V25" s="75" t="s">
        <v>293</v>
      </c>
      <c r="W25" s="45" t="s">
        <v>320</v>
      </c>
      <c r="X25" s="49">
        <f>(7100*1.1+150+80*110+600)*1.2</f>
        <v>20832</v>
      </c>
      <c r="Y25" s="40" t="s">
        <v>328</v>
      </c>
    </row>
    <row r="26" spans="1:28" ht="122.25" customHeight="1" x14ac:dyDescent="0.25">
      <c r="A26" s="1">
        <v>18</v>
      </c>
      <c r="B26" s="23" t="s">
        <v>1</v>
      </c>
      <c r="C26" s="68">
        <v>1</v>
      </c>
      <c r="D26" s="39">
        <v>2080</v>
      </c>
      <c r="E26" s="72">
        <v>860</v>
      </c>
      <c r="F26" s="43" t="s">
        <v>23</v>
      </c>
      <c r="G26" s="69"/>
      <c r="H26" s="25" t="s">
        <v>245</v>
      </c>
      <c r="I26" s="1" t="s">
        <v>4</v>
      </c>
      <c r="J26" s="1" t="s">
        <v>14</v>
      </c>
      <c r="K26" s="1">
        <v>3</v>
      </c>
      <c r="L26" s="1"/>
      <c r="M26" s="5"/>
      <c r="N26" s="5"/>
      <c r="O26" s="5"/>
      <c r="P26" s="5"/>
      <c r="Q26" s="1"/>
      <c r="R26" s="3"/>
      <c r="S26" s="33" t="s">
        <v>409</v>
      </c>
      <c r="T26" s="39"/>
      <c r="U26" s="80" t="s">
        <v>357</v>
      </c>
      <c r="V26" s="75" t="s">
        <v>290</v>
      </c>
      <c r="W26" s="44" t="s">
        <v>319</v>
      </c>
      <c r="X26" s="49">
        <f>(7100*1.1+150+900+600)*1.15</f>
        <v>10879</v>
      </c>
      <c r="Y26" s="40" t="s">
        <v>328</v>
      </c>
    </row>
    <row r="27" spans="1:28" ht="122.25" customHeight="1" x14ac:dyDescent="0.25">
      <c r="A27" s="1">
        <v>19</v>
      </c>
      <c r="B27" s="23" t="s">
        <v>1</v>
      </c>
      <c r="C27" s="68">
        <v>1</v>
      </c>
      <c r="D27" s="39">
        <v>2080</v>
      </c>
      <c r="E27" s="72">
        <v>860</v>
      </c>
      <c r="F27" s="43" t="s">
        <v>23</v>
      </c>
      <c r="G27" s="69"/>
      <c r="H27" s="25" t="s">
        <v>245</v>
      </c>
      <c r="I27" s="1" t="s">
        <v>4</v>
      </c>
      <c r="J27" s="1" t="s">
        <v>14</v>
      </c>
      <c r="K27" s="1">
        <v>3</v>
      </c>
      <c r="L27" s="1"/>
      <c r="M27" s="5"/>
      <c r="N27" s="5"/>
      <c r="O27" s="5"/>
      <c r="P27" s="5"/>
      <c r="Q27" s="1"/>
      <c r="R27" s="3"/>
      <c r="S27" s="33" t="s">
        <v>410</v>
      </c>
      <c r="T27" s="39"/>
      <c r="U27" s="80" t="s">
        <v>358</v>
      </c>
      <c r="V27" s="75" t="s">
        <v>290</v>
      </c>
      <c r="W27" s="44" t="s">
        <v>319</v>
      </c>
      <c r="X27" s="49">
        <f>(7100*1.1+150+900+600)*1.15</f>
        <v>10879</v>
      </c>
      <c r="Y27" s="40" t="s">
        <v>328</v>
      </c>
    </row>
    <row r="28" spans="1:28" ht="122.25" customHeight="1" thickBot="1" x14ac:dyDescent="0.3">
      <c r="A28" s="1">
        <v>20</v>
      </c>
      <c r="B28" s="23" t="s">
        <v>1</v>
      </c>
      <c r="C28" s="68">
        <v>1</v>
      </c>
      <c r="D28" s="39">
        <v>2080</v>
      </c>
      <c r="E28" s="72">
        <v>960</v>
      </c>
      <c r="F28" s="43" t="s">
        <v>23</v>
      </c>
      <c r="G28" s="69"/>
      <c r="H28" s="25" t="s">
        <v>245</v>
      </c>
      <c r="I28" s="1" t="s">
        <v>4</v>
      </c>
      <c r="J28" s="1" t="s">
        <v>14</v>
      </c>
      <c r="K28" s="1">
        <v>3</v>
      </c>
      <c r="L28" s="1"/>
      <c r="M28" s="5"/>
      <c r="N28" s="5"/>
      <c r="O28" s="5"/>
      <c r="P28" s="5"/>
      <c r="Q28" s="1"/>
      <c r="R28" s="3"/>
      <c r="S28" s="33" t="s">
        <v>410</v>
      </c>
      <c r="T28" s="39"/>
      <c r="U28" s="80" t="s">
        <v>359</v>
      </c>
      <c r="V28" s="76" t="s">
        <v>294</v>
      </c>
      <c r="W28" s="46" t="s">
        <v>319</v>
      </c>
      <c r="X28" s="50">
        <f>(7100*1.1+150+500+900+600)*1.15</f>
        <v>11454</v>
      </c>
      <c r="Y28" s="41" t="s">
        <v>330</v>
      </c>
    </row>
    <row r="29" spans="1:28" ht="122.25" customHeight="1" x14ac:dyDescent="0.25">
      <c r="A29" s="1">
        <v>21</v>
      </c>
      <c r="B29" s="23" t="s">
        <v>1</v>
      </c>
      <c r="C29" s="5">
        <v>1</v>
      </c>
      <c r="D29" s="70">
        <v>2080</v>
      </c>
      <c r="E29" s="70">
        <v>860</v>
      </c>
      <c r="F29" s="82" t="s">
        <v>22</v>
      </c>
      <c r="G29" s="30"/>
      <c r="H29" s="25" t="s">
        <v>203</v>
      </c>
      <c r="I29" s="1" t="s">
        <v>4</v>
      </c>
      <c r="J29" s="1" t="s">
        <v>14</v>
      </c>
      <c r="K29" s="1">
        <v>3</v>
      </c>
      <c r="L29" s="1"/>
      <c r="M29" s="5"/>
      <c r="N29" s="5"/>
      <c r="O29" s="5"/>
      <c r="P29" s="5"/>
      <c r="Q29" s="1"/>
      <c r="R29" s="3"/>
      <c r="S29" s="33" t="s">
        <v>379</v>
      </c>
      <c r="T29" s="39"/>
      <c r="U29" s="39" t="s">
        <v>394</v>
      </c>
      <c r="V29" s="77" t="s">
        <v>305</v>
      </c>
      <c r="W29" s="47" t="s">
        <v>298</v>
      </c>
      <c r="X29" s="51">
        <f>(7100*1.05+600+150+900)*1.15+1.75+0.5</f>
        <v>10473</v>
      </c>
      <c r="Y29" s="42" t="s">
        <v>331</v>
      </c>
    </row>
    <row r="30" spans="1:28" ht="122.25" customHeight="1" x14ac:dyDescent="0.25">
      <c r="A30" s="1">
        <v>22</v>
      </c>
      <c r="B30" s="23" t="s">
        <v>1</v>
      </c>
      <c r="C30" s="5">
        <v>1</v>
      </c>
      <c r="D30" s="39">
        <v>2080</v>
      </c>
      <c r="E30" s="39">
        <v>1060</v>
      </c>
      <c r="F30" s="43" t="s">
        <v>22</v>
      </c>
      <c r="G30" s="30"/>
      <c r="H30" s="25" t="s">
        <v>203</v>
      </c>
      <c r="I30" s="1" t="s">
        <v>4</v>
      </c>
      <c r="J30" s="1" t="s">
        <v>14</v>
      </c>
      <c r="K30" s="1">
        <v>3</v>
      </c>
      <c r="L30" s="1"/>
      <c r="M30" s="5"/>
      <c r="N30" s="5"/>
      <c r="O30" s="60"/>
      <c r="P30" s="5"/>
      <c r="Q30" s="1"/>
      <c r="R30" s="3"/>
      <c r="S30" s="33" t="s">
        <v>406</v>
      </c>
      <c r="T30" s="39"/>
      <c r="U30" s="39" t="s">
        <v>361</v>
      </c>
      <c r="V30" s="78" t="s">
        <v>306</v>
      </c>
      <c r="W30" s="44" t="s">
        <v>299</v>
      </c>
      <c r="X30" s="52">
        <f>(7800*1.05+600+3000+2*2500+350+900)*1.2</f>
        <v>21648</v>
      </c>
      <c r="Y30" s="43" t="s">
        <v>332</v>
      </c>
    </row>
    <row r="31" spans="1:28" ht="138.75" customHeight="1" x14ac:dyDescent="0.25">
      <c r="A31" s="1">
        <v>23</v>
      </c>
      <c r="B31" s="23" t="s">
        <v>2</v>
      </c>
      <c r="C31" s="5">
        <v>1</v>
      </c>
      <c r="D31" s="39">
        <v>2080</v>
      </c>
      <c r="E31" s="39">
        <v>1160</v>
      </c>
      <c r="F31" s="43" t="s">
        <v>22</v>
      </c>
      <c r="G31" s="30">
        <v>900</v>
      </c>
      <c r="H31" s="25" t="s">
        <v>203</v>
      </c>
      <c r="I31" s="1" t="s">
        <v>4</v>
      </c>
      <c r="J31" s="1" t="s">
        <v>14</v>
      </c>
      <c r="K31" s="1">
        <v>3</v>
      </c>
      <c r="L31" s="1">
        <v>3</v>
      </c>
      <c r="M31" s="5"/>
      <c r="N31" s="5"/>
      <c r="O31" s="5"/>
      <c r="P31" s="5"/>
      <c r="Q31" s="1"/>
      <c r="R31" s="3"/>
      <c r="S31" s="33" t="s">
        <v>380</v>
      </c>
      <c r="T31" s="39"/>
      <c r="U31" s="39" t="s">
        <v>362</v>
      </c>
      <c r="V31" s="78" t="s">
        <v>307</v>
      </c>
      <c r="W31" s="44" t="s">
        <v>300</v>
      </c>
      <c r="X31" s="52">
        <f>(9800*1.05+2*150+600+900)*1.2</f>
        <v>14508</v>
      </c>
      <c r="Y31" s="43" t="s">
        <v>333</v>
      </c>
    </row>
    <row r="32" spans="1:28" ht="122.25" customHeight="1" x14ac:dyDescent="0.25">
      <c r="A32" s="1">
        <v>24</v>
      </c>
      <c r="B32" s="23" t="s">
        <v>2</v>
      </c>
      <c r="C32" s="5">
        <v>1</v>
      </c>
      <c r="D32" s="39">
        <v>2080</v>
      </c>
      <c r="E32" s="39">
        <v>1160</v>
      </c>
      <c r="F32" s="43" t="s">
        <v>22</v>
      </c>
      <c r="G32" s="30">
        <v>900</v>
      </c>
      <c r="H32" s="25" t="s">
        <v>203</v>
      </c>
      <c r="I32" s="1" t="s">
        <v>4</v>
      </c>
      <c r="J32" s="1" t="s">
        <v>14</v>
      </c>
      <c r="K32" s="1">
        <v>3</v>
      </c>
      <c r="L32" s="1">
        <v>3</v>
      </c>
      <c r="M32" s="5"/>
      <c r="N32" s="5"/>
      <c r="O32" s="5"/>
      <c r="P32" s="5"/>
      <c r="Q32" s="1"/>
      <c r="R32" s="3"/>
      <c r="S32" s="33" t="s">
        <v>380</v>
      </c>
      <c r="T32" s="39"/>
      <c r="U32" s="39" t="s">
        <v>363</v>
      </c>
      <c r="V32" s="78" t="s">
        <v>308</v>
      </c>
      <c r="W32" s="44" t="s">
        <v>301</v>
      </c>
      <c r="X32" s="52">
        <f>(9800*1.05+2*150+600+900)*1.2</f>
        <v>14508</v>
      </c>
      <c r="Y32" s="43" t="s">
        <v>334</v>
      </c>
    </row>
    <row r="33" spans="1:25" ht="166.5" customHeight="1" x14ac:dyDescent="0.25">
      <c r="A33" s="1">
        <v>25</v>
      </c>
      <c r="B33" s="23" t="s">
        <v>2</v>
      </c>
      <c r="C33" s="5">
        <v>1</v>
      </c>
      <c r="D33" s="39">
        <v>2080</v>
      </c>
      <c r="E33" s="39">
        <v>1160</v>
      </c>
      <c r="F33" s="43" t="s">
        <v>23</v>
      </c>
      <c r="G33" s="30">
        <v>900</v>
      </c>
      <c r="H33" s="25" t="s">
        <v>203</v>
      </c>
      <c r="I33" s="1" t="s">
        <v>4</v>
      </c>
      <c r="J33" s="1" t="s">
        <v>14</v>
      </c>
      <c r="K33" s="1">
        <v>3</v>
      </c>
      <c r="L33" s="1">
        <v>3</v>
      </c>
      <c r="M33" s="5"/>
      <c r="N33" s="5"/>
      <c r="O33" s="5"/>
      <c r="P33" s="5"/>
      <c r="Q33" s="1"/>
      <c r="R33" s="3"/>
      <c r="S33" s="33" t="s">
        <v>381</v>
      </c>
      <c r="T33" s="39"/>
      <c r="U33" s="39" t="s">
        <v>364</v>
      </c>
      <c r="V33" s="78" t="s">
        <v>309</v>
      </c>
      <c r="W33" s="44" t="s">
        <v>302</v>
      </c>
      <c r="X33" s="53">
        <f>(9800*1.05+300+600+110*80)*1.15+1.5</f>
        <v>22990</v>
      </c>
      <c r="Y33" s="43" t="s">
        <v>335</v>
      </c>
    </row>
    <row r="34" spans="1:25" ht="166.5" customHeight="1" x14ac:dyDescent="0.25">
      <c r="A34" s="1">
        <v>26</v>
      </c>
      <c r="B34" s="23" t="s">
        <v>2</v>
      </c>
      <c r="C34" s="5">
        <v>1</v>
      </c>
      <c r="D34" s="39">
        <v>2080</v>
      </c>
      <c r="E34" s="39">
        <v>1160</v>
      </c>
      <c r="F34" s="43" t="s">
        <v>23</v>
      </c>
      <c r="G34" s="30">
        <v>900</v>
      </c>
      <c r="H34" s="25" t="s">
        <v>203</v>
      </c>
      <c r="I34" s="1" t="s">
        <v>4</v>
      </c>
      <c r="J34" s="1" t="s">
        <v>14</v>
      </c>
      <c r="K34" s="1">
        <v>3</v>
      </c>
      <c r="L34" s="1">
        <v>3</v>
      </c>
      <c r="M34" s="5"/>
      <c r="N34" s="5"/>
      <c r="O34" s="5"/>
      <c r="P34" s="5"/>
      <c r="Q34" s="1"/>
      <c r="R34" s="3"/>
      <c r="S34" s="33" t="s">
        <v>382</v>
      </c>
      <c r="T34" s="39"/>
      <c r="U34" s="39" t="s">
        <v>365</v>
      </c>
      <c r="V34" s="78" t="s">
        <v>310</v>
      </c>
      <c r="W34" s="44" t="s">
        <v>303</v>
      </c>
      <c r="X34" s="53">
        <f>(9800*1.05+300+600+900)*1.2</f>
        <v>14508</v>
      </c>
      <c r="Y34" s="43" t="s">
        <v>321</v>
      </c>
    </row>
    <row r="35" spans="1:25" ht="122.25" customHeight="1" x14ac:dyDescent="0.25">
      <c r="A35" s="1">
        <v>27</v>
      </c>
      <c r="B35" s="23" t="s">
        <v>1</v>
      </c>
      <c r="C35" s="5">
        <v>1</v>
      </c>
      <c r="D35" s="39">
        <v>2080</v>
      </c>
      <c r="E35" s="39">
        <v>960</v>
      </c>
      <c r="F35" s="43" t="s">
        <v>22</v>
      </c>
      <c r="G35" s="30"/>
      <c r="H35" s="25" t="s">
        <v>203</v>
      </c>
      <c r="I35" s="1" t="s">
        <v>4</v>
      </c>
      <c r="J35" s="1" t="s">
        <v>14</v>
      </c>
      <c r="K35" s="1">
        <v>3</v>
      </c>
      <c r="L35" s="1"/>
      <c r="M35" s="5"/>
      <c r="N35" s="5"/>
      <c r="O35" s="5"/>
      <c r="P35" s="5"/>
      <c r="Q35" s="1"/>
      <c r="R35" s="3"/>
      <c r="S35" s="33" t="s">
        <v>383</v>
      </c>
      <c r="T35" s="39"/>
      <c r="U35" s="39" t="s">
        <v>366</v>
      </c>
      <c r="V35" s="78" t="s">
        <v>311</v>
      </c>
      <c r="W35" s="44" t="s">
        <v>304</v>
      </c>
      <c r="X35" s="52">
        <f>(7100*1.05+150+600+2*2500+900)*1.2</f>
        <v>16926</v>
      </c>
      <c r="Y35" s="43" t="s">
        <v>336</v>
      </c>
    </row>
    <row r="36" spans="1:25" ht="122.25" customHeight="1" x14ac:dyDescent="0.25">
      <c r="A36" s="1">
        <v>28</v>
      </c>
      <c r="B36" s="23" t="s">
        <v>1</v>
      </c>
      <c r="C36" s="5">
        <v>1</v>
      </c>
      <c r="D36" s="39">
        <v>2080</v>
      </c>
      <c r="E36" s="39">
        <v>960</v>
      </c>
      <c r="F36" s="43" t="s">
        <v>22</v>
      </c>
      <c r="G36" s="30"/>
      <c r="H36" s="25" t="s">
        <v>203</v>
      </c>
      <c r="I36" s="1" t="s">
        <v>4</v>
      </c>
      <c r="J36" s="1" t="s">
        <v>14</v>
      </c>
      <c r="K36" s="1">
        <v>3</v>
      </c>
      <c r="L36" s="1"/>
      <c r="M36" s="5"/>
      <c r="N36" s="5"/>
      <c r="O36" s="5"/>
      <c r="P36" s="5"/>
      <c r="Q36" s="1"/>
      <c r="R36" s="3"/>
      <c r="S36" s="33" t="s">
        <v>380</v>
      </c>
      <c r="T36" s="39"/>
      <c r="U36" s="39" t="s">
        <v>360</v>
      </c>
      <c r="V36" s="78" t="s">
        <v>312</v>
      </c>
      <c r="W36" s="44" t="s">
        <v>304</v>
      </c>
      <c r="X36" s="52">
        <f>(7100*1.05+150+600+900)*1.15+0.25</f>
        <v>10471</v>
      </c>
      <c r="Y36" s="43" t="s">
        <v>331</v>
      </c>
    </row>
    <row r="37" spans="1:25" ht="174.75" customHeight="1" x14ac:dyDescent="0.25">
      <c r="A37" s="1">
        <v>29</v>
      </c>
      <c r="B37" s="23" t="s">
        <v>2</v>
      </c>
      <c r="C37" s="5">
        <v>1</v>
      </c>
      <c r="D37" s="39">
        <v>2080</v>
      </c>
      <c r="E37" s="39">
        <v>1160</v>
      </c>
      <c r="F37" s="43" t="s">
        <v>23</v>
      </c>
      <c r="G37" s="30">
        <v>900</v>
      </c>
      <c r="H37" s="25" t="s">
        <v>203</v>
      </c>
      <c r="I37" s="1" t="s">
        <v>4</v>
      </c>
      <c r="J37" s="1" t="s">
        <v>14</v>
      </c>
      <c r="K37" s="1">
        <v>3</v>
      </c>
      <c r="L37" s="1">
        <v>3</v>
      </c>
      <c r="M37" s="5"/>
      <c r="N37" s="5"/>
      <c r="O37" s="5"/>
      <c r="P37" s="5"/>
      <c r="Q37" s="1"/>
      <c r="R37" s="3"/>
      <c r="S37" s="33" t="s">
        <v>384</v>
      </c>
      <c r="T37" s="39"/>
      <c r="U37" s="39" t="s">
        <v>367</v>
      </c>
      <c r="V37" s="78" t="s">
        <v>313</v>
      </c>
      <c r="W37" s="44" t="s">
        <v>302</v>
      </c>
      <c r="X37" s="53">
        <f>(9800*1.05+300+600+110*80)*1.15+1.5</f>
        <v>22990</v>
      </c>
      <c r="Y37" s="43" t="s">
        <v>337</v>
      </c>
    </row>
    <row r="38" spans="1:25" ht="168.75" customHeight="1" x14ac:dyDescent="0.25">
      <c r="A38" s="1">
        <v>30</v>
      </c>
      <c r="B38" s="23" t="s">
        <v>2</v>
      </c>
      <c r="C38" s="5">
        <v>1</v>
      </c>
      <c r="D38" s="39">
        <v>2080</v>
      </c>
      <c r="E38" s="39">
        <v>1160</v>
      </c>
      <c r="F38" s="43" t="s">
        <v>22</v>
      </c>
      <c r="G38" s="30">
        <v>900</v>
      </c>
      <c r="H38" s="25" t="s">
        <v>203</v>
      </c>
      <c r="I38" s="1" t="s">
        <v>4</v>
      </c>
      <c r="J38" s="1" t="s">
        <v>14</v>
      </c>
      <c r="K38" s="1">
        <v>3</v>
      </c>
      <c r="L38" s="1"/>
      <c r="M38" s="5"/>
      <c r="N38" s="5"/>
      <c r="O38" s="5"/>
      <c r="P38" s="5"/>
      <c r="Q38" s="1"/>
      <c r="R38" s="3"/>
      <c r="S38" s="33" t="s">
        <v>391</v>
      </c>
      <c r="T38" s="39"/>
      <c r="U38" s="39" t="s">
        <v>368</v>
      </c>
      <c r="V38" s="78" t="s">
        <v>314</v>
      </c>
      <c r="W38" s="44" t="s">
        <v>302</v>
      </c>
      <c r="X38" s="53">
        <f>(9800*1.05+300+600+110*80)*1.15+1.5</f>
        <v>22990</v>
      </c>
      <c r="Y38" s="43" t="s">
        <v>338</v>
      </c>
    </row>
    <row r="39" spans="1:25" ht="122.25" customHeight="1" x14ac:dyDescent="0.25">
      <c r="A39" s="1">
        <v>31</v>
      </c>
      <c r="B39" s="23" t="s">
        <v>252</v>
      </c>
      <c r="C39" s="5">
        <v>1</v>
      </c>
      <c r="D39" s="39">
        <v>2080</v>
      </c>
      <c r="E39" s="39">
        <v>960</v>
      </c>
      <c r="F39" s="43" t="s">
        <v>23</v>
      </c>
      <c r="G39" s="30"/>
      <c r="H39" s="25" t="s">
        <v>203</v>
      </c>
      <c r="I39" s="1" t="s">
        <v>4</v>
      </c>
      <c r="J39" s="1" t="s">
        <v>14</v>
      </c>
      <c r="K39" s="1"/>
      <c r="L39" s="1">
        <v>3</v>
      </c>
      <c r="M39" s="5"/>
      <c r="N39" s="5"/>
      <c r="O39" s="5"/>
      <c r="P39" s="5"/>
      <c r="Q39" s="1"/>
      <c r="R39" s="3"/>
      <c r="S39" s="33" t="s">
        <v>380</v>
      </c>
      <c r="T39" s="39"/>
      <c r="U39" s="39" t="s">
        <v>369</v>
      </c>
      <c r="V39" s="78" t="s">
        <v>315</v>
      </c>
      <c r="W39" s="44" t="s">
        <v>304</v>
      </c>
      <c r="X39" s="52">
        <f>(6900*1.05+600+900)*1.15+0.25</f>
        <v>10057</v>
      </c>
      <c r="Y39" s="43" t="s">
        <v>339</v>
      </c>
    </row>
    <row r="40" spans="1:25" ht="122.25" customHeight="1" x14ac:dyDescent="0.25">
      <c r="A40" s="1">
        <v>32</v>
      </c>
      <c r="B40" s="23" t="s">
        <v>252</v>
      </c>
      <c r="C40" s="5">
        <v>1</v>
      </c>
      <c r="D40" s="39">
        <v>2080</v>
      </c>
      <c r="E40" s="39">
        <v>960</v>
      </c>
      <c r="F40" s="43" t="s">
        <v>23</v>
      </c>
      <c r="G40" s="30"/>
      <c r="H40" s="25" t="s">
        <v>203</v>
      </c>
      <c r="I40" s="1" t="s">
        <v>4</v>
      </c>
      <c r="J40" s="1" t="s">
        <v>14</v>
      </c>
      <c r="K40" s="1"/>
      <c r="L40" s="1">
        <v>3</v>
      </c>
      <c r="M40" s="5"/>
      <c r="N40" s="5"/>
      <c r="O40" s="5"/>
      <c r="P40" s="5"/>
      <c r="Q40" s="1"/>
      <c r="R40" s="3"/>
      <c r="S40" s="33" t="s">
        <v>385</v>
      </c>
      <c r="T40" s="39"/>
      <c r="U40" s="39" t="s">
        <v>370</v>
      </c>
      <c r="V40" s="78" t="s">
        <v>316</v>
      </c>
      <c r="W40" s="44" t="s">
        <v>304</v>
      </c>
      <c r="X40" s="52">
        <f>(6900*1.05+600+900)*1.15+0.25</f>
        <v>10057</v>
      </c>
      <c r="Y40" s="43" t="s">
        <v>339</v>
      </c>
    </row>
    <row r="41" spans="1:25" ht="179.25" customHeight="1" x14ac:dyDescent="0.25">
      <c r="A41" s="1">
        <v>33</v>
      </c>
      <c r="B41" s="23" t="s">
        <v>2</v>
      </c>
      <c r="C41" s="5">
        <v>1</v>
      </c>
      <c r="D41" s="39">
        <v>2080</v>
      </c>
      <c r="E41" s="39">
        <v>1160</v>
      </c>
      <c r="F41" s="43" t="s">
        <v>22</v>
      </c>
      <c r="G41" s="30">
        <v>900</v>
      </c>
      <c r="H41" s="25" t="s">
        <v>203</v>
      </c>
      <c r="I41" s="1" t="s">
        <v>4</v>
      </c>
      <c r="J41" s="1" t="s">
        <v>14</v>
      </c>
      <c r="K41" s="1">
        <v>3</v>
      </c>
      <c r="L41" s="1">
        <v>3</v>
      </c>
      <c r="M41" s="5"/>
      <c r="N41" s="5"/>
      <c r="O41" s="5"/>
      <c r="P41" s="5"/>
      <c r="Q41" s="1"/>
      <c r="R41" s="3"/>
      <c r="S41" s="33" t="s">
        <v>386</v>
      </c>
      <c r="T41" s="39"/>
      <c r="U41" s="39" t="s">
        <v>371</v>
      </c>
      <c r="V41" s="78" t="s">
        <v>317</v>
      </c>
      <c r="W41" s="44" t="s">
        <v>302</v>
      </c>
      <c r="X41" s="53">
        <f>(9800*1.05+300+600+110*80)*1.15+1.5</f>
        <v>22990</v>
      </c>
      <c r="Y41" s="43" t="s">
        <v>340</v>
      </c>
    </row>
    <row r="42" spans="1:25" ht="115.5" customHeight="1" x14ac:dyDescent="0.25">
      <c r="A42" s="1">
        <v>34</v>
      </c>
      <c r="B42" s="23" t="s">
        <v>2</v>
      </c>
      <c r="C42" s="5">
        <v>1</v>
      </c>
      <c r="D42" s="39">
        <v>2080</v>
      </c>
      <c r="E42" s="39">
        <v>1160</v>
      </c>
      <c r="F42" s="43" t="s">
        <v>22</v>
      </c>
      <c r="G42" s="30">
        <v>900</v>
      </c>
      <c r="H42" s="25" t="s">
        <v>203</v>
      </c>
      <c r="I42" s="1" t="s">
        <v>4</v>
      </c>
      <c r="J42" s="1" t="s">
        <v>14</v>
      </c>
      <c r="K42" s="1">
        <v>3</v>
      </c>
      <c r="L42" s="1">
        <v>3</v>
      </c>
      <c r="M42" s="5"/>
      <c r="N42" s="5"/>
      <c r="O42" s="5"/>
      <c r="P42" s="5"/>
      <c r="Q42" s="1"/>
      <c r="R42" s="3"/>
      <c r="S42" s="33" t="s">
        <v>390</v>
      </c>
      <c r="T42" s="39"/>
      <c r="U42" s="39" t="s">
        <v>372</v>
      </c>
      <c r="V42" s="78" t="s">
        <v>317</v>
      </c>
      <c r="W42" s="67" t="s">
        <v>302</v>
      </c>
      <c r="X42" s="83">
        <f>(9800*1.05+300+600+110*80)*1.15+1.5</f>
        <v>22990</v>
      </c>
      <c r="Y42" s="43" t="s">
        <v>340</v>
      </c>
    </row>
    <row r="43" spans="1:25" ht="120.75" customHeight="1" x14ac:dyDescent="0.25">
      <c r="A43" s="23">
        <v>35</v>
      </c>
      <c r="B43" s="23" t="s">
        <v>1</v>
      </c>
      <c r="C43" s="5">
        <v>1</v>
      </c>
      <c r="D43" s="39">
        <v>2080</v>
      </c>
      <c r="E43" s="81">
        <v>1060</v>
      </c>
      <c r="F43" s="43" t="s">
        <v>22</v>
      </c>
      <c r="G43" s="30"/>
      <c r="H43" s="25" t="s">
        <v>203</v>
      </c>
      <c r="I43" s="1" t="s">
        <v>4</v>
      </c>
      <c r="J43" s="1" t="s">
        <v>14</v>
      </c>
      <c r="K43" s="1">
        <v>3</v>
      </c>
      <c r="L43" s="1"/>
      <c r="M43" s="5"/>
      <c r="N43" s="5"/>
      <c r="O43" s="5"/>
      <c r="P43" s="5"/>
      <c r="Q43" s="1"/>
      <c r="R43" s="3"/>
      <c r="S43" s="33" t="s">
        <v>389</v>
      </c>
      <c r="T43" s="39"/>
      <c r="U43" s="39" t="s">
        <v>387</v>
      </c>
      <c r="V43" s="43" t="s">
        <v>397</v>
      </c>
      <c r="W43" s="44" t="s">
        <v>399</v>
      </c>
      <c r="X43" s="83">
        <f>(7800*1.05+80*110+150+600)*1.2</f>
        <v>21288</v>
      </c>
      <c r="Y43" s="56"/>
    </row>
    <row r="44" spans="1:25" ht="145.5" customHeight="1" x14ac:dyDescent="0.25">
      <c r="A44" s="23">
        <v>36</v>
      </c>
      <c r="B44" s="23" t="s">
        <v>1</v>
      </c>
      <c r="C44" s="5">
        <v>1</v>
      </c>
      <c r="D44" s="39">
        <v>2080</v>
      </c>
      <c r="E44" s="39">
        <v>860</v>
      </c>
      <c r="F44" s="43" t="s">
        <v>22</v>
      </c>
      <c r="G44" s="30"/>
      <c r="H44" s="25" t="s">
        <v>203</v>
      </c>
      <c r="I44" s="1" t="s">
        <v>4</v>
      </c>
      <c r="J44" s="1" t="s">
        <v>14</v>
      </c>
      <c r="K44" s="1">
        <v>3</v>
      </c>
      <c r="L44" s="1"/>
      <c r="M44" s="5"/>
      <c r="N44" s="5"/>
      <c r="O44" s="60"/>
      <c r="P44" s="5"/>
      <c r="Q44" s="1"/>
      <c r="R44" s="3"/>
      <c r="S44" s="33" t="s">
        <v>406</v>
      </c>
      <c r="T44" s="39"/>
      <c r="U44" s="39" t="s">
        <v>388</v>
      </c>
      <c r="V44" s="43" t="s">
        <v>398</v>
      </c>
      <c r="W44" s="44" t="s">
        <v>400</v>
      </c>
      <c r="X44" s="52">
        <f>(7800*1.05+600+3000+2*2500+350+900)*1.2</f>
        <v>21648</v>
      </c>
      <c r="Y44" s="56"/>
    </row>
    <row r="45" spans="1:25" ht="24.75" customHeight="1" x14ac:dyDescent="0.25">
      <c r="A45" s="4"/>
      <c r="B45" s="54"/>
      <c r="C45" s="6">
        <f>SUM(C9:C44)</f>
        <v>36</v>
      </c>
      <c r="D45" s="55"/>
      <c r="E45" s="55"/>
      <c r="F45" s="56"/>
      <c r="G45" s="57"/>
      <c r="H45" s="27"/>
      <c r="I45" s="4"/>
      <c r="J45" s="4"/>
      <c r="K45" s="4"/>
      <c r="L45" s="4"/>
      <c r="M45" s="6"/>
      <c r="N45" s="6"/>
      <c r="O45" s="6"/>
      <c r="P45" s="6"/>
      <c r="Q45" s="4"/>
      <c r="R45" s="7"/>
      <c r="S45" s="58"/>
      <c r="T45" s="55"/>
      <c r="U45" s="55"/>
      <c r="V45" s="56"/>
      <c r="W45" s="66"/>
      <c r="X45" s="59"/>
    </row>
    <row r="46" spans="1:25" x14ac:dyDescent="0.25">
      <c r="A46" s="4"/>
      <c r="B46" s="34" t="s">
        <v>274</v>
      </c>
      <c r="C46" s="35" t="s">
        <v>275</v>
      </c>
      <c r="D46" s="36"/>
      <c r="E46" s="36"/>
      <c r="F46" s="4"/>
      <c r="G46" s="7"/>
      <c r="H46" s="27"/>
      <c r="I46" s="4"/>
      <c r="J46" s="4"/>
      <c r="K46" s="4"/>
      <c r="L46" s="4"/>
      <c r="M46" s="6"/>
      <c r="N46" s="6"/>
      <c r="O46" s="6"/>
      <c r="P46" s="6"/>
      <c r="Q46" s="4"/>
      <c r="R46" s="7"/>
      <c r="S46" s="8"/>
      <c r="W46" s="66"/>
    </row>
    <row r="47" spans="1:25" x14ac:dyDescent="0.25">
      <c r="A47" s="4"/>
      <c r="B47" s="34" t="s">
        <v>276</v>
      </c>
      <c r="C47" s="35" t="s">
        <v>373</v>
      </c>
      <c r="D47" s="7"/>
      <c r="E47" s="7"/>
      <c r="F47" s="4"/>
      <c r="G47" s="7"/>
      <c r="H47" s="27"/>
      <c r="I47" s="4"/>
      <c r="J47" s="4"/>
      <c r="K47" s="4"/>
      <c r="L47" s="4"/>
      <c r="M47" s="6"/>
      <c r="N47" s="6"/>
      <c r="O47" s="6"/>
      <c r="P47" s="6"/>
      <c r="Q47" s="4"/>
      <c r="R47" s="7"/>
      <c r="S47" s="8"/>
    </row>
    <row r="48" spans="1:25" x14ac:dyDescent="0.25">
      <c r="A48" s="4"/>
      <c r="B48" s="4"/>
      <c r="C48" s="6"/>
      <c r="D48" s="7"/>
      <c r="E48" s="7"/>
      <c r="F48" s="4"/>
      <c r="G48" s="7"/>
      <c r="H48" s="27"/>
      <c r="I48" s="4"/>
      <c r="J48" s="4"/>
      <c r="K48" s="4"/>
      <c r="L48" s="4"/>
      <c r="M48" s="6"/>
      <c r="N48" s="6"/>
      <c r="O48" s="6"/>
      <c r="P48" s="6"/>
      <c r="Q48" s="4"/>
      <c r="R48" s="7"/>
      <c r="S48" s="8"/>
    </row>
    <row r="49" spans="1:19" x14ac:dyDescent="0.25">
      <c r="A49" s="4"/>
      <c r="B49" s="4"/>
      <c r="C49" s="6"/>
      <c r="D49" s="7"/>
      <c r="E49" s="7"/>
      <c r="F49" s="4"/>
      <c r="G49" s="7"/>
      <c r="H49" s="27"/>
      <c r="I49" s="4"/>
      <c r="J49" s="4"/>
      <c r="K49" s="4"/>
      <c r="L49" s="4"/>
      <c r="M49" s="6"/>
      <c r="N49" s="6"/>
      <c r="O49" s="6"/>
      <c r="P49" s="6"/>
      <c r="Q49" s="4"/>
      <c r="R49" s="7"/>
      <c r="S49" s="8"/>
    </row>
    <row r="50" spans="1:19" x14ac:dyDescent="0.25">
      <c r="A50" s="4"/>
      <c r="B50" s="4"/>
      <c r="C50" s="6"/>
      <c r="D50" s="7"/>
      <c r="E50" s="7"/>
      <c r="F50" s="4"/>
      <c r="G50" s="7"/>
      <c r="H50" s="27"/>
      <c r="I50" s="4"/>
      <c r="J50" s="4"/>
      <c r="K50" s="4"/>
      <c r="L50" s="4"/>
      <c r="M50" s="6"/>
      <c r="N50" s="6"/>
      <c r="O50" s="6"/>
      <c r="P50" s="6"/>
      <c r="Q50" s="4"/>
      <c r="R50" s="7"/>
      <c r="S50" s="8"/>
    </row>
    <row r="51" spans="1:19" x14ac:dyDescent="0.25">
      <c r="A51" s="4"/>
      <c r="B51" s="4"/>
      <c r="C51" s="6"/>
      <c r="D51" s="7"/>
      <c r="E51" s="7"/>
      <c r="F51" s="4"/>
      <c r="G51" s="7"/>
      <c r="H51" s="27"/>
      <c r="I51" s="4"/>
      <c r="J51" s="4"/>
      <c r="K51" s="4"/>
      <c r="L51" s="4"/>
      <c r="M51" s="6"/>
      <c r="N51" s="6"/>
      <c r="O51" s="6"/>
      <c r="P51" s="6"/>
      <c r="Q51" s="4"/>
      <c r="R51" s="7"/>
      <c r="S51" s="8"/>
    </row>
    <row r="52" spans="1:19" x14ac:dyDescent="0.25">
      <c r="A52" s="4"/>
      <c r="B52" s="4"/>
      <c r="C52" s="6"/>
      <c r="D52" s="7"/>
      <c r="E52" s="7"/>
      <c r="F52" s="4"/>
      <c r="G52" s="7"/>
      <c r="H52" s="27"/>
      <c r="I52" s="4"/>
      <c r="J52" s="4"/>
      <c r="K52" s="4"/>
      <c r="L52" s="4"/>
      <c r="M52" s="6"/>
      <c r="N52" s="6"/>
      <c r="O52" s="6"/>
      <c r="P52" s="6"/>
      <c r="Q52" s="4"/>
      <c r="R52" s="7"/>
      <c r="S52" s="8"/>
    </row>
    <row r="53" spans="1:19" ht="18.75" x14ac:dyDescent="0.3">
      <c r="A53" s="4"/>
      <c r="B53" s="13" t="s">
        <v>270</v>
      </c>
      <c r="C53" s="14" t="s">
        <v>243</v>
      </c>
      <c r="D53" s="15"/>
      <c r="E53" s="15"/>
      <c r="F53" s="13"/>
      <c r="G53" s="15"/>
      <c r="H53" s="28"/>
      <c r="I53" s="4"/>
      <c r="J53" s="4"/>
      <c r="K53" s="4"/>
      <c r="L53" s="4"/>
      <c r="M53" s="6"/>
      <c r="N53" s="6"/>
      <c r="O53" s="6"/>
      <c r="P53" s="6"/>
      <c r="Q53" s="4"/>
      <c r="R53" s="7"/>
      <c r="S53" s="8"/>
    </row>
    <row r="54" spans="1:19" x14ac:dyDescent="0.25">
      <c r="A54" s="4"/>
      <c r="B54" s="9"/>
      <c r="C54" s="10"/>
      <c r="D54" s="11"/>
      <c r="E54" s="11"/>
      <c r="F54" s="9"/>
      <c r="G54" s="11"/>
      <c r="H54" s="29"/>
      <c r="I54" s="4"/>
      <c r="J54" s="4"/>
      <c r="K54" s="4"/>
      <c r="L54" s="4"/>
      <c r="M54" s="6"/>
      <c r="N54" s="6"/>
      <c r="O54" s="6"/>
      <c r="P54" s="6"/>
      <c r="Q54" s="4"/>
      <c r="R54" s="7"/>
      <c r="S54" s="8"/>
    </row>
    <row r="55" spans="1:19" x14ac:dyDescent="0.25">
      <c r="A55" s="4"/>
      <c r="B55" s="9"/>
      <c r="C55" s="10"/>
      <c r="D55" s="11"/>
      <c r="E55" s="11"/>
      <c r="F55" s="9"/>
      <c r="G55" s="12" t="s">
        <v>242</v>
      </c>
      <c r="H55" s="29"/>
      <c r="I55" s="4"/>
      <c r="J55" s="4"/>
      <c r="K55" s="4"/>
      <c r="L55" s="4"/>
      <c r="M55" s="6"/>
      <c r="N55" s="6"/>
      <c r="O55" s="6"/>
      <c r="P55" s="6"/>
      <c r="Q55" s="4"/>
      <c r="R55" s="7"/>
      <c r="S55" s="8"/>
    </row>
    <row r="56" spans="1:19" x14ac:dyDescent="0.25">
      <c r="A56" s="4"/>
      <c r="B56" s="4"/>
      <c r="C56" s="6"/>
      <c r="D56" s="7"/>
      <c r="E56" s="7"/>
      <c r="F56" s="4"/>
      <c r="G56" s="7"/>
      <c r="H56" s="27"/>
      <c r="I56" s="4"/>
      <c r="J56" s="4"/>
      <c r="K56" s="4"/>
      <c r="L56" s="4"/>
      <c r="M56" s="6"/>
      <c r="N56" s="6"/>
      <c r="O56" s="6"/>
      <c r="P56" s="6"/>
      <c r="Q56" s="4"/>
      <c r="R56" s="7"/>
      <c r="S56" s="8"/>
    </row>
    <row r="57" spans="1:19" x14ac:dyDescent="0.25">
      <c r="A57" s="4"/>
      <c r="B57" s="4"/>
      <c r="C57" s="6"/>
      <c r="D57" s="7"/>
      <c r="E57" s="7"/>
      <c r="F57" s="4"/>
      <c r="G57" s="7"/>
      <c r="H57" s="27"/>
      <c r="I57" s="4"/>
      <c r="J57" s="4"/>
      <c r="K57" s="4"/>
      <c r="L57" s="4"/>
      <c r="M57" s="6"/>
      <c r="N57" s="6"/>
      <c r="O57" s="6"/>
      <c r="P57" s="6"/>
      <c r="Q57" s="4"/>
      <c r="R57" s="7"/>
      <c r="S57" s="8"/>
    </row>
    <row r="58" spans="1:19" x14ac:dyDescent="0.25">
      <c r="A58" s="4"/>
      <c r="B58" s="4"/>
      <c r="C58" s="6"/>
      <c r="D58" s="7"/>
      <c r="E58" s="7"/>
      <c r="F58" s="4"/>
      <c r="G58" s="7"/>
      <c r="H58" s="27"/>
      <c r="I58" s="4"/>
      <c r="J58" s="4"/>
      <c r="K58" s="4"/>
      <c r="L58" s="4"/>
      <c r="M58" s="6"/>
      <c r="N58" s="6"/>
      <c r="O58" s="6"/>
      <c r="P58" s="6"/>
      <c r="Q58" s="4"/>
      <c r="R58" s="7"/>
      <c r="S58" s="8"/>
    </row>
    <row r="59" spans="1:19" x14ac:dyDescent="0.25">
      <c r="A59" s="4"/>
      <c r="B59" s="4"/>
      <c r="C59" s="6"/>
      <c r="D59" s="7"/>
      <c r="E59" s="7"/>
      <c r="F59" s="4"/>
      <c r="G59" s="7"/>
      <c r="H59" s="27"/>
      <c r="I59" s="4"/>
      <c r="J59" s="4"/>
      <c r="K59" s="4"/>
      <c r="L59" s="4"/>
      <c r="M59" s="6"/>
      <c r="N59" s="6"/>
      <c r="O59" s="6"/>
      <c r="P59" s="6"/>
      <c r="Q59" s="4"/>
      <c r="R59" s="7"/>
      <c r="S59" s="8"/>
    </row>
    <row r="60" spans="1:19" x14ac:dyDescent="0.25">
      <c r="A60" s="4"/>
      <c r="B60" s="4"/>
      <c r="C60" s="6"/>
      <c r="D60" s="7"/>
      <c r="E60" s="7"/>
      <c r="F60" s="4"/>
      <c r="G60" s="7"/>
      <c r="H60" s="27"/>
      <c r="I60" s="4"/>
      <c r="J60" s="4"/>
      <c r="K60" s="4"/>
      <c r="L60" s="4"/>
      <c r="M60" s="6"/>
      <c r="N60" s="6"/>
      <c r="O60" s="6"/>
      <c r="P60" s="6"/>
      <c r="Q60" s="4"/>
      <c r="R60" s="7"/>
      <c r="S60" s="8"/>
    </row>
    <row r="61" spans="1:19" x14ac:dyDescent="0.25">
      <c r="A61" s="4"/>
      <c r="B61" s="4"/>
      <c r="C61" s="6"/>
      <c r="D61" s="7"/>
      <c r="E61" s="7"/>
      <c r="F61" s="4"/>
      <c r="G61" s="7"/>
      <c r="H61" s="27"/>
      <c r="I61" s="4"/>
      <c r="J61" s="4"/>
      <c r="K61" s="4"/>
      <c r="L61" s="4"/>
      <c r="M61" s="6"/>
      <c r="N61" s="6"/>
      <c r="O61" s="6"/>
      <c r="P61" s="6"/>
      <c r="Q61" s="4"/>
      <c r="R61" s="7"/>
      <c r="S61" s="8"/>
    </row>
    <row r="62" spans="1:19" x14ac:dyDescent="0.25">
      <c r="A62" s="4"/>
      <c r="B62" s="4"/>
      <c r="C62" s="6"/>
      <c r="D62" s="7"/>
      <c r="E62" s="7"/>
      <c r="F62" s="4"/>
      <c r="G62" s="7"/>
      <c r="H62" s="27"/>
      <c r="I62" s="4"/>
      <c r="J62" s="4"/>
      <c r="K62" s="4"/>
      <c r="L62" s="4"/>
      <c r="M62" s="6"/>
      <c r="N62" s="6"/>
      <c r="O62" s="6"/>
      <c r="P62" s="6"/>
      <c r="Q62" s="4"/>
      <c r="R62" s="7"/>
      <c r="S62" s="8"/>
    </row>
    <row r="63" spans="1:19" x14ac:dyDescent="0.25">
      <c r="A63" s="4"/>
      <c r="B63" s="4"/>
      <c r="C63" s="6"/>
      <c r="D63" s="7"/>
      <c r="E63" s="7"/>
      <c r="F63" s="4"/>
      <c r="G63" s="7"/>
      <c r="H63" s="27"/>
      <c r="I63" s="4"/>
      <c r="J63" s="4"/>
      <c r="K63" s="4"/>
      <c r="L63" s="4"/>
      <c r="M63" s="6"/>
      <c r="N63" s="6"/>
      <c r="O63" s="6"/>
      <c r="P63" s="6"/>
      <c r="Q63" s="4"/>
      <c r="R63" s="7"/>
      <c r="S63" s="8"/>
    </row>
    <row r="64" spans="1:19" x14ac:dyDescent="0.25">
      <c r="A64" s="4"/>
      <c r="B64" s="4"/>
      <c r="C64" s="6"/>
      <c r="D64" s="7"/>
      <c r="E64" s="7"/>
      <c r="F64" s="4"/>
      <c r="G64" s="7"/>
      <c r="H64" s="27"/>
      <c r="I64" s="4"/>
      <c r="J64" s="4"/>
      <c r="K64" s="4"/>
      <c r="L64" s="4"/>
      <c r="M64" s="6"/>
      <c r="N64" s="6"/>
      <c r="O64" s="6"/>
      <c r="P64" s="6"/>
      <c r="Q64" s="4"/>
      <c r="R64" s="7"/>
      <c r="S64" s="8"/>
    </row>
    <row r="65" spans="1:19" x14ac:dyDescent="0.25">
      <c r="A65" s="4"/>
      <c r="B65" s="4"/>
      <c r="C65" s="6"/>
      <c r="D65" s="7"/>
      <c r="E65" s="7"/>
      <c r="F65" s="4"/>
      <c r="G65" s="7"/>
      <c r="H65" s="27"/>
      <c r="I65" s="4"/>
      <c r="J65" s="4"/>
      <c r="K65" s="4"/>
      <c r="L65" s="4"/>
      <c r="M65" s="6"/>
      <c r="N65" s="6"/>
      <c r="O65" s="6"/>
      <c r="P65" s="6"/>
      <c r="Q65" s="4"/>
      <c r="R65" s="7"/>
      <c r="S65" s="8"/>
    </row>
    <row r="66" spans="1:19" x14ac:dyDescent="0.25">
      <c r="A66" s="4"/>
      <c r="B66" s="4"/>
      <c r="C66" s="6"/>
      <c r="D66" s="7"/>
      <c r="E66" s="7"/>
      <c r="F66" s="4"/>
      <c r="G66" s="7"/>
      <c r="H66" s="27"/>
      <c r="I66" s="4"/>
      <c r="J66" s="4"/>
      <c r="K66" s="4"/>
      <c r="L66" s="4"/>
      <c r="M66" s="6"/>
      <c r="N66" s="6"/>
      <c r="O66" s="6"/>
      <c r="P66" s="6"/>
      <c r="Q66" s="4"/>
      <c r="R66" s="7"/>
      <c r="S66" s="8"/>
    </row>
    <row r="67" spans="1:19" x14ac:dyDescent="0.25">
      <c r="A67" s="4"/>
      <c r="B67" s="4"/>
      <c r="C67" s="6"/>
      <c r="D67" s="7"/>
      <c r="E67" s="7"/>
      <c r="F67" s="4"/>
      <c r="G67" s="7"/>
      <c r="H67" s="27"/>
      <c r="I67" s="4"/>
      <c r="J67" s="4"/>
      <c r="K67" s="4"/>
      <c r="L67" s="4"/>
      <c r="M67" s="6"/>
      <c r="N67" s="6"/>
      <c r="O67" s="6"/>
      <c r="P67" s="6"/>
      <c r="Q67" s="4"/>
      <c r="R67" s="7"/>
      <c r="S67" s="8"/>
    </row>
    <row r="68" spans="1:19" x14ac:dyDescent="0.25">
      <c r="A68" s="4"/>
      <c r="B68" s="4"/>
      <c r="C68" s="6"/>
      <c r="D68" s="7"/>
      <c r="E68" s="7"/>
      <c r="F68" s="4"/>
      <c r="G68" s="7"/>
      <c r="H68" s="27"/>
      <c r="I68" s="4"/>
      <c r="J68" s="4"/>
      <c r="K68" s="4"/>
      <c r="L68" s="4"/>
      <c r="M68" s="6"/>
      <c r="N68" s="6"/>
      <c r="O68" s="6"/>
      <c r="P68" s="6"/>
      <c r="Q68" s="4"/>
      <c r="R68" s="7"/>
      <c r="S68" s="8"/>
    </row>
    <row r="69" spans="1:19" x14ac:dyDescent="0.25">
      <c r="A69" s="4"/>
      <c r="B69" s="4"/>
      <c r="C69" s="6"/>
      <c r="D69" s="7"/>
      <c r="E69" s="7"/>
      <c r="F69" s="4"/>
      <c r="G69" s="7"/>
      <c r="H69" s="27"/>
      <c r="I69" s="4"/>
      <c r="J69" s="4"/>
      <c r="K69" s="4"/>
      <c r="L69" s="4"/>
      <c r="M69" s="6"/>
      <c r="N69" s="6"/>
      <c r="O69" s="6"/>
      <c r="P69" s="6"/>
      <c r="Q69" s="4"/>
      <c r="R69" s="7"/>
      <c r="S69" s="8"/>
    </row>
    <row r="70" spans="1:19" x14ac:dyDescent="0.25">
      <c r="A70" s="4"/>
      <c r="B70" s="4"/>
      <c r="C70" s="6"/>
      <c r="D70" s="7"/>
      <c r="E70" s="7"/>
      <c r="F70" s="4"/>
      <c r="G70" s="7"/>
      <c r="H70" s="27"/>
      <c r="I70" s="4"/>
      <c r="J70" s="4"/>
      <c r="K70" s="4"/>
      <c r="L70" s="4"/>
      <c r="M70" s="6"/>
      <c r="N70" s="6"/>
      <c r="O70" s="6"/>
      <c r="P70" s="6"/>
      <c r="Q70" s="4"/>
      <c r="R70" s="7"/>
      <c r="S70" s="8"/>
    </row>
    <row r="71" spans="1:19" x14ac:dyDescent="0.25">
      <c r="A71" s="4"/>
      <c r="B71" s="4"/>
      <c r="C71" s="6"/>
      <c r="D71" s="7"/>
      <c r="E71" s="7"/>
      <c r="F71" s="4"/>
      <c r="G71" s="7"/>
      <c r="H71" s="27"/>
      <c r="I71" s="4"/>
      <c r="J71" s="4"/>
      <c r="K71" s="4"/>
      <c r="L71" s="4"/>
      <c r="M71" s="6"/>
      <c r="N71" s="6"/>
      <c r="O71" s="6"/>
      <c r="P71" s="6"/>
      <c r="Q71" s="4"/>
      <c r="R71" s="7"/>
      <c r="S71" s="8"/>
    </row>
    <row r="72" spans="1:19" x14ac:dyDescent="0.25">
      <c r="A72" s="4"/>
      <c r="B72" s="4"/>
      <c r="C72" s="6"/>
      <c r="D72" s="7"/>
      <c r="E72" s="7"/>
      <c r="F72" s="4"/>
      <c r="G72" s="7"/>
      <c r="H72" s="27"/>
      <c r="I72" s="4"/>
      <c r="J72" s="4"/>
      <c r="K72" s="4"/>
      <c r="L72" s="4"/>
      <c r="M72" s="6"/>
      <c r="N72" s="6"/>
      <c r="O72" s="6"/>
      <c r="P72" s="6"/>
      <c r="Q72" s="4"/>
      <c r="R72" s="7"/>
      <c r="S72" s="8"/>
    </row>
    <row r="73" spans="1:19" x14ac:dyDescent="0.25">
      <c r="A73" s="4"/>
      <c r="B73" s="4"/>
      <c r="C73" s="6"/>
      <c r="D73" s="7"/>
      <c r="E73" s="7"/>
      <c r="F73" s="4"/>
      <c r="G73" s="7"/>
      <c r="H73" s="27"/>
      <c r="I73" s="4"/>
      <c r="J73" s="4"/>
      <c r="K73" s="4"/>
      <c r="L73" s="4"/>
      <c r="M73" s="6"/>
      <c r="N73" s="6"/>
      <c r="O73" s="6"/>
      <c r="P73" s="6"/>
      <c r="Q73" s="4"/>
      <c r="R73" s="7"/>
      <c r="S73" s="8"/>
    </row>
    <row r="74" spans="1:19" x14ac:dyDescent="0.25">
      <c r="A74" s="4"/>
      <c r="B74" s="4"/>
      <c r="C74" s="6"/>
      <c r="D74" s="7"/>
      <c r="E74" s="7"/>
      <c r="F74" s="4"/>
      <c r="G74" s="7"/>
      <c r="H74" s="27"/>
      <c r="I74" s="4"/>
      <c r="J74" s="4"/>
      <c r="K74" s="4"/>
      <c r="L74" s="4"/>
      <c r="M74" s="6"/>
      <c r="N74" s="6"/>
      <c r="O74" s="6"/>
      <c r="P74" s="6"/>
      <c r="Q74" s="4"/>
      <c r="R74" s="7"/>
      <c r="S74" s="8"/>
    </row>
    <row r="75" spans="1:19" x14ac:dyDescent="0.25">
      <c r="A75" s="4"/>
      <c r="B75" s="4"/>
      <c r="C75" s="6"/>
      <c r="D75" s="7"/>
      <c r="E75" s="7"/>
      <c r="F75" s="4"/>
      <c r="G75" s="7"/>
      <c r="H75" s="27"/>
      <c r="I75" s="4"/>
      <c r="J75" s="4"/>
      <c r="K75" s="4"/>
      <c r="L75" s="4"/>
      <c r="M75" s="6"/>
      <c r="N75" s="6"/>
      <c r="O75" s="6"/>
      <c r="P75" s="6"/>
      <c r="Q75" s="4"/>
      <c r="R75" s="7"/>
      <c r="S75" s="8"/>
    </row>
    <row r="76" spans="1:19" x14ac:dyDescent="0.25">
      <c r="A76" s="4"/>
      <c r="B76" s="4"/>
      <c r="C76" s="6"/>
      <c r="D76" s="7"/>
      <c r="E76" s="7"/>
      <c r="F76" s="4"/>
      <c r="G76" s="7"/>
      <c r="H76" s="27"/>
      <c r="I76" s="4"/>
      <c r="J76" s="4"/>
      <c r="K76" s="4"/>
      <c r="L76" s="4"/>
      <c r="M76" s="6"/>
      <c r="N76" s="6"/>
      <c r="O76" s="6"/>
      <c r="P76" s="6"/>
      <c r="Q76" s="4"/>
      <c r="R76" s="7"/>
      <c r="S76" s="8"/>
    </row>
    <row r="77" spans="1:19" x14ac:dyDescent="0.25">
      <c r="A77" s="4"/>
      <c r="B77" s="4"/>
      <c r="C77" s="6"/>
      <c r="D77" s="7"/>
      <c r="E77" s="7"/>
      <c r="F77" s="4"/>
      <c r="G77" s="7"/>
      <c r="H77" s="27"/>
      <c r="I77" s="4"/>
      <c r="J77" s="4"/>
      <c r="K77" s="4"/>
      <c r="L77" s="4"/>
      <c r="M77" s="6"/>
      <c r="N77" s="6"/>
      <c r="O77" s="6"/>
      <c r="P77" s="6"/>
      <c r="Q77" s="4"/>
      <c r="R77" s="7"/>
      <c r="S77" s="8"/>
    </row>
    <row r="78" spans="1:19" x14ac:dyDescent="0.25">
      <c r="A78" s="4"/>
      <c r="B78" s="4"/>
      <c r="C78" s="6"/>
      <c r="D78" s="7"/>
      <c r="E78" s="7"/>
      <c r="F78" s="4"/>
      <c r="G78" s="7"/>
      <c r="H78" s="27"/>
      <c r="I78" s="4"/>
      <c r="J78" s="4"/>
      <c r="K78" s="4"/>
      <c r="L78" s="4"/>
      <c r="M78" s="6"/>
      <c r="N78" s="6"/>
      <c r="O78" s="6"/>
      <c r="P78" s="6"/>
      <c r="Q78" s="4"/>
      <c r="R78" s="7"/>
      <c r="S78" s="8"/>
    </row>
    <row r="79" spans="1:19" x14ac:dyDescent="0.25">
      <c r="A79" s="4"/>
      <c r="B79" s="4"/>
      <c r="C79" s="6"/>
      <c r="D79" s="7"/>
      <c r="E79" s="7"/>
      <c r="F79" s="4"/>
      <c r="G79" s="7"/>
      <c r="H79" s="27"/>
      <c r="I79" s="4"/>
      <c r="J79" s="4"/>
      <c r="K79" s="4"/>
      <c r="L79" s="4"/>
      <c r="M79" s="6"/>
      <c r="N79" s="6"/>
      <c r="O79" s="6"/>
      <c r="P79" s="6"/>
      <c r="Q79" s="4"/>
      <c r="R79" s="7"/>
      <c r="S79" s="8"/>
    </row>
    <row r="80" spans="1:19" x14ac:dyDescent="0.25">
      <c r="A80" s="4"/>
      <c r="B80" s="4"/>
      <c r="C80" s="6"/>
      <c r="D80" s="7"/>
      <c r="E80" s="7"/>
      <c r="F80" s="4"/>
      <c r="G80" s="7"/>
      <c r="H80" s="27"/>
      <c r="I80" s="4"/>
      <c r="J80" s="4"/>
      <c r="K80" s="4"/>
      <c r="L80" s="4"/>
      <c r="M80" s="6"/>
      <c r="N80" s="6"/>
      <c r="O80" s="6"/>
      <c r="P80" s="6"/>
      <c r="Q80" s="4"/>
      <c r="R80" s="7"/>
      <c r="S80" s="8"/>
    </row>
    <row r="81" spans="1:19" x14ac:dyDescent="0.25">
      <c r="A81" s="4"/>
      <c r="B81" s="4"/>
      <c r="C81" s="6"/>
      <c r="D81" s="7"/>
      <c r="E81" s="7"/>
      <c r="F81" s="4"/>
      <c r="G81" s="7"/>
      <c r="H81" s="27"/>
      <c r="I81" s="4"/>
      <c r="J81" s="4"/>
      <c r="K81" s="4"/>
      <c r="L81" s="4"/>
      <c r="M81" s="6"/>
      <c r="N81" s="6"/>
      <c r="O81" s="6"/>
      <c r="P81" s="6"/>
      <c r="Q81" s="4"/>
      <c r="R81" s="7"/>
      <c r="S81" s="8"/>
    </row>
    <row r="82" spans="1:19" x14ac:dyDescent="0.25">
      <c r="A82" s="4"/>
      <c r="B82" s="4"/>
      <c r="C82" s="6"/>
      <c r="D82" s="7"/>
      <c r="E82" s="7"/>
      <c r="F82" s="4"/>
      <c r="G82" s="7"/>
      <c r="H82" s="27"/>
      <c r="I82" s="4"/>
      <c r="J82" s="4"/>
      <c r="K82" s="4"/>
      <c r="L82" s="4"/>
      <c r="M82" s="6"/>
      <c r="N82" s="6"/>
      <c r="O82" s="6"/>
      <c r="P82" s="6"/>
      <c r="Q82" s="4"/>
      <c r="R82" s="7"/>
      <c r="S82" s="8"/>
    </row>
    <row r="83" spans="1:19" x14ac:dyDescent="0.25">
      <c r="A83" s="4"/>
      <c r="B83" s="4"/>
      <c r="C83" s="6"/>
      <c r="D83" s="7"/>
      <c r="E83" s="7"/>
      <c r="F83" s="4"/>
      <c r="G83" s="7"/>
      <c r="H83" s="27"/>
      <c r="I83" s="4"/>
      <c r="J83" s="4"/>
      <c r="K83" s="4"/>
      <c r="L83" s="4"/>
      <c r="M83" s="6"/>
      <c r="N83" s="6"/>
      <c r="O83" s="6"/>
      <c r="P83" s="6"/>
      <c r="Q83" s="4"/>
      <c r="R83" s="7"/>
      <c r="S83" s="8"/>
    </row>
    <row r="84" spans="1:19" x14ac:dyDescent="0.25">
      <c r="A84" s="4"/>
      <c r="B84" s="4"/>
      <c r="C84" s="6"/>
      <c r="D84" s="7"/>
      <c r="E84" s="7"/>
      <c r="F84" s="4"/>
      <c r="G84" s="7"/>
      <c r="H84" s="27"/>
      <c r="I84" s="4"/>
      <c r="J84" s="4"/>
      <c r="K84" s="4"/>
      <c r="L84" s="4"/>
      <c r="M84" s="6"/>
      <c r="N84" s="6"/>
      <c r="O84" s="6"/>
      <c r="P84" s="6"/>
      <c r="Q84" s="4"/>
      <c r="R84" s="7"/>
      <c r="S84" s="8"/>
    </row>
    <row r="85" spans="1:19" x14ac:dyDescent="0.25">
      <c r="A85" s="4"/>
      <c r="B85" s="4"/>
      <c r="C85" s="6"/>
      <c r="D85" s="7"/>
      <c r="E85" s="7"/>
      <c r="F85" s="4"/>
      <c r="G85" s="7"/>
      <c r="H85" s="27"/>
      <c r="I85" s="4"/>
      <c r="J85" s="4"/>
      <c r="K85" s="4"/>
      <c r="L85" s="4"/>
      <c r="M85" s="6"/>
      <c r="N85" s="6"/>
      <c r="O85" s="6"/>
      <c r="P85" s="6"/>
      <c r="Q85" s="4"/>
      <c r="R85" s="7"/>
      <c r="S85" s="8"/>
    </row>
    <row r="86" spans="1:19" x14ac:dyDescent="0.25">
      <c r="A86" s="4"/>
      <c r="B86" s="4"/>
      <c r="C86" s="6"/>
      <c r="D86" s="7"/>
      <c r="E86" s="7"/>
      <c r="F86" s="4"/>
      <c r="G86" s="7"/>
      <c r="H86" s="27"/>
      <c r="I86" s="4"/>
      <c r="J86" s="4"/>
      <c r="K86" s="4"/>
      <c r="L86" s="4"/>
      <c r="M86" s="6"/>
      <c r="N86" s="6"/>
      <c r="O86" s="6"/>
      <c r="P86" s="6"/>
      <c r="Q86" s="4"/>
      <c r="R86" s="7"/>
      <c r="S86" s="8"/>
    </row>
    <row r="87" spans="1:19" x14ac:dyDescent="0.25">
      <c r="A87" s="4"/>
      <c r="B87" s="4"/>
      <c r="C87" s="6"/>
      <c r="D87" s="7"/>
      <c r="E87" s="7"/>
      <c r="F87" s="4"/>
      <c r="G87" s="7"/>
      <c r="H87" s="27"/>
      <c r="I87" s="4"/>
      <c r="J87" s="4"/>
      <c r="K87" s="4"/>
      <c r="L87" s="4"/>
      <c r="M87" s="6"/>
      <c r="N87" s="6"/>
      <c r="O87" s="6"/>
      <c r="P87" s="6"/>
      <c r="Q87" s="4"/>
      <c r="R87" s="7"/>
      <c r="S87" s="8"/>
    </row>
    <row r="88" spans="1:19" x14ac:dyDescent="0.25">
      <c r="A88" s="4"/>
      <c r="B88" s="4"/>
      <c r="C88" s="6"/>
      <c r="D88" s="7"/>
      <c r="E88" s="7"/>
      <c r="F88" s="4"/>
      <c r="G88" s="7"/>
      <c r="H88" s="27"/>
      <c r="I88" s="4"/>
      <c r="J88" s="4"/>
      <c r="K88" s="4"/>
      <c r="L88" s="4"/>
      <c r="M88" s="6"/>
      <c r="N88" s="6"/>
      <c r="O88" s="6"/>
      <c r="P88" s="6"/>
      <c r="Q88" s="4"/>
      <c r="R88" s="7"/>
      <c r="S88" s="8"/>
    </row>
    <row r="89" spans="1:19" x14ac:dyDescent="0.25">
      <c r="A89" s="4"/>
      <c r="B89" s="4"/>
      <c r="C89" s="6"/>
      <c r="D89" s="7"/>
      <c r="E89" s="7"/>
      <c r="F89" s="4"/>
      <c r="G89" s="7"/>
      <c r="H89" s="27"/>
      <c r="I89" s="4"/>
      <c r="J89" s="4"/>
      <c r="K89" s="4"/>
      <c r="L89" s="4"/>
      <c r="M89" s="6"/>
      <c r="N89" s="6"/>
      <c r="O89" s="6"/>
      <c r="P89" s="6"/>
      <c r="Q89" s="4"/>
      <c r="R89" s="7"/>
      <c r="S89" s="8"/>
    </row>
    <row r="90" spans="1:19" x14ac:dyDescent="0.25">
      <c r="A90" s="4"/>
      <c r="B90" s="4"/>
      <c r="C90" s="6"/>
      <c r="D90" s="7"/>
      <c r="E90" s="7"/>
      <c r="F90" s="4"/>
      <c r="G90" s="7"/>
      <c r="H90" s="27"/>
      <c r="I90" s="4"/>
      <c r="J90" s="4"/>
      <c r="K90" s="4"/>
      <c r="L90" s="4"/>
      <c r="M90" s="6"/>
      <c r="N90" s="6"/>
      <c r="O90" s="6"/>
      <c r="P90" s="6"/>
      <c r="Q90" s="4"/>
      <c r="R90" s="7"/>
      <c r="S90" s="8"/>
    </row>
    <row r="91" spans="1:19" x14ac:dyDescent="0.25">
      <c r="A91" s="4"/>
      <c r="B91" s="4"/>
      <c r="C91" s="6"/>
      <c r="D91" s="7"/>
      <c r="E91" s="7"/>
      <c r="F91" s="4"/>
      <c r="G91" s="7"/>
      <c r="H91" s="27"/>
      <c r="I91" s="4"/>
      <c r="J91" s="4"/>
      <c r="K91" s="4"/>
      <c r="L91" s="4"/>
      <c r="M91" s="6"/>
      <c r="N91" s="6"/>
      <c r="O91" s="6"/>
      <c r="P91" s="6"/>
      <c r="Q91" s="4"/>
      <c r="R91" s="7"/>
      <c r="S91" s="8"/>
    </row>
    <row r="92" spans="1:19" x14ac:dyDescent="0.25">
      <c r="A92" s="4"/>
      <c r="B92" s="4"/>
      <c r="C92" s="6"/>
      <c r="D92" s="7"/>
      <c r="E92" s="7"/>
      <c r="F92" s="4"/>
      <c r="G92" s="7"/>
      <c r="H92" s="27"/>
      <c r="I92" s="4"/>
      <c r="J92" s="4"/>
      <c r="K92" s="4"/>
      <c r="L92" s="4"/>
      <c r="M92" s="6"/>
      <c r="N92" s="6"/>
      <c r="O92" s="6"/>
      <c r="P92" s="6"/>
      <c r="Q92" s="4"/>
      <c r="R92" s="7"/>
      <c r="S92" s="8"/>
    </row>
    <row r="93" spans="1:19" x14ac:dyDescent="0.25">
      <c r="A93" s="4"/>
      <c r="B93" s="4"/>
      <c r="C93" s="6"/>
      <c r="D93" s="7"/>
      <c r="E93" s="7"/>
      <c r="F93" s="4"/>
      <c r="G93" s="7"/>
      <c r="H93" s="27"/>
      <c r="I93" s="4"/>
      <c r="J93" s="4"/>
      <c r="K93" s="4"/>
      <c r="L93" s="4"/>
      <c r="M93" s="6"/>
      <c r="N93" s="6"/>
      <c r="O93" s="6"/>
      <c r="P93" s="6"/>
      <c r="Q93" s="4"/>
      <c r="R93" s="7"/>
      <c r="S93" s="8"/>
    </row>
    <row r="94" spans="1:19" x14ac:dyDescent="0.25">
      <c r="A94" s="4"/>
      <c r="B94" s="4"/>
      <c r="C94" s="6"/>
      <c r="D94" s="7"/>
      <c r="E94" s="7"/>
      <c r="F94" s="4"/>
      <c r="G94" s="7"/>
      <c r="H94" s="27"/>
      <c r="I94" s="4"/>
      <c r="J94" s="4"/>
      <c r="K94" s="4"/>
      <c r="L94" s="4"/>
      <c r="M94" s="6"/>
      <c r="N94" s="6"/>
      <c r="O94" s="6"/>
      <c r="P94" s="6"/>
      <c r="Q94" s="4"/>
      <c r="R94" s="7"/>
      <c r="S94" s="8"/>
    </row>
    <row r="95" spans="1:19" x14ac:dyDescent="0.25">
      <c r="A95" s="4"/>
      <c r="B95" s="4"/>
      <c r="C95" s="6"/>
      <c r="D95" s="7"/>
      <c r="E95" s="7"/>
      <c r="F95" s="4"/>
      <c r="G95" s="7"/>
      <c r="H95" s="27"/>
      <c r="I95" s="4"/>
      <c r="J95" s="4"/>
      <c r="K95" s="4"/>
      <c r="L95" s="4"/>
      <c r="M95" s="6"/>
      <c r="N95" s="6"/>
      <c r="O95" s="6"/>
      <c r="P95" s="6"/>
      <c r="Q95" s="4"/>
      <c r="R95" s="7"/>
      <c r="S95" s="8"/>
    </row>
    <row r="96" spans="1:19" x14ac:dyDescent="0.25">
      <c r="A96" s="4"/>
      <c r="B96" s="4"/>
      <c r="C96" s="6"/>
      <c r="D96" s="7"/>
      <c r="E96" s="7"/>
      <c r="F96" s="4"/>
      <c r="G96" s="7"/>
      <c r="H96" s="27"/>
      <c r="I96" s="4"/>
      <c r="J96" s="4"/>
      <c r="K96" s="4"/>
      <c r="L96" s="4"/>
      <c r="M96" s="6"/>
      <c r="N96" s="6"/>
      <c r="O96" s="6"/>
      <c r="P96" s="6"/>
      <c r="Q96" s="4"/>
      <c r="R96" s="7"/>
      <c r="S96" s="8"/>
    </row>
    <row r="97" spans="1:21" x14ac:dyDescent="0.25">
      <c r="A97" s="4"/>
      <c r="B97" s="4"/>
      <c r="C97" s="6"/>
      <c r="D97" s="7"/>
      <c r="E97" s="7"/>
      <c r="F97" s="4"/>
      <c r="G97" s="7"/>
      <c r="H97" s="27"/>
      <c r="I97" s="4"/>
      <c r="J97" s="4"/>
      <c r="K97" s="4"/>
      <c r="L97" s="4"/>
      <c r="M97" s="6"/>
      <c r="N97" s="6"/>
      <c r="O97" s="6"/>
      <c r="P97" s="6"/>
      <c r="Q97" s="4"/>
      <c r="R97" s="7"/>
      <c r="S97" s="8"/>
    </row>
    <row r="98" spans="1:21" x14ac:dyDescent="0.25">
      <c r="A98" s="4"/>
      <c r="B98" s="4"/>
      <c r="C98" s="6"/>
      <c r="D98" s="7"/>
      <c r="E98" s="7"/>
      <c r="F98" s="4"/>
      <c r="G98" s="7"/>
      <c r="H98" s="27"/>
      <c r="I98" s="4"/>
      <c r="J98" s="4"/>
      <c r="K98" s="4"/>
      <c r="L98" s="4"/>
      <c r="M98" s="6"/>
      <c r="N98" s="6"/>
      <c r="O98" s="6"/>
      <c r="P98" s="6"/>
      <c r="Q98" s="4"/>
      <c r="R98" s="7"/>
      <c r="S98" s="8"/>
    </row>
    <row r="99" spans="1:21" x14ac:dyDescent="0.25">
      <c r="A99" s="4"/>
      <c r="B99" s="4"/>
      <c r="C99" s="6"/>
      <c r="D99" s="7"/>
      <c r="E99" s="7"/>
      <c r="F99" s="4"/>
      <c r="G99" s="7"/>
      <c r="H99" s="27"/>
      <c r="I99" s="4"/>
      <c r="J99" s="4"/>
      <c r="K99" s="4"/>
      <c r="L99" s="4"/>
      <c r="M99" s="6"/>
      <c r="N99" s="6"/>
      <c r="O99" s="6"/>
      <c r="P99" s="6"/>
      <c r="Q99" s="4"/>
      <c r="R99" s="7"/>
      <c r="S99" s="8"/>
    </row>
    <row r="100" spans="1:21" x14ac:dyDescent="0.25">
      <c r="A100" s="4"/>
      <c r="B100" s="4"/>
      <c r="C100" s="6"/>
      <c r="D100" s="7"/>
      <c r="E100" s="7"/>
      <c r="F100" s="4"/>
      <c r="G100" s="7"/>
      <c r="H100" s="27"/>
      <c r="I100" s="4"/>
      <c r="J100" s="4"/>
      <c r="K100" s="4"/>
      <c r="L100" s="4"/>
      <c r="M100" s="6"/>
      <c r="N100" s="6"/>
      <c r="O100" s="6"/>
      <c r="P100" s="6"/>
      <c r="Q100" s="4"/>
      <c r="R100" s="7"/>
      <c r="S100" s="8"/>
    </row>
    <row r="101" spans="1:21" x14ac:dyDescent="0.25">
      <c r="A101" s="4"/>
      <c r="B101" s="4"/>
      <c r="C101" s="6"/>
      <c r="D101" s="7"/>
      <c r="E101" s="7"/>
      <c r="F101" s="4"/>
      <c r="G101" s="7"/>
      <c r="H101" s="27"/>
      <c r="I101" s="4"/>
      <c r="J101" s="4"/>
      <c r="K101" s="4"/>
      <c r="L101" s="4"/>
      <c r="M101" s="6"/>
      <c r="N101" s="6"/>
      <c r="O101" s="6"/>
      <c r="P101" s="6"/>
      <c r="Q101" s="4"/>
      <c r="R101" s="7"/>
      <c r="S101" s="8"/>
    </row>
    <row r="102" spans="1:21" x14ac:dyDescent="0.25">
      <c r="A102" s="4"/>
      <c r="B102" s="4"/>
      <c r="C102" s="6"/>
      <c r="D102" s="7"/>
      <c r="E102" s="7"/>
      <c r="F102" s="4"/>
      <c r="G102" s="7"/>
      <c r="H102" s="27"/>
      <c r="I102" s="4"/>
      <c r="J102" s="4"/>
      <c r="K102" s="4"/>
      <c r="L102" s="4"/>
      <c r="M102" s="6"/>
      <c r="N102" s="6"/>
      <c r="O102" s="6"/>
      <c r="P102" s="6"/>
      <c r="Q102" s="4"/>
      <c r="R102" s="7"/>
      <c r="S102" s="8"/>
    </row>
    <row r="103" spans="1:21" x14ac:dyDescent="0.25">
      <c r="A103" s="4"/>
      <c r="B103" s="4"/>
      <c r="C103" s="6"/>
      <c r="D103" s="7"/>
      <c r="E103" s="7"/>
      <c r="F103" s="4"/>
      <c r="G103" s="7"/>
      <c r="H103" s="27"/>
      <c r="I103" s="4"/>
      <c r="J103" s="4"/>
      <c r="K103" s="4"/>
      <c r="L103" s="4"/>
      <c r="M103" s="6"/>
      <c r="N103" s="6"/>
      <c r="O103" s="6"/>
      <c r="P103" s="6"/>
      <c r="Q103" s="4"/>
      <c r="R103" s="7"/>
      <c r="S103" s="8"/>
    </row>
    <row r="104" spans="1:21" x14ac:dyDescent="0.25">
      <c r="A104" s="4"/>
      <c r="B104" s="4"/>
      <c r="C104" s="6"/>
      <c r="D104" s="7"/>
      <c r="E104" s="7"/>
      <c r="F104" s="4"/>
      <c r="G104" s="7"/>
      <c r="H104" s="27"/>
      <c r="I104" s="4"/>
      <c r="J104" s="4"/>
      <c r="K104" s="4"/>
      <c r="L104" s="4"/>
      <c r="M104" s="6"/>
      <c r="N104" s="6"/>
      <c r="O104" s="6"/>
      <c r="P104" s="6"/>
      <c r="Q104" s="4"/>
      <c r="R104" s="7"/>
      <c r="S104" s="8"/>
    </row>
    <row r="105" spans="1:21" x14ac:dyDescent="0.25">
      <c r="A105" s="4"/>
      <c r="B105" s="4"/>
      <c r="C105" s="6"/>
      <c r="D105" s="7"/>
      <c r="E105" s="7"/>
      <c r="F105" s="4"/>
      <c r="G105" s="7"/>
      <c r="H105" s="27"/>
      <c r="I105" s="4"/>
      <c r="J105" s="4"/>
      <c r="K105" s="4"/>
      <c r="L105" s="4"/>
      <c r="M105" s="6"/>
      <c r="N105" s="6"/>
      <c r="O105" s="6"/>
      <c r="P105" s="6"/>
      <c r="Q105" s="4"/>
      <c r="R105" s="7"/>
      <c r="S105" s="8"/>
    </row>
    <row r="106" spans="1:21" x14ac:dyDescent="0.25">
      <c r="A106" s="4"/>
      <c r="B106" s="4"/>
      <c r="C106" s="6"/>
      <c r="D106" s="7"/>
      <c r="E106" s="7"/>
      <c r="F106" s="4"/>
      <c r="G106" s="7"/>
      <c r="H106" s="27"/>
      <c r="I106" s="4"/>
      <c r="J106" s="4"/>
      <c r="K106" s="4"/>
      <c r="L106" s="4"/>
      <c r="M106" s="6"/>
      <c r="N106" s="6"/>
      <c r="O106" s="6"/>
      <c r="P106" s="6"/>
      <c r="Q106" s="4"/>
      <c r="R106" s="7"/>
      <c r="S106" s="8"/>
    </row>
    <row r="107" spans="1:21" x14ac:dyDescent="0.25">
      <c r="A107" s="4"/>
      <c r="B107" s="4"/>
      <c r="C107" s="6"/>
      <c r="D107" s="7"/>
      <c r="E107" s="7"/>
      <c r="F107" s="4"/>
      <c r="G107" s="7"/>
      <c r="H107" s="27"/>
      <c r="I107" s="4"/>
      <c r="J107" s="4"/>
      <c r="K107" s="4"/>
      <c r="L107" s="4"/>
      <c r="M107" s="6"/>
      <c r="N107" s="6"/>
      <c r="O107" s="6"/>
      <c r="P107" s="6"/>
      <c r="Q107" s="4"/>
      <c r="R107" s="7"/>
      <c r="S107" s="8"/>
    </row>
    <row r="108" spans="1:21" x14ac:dyDescent="0.25">
      <c r="A108" s="4"/>
      <c r="B108" s="4"/>
      <c r="C108" s="6"/>
      <c r="D108" s="7"/>
      <c r="E108" s="7"/>
      <c r="F108" s="4"/>
      <c r="G108" s="7"/>
      <c r="H108" s="27"/>
      <c r="I108" s="4"/>
      <c r="J108" s="4"/>
      <c r="K108" s="4"/>
      <c r="L108" s="4"/>
      <c r="M108" s="6"/>
      <c r="N108" s="6"/>
      <c r="O108" s="6"/>
      <c r="P108" s="6"/>
      <c r="Q108" s="4"/>
      <c r="R108" s="7"/>
      <c r="S108" s="8"/>
    </row>
    <row r="109" spans="1:21" x14ac:dyDescent="0.25">
      <c r="A109" s="4"/>
      <c r="B109" s="4"/>
      <c r="C109" s="6"/>
      <c r="D109" s="7"/>
      <c r="E109" s="7"/>
      <c r="F109" s="4"/>
      <c r="G109" s="7"/>
      <c r="H109" s="27"/>
      <c r="I109" s="4"/>
      <c r="J109" s="4"/>
      <c r="K109" s="4"/>
      <c r="L109" s="4"/>
      <c r="M109" s="6"/>
      <c r="N109" s="6"/>
      <c r="O109" s="6"/>
      <c r="P109" s="6"/>
      <c r="Q109" s="4"/>
      <c r="R109" s="7"/>
      <c r="S109" s="8"/>
    </row>
    <row r="110" spans="1:21" x14ac:dyDescent="0.25">
      <c r="A110" s="4"/>
      <c r="B110" s="4"/>
      <c r="C110" s="6"/>
      <c r="D110" s="7"/>
      <c r="E110" s="7"/>
      <c r="F110" s="4"/>
      <c r="G110" s="7"/>
      <c r="H110" s="27"/>
      <c r="I110" s="4"/>
      <c r="J110" s="4"/>
      <c r="K110" s="4"/>
      <c r="L110" s="4"/>
      <c r="M110" s="6"/>
      <c r="N110" s="6"/>
      <c r="O110" s="6"/>
      <c r="P110" s="6"/>
      <c r="Q110" s="4"/>
      <c r="R110" s="7"/>
      <c r="S110" s="8"/>
    </row>
    <row r="111" spans="1:21" x14ac:dyDescent="0.25">
      <c r="A111" s="4"/>
      <c r="B111" s="4"/>
      <c r="C111" s="6"/>
      <c r="D111" s="7"/>
      <c r="E111" s="7"/>
      <c r="F111" s="4"/>
      <c r="G111" s="7"/>
      <c r="H111" s="27"/>
      <c r="I111" s="4"/>
      <c r="J111" s="4"/>
      <c r="K111" s="4"/>
      <c r="L111" s="4"/>
      <c r="M111" s="6"/>
      <c r="N111" s="6"/>
      <c r="O111" s="6"/>
      <c r="P111" s="6"/>
      <c r="Q111" s="4"/>
      <c r="R111" s="7"/>
      <c r="S111" s="8"/>
    </row>
    <row r="112" spans="1:21" x14ac:dyDescent="0.25">
      <c r="A112" s="4"/>
      <c r="B112" s="4"/>
      <c r="C112" s="6"/>
      <c r="D112" s="7"/>
      <c r="E112" s="7"/>
      <c r="F112" s="4"/>
      <c r="G112" s="7"/>
      <c r="H112" s="27"/>
      <c r="I112" s="4"/>
      <c r="J112" s="4"/>
      <c r="K112" s="4"/>
      <c r="L112" s="4"/>
      <c r="M112" s="6"/>
      <c r="N112" s="6"/>
      <c r="O112" s="6"/>
      <c r="P112" s="6"/>
      <c r="Q112" s="4"/>
      <c r="R112" s="7"/>
      <c r="S112" s="8"/>
      <c r="T112" s="4"/>
      <c r="U112" s="4"/>
    </row>
    <row r="113" spans="1:21" x14ac:dyDescent="0.25">
      <c r="A113" s="4"/>
      <c r="B113" s="4"/>
      <c r="C113" s="6"/>
      <c r="D113" s="7"/>
      <c r="E113" s="7"/>
      <c r="F113" s="4"/>
      <c r="G113" s="7"/>
      <c r="H113" s="27"/>
      <c r="I113" s="4"/>
      <c r="J113" s="4"/>
      <c r="K113" s="4"/>
      <c r="L113" s="4"/>
      <c r="M113" s="6"/>
      <c r="N113" s="6"/>
      <c r="O113" s="6"/>
      <c r="P113" s="6"/>
      <c r="Q113" s="4"/>
      <c r="R113" s="7"/>
      <c r="S113" s="8"/>
      <c r="T113" s="4"/>
      <c r="U113" s="4"/>
    </row>
    <row r="114" spans="1:21" x14ac:dyDescent="0.25">
      <c r="A114" s="4"/>
      <c r="B114" s="4"/>
      <c r="C114" s="6"/>
      <c r="D114" s="7"/>
      <c r="E114" s="7"/>
      <c r="F114" s="4"/>
      <c r="G114" s="7"/>
      <c r="H114" s="27"/>
      <c r="I114" s="4"/>
      <c r="J114" s="4"/>
      <c r="K114" s="4"/>
      <c r="L114" s="4"/>
      <c r="M114" s="6"/>
      <c r="N114" s="6"/>
      <c r="O114" s="6"/>
      <c r="P114" s="6"/>
      <c r="Q114" s="4"/>
      <c r="R114" s="7"/>
      <c r="S114" s="8"/>
      <c r="T114" s="4"/>
      <c r="U114" s="4"/>
    </row>
    <row r="115" spans="1:21" x14ac:dyDescent="0.25">
      <c r="A115" s="4"/>
      <c r="B115" s="4"/>
      <c r="C115" s="6"/>
      <c r="D115" s="7"/>
      <c r="E115" s="7"/>
      <c r="F115" s="4"/>
      <c r="G115" s="7"/>
      <c r="H115" s="27"/>
      <c r="I115" s="4"/>
      <c r="J115" s="4"/>
      <c r="K115" s="4"/>
      <c r="L115" s="4"/>
      <c r="M115" s="6"/>
      <c r="N115" s="6"/>
      <c r="O115" s="6"/>
      <c r="P115" s="6"/>
      <c r="Q115" s="4"/>
      <c r="R115" s="7"/>
      <c r="S115" s="8"/>
      <c r="T115" s="4"/>
      <c r="U115" s="4"/>
    </row>
    <row r="116" spans="1:21" x14ac:dyDescent="0.25">
      <c r="A116" s="4"/>
      <c r="B116" s="4"/>
      <c r="C116" s="6"/>
      <c r="D116" s="7"/>
      <c r="E116" s="7"/>
      <c r="F116" s="4"/>
      <c r="G116" s="7"/>
      <c r="H116" s="27"/>
      <c r="I116" s="4"/>
      <c r="J116" s="4"/>
      <c r="K116" s="4"/>
      <c r="L116" s="4"/>
      <c r="M116" s="6"/>
      <c r="N116" s="6"/>
      <c r="O116" s="6"/>
      <c r="P116" s="6"/>
      <c r="Q116" s="4"/>
      <c r="R116" s="7"/>
      <c r="S116" s="8"/>
      <c r="T116" s="4"/>
      <c r="U116" s="4"/>
    </row>
    <row r="117" spans="1:21" x14ac:dyDescent="0.25">
      <c r="A117" s="4"/>
      <c r="B117" s="4"/>
      <c r="C117" s="6"/>
      <c r="D117" s="7"/>
      <c r="E117" s="7"/>
      <c r="F117" s="4"/>
      <c r="G117" s="7"/>
      <c r="H117" s="27"/>
      <c r="I117" s="4"/>
      <c r="J117" s="4"/>
      <c r="K117" s="4"/>
      <c r="L117" s="4"/>
      <c r="M117" s="6"/>
      <c r="N117" s="6"/>
      <c r="O117" s="6"/>
      <c r="P117" s="6"/>
      <c r="Q117" s="4"/>
      <c r="R117" s="4"/>
      <c r="S117" s="4"/>
      <c r="T117" s="4"/>
      <c r="U117" s="4"/>
    </row>
    <row r="118" spans="1:21" x14ac:dyDescent="0.25">
      <c r="A118" s="4"/>
      <c r="B118" s="4"/>
      <c r="C118" s="6"/>
      <c r="D118" s="7"/>
      <c r="E118" s="7"/>
      <c r="F118" s="4"/>
      <c r="G118" s="7"/>
      <c r="H118" s="27"/>
      <c r="I118" s="4"/>
      <c r="J118" s="4"/>
      <c r="K118" s="4"/>
      <c r="L118" s="4"/>
      <c r="M118" s="6"/>
      <c r="N118" s="6"/>
      <c r="O118" s="6"/>
      <c r="P118" s="6"/>
      <c r="Q118" s="4"/>
      <c r="R118" s="4"/>
      <c r="S118" s="4"/>
      <c r="T118" s="4"/>
      <c r="U118" s="4"/>
    </row>
    <row r="119" spans="1:21" x14ac:dyDescent="0.25">
      <c r="A119" s="4"/>
      <c r="B119" s="4"/>
      <c r="C119" s="6"/>
      <c r="D119" s="7"/>
      <c r="E119" s="7"/>
      <c r="F119" s="4"/>
      <c r="G119" s="7"/>
      <c r="H119" s="27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</row>
    <row r="120" spans="1:21" x14ac:dyDescent="0.25">
      <c r="A120" s="4"/>
      <c r="B120" s="4"/>
      <c r="C120" s="6"/>
      <c r="D120" s="7"/>
      <c r="E120" s="7"/>
      <c r="F120" s="4"/>
      <c r="G120" s="7"/>
      <c r="H120" s="27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</row>
    <row r="121" spans="1:21" x14ac:dyDescent="0.25">
      <c r="A121" s="4"/>
      <c r="B121" s="4"/>
      <c r="C121" s="4"/>
      <c r="D121" s="4"/>
      <c r="E121" s="4"/>
      <c r="F121" s="4"/>
      <c r="G121" s="4"/>
      <c r="H121" s="27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</row>
    <row r="122" spans="1:21" x14ac:dyDescent="0.25">
      <c r="A122" s="4"/>
      <c r="B122" s="4"/>
      <c r="C122" s="4"/>
      <c r="D122" s="4"/>
      <c r="E122" s="4"/>
      <c r="F122" s="4"/>
      <c r="G122" s="4"/>
      <c r="H122" s="27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</row>
    <row r="123" spans="1:21" x14ac:dyDescent="0.25">
      <c r="A123" s="4"/>
      <c r="B123" s="4"/>
      <c r="C123" s="4"/>
      <c r="D123" s="4"/>
      <c r="E123" s="4"/>
      <c r="F123" s="4"/>
      <c r="G123" s="4"/>
      <c r="H123" s="27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</row>
    <row r="124" spans="1:21" x14ac:dyDescent="0.25">
      <c r="A124" s="4"/>
      <c r="B124" s="4"/>
      <c r="C124" s="4"/>
      <c r="D124" s="4"/>
      <c r="E124" s="4"/>
      <c r="F124" s="4"/>
      <c r="G124" s="4"/>
      <c r="H124" s="27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</row>
    <row r="125" spans="1:21" x14ac:dyDescent="0.25">
      <c r="A125" s="4"/>
      <c r="B125" s="4"/>
      <c r="C125" s="4"/>
      <c r="D125" s="4"/>
      <c r="E125" s="4"/>
      <c r="F125" s="4"/>
      <c r="G125" s="4"/>
      <c r="H125" s="27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 spans="1:21" x14ac:dyDescent="0.25">
      <c r="A126" s="4"/>
      <c r="B126" s="4"/>
      <c r="C126" s="4"/>
      <c r="D126" s="4"/>
      <c r="E126" s="4"/>
      <c r="F126" s="4"/>
      <c r="G126" s="4"/>
      <c r="H126" s="27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</row>
    <row r="127" spans="1:21" x14ac:dyDescent="0.25">
      <c r="A127" s="4"/>
      <c r="B127" s="4"/>
      <c r="C127" s="4"/>
      <c r="D127" s="4"/>
      <c r="E127" s="4"/>
      <c r="F127" s="4"/>
      <c r="G127" s="4"/>
      <c r="H127" s="27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</row>
    <row r="128" spans="1:21" x14ac:dyDescent="0.25">
      <c r="A128" s="4"/>
      <c r="B128" s="4"/>
      <c r="C128" s="4"/>
      <c r="D128" s="4"/>
      <c r="E128" s="4"/>
      <c r="F128" s="4"/>
      <c r="G128" s="4"/>
      <c r="H128" s="27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</row>
    <row r="129" spans="1:21" x14ac:dyDescent="0.25">
      <c r="A129" s="4"/>
      <c r="B129" s="4"/>
      <c r="C129" s="4"/>
      <c r="D129" s="4"/>
      <c r="E129" s="4"/>
      <c r="F129" s="4"/>
      <c r="G129" s="4"/>
      <c r="H129" s="27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</row>
    <row r="130" spans="1:21" x14ac:dyDescent="0.25">
      <c r="A130" s="4"/>
      <c r="B130" s="4"/>
      <c r="C130" s="4"/>
      <c r="D130" s="4"/>
      <c r="E130" s="4"/>
      <c r="F130" s="4"/>
      <c r="G130" s="4"/>
      <c r="H130" s="27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</row>
    <row r="131" spans="1:21" x14ac:dyDescent="0.25">
      <c r="A131" s="4"/>
      <c r="B131" s="4"/>
      <c r="C131" s="4"/>
      <c r="D131" s="4"/>
      <c r="E131" s="4"/>
      <c r="F131" s="4"/>
      <c r="G131" s="4"/>
      <c r="H131" s="27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</row>
    <row r="132" spans="1:21" x14ac:dyDescent="0.25">
      <c r="A132" s="4"/>
      <c r="B132" s="4"/>
      <c r="C132" s="4"/>
      <c r="D132" s="4"/>
      <c r="E132" s="4"/>
      <c r="F132" s="4"/>
      <c r="G132" s="4"/>
      <c r="H132" s="27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</row>
    <row r="133" spans="1:21" x14ac:dyDescent="0.25">
      <c r="A133" s="4"/>
      <c r="B133" s="4"/>
      <c r="C133" s="4"/>
      <c r="D133" s="4"/>
      <c r="E133" s="4"/>
      <c r="F133" s="4"/>
      <c r="G133" s="4"/>
      <c r="H133" s="27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45">
      <formula1>Способы_открывания</formula1>
    </dataValidation>
    <dataValidation type="list" allowBlank="1" showInputMessage="1" showErrorMessage="1" sqref="H9:H45">
      <formula1>Цвета_окраса</formula1>
    </dataValidation>
    <dataValidation type="list" allowBlank="1" showInputMessage="1" showErrorMessage="1" sqref="I9:I45">
      <formula1>Наличник</formula1>
    </dataValidation>
    <dataValidation type="list" allowBlank="1" showInputMessage="1" showErrorMessage="1" sqref="J9:J45">
      <formula1>Доводчик</formula1>
    </dataValidation>
    <dataValidation type="list" allowBlank="1" showInputMessage="1" showErrorMessage="1" sqref="Q9:Q45">
      <formula1>Фрамуга</formula1>
    </dataValidation>
    <dataValidation type="list" allowBlank="1" showInputMessage="1" showErrorMessage="1" sqref="B9:B45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49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topLeftCell="A7"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22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238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20" t="s">
        <v>244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252</v>
      </c>
      <c r="C8" t="s">
        <v>31</v>
      </c>
    </row>
    <row r="9" spans="1:6" x14ac:dyDescent="0.25">
      <c r="A9" s="20" t="s">
        <v>253</v>
      </c>
      <c r="C9" t="s">
        <v>32</v>
      </c>
    </row>
    <row r="10" spans="1:6" x14ac:dyDescent="0.25">
      <c r="A10" s="1" t="s">
        <v>254</v>
      </c>
      <c r="C10" t="s">
        <v>33</v>
      </c>
    </row>
    <row r="11" spans="1:6" x14ac:dyDescent="0.25">
      <c r="A11" s="1" t="s">
        <v>260</v>
      </c>
      <c r="C11" t="s">
        <v>34</v>
      </c>
    </row>
    <row r="12" spans="1:6" x14ac:dyDescent="0.25">
      <c r="A12" s="1" t="s">
        <v>250</v>
      </c>
      <c r="C12" t="s">
        <v>35</v>
      </c>
    </row>
    <row r="13" spans="1:6" x14ac:dyDescent="0.25">
      <c r="A13" s="1" t="s">
        <v>262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256</v>
      </c>
      <c r="C15" t="s">
        <v>38</v>
      </c>
    </row>
    <row r="16" spans="1:6" x14ac:dyDescent="0.25">
      <c r="A16" s="1" t="s">
        <v>255</v>
      </c>
      <c r="C16" t="s">
        <v>39</v>
      </c>
    </row>
    <row r="17" spans="1:3" x14ac:dyDescent="0.25">
      <c r="A17" s="1" t="s">
        <v>261</v>
      </c>
      <c r="C17" t="s">
        <v>40</v>
      </c>
    </row>
    <row r="18" spans="1:3" x14ac:dyDescent="0.25">
      <c r="A18" s="1" t="s">
        <v>251</v>
      </c>
      <c r="C18" t="s">
        <v>41</v>
      </c>
    </row>
    <row r="19" spans="1:3" x14ac:dyDescent="0.25">
      <c r="A19" s="1" t="s">
        <v>263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257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258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259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248</v>
      </c>
      <c r="C27" t="s">
        <v>50</v>
      </c>
    </row>
    <row r="28" spans="1:3" x14ac:dyDescent="0.25">
      <c r="A28" s="1" t="s">
        <v>264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247</v>
      </c>
      <c r="C30" t="s">
        <v>53</v>
      </c>
    </row>
    <row r="31" spans="1:3" x14ac:dyDescent="0.25">
      <c r="A31" s="1" t="s">
        <v>265</v>
      </c>
      <c r="C31" t="s">
        <v>54</v>
      </c>
    </row>
    <row r="32" spans="1:3" x14ac:dyDescent="0.25">
      <c r="A32" s="20" t="s">
        <v>249</v>
      </c>
      <c r="C32" t="s">
        <v>55</v>
      </c>
    </row>
    <row r="33" spans="1:3" x14ac:dyDescent="0.25">
      <c r="A33" s="23" t="s">
        <v>267</v>
      </c>
      <c r="C33" t="s">
        <v>56</v>
      </c>
    </row>
    <row r="34" spans="1:3" x14ac:dyDescent="0.25">
      <c r="A34" s="23" t="s">
        <v>268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245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246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2018-08-06T10:55:54Z</dcterms:modified>
</cp:coreProperties>
</file>