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scommod\Desktop\Exposure Laboratory - EL@IU\Thirdhand towel only experiment\Data sets\"/>
    </mc:Choice>
  </mc:AlternateContent>
  <xr:revisionPtr revIDLastSave="0" documentId="13_ncr:1_{354EFAF0-D343-405F-8F5E-9A45A9A0067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aw data" sheetId="1" r:id="rId1"/>
    <sheet name="blank subtracted" sheetId="3" r:id="rId2"/>
    <sheet name="cleaned data" sheetId="4" r:id="rId3"/>
    <sheet name="cleaned_avgs_all_data" sheetId="7" r:id="rId4"/>
    <sheet name="cleaned_avgs_only" sheetId="6" r:id="rId5"/>
    <sheet name="ratios set up" sheetId="8" r:id="rId6"/>
    <sheet name="ratios" sheetId="10" r:id="rId7"/>
    <sheet name="percentages_all" sheetId="11" r:id="rId8"/>
    <sheet name="percentages_mice exposure only " sheetId="12" r:id="rId9"/>
    <sheet name="percentages_aged towels only " sheetId="13" r:id="rId10"/>
    <sheet name="averaged_data" sheetId="5" state="hidden" r:id="rId11"/>
    <sheet name="ValueList_Helper" sheetId="2" state="hidden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5" i="13" l="1"/>
  <c r="AA5" i="13"/>
  <c r="Z5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AB3" i="13"/>
  <c r="AA3" i="13"/>
  <c r="Z3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C22" i="11"/>
  <c r="C11" i="11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C11" i="10"/>
  <c r="C10" i="10"/>
  <c r="C9" i="10"/>
  <c r="C21" i="10"/>
  <c r="C20" i="10"/>
  <c r="C19" i="10"/>
  <c r="C18" i="10"/>
  <c r="C17" i="10"/>
  <c r="C16" i="10"/>
  <c r="C15" i="10"/>
  <c r="C14" i="10"/>
  <c r="C13" i="10"/>
  <c r="C12" i="10"/>
  <c r="C8" i="10"/>
  <c r="C7" i="10"/>
  <c r="C6" i="10"/>
  <c r="C5" i="10"/>
  <c r="C4" i="10"/>
  <c r="C3" i="10"/>
  <c r="C2" i="10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C4" i="8"/>
  <c r="D4" i="8"/>
  <c r="E4" i="8"/>
  <c r="F4" i="8"/>
  <c r="G4" i="8"/>
  <c r="H4" i="8"/>
  <c r="AC4" i="8" s="1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C5" i="8"/>
  <c r="D5" i="8"/>
  <c r="AC5" i="8" s="1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C6" i="8"/>
  <c r="D6" i="8"/>
  <c r="AC6" i="8" s="1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C7" i="8"/>
  <c r="D7" i="8"/>
  <c r="E7" i="8"/>
  <c r="F7" i="8"/>
  <c r="G7" i="8"/>
  <c r="H7" i="8"/>
  <c r="AC7" i="8" s="1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C8" i="8"/>
  <c r="D8" i="8"/>
  <c r="E8" i="8"/>
  <c r="F8" i="8"/>
  <c r="G8" i="8"/>
  <c r="H8" i="8"/>
  <c r="AC8" i="8" s="1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C9" i="8"/>
  <c r="D9" i="8"/>
  <c r="AC9" i="8" s="1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C12" i="8"/>
  <c r="D12" i="8"/>
  <c r="E12" i="8"/>
  <c r="F12" i="8"/>
  <c r="AC12" i="8" s="1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C13" i="8"/>
  <c r="D13" i="8"/>
  <c r="E13" i="8"/>
  <c r="F13" i="8"/>
  <c r="AC13" i="8" s="1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C14" i="8"/>
  <c r="D14" i="8"/>
  <c r="AC14" i="8" s="1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C15" i="8"/>
  <c r="AC15" i="8" s="1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C16" i="8"/>
  <c r="D16" i="8"/>
  <c r="E16" i="8"/>
  <c r="F16" i="8"/>
  <c r="G16" i="8"/>
  <c r="H16" i="8"/>
  <c r="AC16" i="8" s="1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C17" i="8"/>
  <c r="D17" i="8"/>
  <c r="AC17" i="8" s="1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C18" i="8"/>
  <c r="D18" i="8"/>
  <c r="E18" i="8"/>
  <c r="F18" i="8"/>
  <c r="G18" i="8"/>
  <c r="H18" i="8"/>
  <c r="I18" i="8"/>
  <c r="J18" i="8"/>
  <c r="K18" i="8"/>
  <c r="L18" i="8"/>
  <c r="M18" i="8"/>
  <c r="AC18" i="8" s="1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C19" i="8" s="1"/>
  <c r="AB19" i="8"/>
  <c r="C20" i="8"/>
  <c r="D20" i="8"/>
  <c r="E20" i="8"/>
  <c r="F20" i="8"/>
  <c r="AC20" i="8" s="1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C21" i="8"/>
  <c r="D21" i="8"/>
  <c r="AC21" i="8" s="1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D2" i="8"/>
  <c r="C2" i="8"/>
  <c r="AC3" i="8"/>
  <c r="AC10" i="8"/>
  <c r="AC11" i="8"/>
  <c r="B78" i="7"/>
  <c r="AC77" i="7"/>
  <c r="AB77" i="7"/>
  <c r="AA77" i="7"/>
  <c r="Z77" i="7"/>
  <c r="Y77" i="7"/>
  <c r="X77" i="7"/>
  <c r="W77" i="7"/>
  <c r="V77" i="7"/>
  <c r="U77" i="7"/>
  <c r="T77" i="7"/>
  <c r="S77" i="7"/>
  <c r="R77" i="7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B76" i="7"/>
  <c r="B75" i="7"/>
  <c r="B74" i="7"/>
  <c r="AC73" i="7"/>
  <c r="AB73" i="7"/>
  <c r="AA73" i="7"/>
  <c r="Z73" i="7"/>
  <c r="Y73" i="7"/>
  <c r="X73" i="7"/>
  <c r="W73" i="7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B72" i="7"/>
  <c r="B71" i="7"/>
  <c r="B70" i="7"/>
  <c r="AC69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B68" i="7"/>
  <c r="B67" i="7"/>
  <c r="B66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B64" i="7"/>
  <c r="B63" i="7"/>
  <c r="B62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B60" i="7"/>
  <c r="B59" i="7"/>
  <c r="B58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B56" i="7"/>
  <c r="B55" i="7"/>
  <c r="B54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B52" i="7"/>
  <c r="B51" i="7"/>
  <c r="B50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B48" i="7"/>
  <c r="B47" i="7"/>
  <c r="B46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B44" i="7"/>
  <c r="B43" i="7"/>
  <c r="B42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B40" i="7"/>
  <c r="B39" i="7"/>
  <c r="B38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B36" i="7"/>
  <c r="B35" i="7"/>
  <c r="B34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B32" i="7"/>
  <c r="B31" i="7"/>
  <c r="B30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B28" i="7"/>
  <c r="B27" i="7"/>
  <c r="B26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B24" i="7"/>
  <c r="B23" i="7"/>
  <c r="B22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B20" i="7"/>
  <c r="B19" i="7"/>
  <c r="B18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B16" i="7"/>
  <c r="B15" i="7"/>
  <c r="B14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B12" i="7"/>
  <c r="B11" i="7"/>
  <c r="B10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B8" i="7"/>
  <c r="B7" i="7"/>
  <c r="B6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B4" i="7"/>
  <c r="B3" i="7"/>
  <c r="B2" i="7"/>
  <c r="B32" i="4"/>
  <c r="B33" i="4"/>
  <c r="B34" i="4"/>
  <c r="B59" i="4"/>
  <c r="B20" i="4"/>
  <c r="B23" i="4"/>
  <c r="B26" i="4"/>
  <c r="B47" i="4"/>
  <c r="B50" i="4"/>
  <c r="B53" i="4"/>
  <c r="B56" i="4"/>
  <c r="B2" i="4"/>
  <c r="B5" i="4"/>
  <c r="B8" i="4"/>
  <c r="B11" i="4"/>
  <c r="B14" i="4"/>
  <c r="B29" i="4"/>
  <c r="B35" i="4"/>
  <c r="B38" i="4"/>
  <c r="B41" i="4"/>
  <c r="B44" i="4"/>
  <c r="B18" i="4"/>
  <c r="B21" i="4"/>
  <c r="B24" i="4"/>
  <c r="B27" i="4"/>
  <c r="B48" i="4"/>
  <c r="B51" i="4"/>
  <c r="B54" i="4"/>
  <c r="B57" i="4"/>
  <c r="B3" i="4"/>
  <c r="B6" i="4"/>
  <c r="B9" i="4"/>
  <c r="B12" i="4"/>
  <c r="B15" i="4"/>
  <c r="B30" i="4"/>
  <c r="B36" i="4"/>
  <c r="B39" i="4"/>
  <c r="B42" i="4"/>
  <c r="B45" i="4"/>
  <c r="B4" i="4"/>
  <c r="B7" i="4"/>
  <c r="B10" i="4"/>
  <c r="B13" i="4"/>
  <c r="B16" i="4"/>
  <c r="B31" i="4"/>
  <c r="B37" i="4"/>
  <c r="B40" i="4"/>
  <c r="B43" i="4"/>
  <c r="B46" i="4"/>
  <c r="B19" i="4"/>
  <c r="B22" i="4"/>
  <c r="B25" i="4"/>
  <c r="B28" i="4"/>
  <c r="B49" i="4"/>
  <c r="B52" i="4"/>
  <c r="B55" i="4"/>
  <c r="B58" i="4"/>
  <c r="B17" i="4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D66" i="3"/>
  <c r="D65" i="3"/>
  <c r="D64" i="3"/>
  <c r="D63" i="3"/>
  <c r="D62" i="3"/>
  <c r="D61" i="3"/>
  <c r="D60" i="3"/>
  <c r="D59" i="3"/>
  <c r="D58" i="3"/>
  <c r="D50" i="3"/>
  <c r="D56" i="3"/>
  <c r="D55" i="3"/>
  <c r="D54" i="3"/>
  <c r="D53" i="3"/>
  <c r="D52" i="3"/>
  <c r="D51" i="3"/>
  <c r="D49" i="3"/>
  <c r="D48" i="3"/>
  <c r="D47" i="3"/>
  <c r="D45" i="3"/>
  <c r="D44" i="3"/>
  <c r="D43" i="3"/>
  <c r="D42" i="3"/>
  <c r="D41" i="3"/>
  <c r="D40" i="3"/>
  <c r="D39" i="3"/>
  <c r="D38" i="3"/>
  <c r="D37" i="3"/>
  <c r="D36" i="3"/>
  <c r="D34" i="3"/>
  <c r="D33" i="3"/>
  <c r="D32" i="3"/>
  <c r="D31" i="3"/>
  <c r="D30" i="3"/>
  <c r="D29" i="3"/>
  <c r="D28" i="3"/>
  <c r="D27" i="3"/>
  <c r="D26" i="3"/>
  <c r="D25" i="3"/>
  <c r="D23" i="3"/>
  <c r="D22" i="3"/>
  <c r="D21" i="3"/>
  <c r="D20" i="3"/>
  <c r="D19" i="3"/>
  <c r="D18" i="3"/>
  <c r="D17" i="3"/>
  <c r="D16" i="3"/>
  <c r="D15" i="3"/>
  <c r="D14" i="3"/>
  <c r="D46" i="3"/>
  <c r="D57" i="3"/>
  <c r="D35" i="3"/>
  <c r="D24" i="3"/>
  <c r="D13" i="3"/>
  <c r="D11" i="3"/>
  <c r="D7" i="3"/>
  <c r="D12" i="3"/>
  <c r="D10" i="3"/>
  <c r="D9" i="3"/>
  <c r="D8" i="3"/>
  <c r="D6" i="3"/>
  <c r="D5" i="3"/>
  <c r="D3" i="3"/>
  <c r="D4" i="3"/>
  <c r="AC2" i="8" l="1"/>
</calcChain>
</file>

<file path=xl/sharedStrings.xml><?xml version="1.0" encoding="utf-8"?>
<sst xmlns="http://schemas.openxmlformats.org/spreadsheetml/2006/main" count="1062" uniqueCount="158">
  <si>
    <t>DoubleBlank</t>
  </si>
  <si>
    <t>CO8-replicate-3 042823</t>
  </si>
  <si>
    <t>CO1-replicate-5 050523</t>
  </si>
  <si>
    <t>methylene chloride Results</t>
  </si>
  <si>
    <t>EO2-replicate-5 050923</t>
  </si>
  <si>
    <t>2,5-dimethylfuran Results</t>
  </si>
  <si>
    <t>EO10-replicate-4 050323</t>
  </si>
  <si>
    <t>CO4-replicate-5 050523</t>
  </si>
  <si>
    <t>EO9-replicate-6 051023</t>
  </si>
  <si>
    <t>CO9-replicate-6 051023</t>
  </si>
  <si>
    <t>Blank</t>
  </si>
  <si>
    <t>CO7-replicate-6 051023</t>
  </si>
  <si>
    <t>CO3-replicate-5 050923</t>
  </si>
  <si>
    <t>EO7-replicate-4 050323</t>
  </si>
  <si>
    <t>CO2-replicate-4 050123</t>
  </si>
  <si>
    <t>EO1-replicate-5 050523</t>
  </si>
  <si>
    <t>Diazene, bis(1,1-dimethylethyl)- Results</t>
  </si>
  <si>
    <t>2-methyl-2-pentene Results</t>
  </si>
  <si>
    <t>CO2-replicate-5 050523</t>
  </si>
  <si>
    <t>methacrolein Results</t>
  </si>
  <si>
    <t>1-octene Results</t>
  </si>
  <si>
    <t>CO6-replicate-6 051023</t>
  </si>
  <si>
    <t>Sample</t>
  </si>
  <si>
    <t>QC</t>
  </si>
  <si>
    <t>EO1-replicate-4 050123</t>
  </si>
  <si>
    <t>3,4-pentadienal Results</t>
  </si>
  <si>
    <t>MatrixSpikeDup</t>
  </si>
  <si>
    <t>EO2-replicate-5 050523</t>
  </si>
  <si>
    <t>CO6-replicate-3 042823</t>
  </si>
  <si>
    <t>EO5-replicate-5 050523</t>
  </si>
  <si>
    <t>EO2-replicate-4 050123</t>
  </si>
  <si>
    <t>CO8-replicate-6 051023</t>
  </si>
  <si>
    <t>CO5-replicate-5 050923</t>
  </si>
  <si>
    <t>Blank-050523</t>
  </si>
  <si>
    <t>Cal</t>
  </si>
  <si>
    <t>CO5-replicate-4 050123</t>
  </si>
  <si>
    <t>2-ethyl-4-methyl-1,3-dioxolane Results</t>
  </si>
  <si>
    <t>2,4-Dihydroxy-2,5-dimethyl-3(2H)-furan-3-one Results</t>
  </si>
  <si>
    <t>Blank-051023</t>
  </si>
  <si>
    <t>MatrixSpike</t>
  </si>
  <si>
    <t>CO7-replicate-4 050323</t>
  </si>
  <si>
    <t>EO6-replicate-3 042823</t>
  </si>
  <si>
    <t>dimethyldisulfide Results</t>
  </si>
  <si>
    <t>EO9-replicate-4 050323</t>
  </si>
  <si>
    <t>Blank-050923</t>
  </si>
  <si>
    <t>CO3-replicate-4 050123</t>
  </si>
  <si>
    <t>EO8-replicate-6 051023</t>
  </si>
  <si>
    <t>1-chlorooctane Results</t>
  </si>
  <si>
    <t>CO7-replicate-3 042823</t>
  </si>
  <si>
    <t>vape-juice-5uL 050323</t>
  </si>
  <si>
    <t>Name</t>
  </si>
  <si>
    <t>EO3-replicate-4 050123</t>
  </si>
  <si>
    <t>4-methyl-cyclohexanol Results</t>
  </si>
  <si>
    <t>Area</t>
  </si>
  <si>
    <t>EO1-replicate-5 050923</t>
  </si>
  <si>
    <t>EO5-replicate-5 050923</t>
  </si>
  <si>
    <t>EO4-replicate-5 050523</t>
  </si>
  <si>
    <t>hexanal Results</t>
  </si>
  <si>
    <t>EO7-replicate-6 051023</t>
  </si>
  <si>
    <t>Blank-042823</t>
  </si>
  <si>
    <t>EO4-replicate-4 050123</t>
  </si>
  <si>
    <t>5-ethyl decane Results</t>
  </si>
  <si>
    <t>2,5,6-trimethyldecane Results</t>
  </si>
  <si>
    <t>CO9-replicate-4 050323</t>
  </si>
  <si>
    <t>EO3-replicate-5 050523</t>
  </si>
  <si>
    <t>EO10-replicate-3 042823</t>
  </si>
  <si>
    <t>EO8-replicate-3 042823</t>
  </si>
  <si>
    <t>ResponseCheck</t>
  </si>
  <si>
    <t>EO10-replicate-6 051023</t>
  </si>
  <si>
    <t>CO2-replicate-5 050923</t>
  </si>
  <si>
    <t>1-methyl-1H-pyrrole Results</t>
  </si>
  <si>
    <t>EO6-replicate-6 051023</t>
  </si>
  <si>
    <t>EO5-replicate-4 050123</t>
  </si>
  <si>
    <t>EO4-replicate-5 050923</t>
  </si>
  <si>
    <t>CO5-replicate-5 050523</t>
  </si>
  <si>
    <t>CO1-replicate-4 050123</t>
  </si>
  <si>
    <t>4-methyl-1,2-dioxolane Results</t>
  </si>
  <si>
    <t>2-aminocyanoacetamide Results</t>
  </si>
  <si>
    <t>TuneCheck</t>
  </si>
  <si>
    <t>EO8-replicate-4 050323</t>
  </si>
  <si>
    <t>CO1-replicate-5 050923</t>
  </si>
  <si>
    <t>Blank-050123</t>
  </si>
  <si>
    <t>EO3-replicate-5 050923</t>
  </si>
  <si>
    <t>2,4-dimethylfuran Results</t>
  </si>
  <si>
    <t>CC</t>
  </si>
  <si>
    <t>CO3-replicate-5 050523</t>
  </si>
  <si>
    <t/>
  </si>
  <si>
    <t>benzyl chloride Results</t>
  </si>
  <si>
    <t>2,3-pentadione Results</t>
  </si>
  <si>
    <t>CO8-replicate-4 050323</t>
  </si>
  <si>
    <t>EO7-replicate-3 042823</t>
  </si>
  <si>
    <t>Blank-050323</t>
  </si>
  <si>
    <t>3-methyl-butanal Results</t>
  </si>
  <si>
    <t>furfural Results</t>
  </si>
  <si>
    <t>CO6-replicate-4 050323</t>
  </si>
  <si>
    <t>MatrixBlank</t>
  </si>
  <si>
    <t>2,3-dihydrofuran Results</t>
  </si>
  <si>
    <t>CO9-replicate-3 042823</t>
  </si>
  <si>
    <t>2-methyl propanal Results</t>
  </si>
  <si>
    <t>nicotine Results</t>
  </si>
  <si>
    <t>CO4-replicate-5 050923</t>
  </si>
  <si>
    <t>EO9-replicate-3 042823</t>
  </si>
  <si>
    <t>CO4-replicate-4 050123</t>
  </si>
  <si>
    <t>EO6-replicate-4 050323</t>
  </si>
  <si>
    <t>Sample_Name</t>
  </si>
  <si>
    <t>Sample_ID</t>
  </si>
  <si>
    <t>vape-juice</t>
  </si>
  <si>
    <t>C06</t>
  </si>
  <si>
    <t>C07</t>
  </si>
  <si>
    <t>C08</t>
  </si>
  <si>
    <t>C09</t>
  </si>
  <si>
    <t>E06</t>
  </si>
  <si>
    <t>E07</t>
  </si>
  <si>
    <t>E08</t>
  </si>
  <si>
    <t>E09</t>
  </si>
  <si>
    <t>E01</t>
  </si>
  <si>
    <t>C01</t>
  </si>
  <si>
    <t>C02</t>
  </si>
  <si>
    <t>C03</t>
  </si>
  <si>
    <t>C04</t>
  </si>
  <si>
    <t>C05</t>
  </si>
  <si>
    <t>E02</t>
  </si>
  <si>
    <t>E03</t>
  </si>
  <si>
    <t>E04</t>
  </si>
  <si>
    <t>E05</t>
  </si>
  <si>
    <t>E010</t>
  </si>
  <si>
    <t>Sample_ID_O</t>
  </si>
  <si>
    <t xml:space="preserve">2-aminocyanoacetamide </t>
  </si>
  <si>
    <t xml:space="preserve">methylene chloride </t>
  </si>
  <si>
    <t xml:space="preserve">2-methyl propanal </t>
  </si>
  <si>
    <t xml:space="preserve">methacrolein </t>
  </si>
  <si>
    <t xml:space="preserve">Diazene, bis(1,1-dimethylethyl)- </t>
  </si>
  <si>
    <t xml:space="preserve">2-methyl-2-pentene </t>
  </si>
  <si>
    <t xml:space="preserve">2,3-dihydrofuran </t>
  </si>
  <si>
    <t xml:space="preserve">3-methyl-butanal </t>
  </si>
  <si>
    <t xml:space="preserve">4-methyl-1,2-dioxolane </t>
  </si>
  <si>
    <t xml:space="preserve">2,3-pentadione </t>
  </si>
  <si>
    <t xml:space="preserve">4-methyl-cyclohexanol </t>
  </si>
  <si>
    <t xml:space="preserve">2,5-dimethylfuran </t>
  </si>
  <si>
    <t xml:space="preserve">2,4-dimethylfuran </t>
  </si>
  <si>
    <t xml:space="preserve">1-methyl-1H-pyrrole </t>
  </si>
  <si>
    <t xml:space="preserve">dimethyldisulfide </t>
  </si>
  <si>
    <t xml:space="preserve">3,4-pentadienal </t>
  </si>
  <si>
    <t xml:space="preserve">hexanal </t>
  </si>
  <si>
    <t xml:space="preserve">2-ethyl-4-methyl-1,3-dioxolane </t>
  </si>
  <si>
    <t xml:space="preserve">1-octene </t>
  </si>
  <si>
    <t xml:space="preserve">furfural </t>
  </si>
  <si>
    <t xml:space="preserve">2,4-Dihydroxy-2,5-dimethyl-3(2H)-furan-3-one </t>
  </si>
  <si>
    <t xml:space="preserve">benzyl chloride </t>
  </si>
  <si>
    <t xml:space="preserve">1-chlorooctane </t>
  </si>
  <si>
    <t xml:space="preserve">2,5,6-trimethyldecane </t>
  </si>
  <si>
    <t xml:space="preserve">5-ethyl decane </t>
  </si>
  <si>
    <t xml:space="preserve">nicotine </t>
  </si>
  <si>
    <t>Sample Type</t>
  </si>
  <si>
    <t>Control</t>
  </si>
  <si>
    <t>Exposed</t>
  </si>
  <si>
    <t>Vape juice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</si>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</sst>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sz val="8"/>
      <color rgb="FF000000"/>
      <name val="Microsoft Sans Serif"/>
      <family val="2"/>
    </font>
    <font>
      <b/>
      <sz val="10"/>
      <color theme="1"/>
      <name val="Arial"/>
      <family val="2"/>
    </font>
    <font>
      <sz val="10"/>
      <color rgb="FF040C28"/>
      <name val="Roboto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9" fontId="0" fillId="0" borderId="0" xfId="1" applyFont="1"/>
    <xf numFmtId="0" fontId="6" fillId="0" borderId="0" xfId="0" applyFont="1"/>
    <xf numFmtId="0" fontId="7" fillId="5" borderId="0" xfId="0" applyFont="1" applyFill="1"/>
    <xf numFmtId="9" fontId="7" fillId="5" borderId="0" xfId="1" applyFont="1" applyFill="1"/>
    <xf numFmtId="0" fontId="7" fillId="6" borderId="0" xfId="0" applyFont="1" applyFill="1"/>
    <xf numFmtId="9" fontId="7" fillId="6" borderId="0" xfId="1" applyFont="1" applyFill="1"/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C66"/>
  <sheetViews>
    <sheetView tabSelected="1" zoomScaleNormal="100" workbookViewId="0">
      <selection activeCell="D4" sqref="D4"/>
    </sheetView>
  </sheetViews>
  <sheetFormatPr defaultColWidth="9.1796875" defaultRowHeight="14.5" x14ac:dyDescent="0.35"/>
  <cols>
    <col min="1" max="2" width="4" customWidth="1"/>
    <col min="3" max="3" width="19.54296875" customWidth="1"/>
    <col min="4" max="4" width="23.26953125" bestFit="1" customWidth="1"/>
    <col min="5" max="5" width="19.26953125" bestFit="1" customWidth="1"/>
    <col min="6" max="6" width="18.54296875" bestFit="1" customWidth="1"/>
    <col min="7" max="7" width="15.1796875" bestFit="1" customWidth="1"/>
    <col min="8" max="8" width="27.7265625" bestFit="1" customWidth="1"/>
    <col min="9" max="9" width="19.54296875" bestFit="1" customWidth="1"/>
    <col min="10" max="10" width="17.54296875" bestFit="1" customWidth="1"/>
    <col min="11" max="11" width="17.7265625" bestFit="1" customWidth="1"/>
    <col min="12" max="12" width="21.81640625" bestFit="1" customWidth="1"/>
    <col min="13" max="13" width="16.7265625" bestFit="1" customWidth="1"/>
    <col min="14" max="14" width="21.7265625" bestFit="1" customWidth="1"/>
    <col min="15" max="16" width="18.1796875" bestFit="1" customWidth="1"/>
    <col min="17" max="17" width="19.54296875" bestFit="1" customWidth="1"/>
    <col min="18" max="18" width="17.54296875" bestFit="1" customWidth="1"/>
    <col min="19" max="19" width="17" bestFit="1" customWidth="1"/>
    <col min="20" max="20" width="11.7265625" bestFit="1" customWidth="1"/>
    <col min="21" max="21" width="26.81640625" bestFit="1" customWidth="1"/>
    <col min="22" max="22" width="12.453125" bestFit="1" customWidth="1"/>
    <col min="23" max="23" width="11" bestFit="1" customWidth="1"/>
    <col min="24" max="24" width="37.1796875" bestFit="1" customWidth="1"/>
    <col min="25" max="25" width="16.54296875" bestFit="1" customWidth="1"/>
    <col min="26" max="26" width="16.7265625" bestFit="1" customWidth="1"/>
    <col min="27" max="27" width="21.1796875" bestFit="1" customWidth="1"/>
    <col min="28" max="28" width="16.54296875" bestFit="1" customWidth="1"/>
    <col min="29" max="29" width="11.7265625" bestFit="1" customWidth="1"/>
  </cols>
  <sheetData>
    <row r="1" spans="1:29" ht="18.75" customHeight="1" x14ac:dyDescent="0.35">
      <c r="A1" s="14" t="s">
        <v>22</v>
      </c>
      <c r="B1" s="15"/>
      <c r="C1" s="15"/>
      <c r="D1" s="1" t="s">
        <v>77</v>
      </c>
      <c r="E1" s="5" t="s">
        <v>3</v>
      </c>
      <c r="F1" s="4" t="s">
        <v>98</v>
      </c>
      <c r="G1" s="5" t="s">
        <v>19</v>
      </c>
      <c r="H1" s="1" t="s">
        <v>16</v>
      </c>
      <c r="I1" s="1" t="s">
        <v>17</v>
      </c>
      <c r="J1" s="1" t="s">
        <v>96</v>
      </c>
      <c r="K1" s="4" t="s">
        <v>92</v>
      </c>
      <c r="L1" s="1" t="s">
        <v>76</v>
      </c>
      <c r="M1" s="1" t="s">
        <v>88</v>
      </c>
      <c r="N1" s="1" t="s">
        <v>52</v>
      </c>
      <c r="O1" s="1" t="s">
        <v>5</v>
      </c>
      <c r="P1" s="1" t="s">
        <v>83</v>
      </c>
      <c r="Q1" s="1" t="s">
        <v>70</v>
      </c>
      <c r="R1" s="1" t="s">
        <v>42</v>
      </c>
      <c r="S1" s="4" t="s">
        <v>25</v>
      </c>
      <c r="T1" s="4" t="s">
        <v>57</v>
      </c>
      <c r="U1" s="1" t="s">
        <v>36</v>
      </c>
      <c r="V1" s="1" t="s">
        <v>20</v>
      </c>
      <c r="W1" s="4" t="s">
        <v>93</v>
      </c>
      <c r="X1" s="1" t="s">
        <v>37</v>
      </c>
      <c r="Y1" s="1" t="s">
        <v>87</v>
      </c>
      <c r="Z1" s="1" t="s">
        <v>47</v>
      </c>
      <c r="AA1" s="1" t="s">
        <v>62</v>
      </c>
      <c r="AB1" s="1" t="s">
        <v>61</v>
      </c>
      <c r="AC1" s="1" t="s">
        <v>99</v>
      </c>
    </row>
    <row r="2" spans="1:29" ht="15" customHeight="1" x14ac:dyDescent="0.35">
      <c r="A2" s="1" t="s">
        <v>86</v>
      </c>
      <c r="B2" s="1" t="s">
        <v>86</v>
      </c>
      <c r="C2" s="1" t="s">
        <v>50</v>
      </c>
      <c r="D2" s="1" t="s">
        <v>53</v>
      </c>
      <c r="E2" s="1" t="s">
        <v>53</v>
      </c>
      <c r="F2" s="1" t="s">
        <v>53</v>
      </c>
      <c r="G2" s="1" t="s">
        <v>53</v>
      </c>
      <c r="H2" s="1" t="s">
        <v>53</v>
      </c>
      <c r="I2" s="1" t="s">
        <v>53</v>
      </c>
      <c r="J2" s="1" t="s">
        <v>53</v>
      </c>
      <c r="K2" s="1" t="s">
        <v>53</v>
      </c>
      <c r="L2" s="1" t="s">
        <v>53</v>
      </c>
      <c r="M2" s="1" t="s">
        <v>53</v>
      </c>
      <c r="N2" s="1" t="s">
        <v>53</v>
      </c>
      <c r="O2" s="1" t="s">
        <v>53</v>
      </c>
      <c r="P2" s="1" t="s">
        <v>53</v>
      </c>
      <c r="Q2" s="1" t="s">
        <v>53</v>
      </c>
      <c r="R2" s="1" t="s">
        <v>53</v>
      </c>
      <c r="S2" s="1" t="s">
        <v>53</v>
      </c>
      <c r="T2" s="1" t="s">
        <v>53</v>
      </c>
      <c r="U2" s="1" t="s">
        <v>53</v>
      </c>
      <c r="V2" s="1" t="s">
        <v>53</v>
      </c>
      <c r="W2" s="1" t="s">
        <v>53</v>
      </c>
      <c r="X2" s="1" t="s">
        <v>53</v>
      </c>
      <c r="Y2" s="1" t="s">
        <v>53</v>
      </c>
      <c r="Z2" s="1" t="s">
        <v>53</v>
      </c>
      <c r="AA2" s="1" t="s">
        <v>53</v>
      </c>
      <c r="AB2" s="1" t="s">
        <v>53</v>
      </c>
      <c r="AC2" s="1" t="s">
        <v>53</v>
      </c>
    </row>
    <row r="3" spans="1:29" x14ac:dyDescent="0.35">
      <c r="A3" s="2"/>
      <c r="B3" s="2"/>
      <c r="C3" s="2" t="s">
        <v>59</v>
      </c>
      <c r="D3" s="3">
        <v>25.940628932803801</v>
      </c>
      <c r="E3" s="3">
        <v>1025.46116192454</v>
      </c>
      <c r="F3" s="3">
        <v>1316.08804689014</v>
      </c>
      <c r="G3" s="3">
        <v>0</v>
      </c>
      <c r="H3" s="3">
        <v>197.05746767814401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31.240096455812601</v>
      </c>
      <c r="O3" s="3">
        <v>31.240096455812601</v>
      </c>
      <c r="P3" s="3">
        <v>0</v>
      </c>
      <c r="Q3" s="3">
        <v>0</v>
      </c>
      <c r="R3" s="3">
        <v>0</v>
      </c>
      <c r="S3" s="3">
        <v>0</v>
      </c>
      <c r="T3" s="3">
        <v>131.864540251628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</row>
    <row r="4" spans="1:29" x14ac:dyDescent="0.35">
      <c r="A4" s="2"/>
      <c r="B4" s="2"/>
      <c r="C4" s="2" t="s">
        <v>28</v>
      </c>
      <c r="D4" s="3">
        <v>1041.1614421791</v>
      </c>
      <c r="E4" s="3">
        <v>210.45620794759</v>
      </c>
      <c r="F4" s="3">
        <v>3012.1486507539798</v>
      </c>
      <c r="G4" s="3">
        <v>1784.8160403143499</v>
      </c>
      <c r="H4" s="3">
        <v>1762.1934115676199</v>
      </c>
      <c r="I4" s="3">
        <v>292.91902870003997</v>
      </c>
      <c r="J4" s="3">
        <v>3329.7386660254001</v>
      </c>
      <c r="K4" s="3">
        <v>1736.9586252259501</v>
      </c>
      <c r="L4" s="3">
        <v>0</v>
      </c>
      <c r="M4" s="3">
        <v>7473.8151238057499</v>
      </c>
      <c r="N4" s="3">
        <v>685.47587448992294</v>
      </c>
      <c r="O4" s="3">
        <v>341.15659896926098</v>
      </c>
      <c r="P4" s="3">
        <v>326.20769274264097</v>
      </c>
      <c r="Q4" s="3">
        <v>2067.4707739219698</v>
      </c>
      <c r="R4" s="3">
        <v>951.92173253076305</v>
      </c>
      <c r="S4" s="3">
        <v>3047.1572500779298</v>
      </c>
      <c r="T4" s="3">
        <v>983.36525241421703</v>
      </c>
      <c r="U4" s="3">
        <v>0</v>
      </c>
      <c r="V4" s="3">
        <v>0</v>
      </c>
      <c r="W4" s="3">
        <v>42022.767733426597</v>
      </c>
      <c r="X4" s="3">
        <v>966.10683138359502</v>
      </c>
      <c r="Y4" s="3">
        <v>0</v>
      </c>
      <c r="Z4" s="3">
        <v>436.59232498450001</v>
      </c>
      <c r="AA4" s="3">
        <v>1947.1497998350401</v>
      </c>
      <c r="AB4" s="3">
        <v>1980.96100946257</v>
      </c>
      <c r="AC4" s="3">
        <v>0</v>
      </c>
    </row>
    <row r="5" spans="1:29" x14ac:dyDescent="0.35">
      <c r="A5" s="2"/>
      <c r="B5" s="2"/>
      <c r="C5" s="2" t="s">
        <v>48</v>
      </c>
      <c r="D5" s="3">
        <v>3356.7150781576402</v>
      </c>
      <c r="E5" s="3">
        <v>283.04046405647699</v>
      </c>
      <c r="F5" s="3">
        <v>6318.8215200516197</v>
      </c>
      <c r="G5" s="3">
        <v>3328.2814628917999</v>
      </c>
      <c r="H5" s="3">
        <v>4372.31574699457</v>
      </c>
      <c r="I5" s="3">
        <v>777.78797629267603</v>
      </c>
      <c r="J5" s="3">
        <v>5988.21946482575</v>
      </c>
      <c r="K5" s="3">
        <v>2755.6343902640601</v>
      </c>
      <c r="L5" s="3">
        <v>0</v>
      </c>
      <c r="M5" s="3">
        <v>9601.9845526033296</v>
      </c>
      <c r="N5" s="3">
        <v>402.90370304290798</v>
      </c>
      <c r="O5" s="3">
        <v>393.34172040305799</v>
      </c>
      <c r="P5" s="3">
        <v>528.90960111939899</v>
      </c>
      <c r="Q5" s="3">
        <v>3167.4484386229501</v>
      </c>
      <c r="R5" s="3">
        <v>674.58476363247405</v>
      </c>
      <c r="S5" s="3">
        <v>3426.3567426223599</v>
      </c>
      <c r="T5" s="3">
        <v>1154.91575513009</v>
      </c>
      <c r="U5" s="3">
        <v>0</v>
      </c>
      <c r="V5" s="3">
        <v>0</v>
      </c>
      <c r="W5" s="3">
        <v>30634.516587769602</v>
      </c>
      <c r="X5" s="3">
        <v>477.15167079803001</v>
      </c>
      <c r="Y5" s="3">
        <v>0</v>
      </c>
      <c r="Z5" s="3">
        <v>524.38666906279195</v>
      </c>
      <c r="AA5" s="3">
        <v>3201.2992777203999</v>
      </c>
      <c r="AB5" s="3">
        <v>3166.61503795615</v>
      </c>
      <c r="AC5" s="3">
        <v>0</v>
      </c>
    </row>
    <row r="6" spans="1:29" x14ac:dyDescent="0.35">
      <c r="A6" s="2"/>
      <c r="B6" s="2"/>
      <c r="C6" s="2" t="s">
        <v>1</v>
      </c>
      <c r="D6" s="3">
        <v>1879.95359977473</v>
      </c>
      <c r="E6" s="3">
        <v>84.621750870604998</v>
      </c>
      <c r="F6" s="3">
        <v>2152.6342155078</v>
      </c>
      <c r="G6" s="3">
        <v>891.94451355253102</v>
      </c>
      <c r="H6" s="3">
        <v>843.33499554374703</v>
      </c>
      <c r="I6" s="3">
        <v>259.18959201690097</v>
      </c>
      <c r="J6" s="3">
        <v>628.98358942128903</v>
      </c>
      <c r="K6" s="3">
        <v>226.25787439142999</v>
      </c>
      <c r="L6" s="3">
        <v>0</v>
      </c>
      <c r="M6" s="3">
        <v>382.78737181343303</v>
      </c>
      <c r="N6" s="3">
        <v>72.415812542583097</v>
      </c>
      <c r="O6" s="3">
        <v>0</v>
      </c>
      <c r="P6" s="3">
        <v>19.8088969199008</v>
      </c>
      <c r="Q6" s="3">
        <v>196.12844971998501</v>
      </c>
      <c r="R6" s="3">
        <v>59.124280434969101</v>
      </c>
      <c r="S6" s="3">
        <v>242.43123632563501</v>
      </c>
      <c r="T6" s="3">
        <v>67.936175614808903</v>
      </c>
      <c r="U6" s="3">
        <v>0</v>
      </c>
      <c r="V6" s="3">
        <v>0</v>
      </c>
      <c r="W6" s="3">
        <v>2149.5573146275901</v>
      </c>
      <c r="X6" s="3">
        <v>735.46527116958396</v>
      </c>
      <c r="Y6" s="3">
        <v>0</v>
      </c>
      <c r="Z6" s="3">
        <v>322.34585038050898</v>
      </c>
      <c r="AA6" s="3">
        <v>1376.7582175326099</v>
      </c>
      <c r="AB6" s="3">
        <v>1349.80112904931</v>
      </c>
      <c r="AC6" s="3">
        <v>0</v>
      </c>
    </row>
    <row r="7" spans="1:29" x14ac:dyDescent="0.35">
      <c r="A7" s="2"/>
      <c r="B7" s="2"/>
      <c r="C7" s="2" t="s">
        <v>97</v>
      </c>
      <c r="D7" s="3">
        <v>6513.9609952009096</v>
      </c>
      <c r="E7" s="3">
        <v>55.3999651882691</v>
      </c>
      <c r="F7" s="3">
        <v>2206.3114132267601</v>
      </c>
      <c r="G7" s="3">
        <v>849.67391712164704</v>
      </c>
      <c r="H7" s="3">
        <v>537.72463195131695</v>
      </c>
      <c r="I7" s="3">
        <v>113.991572603077</v>
      </c>
      <c r="J7" s="3">
        <v>0</v>
      </c>
      <c r="K7" s="3">
        <v>631.004290817217</v>
      </c>
      <c r="L7" s="3">
        <v>0</v>
      </c>
      <c r="M7" s="3">
        <v>1132.5803366237101</v>
      </c>
      <c r="N7" s="3">
        <v>74.691315986945497</v>
      </c>
      <c r="O7" s="3">
        <v>77.1087584108257</v>
      </c>
      <c r="P7" s="3">
        <v>122.450313629832</v>
      </c>
      <c r="Q7" s="3">
        <v>1132.0225235206001</v>
      </c>
      <c r="R7" s="3">
        <v>477.87724640415399</v>
      </c>
      <c r="S7" s="3">
        <v>1594.63450213487</v>
      </c>
      <c r="T7" s="3">
        <v>311.60982993511601</v>
      </c>
      <c r="U7" s="3">
        <v>0</v>
      </c>
      <c r="V7" s="3">
        <v>0</v>
      </c>
      <c r="W7" s="3">
        <v>19021.915261349499</v>
      </c>
      <c r="X7" s="3">
        <v>0</v>
      </c>
      <c r="Y7" s="3">
        <v>0</v>
      </c>
      <c r="Z7" s="3">
        <v>162.74098880632701</v>
      </c>
      <c r="AA7" s="3">
        <v>782.24576516457398</v>
      </c>
      <c r="AB7" s="3">
        <v>766.87750352143803</v>
      </c>
      <c r="AC7" s="3">
        <v>0</v>
      </c>
    </row>
    <row r="8" spans="1:29" x14ac:dyDescent="0.35">
      <c r="A8" s="2"/>
      <c r="B8" s="2"/>
      <c r="C8" s="2" t="s">
        <v>41</v>
      </c>
      <c r="D8" s="3">
        <v>1748.11253631975</v>
      </c>
      <c r="E8" s="3">
        <v>144.72004569574699</v>
      </c>
      <c r="F8" s="3">
        <v>7593.2363032043904</v>
      </c>
      <c r="G8" s="3">
        <v>1337.8264051347101</v>
      </c>
      <c r="H8" s="3">
        <v>4057.6713669974401</v>
      </c>
      <c r="I8" s="3">
        <v>0</v>
      </c>
      <c r="J8" s="3">
        <v>4040.2121496312998</v>
      </c>
      <c r="K8" s="3">
        <v>2331.9711320219199</v>
      </c>
      <c r="L8" s="3">
        <v>0</v>
      </c>
      <c r="M8" s="3">
        <v>6456.8770441627703</v>
      </c>
      <c r="N8" s="3">
        <v>454.81982751691402</v>
      </c>
      <c r="O8" s="3">
        <v>457.90600440364398</v>
      </c>
      <c r="P8" s="3">
        <v>438.70191191347902</v>
      </c>
      <c r="Q8" s="3">
        <v>4090.4015441104402</v>
      </c>
      <c r="R8" s="3">
        <v>1463.65600241686</v>
      </c>
      <c r="S8" s="3">
        <v>2882.7527216425101</v>
      </c>
      <c r="T8" s="3">
        <v>759.08218255813199</v>
      </c>
      <c r="U8" s="3">
        <v>0</v>
      </c>
      <c r="V8" s="3">
        <v>0</v>
      </c>
      <c r="W8" s="3">
        <v>43935.143878723</v>
      </c>
      <c r="X8" s="3">
        <v>1685.2176756348999</v>
      </c>
      <c r="Y8" s="3">
        <v>0</v>
      </c>
      <c r="Z8" s="3">
        <v>577.49147503491599</v>
      </c>
      <c r="AA8" s="3">
        <v>2769.6682077949599</v>
      </c>
      <c r="AB8" s="3">
        <v>2689.52579360663</v>
      </c>
      <c r="AC8" s="3">
        <v>0</v>
      </c>
    </row>
    <row r="9" spans="1:29" x14ac:dyDescent="0.35">
      <c r="A9" s="2"/>
      <c r="B9" s="2"/>
      <c r="C9" s="2" t="s">
        <v>90</v>
      </c>
      <c r="D9" s="3">
        <v>0</v>
      </c>
      <c r="E9" s="3">
        <v>92.975958012840906</v>
      </c>
      <c r="F9" s="3">
        <v>3840.46851594591</v>
      </c>
      <c r="G9" s="3">
        <v>1757.6043120071699</v>
      </c>
      <c r="H9" s="3">
        <v>2246.4853670794701</v>
      </c>
      <c r="I9" s="3">
        <v>711.80485125261202</v>
      </c>
      <c r="J9" s="3">
        <v>5672.1654294714899</v>
      </c>
      <c r="K9" s="3">
        <v>2986.2877763901301</v>
      </c>
      <c r="L9" s="3">
        <v>0</v>
      </c>
      <c r="M9" s="3">
        <v>8824.46252500216</v>
      </c>
      <c r="N9" s="3">
        <v>381.806903613445</v>
      </c>
      <c r="O9" s="3">
        <v>383.67494624107002</v>
      </c>
      <c r="P9" s="3">
        <v>562.91338221694502</v>
      </c>
      <c r="Q9" s="3">
        <v>3755.82512362956</v>
      </c>
      <c r="R9" s="3">
        <v>773.39667164836703</v>
      </c>
      <c r="S9" s="3">
        <v>2870.8055773226802</v>
      </c>
      <c r="T9" s="3">
        <v>1140.14034172281</v>
      </c>
      <c r="U9" s="3">
        <v>0</v>
      </c>
      <c r="V9" s="3">
        <v>0</v>
      </c>
      <c r="W9" s="3">
        <v>33807.818641569203</v>
      </c>
      <c r="X9" s="3">
        <v>1328.9930925188301</v>
      </c>
      <c r="Y9" s="3">
        <v>0</v>
      </c>
      <c r="Z9" s="3">
        <v>408.07442654104699</v>
      </c>
      <c r="AA9" s="3">
        <v>2181.6803404726802</v>
      </c>
      <c r="AB9" s="3">
        <v>2181.68650903448</v>
      </c>
      <c r="AC9" s="3">
        <v>0</v>
      </c>
    </row>
    <row r="10" spans="1:29" x14ac:dyDescent="0.35">
      <c r="A10" s="2"/>
      <c r="B10" s="2"/>
      <c r="C10" s="2" t="s">
        <v>66</v>
      </c>
      <c r="D10" s="3">
        <v>0</v>
      </c>
      <c r="E10" s="3">
        <v>46.834615769196397</v>
      </c>
      <c r="F10" s="3">
        <v>4645.68348413475</v>
      </c>
      <c r="G10" s="3">
        <v>1011.25309659993</v>
      </c>
      <c r="H10" s="3">
        <v>2123.6519013651</v>
      </c>
      <c r="I10" s="3">
        <v>138.06381020653899</v>
      </c>
      <c r="J10" s="3">
        <v>805.27449362740299</v>
      </c>
      <c r="K10" s="3">
        <v>370.738108326565</v>
      </c>
      <c r="L10" s="3">
        <v>0</v>
      </c>
      <c r="M10" s="3">
        <v>984.18613421603698</v>
      </c>
      <c r="N10" s="3">
        <v>82.924736341220694</v>
      </c>
      <c r="O10" s="3">
        <v>76.527388800474498</v>
      </c>
      <c r="P10" s="3">
        <v>72.140126100234795</v>
      </c>
      <c r="Q10" s="3">
        <v>235.775361123506</v>
      </c>
      <c r="R10" s="3">
        <v>141.45057705690201</v>
      </c>
      <c r="S10" s="3">
        <v>446.98899409702102</v>
      </c>
      <c r="T10" s="3">
        <v>173.725492437924</v>
      </c>
      <c r="U10" s="3">
        <v>0</v>
      </c>
      <c r="V10" s="3">
        <v>0</v>
      </c>
      <c r="W10" s="3">
        <v>19072.318796408599</v>
      </c>
      <c r="X10" s="3">
        <v>904.04991879263605</v>
      </c>
      <c r="Y10" s="3">
        <v>0</v>
      </c>
      <c r="Z10" s="3">
        <v>409.609153684874</v>
      </c>
      <c r="AA10" s="3">
        <v>2537.0858320048801</v>
      </c>
      <c r="AB10" s="3">
        <v>2408.0958614852598</v>
      </c>
      <c r="AC10" s="3">
        <v>0</v>
      </c>
    </row>
    <row r="11" spans="1:29" x14ac:dyDescent="0.35">
      <c r="A11" s="2"/>
      <c r="B11" s="2"/>
      <c r="C11" s="2" t="s">
        <v>101</v>
      </c>
      <c r="D11" s="3">
        <v>348.55677458429301</v>
      </c>
      <c r="E11" s="3">
        <v>53.804167552113498</v>
      </c>
      <c r="F11" s="3">
        <v>4364.2539186477097</v>
      </c>
      <c r="G11" s="3">
        <v>476.58720259698401</v>
      </c>
      <c r="H11" s="3">
        <v>735.43280089900202</v>
      </c>
      <c r="I11" s="3">
        <v>173.10877437460201</v>
      </c>
      <c r="J11" s="3">
        <v>404.07685224432601</v>
      </c>
      <c r="K11" s="3">
        <v>615.876726409291</v>
      </c>
      <c r="L11" s="3">
        <v>0</v>
      </c>
      <c r="M11" s="3">
        <v>450.24432696262801</v>
      </c>
      <c r="N11" s="3">
        <v>86.489729202095404</v>
      </c>
      <c r="O11" s="3">
        <v>82.964364134985502</v>
      </c>
      <c r="P11" s="3">
        <v>77.627767471336597</v>
      </c>
      <c r="Q11" s="3">
        <v>162.63795130846199</v>
      </c>
      <c r="R11" s="3">
        <v>83.872673683158396</v>
      </c>
      <c r="S11" s="3">
        <v>0</v>
      </c>
      <c r="T11" s="3">
        <v>32.624793604932101</v>
      </c>
      <c r="U11" s="3">
        <v>0</v>
      </c>
      <c r="V11" s="3">
        <v>0</v>
      </c>
      <c r="W11" s="3">
        <v>1021.71337362133</v>
      </c>
      <c r="X11" s="3">
        <v>0</v>
      </c>
      <c r="Y11" s="3">
        <v>0</v>
      </c>
      <c r="Z11" s="3">
        <v>101.862740659153</v>
      </c>
      <c r="AA11" s="3">
        <v>819.08536946394099</v>
      </c>
      <c r="AB11" s="3">
        <v>822.23916304020099</v>
      </c>
      <c r="AC11" s="3">
        <v>0</v>
      </c>
    </row>
    <row r="12" spans="1:29" x14ac:dyDescent="0.35">
      <c r="A12" s="2"/>
      <c r="B12" s="2"/>
      <c r="C12" s="2" t="s">
        <v>65</v>
      </c>
      <c r="D12" s="3">
        <v>551.203527370335</v>
      </c>
      <c r="E12" s="3">
        <v>45.745044225444801</v>
      </c>
      <c r="F12" s="3">
        <v>7338.6412996030303</v>
      </c>
      <c r="G12" s="3">
        <v>1572.57138938868</v>
      </c>
      <c r="H12" s="3">
        <v>0</v>
      </c>
      <c r="I12" s="3">
        <v>684.684873820397</v>
      </c>
      <c r="J12" s="3">
        <v>2300.1096228685601</v>
      </c>
      <c r="K12" s="3">
        <v>2743.1700997119901</v>
      </c>
      <c r="L12" s="3">
        <v>2273.5868265396298</v>
      </c>
      <c r="M12" s="3">
        <v>2658.9343030166501</v>
      </c>
      <c r="N12" s="3">
        <v>395.79336077083502</v>
      </c>
      <c r="O12" s="3">
        <v>388.38560745289402</v>
      </c>
      <c r="P12" s="3">
        <v>684.78749015600897</v>
      </c>
      <c r="Q12" s="3">
        <v>1833.4581438826999</v>
      </c>
      <c r="R12" s="3">
        <v>422.07339069430901</v>
      </c>
      <c r="S12" s="3">
        <v>461.820078018706</v>
      </c>
      <c r="T12" s="3">
        <v>278.79057557851098</v>
      </c>
      <c r="U12" s="3">
        <v>0</v>
      </c>
      <c r="V12" s="3">
        <v>0</v>
      </c>
      <c r="W12" s="3">
        <v>6968.79597328615</v>
      </c>
      <c r="X12" s="3">
        <v>1102.35009162709</v>
      </c>
      <c r="Y12" s="3">
        <v>0</v>
      </c>
      <c r="Z12" s="3">
        <v>484.16065955361802</v>
      </c>
      <c r="AA12" s="3">
        <v>1764.7068393202301</v>
      </c>
      <c r="AB12" s="3">
        <v>1754.4491830683</v>
      </c>
      <c r="AC12" s="3">
        <v>0</v>
      </c>
    </row>
    <row r="13" spans="1:29" x14ac:dyDescent="0.35">
      <c r="A13" s="2"/>
      <c r="B13" s="2"/>
      <c r="C13" s="2" t="s">
        <v>81</v>
      </c>
      <c r="D13" s="3">
        <v>31.569400943338799</v>
      </c>
      <c r="E13" s="3">
        <v>32.867403208125403</v>
      </c>
      <c r="F13" s="3">
        <v>964.324887554356</v>
      </c>
      <c r="G13" s="3">
        <v>9681.9234608252009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84.687059162378205</v>
      </c>
      <c r="O13" s="3">
        <v>0</v>
      </c>
      <c r="P13" s="3">
        <v>0</v>
      </c>
      <c r="Q13" s="3">
        <v>0</v>
      </c>
      <c r="R13" s="3">
        <v>224.56753745188601</v>
      </c>
      <c r="S13" s="3">
        <v>0</v>
      </c>
      <c r="T13" s="3">
        <v>97.256599643222003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</row>
    <row r="14" spans="1:29" x14ac:dyDescent="0.35">
      <c r="A14" s="2"/>
      <c r="B14" s="2"/>
      <c r="C14" s="2" t="s">
        <v>75</v>
      </c>
      <c r="D14" s="3">
        <v>4904.9354034200496</v>
      </c>
      <c r="E14" s="3">
        <v>5.3259152087857302</v>
      </c>
      <c r="F14" s="3">
        <v>5016.0154688175398</v>
      </c>
      <c r="G14" s="3">
        <v>1930.0717301202501</v>
      </c>
      <c r="H14" s="3">
        <v>2376.67108609252</v>
      </c>
      <c r="I14" s="3">
        <v>436.84737593570998</v>
      </c>
      <c r="J14" s="3">
        <v>2122.4724843715899</v>
      </c>
      <c r="K14" s="3">
        <v>1378.6368255841101</v>
      </c>
      <c r="L14" s="3">
        <v>0</v>
      </c>
      <c r="M14" s="3">
        <v>2391.0212473147799</v>
      </c>
      <c r="N14" s="3">
        <v>103.63158279824999</v>
      </c>
      <c r="O14" s="3">
        <v>105.036965428503</v>
      </c>
      <c r="P14" s="3">
        <v>152.84869172270501</v>
      </c>
      <c r="Q14" s="3">
        <v>526.51569497327705</v>
      </c>
      <c r="R14" s="3">
        <v>169.90568732870901</v>
      </c>
      <c r="S14" s="3">
        <v>667.09658438153099</v>
      </c>
      <c r="T14" s="3">
        <v>125.23551859839399</v>
      </c>
      <c r="U14" s="3">
        <v>0</v>
      </c>
      <c r="V14" s="3">
        <v>0</v>
      </c>
      <c r="W14" s="3">
        <v>5448.1787100442098</v>
      </c>
      <c r="X14" s="3">
        <v>1041.8374367136801</v>
      </c>
      <c r="Y14" s="3">
        <v>0</v>
      </c>
      <c r="Z14" s="3">
        <v>642.43813573236696</v>
      </c>
      <c r="AA14" s="3">
        <v>4451.2315770513196</v>
      </c>
      <c r="AB14" s="3">
        <v>4383.1234638113701</v>
      </c>
      <c r="AC14" s="3">
        <v>0</v>
      </c>
    </row>
    <row r="15" spans="1:29" x14ac:dyDescent="0.35">
      <c r="A15" s="2"/>
      <c r="B15" s="2"/>
      <c r="C15" s="2" t="s">
        <v>14</v>
      </c>
      <c r="D15" s="3">
        <v>6667.0890346736996</v>
      </c>
      <c r="E15" s="3">
        <v>8.7602463234594996</v>
      </c>
      <c r="F15" s="3">
        <v>945.30894005207404</v>
      </c>
      <c r="G15" s="3">
        <v>0</v>
      </c>
      <c r="H15" s="3">
        <v>0</v>
      </c>
      <c r="I15" s="3">
        <v>0</v>
      </c>
      <c r="J15" s="3">
        <v>1019.81924469914</v>
      </c>
      <c r="K15" s="3">
        <v>1012.48875660019</v>
      </c>
      <c r="L15" s="3">
        <v>0</v>
      </c>
      <c r="M15" s="3">
        <v>2262.32425703644</v>
      </c>
      <c r="N15" s="3">
        <v>176.16976144767901</v>
      </c>
      <c r="O15" s="3">
        <v>174.31571882346299</v>
      </c>
      <c r="P15" s="3">
        <v>95.229415506212604</v>
      </c>
      <c r="Q15" s="3">
        <v>816.41704308575004</v>
      </c>
      <c r="R15" s="3">
        <v>380.38426634177802</v>
      </c>
      <c r="S15" s="3">
        <v>1064.2096059660601</v>
      </c>
      <c r="T15" s="3">
        <v>147.58260734004801</v>
      </c>
      <c r="U15" s="3">
        <v>0</v>
      </c>
      <c r="V15" s="3">
        <v>0</v>
      </c>
      <c r="W15" s="3">
        <v>34518.471694117703</v>
      </c>
      <c r="X15" s="3">
        <v>155.19954142620699</v>
      </c>
      <c r="Y15" s="3">
        <v>0</v>
      </c>
      <c r="Z15" s="3">
        <v>77.081193411266597</v>
      </c>
      <c r="AA15" s="3">
        <v>552.519619070114</v>
      </c>
      <c r="AB15" s="3">
        <v>458.957972634763</v>
      </c>
      <c r="AC15" s="3">
        <v>0</v>
      </c>
    </row>
    <row r="16" spans="1:29" x14ac:dyDescent="0.35">
      <c r="A16" s="2"/>
      <c r="B16" s="2"/>
      <c r="C16" s="2" t="s">
        <v>45</v>
      </c>
      <c r="D16" s="3">
        <v>7058.8817099182497</v>
      </c>
      <c r="E16" s="3">
        <v>31.178694646895</v>
      </c>
      <c r="F16" s="3">
        <v>2875.5922386749698</v>
      </c>
      <c r="G16" s="3">
        <v>0</v>
      </c>
      <c r="H16" s="3">
        <v>0</v>
      </c>
      <c r="I16" s="3">
        <v>259.14738762099</v>
      </c>
      <c r="J16" s="3">
        <v>0</v>
      </c>
      <c r="K16" s="3">
        <v>578.32405625473496</v>
      </c>
      <c r="L16" s="3">
        <v>0</v>
      </c>
      <c r="M16" s="3">
        <v>750.05552192370101</v>
      </c>
      <c r="N16" s="3">
        <v>44.934224289300197</v>
      </c>
      <c r="O16" s="3">
        <v>44.7667689815339</v>
      </c>
      <c r="P16" s="3">
        <v>46.543549655347398</v>
      </c>
      <c r="Q16" s="3">
        <v>272.17570557672798</v>
      </c>
      <c r="R16" s="3">
        <v>159.65140333358099</v>
      </c>
      <c r="S16" s="3">
        <v>288.41733061521302</v>
      </c>
      <c r="T16" s="3">
        <v>75.396874643392806</v>
      </c>
      <c r="U16" s="3">
        <v>0</v>
      </c>
      <c r="V16" s="3">
        <v>0</v>
      </c>
      <c r="W16" s="3">
        <v>2584.2717685590801</v>
      </c>
      <c r="X16" s="3">
        <v>131.150728576418</v>
      </c>
      <c r="Y16" s="3">
        <v>0</v>
      </c>
      <c r="Z16" s="3">
        <v>375.10331572570601</v>
      </c>
      <c r="AA16" s="3">
        <v>2360.34567346006</v>
      </c>
      <c r="AB16" s="3">
        <v>2400.0065471855801</v>
      </c>
      <c r="AC16" s="3">
        <v>0</v>
      </c>
    </row>
    <row r="17" spans="1:29" x14ac:dyDescent="0.35">
      <c r="A17" s="2"/>
      <c r="B17" s="2"/>
      <c r="C17" s="2" t="s">
        <v>102</v>
      </c>
      <c r="D17" s="3">
        <v>26196.0709094636</v>
      </c>
      <c r="E17" s="3">
        <v>53.745510885834697</v>
      </c>
      <c r="F17" s="3">
        <v>9980.6948940642997</v>
      </c>
      <c r="G17" s="3">
        <v>854.88274817173999</v>
      </c>
      <c r="H17" s="3">
        <v>19263.6104152187</v>
      </c>
      <c r="I17" s="3">
        <v>1063.3391241816</v>
      </c>
      <c r="J17" s="3">
        <v>3081.04243423242</v>
      </c>
      <c r="K17" s="3">
        <v>1280.5647294546</v>
      </c>
      <c r="L17" s="3">
        <v>227.80136664308901</v>
      </c>
      <c r="M17" s="3">
        <v>4898.5114127871102</v>
      </c>
      <c r="N17" s="3">
        <v>166.96169918690001</v>
      </c>
      <c r="O17" s="3">
        <v>168.64707500847501</v>
      </c>
      <c r="P17" s="3">
        <v>119.881705190326</v>
      </c>
      <c r="Q17" s="3">
        <v>181.15637176530399</v>
      </c>
      <c r="R17" s="3">
        <v>106.608695188076</v>
      </c>
      <c r="S17" s="3">
        <v>118.093190220439</v>
      </c>
      <c r="T17" s="3">
        <v>108.073921779636</v>
      </c>
      <c r="U17" s="3">
        <v>0</v>
      </c>
      <c r="V17" s="3">
        <v>0</v>
      </c>
      <c r="W17" s="3">
        <v>17437.818926449901</v>
      </c>
      <c r="X17" s="3">
        <v>686.20754115806199</v>
      </c>
      <c r="Y17" s="3">
        <v>0</v>
      </c>
      <c r="Z17" s="3">
        <v>0</v>
      </c>
      <c r="AA17" s="3">
        <v>14707.2378873299</v>
      </c>
      <c r="AB17" s="3">
        <v>14738.672765805901</v>
      </c>
      <c r="AC17" s="3">
        <v>0</v>
      </c>
    </row>
    <row r="18" spans="1:29" x14ac:dyDescent="0.35">
      <c r="A18" s="2"/>
      <c r="B18" s="2"/>
      <c r="C18" s="2" t="s">
        <v>35</v>
      </c>
      <c r="D18" s="3">
        <v>6444.2580606676602</v>
      </c>
      <c r="E18" s="3">
        <v>29.661572519497302</v>
      </c>
      <c r="F18" s="3">
        <v>4399.6370662642103</v>
      </c>
      <c r="G18" s="3">
        <v>1816.1247800086901</v>
      </c>
      <c r="H18" s="3">
        <v>0</v>
      </c>
      <c r="I18" s="3">
        <v>306.03841420286398</v>
      </c>
      <c r="J18" s="3">
        <v>1351.74571269642</v>
      </c>
      <c r="K18" s="3">
        <v>740.60484813462597</v>
      </c>
      <c r="L18" s="3">
        <v>0</v>
      </c>
      <c r="M18" s="3">
        <v>1988.0610377729399</v>
      </c>
      <c r="N18" s="3">
        <v>70.802247587372705</v>
      </c>
      <c r="O18" s="3">
        <v>73.443400384345395</v>
      </c>
      <c r="P18" s="3">
        <v>97.861461603013495</v>
      </c>
      <c r="Q18" s="3">
        <v>216.311829328074</v>
      </c>
      <c r="R18" s="3">
        <v>72.544424918969497</v>
      </c>
      <c r="S18" s="3">
        <v>387.37366752510798</v>
      </c>
      <c r="T18" s="3">
        <v>344.04445338526398</v>
      </c>
      <c r="U18" s="3">
        <v>0</v>
      </c>
      <c r="V18" s="3">
        <v>0</v>
      </c>
      <c r="W18" s="3">
        <v>25729.119725811601</v>
      </c>
      <c r="X18" s="3">
        <v>209.23223869838799</v>
      </c>
      <c r="Y18" s="3">
        <v>0</v>
      </c>
      <c r="Z18" s="3">
        <v>224.53137530228</v>
      </c>
      <c r="AA18" s="3">
        <v>2174.61797485531</v>
      </c>
      <c r="AB18" s="3">
        <v>2169.7105649598202</v>
      </c>
      <c r="AC18" s="3">
        <v>0</v>
      </c>
    </row>
    <row r="19" spans="1:29" x14ac:dyDescent="0.35">
      <c r="A19" s="2"/>
      <c r="B19" s="2"/>
      <c r="C19" s="2" t="s">
        <v>24</v>
      </c>
      <c r="D19" s="3">
        <v>4300.8068196233999</v>
      </c>
      <c r="E19" s="3">
        <v>18.7376150519571</v>
      </c>
      <c r="F19" s="3">
        <v>4012.9163973615</v>
      </c>
      <c r="G19" s="3">
        <v>1786.94134355303</v>
      </c>
      <c r="H19" s="3">
        <v>0</v>
      </c>
      <c r="I19" s="3">
        <v>539.05430400379998</v>
      </c>
      <c r="J19" s="3">
        <v>2860.25793930088</v>
      </c>
      <c r="K19" s="3">
        <v>1386.85370904498</v>
      </c>
      <c r="L19" s="3">
        <v>1534.2713977383601</v>
      </c>
      <c r="M19" s="3">
        <v>3111.1529873531899</v>
      </c>
      <c r="N19" s="3">
        <v>415.12703519748101</v>
      </c>
      <c r="O19" s="3">
        <v>415.62584925828099</v>
      </c>
      <c r="P19" s="3">
        <v>466.78923372661302</v>
      </c>
      <c r="Q19" s="3">
        <v>3070.67792210589</v>
      </c>
      <c r="R19" s="3">
        <v>593.14781956356796</v>
      </c>
      <c r="S19" s="3">
        <v>3101.5232535300902</v>
      </c>
      <c r="T19" s="3">
        <v>596.64878339611403</v>
      </c>
      <c r="U19" s="3">
        <v>0</v>
      </c>
      <c r="V19" s="3">
        <v>0</v>
      </c>
      <c r="W19" s="3">
        <v>17205.905459507601</v>
      </c>
      <c r="X19" s="3">
        <v>420.06252465135202</v>
      </c>
      <c r="Y19" s="3">
        <v>0</v>
      </c>
      <c r="Z19" s="3">
        <v>743.661551232698</v>
      </c>
      <c r="AA19" s="3">
        <v>3804.2080107310398</v>
      </c>
      <c r="AB19" s="3">
        <v>3821.1551178606701</v>
      </c>
      <c r="AC19" s="3">
        <v>0</v>
      </c>
    </row>
    <row r="20" spans="1:29" x14ac:dyDescent="0.35">
      <c r="A20" s="2"/>
      <c r="B20" s="2"/>
      <c r="C20" s="2" t="s">
        <v>30</v>
      </c>
      <c r="D20" s="3">
        <v>6368.60910787595</v>
      </c>
      <c r="E20" s="3">
        <v>27.501379595536701</v>
      </c>
      <c r="F20" s="3">
        <v>8879.1646356561305</v>
      </c>
      <c r="G20" s="3">
        <v>4380.3996207301398</v>
      </c>
      <c r="H20" s="3">
        <v>0</v>
      </c>
      <c r="I20" s="3">
        <v>694.96225021985299</v>
      </c>
      <c r="J20" s="3">
        <v>7772.1058979236004</v>
      </c>
      <c r="K20" s="3">
        <v>3694.5734648799598</v>
      </c>
      <c r="L20" s="3">
        <v>2650.5074687729002</v>
      </c>
      <c r="M20" s="3">
        <v>4184.3426303548704</v>
      </c>
      <c r="N20" s="3">
        <v>649.41341339677695</v>
      </c>
      <c r="O20" s="3">
        <v>642.65033846849201</v>
      </c>
      <c r="P20" s="3">
        <v>661.46626457774698</v>
      </c>
      <c r="Q20" s="3">
        <v>4394.9009980799501</v>
      </c>
      <c r="R20" s="3">
        <v>2222.49223812737</v>
      </c>
      <c r="S20" s="3">
        <v>2121.65502965934</v>
      </c>
      <c r="T20" s="3">
        <v>650.54758024084697</v>
      </c>
      <c r="U20" s="3">
        <v>0</v>
      </c>
      <c r="V20" s="3">
        <v>0</v>
      </c>
      <c r="W20" s="3">
        <v>15496.012819539401</v>
      </c>
      <c r="X20" s="3">
        <v>1560.6517639640599</v>
      </c>
      <c r="Y20" s="3">
        <v>0</v>
      </c>
      <c r="Z20" s="3">
        <v>655.70318104189005</v>
      </c>
      <c r="AA20" s="3">
        <v>3474.5525562517</v>
      </c>
      <c r="AB20" s="3">
        <v>3595.7937080412798</v>
      </c>
      <c r="AC20" s="3">
        <v>0</v>
      </c>
    </row>
    <row r="21" spans="1:29" x14ac:dyDescent="0.35">
      <c r="A21" s="2"/>
      <c r="B21" s="2"/>
      <c r="C21" s="2" t="s">
        <v>51</v>
      </c>
      <c r="D21" s="3">
        <v>8582.1372293127697</v>
      </c>
      <c r="E21" s="3">
        <v>51.1964821123183</v>
      </c>
      <c r="F21" s="3">
        <v>19386.156013642401</v>
      </c>
      <c r="G21" s="3">
        <v>5209.6392904591503</v>
      </c>
      <c r="H21" s="3">
        <v>0</v>
      </c>
      <c r="I21" s="3">
        <v>1207.6361499499501</v>
      </c>
      <c r="J21" s="3">
        <v>9223.5066159821999</v>
      </c>
      <c r="K21" s="3">
        <v>7927.8599966840302</v>
      </c>
      <c r="L21" s="3">
        <v>8230.8142030525396</v>
      </c>
      <c r="M21" s="3">
        <v>10786.4294189588</v>
      </c>
      <c r="N21" s="3">
        <v>1475.1008954824199</v>
      </c>
      <c r="O21" s="3">
        <v>1476.51149957085</v>
      </c>
      <c r="P21" s="3">
        <v>1475.0933508241701</v>
      </c>
      <c r="Q21" s="3">
        <v>7171.9705372142298</v>
      </c>
      <c r="R21" s="3">
        <v>1961.50429652256</v>
      </c>
      <c r="S21" s="3">
        <v>2982.0357755457198</v>
      </c>
      <c r="T21" s="3">
        <v>1064.26297174207</v>
      </c>
      <c r="U21" s="3">
        <v>0</v>
      </c>
      <c r="V21" s="3">
        <v>0</v>
      </c>
      <c r="W21" s="3">
        <v>8859.9575795134497</v>
      </c>
      <c r="X21" s="3">
        <v>2422.0131572666901</v>
      </c>
      <c r="Y21" s="3">
        <v>0</v>
      </c>
      <c r="Z21" s="3">
        <v>1234.8265039211699</v>
      </c>
      <c r="AA21" s="3">
        <v>3572.63434873386</v>
      </c>
      <c r="AB21" s="3">
        <v>3650.7205549446699</v>
      </c>
      <c r="AC21" s="3">
        <v>0</v>
      </c>
    </row>
    <row r="22" spans="1:29" x14ac:dyDescent="0.35">
      <c r="A22" s="2"/>
      <c r="B22" s="2"/>
      <c r="C22" s="2" t="s">
        <v>60</v>
      </c>
      <c r="D22" s="3">
        <v>3231.1152795520502</v>
      </c>
      <c r="E22" s="3">
        <v>20.275821170538698</v>
      </c>
      <c r="F22" s="3">
        <v>5897.3431511874696</v>
      </c>
      <c r="G22" s="3">
        <v>2307.4257327536902</v>
      </c>
      <c r="H22" s="3">
        <v>0</v>
      </c>
      <c r="I22" s="3">
        <v>447.391298689032</v>
      </c>
      <c r="J22" s="3">
        <v>1443.50032424235</v>
      </c>
      <c r="K22" s="3">
        <v>1261.93393920723</v>
      </c>
      <c r="L22" s="3">
        <v>463.81331391668499</v>
      </c>
      <c r="M22" s="3">
        <v>1961.9826216834699</v>
      </c>
      <c r="N22" s="3">
        <v>152.135986935083</v>
      </c>
      <c r="O22" s="3">
        <v>146.48863729481599</v>
      </c>
      <c r="P22" s="3">
        <v>160.94898119527701</v>
      </c>
      <c r="Q22" s="3">
        <v>1738.56501763605</v>
      </c>
      <c r="R22" s="3">
        <v>907.718031101512</v>
      </c>
      <c r="S22" s="3">
        <v>1723.90049130439</v>
      </c>
      <c r="T22" s="3">
        <v>563.83195299687702</v>
      </c>
      <c r="U22" s="3">
        <v>0</v>
      </c>
      <c r="V22" s="3">
        <v>0</v>
      </c>
      <c r="W22" s="3">
        <v>34880.376213725103</v>
      </c>
      <c r="X22" s="3">
        <v>1826.9237387052101</v>
      </c>
      <c r="Y22" s="3">
        <v>0</v>
      </c>
      <c r="Z22" s="3">
        <v>354.44719199397298</v>
      </c>
      <c r="AA22" s="3">
        <v>2700.8580236379798</v>
      </c>
      <c r="AB22" s="3">
        <v>2709.9270386094099</v>
      </c>
      <c r="AC22" s="3">
        <v>0</v>
      </c>
    </row>
    <row r="23" spans="1:29" x14ac:dyDescent="0.35">
      <c r="A23" s="2"/>
      <c r="B23" s="2"/>
      <c r="C23" s="2" t="s">
        <v>72</v>
      </c>
      <c r="D23" s="3">
        <v>3954.6884708828102</v>
      </c>
      <c r="E23" s="3">
        <v>12.334141058176799</v>
      </c>
      <c r="F23" s="3">
        <v>12082.293018366699</v>
      </c>
      <c r="G23" s="3">
        <v>5052.9304553943402</v>
      </c>
      <c r="H23" s="3">
        <v>0</v>
      </c>
      <c r="I23" s="3">
        <v>1052.7188297755699</v>
      </c>
      <c r="J23" s="3">
        <v>9401.7254881355493</v>
      </c>
      <c r="K23" s="3">
        <v>5401.7422802470901</v>
      </c>
      <c r="L23" s="3">
        <v>3527.9779633179101</v>
      </c>
      <c r="M23" s="3">
        <v>9749.4938364608406</v>
      </c>
      <c r="N23" s="3">
        <v>960.99348184299697</v>
      </c>
      <c r="O23" s="3">
        <v>953.44813317966702</v>
      </c>
      <c r="P23" s="3">
        <v>869.02498569449801</v>
      </c>
      <c r="Q23" s="3">
        <v>6399.3604161501498</v>
      </c>
      <c r="R23" s="3">
        <v>2916.5867939068098</v>
      </c>
      <c r="S23" s="3">
        <v>4217.6603607923698</v>
      </c>
      <c r="T23" s="3">
        <v>1024.2887807597001</v>
      </c>
      <c r="U23" s="3">
        <v>0</v>
      </c>
      <c r="V23" s="3">
        <v>0</v>
      </c>
      <c r="W23" s="3">
        <v>45233.109338307397</v>
      </c>
      <c r="X23" s="3">
        <v>2474.6916183788599</v>
      </c>
      <c r="Y23" s="3">
        <v>0</v>
      </c>
      <c r="Z23" s="3">
        <v>710.11187814521702</v>
      </c>
      <c r="AA23" s="3">
        <v>2917.0774818954101</v>
      </c>
      <c r="AB23" s="3">
        <v>2890.0845564411702</v>
      </c>
      <c r="AC23" s="3">
        <v>0</v>
      </c>
    </row>
    <row r="24" spans="1:29" x14ac:dyDescent="0.35">
      <c r="A24" s="2"/>
      <c r="B24" s="2"/>
      <c r="C24" s="2" t="s">
        <v>91</v>
      </c>
      <c r="D24" s="3">
        <v>71.627610837221297</v>
      </c>
      <c r="E24" s="3">
        <v>23423.754671631799</v>
      </c>
      <c r="F24" s="3">
        <v>2180.4877733603298</v>
      </c>
      <c r="G24" s="3">
        <v>24814.150265811601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52.506791715502501</v>
      </c>
      <c r="O24" s="3">
        <v>52.506791715502501</v>
      </c>
      <c r="P24" s="3">
        <v>0</v>
      </c>
      <c r="Q24" s="3">
        <v>0</v>
      </c>
      <c r="R24" s="3">
        <v>106.86424606571001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39.667184429735102</v>
      </c>
      <c r="AA24" s="3">
        <v>558.27711355183305</v>
      </c>
      <c r="AB24" s="3">
        <v>559.42458435530898</v>
      </c>
      <c r="AC24" s="3">
        <v>0</v>
      </c>
    </row>
    <row r="25" spans="1:29" x14ac:dyDescent="0.35">
      <c r="A25" s="2"/>
      <c r="B25" s="2"/>
      <c r="C25" s="2" t="s">
        <v>94</v>
      </c>
      <c r="D25" s="3">
        <v>13803.4763787961</v>
      </c>
      <c r="E25" s="3">
        <v>2692.8892070197198</v>
      </c>
      <c r="F25" s="3">
        <v>9797.8821354322808</v>
      </c>
      <c r="G25" s="3">
        <v>3974.7399548375802</v>
      </c>
      <c r="H25" s="3">
        <v>4900.7941828883304</v>
      </c>
      <c r="I25" s="3">
        <v>686.61021180101898</v>
      </c>
      <c r="J25" s="3">
        <v>2455.3056425303798</v>
      </c>
      <c r="K25" s="3">
        <v>1568.2163139384099</v>
      </c>
      <c r="L25" s="3">
        <v>0</v>
      </c>
      <c r="M25" s="3">
        <v>4510.5986985630097</v>
      </c>
      <c r="N25" s="3">
        <v>221.46051883856001</v>
      </c>
      <c r="O25" s="3">
        <v>210.47208013947099</v>
      </c>
      <c r="P25" s="3">
        <v>227.60522848437299</v>
      </c>
      <c r="Q25" s="3">
        <v>2040.62160343765</v>
      </c>
      <c r="R25" s="3">
        <v>1209.2676416619199</v>
      </c>
      <c r="S25" s="3">
        <v>3512.4486968762499</v>
      </c>
      <c r="T25" s="3">
        <v>1333.21040826279</v>
      </c>
      <c r="U25" s="3">
        <v>0</v>
      </c>
      <c r="V25" s="3">
        <v>0</v>
      </c>
      <c r="W25" s="3">
        <v>62872.568432906999</v>
      </c>
      <c r="X25" s="3">
        <v>2682.3332685709001</v>
      </c>
      <c r="Y25" s="3">
        <v>0</v>
      </c>
      <c r="Z25" s="3">
        <v>512.26971317828395</v>
      </c>
      <c r="AA25" s="3">
        <v>2902.7109531589999</v>
      </c>
      <c r="AB25" s="3">
        <v>2945.50254038296</v>
      </c>
      <c r="AC25" s="3">
        <v>0</v>
      </c>
    </row>
    <row r="26" spans="1:29" x14ac:dyDescent="0.35">
      <c r="A26" s="2"/>
      <c r="B26" s="2"/>
      <c r="C26" s="2" t="s">
        <v>40</v>
      </c>
      <c r="D26" s="3">
        <v>14204.8610631631</v>
      </c>
      <c r="E26" s="3">
        <v>1339.2716498652401</v>
      </c>
      <c r="F26" s="3">
        <v>9901.2423163807507</v>
      </c>
      <c r="G26" s="3">
        <v>3439.5085373704101</v>
      </c>
      <c r="H26" s="3">
        <v>4567.6873528693504</v>
      </c>
      <c r="I26" s="3">
        <v>615.11192541619801</v>
      </c>
      <c r="J26" s="3">
        <v>2221.83922448062</v>
      </c>
      <c r="K26" s="3">
        <v>1489.69151154525</v>
      </c>
      <c r="L26" s="3">
        <v>0</v>
      </c>
      <c r="M26" s="3">
        <v>7545.0969629349602</v>
      </c>
      <c r="N26" s="3">
        <v>262.59632033038099</v>
      </c>
      <c r="O26" s="3">
        <v>252.76647775693701</v>
      </c>
      <c r="P26" s="3">
        <v>399.26046947356701</v>
      </c>
      <c r="Q26" s="3">
        <v>3224.6659865734</v>
      </c>
      <c r="R26" s="3">
        <v>654.08101733960302</v>
      </c>
      <c r="S26" s="3">
        <v>4529.1457829608999</v>
      </c>
      <c r="T26" s="3">
        <v>1462.963343657</v>
      </c>
      <c r="U26" s="3">
        <v>0</v>
      </c>
      <c r="V26" s="3">
        <v>0</v>
      </c>
      <c r="W26" s="3">
        <v>58705.964132806497</v>
      </c>
      <c r="X26" s="3">
        <v>1095.3919790495499</v>
      </c>
      <c r="Y26" s="3">
        <v>0</v>
      </c>
      <c r="Z26" s="3">
        <v>442.88216162999498</v>
      </c>
      <c r="AA26" s="3">
        <v>3018.1532468486898</v>
      </c>
      <c r="AB26" s="3">
        <v>3078.8639616503201</v>
      </c>
      <c r="AC26" s="3">
        <v>0</v>
      </c>
    </row>
    <row r="27" spans="1:29" x14ac:dyDescent="0.35">
      <c r="A27" s="2"/>
      <c r="B27" s="2"/>
      <c r="C27" s="2" t="s">
        <v>89</v>
      </c>
      <c r="D27" s="3">
        <v>11434.266457960701</v>
      </c>
      <c r="E27" s="3">
        <v>1857.4693482443099</v>
      </c>
      <c r="F27" s="3">
        <v>12934.7993373796</v>
      </c>
      <c r="G27" s="3">
        <v>7275.3518830297098</v>
      </c>
      <c r="H27" s="3">
        <v>6140.6722527703996</v>
      </c>
      <c r="I27" s="3">
        <v>1424.64912113011</v>
      </c>
      <c r="J27" s="3">
        <v>10899.110231005099</v>
      </c>
      <c r="K27" s="3">
        <v>6409.4824967468803</v>
      </c>
      <c r="L27" s="3">
        <v>813.52220805676598</v>
      </c>
      <c r="M27" s="3">
        <v>11798.461746848199</v>
      </c>
      <c r="N27" s="3">
        <v>1653.8639846237299</v>
      </c>
      <c r="O27" s="3">
        <v>686.26081561987996</v>
      </c>
      <c r="P27" s="3">
        <v>819.42465867015505</v>
      </c>
      <c r="Q27" s="3">
        <v>4379.6156469286998</v>
      </c>
      <c r="R27" s="3">
        <v>1466.22726112181</v>
      </c>
      <c r="S27" s="3">
        <v>5816.0413920357396</v>
      </c>
      <c r="T27" s="3">
        <v>924.86500576385504</v>
      </c>
      <c r="U27" s="3">
        <v>0</v>
      </c>
      <c r="V27" s="3">
        <v>0</v>
      </c>
      <c r="W27" s="3">
        <v>67583.698745735906</v>
      </c>
      <c r="X27" s="3">
        <v>621.25016400212496</v>
      </c>
      <c r="Y27" s="3">
        <v>0</v>
      </c>
      <c r="Z27" s="3">
        <v>548.33981594817806</v>
      </c>
      <c r="AA27" s="3">
        <v>2366.2474694443599</v>
      </c>
      <c r="AB27" s="3">
        <v>2300.2324982874302</v>
      </c>
      <c r="AC27" s="3">
        <v>0</v>
      </c>
    </row>
    <row r="28" spans="1:29" x14ac:dyDescent="0.35">
      <c r="A28" s="2"/>
      <c r="B28" s="2"/>
      <c r="C28" s="2" t="s">
        <v>63</v>
      </c>
      <c r="D28" s="3">
        <v>35109.714419723103</v>
      </c>
      <c r="E28" s="3">
        <v>33.170138977435897</v>
      </c>
      <c r="F28" s="3">
        <v>7462.8966122420297</v>
      </c>
      <c r="G28" s="3">
        <v>2108.1554202851598</v>
      </c>
      <c r="H28" s="3">
        <v>1385.9030057601001</v>
      </c>
      <c r="I28" s="3">
        <v>227.34502621252</v>
      </c>
      <c r="J28" s="3">
        <v>1055.90840453899</v>
      </c>
      <c r="K28" s="3">
        <v>1090.88219904992</v>
      </c>
      <c r="L28" s="3">
        <v>0</v>
      </c>
      <c r="M28" s="3">
        <v>1487.8704937060099</v>
      </c>
      <c r="N28" s="3">
        <v>91.503745882604605</v>
      </c>
      <c r="O28" s="3">
        <v>105.43523187505799</v>
      </c>
      <c r="P28" s="3">
        <v>139.47594574680201</v>
      </c>
      <c r="Q28" s="3">
        <v>279.87949353827901</v>
      </c>
      <c r="R28" s="3">
        <v>166.81372363558501</v>
      </c>
      <c r="S28" s="3">
        <v>293.33797947193</v>
      </c>
      <c r="T28" s="3">
        <v>0</v>
      </c>
      <c r="U28" s="3">
        <v>0</v>
      </c>
      <c r="V28" s="3">
        <v>0</v>
      </c>
      <c r="W28" s="3">
        <v>14758.321373348601</v>
      </c>
      <c r="X28" s="3">
        <v>173.73071675787099</v>
      </c>
      <c r="Y28" s="3">
        <v>0</v>
      </c>
      <c r="Z28" s="3">
        <v>243.15027687204801</v>
      </c>
      <c r="AA28" s="3">
        <v>907.74103569710201</v>
      </c>
      <c r="AB28" s="3">
        <v>949.03265764995194</v>
      </c>
      <c r="AC28" s="3">
        <v>0</v>
      </c>
    </row>
    <row r="29" spans="1:29" x14ac:dyDescent="0.35">
      <c r="A29" s="2"/>
      <c r="B29" s="2"/>
      <c r="C29" s="2" t="s">
        <v>103</v>
      </c>
      <c r="D29" s="3">
        <v>25839.230481819501</v>
      </c>
      <c r="E29" s="3">
        <v>2469.2654008363402</v>
      </c>
      <c r="F29" s="3">
        <v>28725.816145488199</v>
      </c>
      <c r="G29" s="3">
        <v>8825.2088905317196</v>
      </c>
      <c r="H29" s="3">
        <v>30521.831016664099</v>
      </c>
      <c r="I29" s="3">
        <v>2111.8547430376998</v>
      </c>
      <c r="J29" s="3">
        <v>12654.6675565432</v>
      </c>
      <c r="K29" s="3">
        <v>7296.0194923795498</v>
      </c>
      <c r="L29" s="3">
        <v>0</v>
      </c>
      <c r="M29" s="3">
        <v>20548.451867067201</v>
      </c>
      <c r="N29" s="3">
        <v>1095.43745045474</v>
      </c>
      <c r="O29" s="3">
        <v>1089.3443718226499</v>
      </c>
      <c r="P29" s="3">
        <v>1261.6781078387801</v>
      </c>
      <c r="Q29" s="3">
        <v>8867.8440246152895</v>
      </c>
      <c r="R29" s="3">
        <v>1590.62841069812</v>
      </c>
      <c r="S29" s="3">
        <v>4106.2057646557296</v>
      </c>
      <c r="T29" s="3">
        <v>1392.89059442237</v>
      </c>
      <c r="U29" s="3">
        <v>0</v>
      </c>
      <c r="V29" s="3">
        <v>0</v>
      </c>
      <c r="W29" s="3">
        <v>37281.646820803799</v>
      </c>
      <c r="X29" s="3">
        <v>2341.3437569707398</v>
      </c>
      <c r="Y29" s="3">
        <v>0</v>
      </c>
      <c r="Z29" s="3">
        <v>993.473262911647</v>
      </c>
      <c r="AA29" s="3">
        <v>5500.3616648631996</v>
      </c>
      <c r="AB29" s="3">
        <v>5446.4152898795101</v>
      </c>
      <c r="AC29" s="3">
        <v>0</v>
      </c>
    </row>
    <row r="30" spans="1:29" x14ac:dyDescent="0.35">
      <c r="A30" s="2"/>
      <c r="B30" s="2"/>
      <c r="C30" s="2" t="s">
        <v>13</v>
      </c>
      <c r="D30" s="3">
        <v>15217.5505981852</v>
      </c>
      <c r="E30" s="3">
        <v>548.379479020281</v>
      </c>
      <c r="F30" s="3">
        <v>7033.5438326025896</v>
      </c>
      <c r="G30" s="3">
        <v>2666.3370843708699</v>
      </c>
      <c r="H30" s="3">
        <v>2598.4706511681602</v>
      </c>
      <c r="I30" s="3">
        <v>491.52718113918598</v>
      </c>
      <c r="J30" s="3">
        <v>1787.7819531692401</v>
      </c>
      <c r="K30" s="3">
        <v>1212.33381539226</v>
      </c>
      <c r="L30" s="3">
        <v>403.86669937052301</v>
      </c>
      <c r="M30" s="3">
        <v>1983.6588860194299</v>
      </c>
      <c r="N30" s="3">
        <v>81.918974894593106</v>
      </c>
      <c r="O30" s="3">
        <v>83.5899630902897</v>
      </c>
      <c r="P30" s="3">
        <v>165.37932510696399</v>
      </c>
      <c r="Q30" s="3">
        <v>1264.2726424564801</v>
      </c>
      <c r="R30" s="3">
        <v>271.64330415356397</v>
      </c>
      <c r="S30" s="3">
        <v>1836.3898991639201</v>
      </c>
      <c r="T30" s="3">
        <v>614.76998294440898</v>
      </c>
      <c r="U30" s="3">
        <v>0</v>
      </c>
      <c r="V30" s="3">
        <v>0</v>
      </c>
      <c r="W30" s="3">
        <v>26146.414601214001</v>
      </c>
      <c r="X30" s="3">
        <v>1479.9349145886699</v>
      </c>
      <c r="Y30" s="3">
        <v>0</v>
      </c>
      <c r="Z30" s="3">
        <v>458.913914314588</v>
      </c>
      <c r="AA30" s="3">
        <v>2409.5471738889801</v>
      </c>
      <c r="AB30" s="3">
        <v>2448.8586090530298</v>
      </c>
      <c r="AC30" s="3">
        <v>0</v>
      </c>
    </row>
    <row r="31" spans="1:29" x14ac:dyDescent="0.35">
      <c r="A31" s="2"/>
      <c r="B31" s="2"/>
      <c r="C31" s="2" t="s">
        <v>79</v>
      </c>
      <c r="D31" s="3">
        <v>4483.0384627188496</v>
      </c>
      <c r="E31" s="3">
        <v>355.35175883174003</v>
      </c>
      <c r="F31" s="3">
        <v>16562.4319212591</v>
      </c>
      <c r="G31" s="3">
        <v>6893.0136726232604</v>
      </c>
      <c r="H31" s="3">
        <v>9638.3708650482695</v>
      </c>
      <c r="I31" s="3">
        <v>1664.03487667527</v>
      </c>
      <c r="J31" s="3">
        <v>12729.086004237</v>
      </c>
      <c r="K31" s="3">
        <v>8287.7175118895702</v>
      </c>
      <c r="L31" s="3">
        <v>0</v>
      </c>
      <c r="M31" s="3">
        <v>22604.3084523078</v>
      </c>
      <c r="N31" s="3">
        <v>2466.9804168706</v>
      </c>
      <c r="O31" s="3">
        <v>1046.12971354858</v>
      </c>
      <c r="P31" s="3">
        <v>989.30184509026799</v>
      </c>
      <c r="Q31" s="3">
        <v>5486.7858046855899</v>
      </c>
      <c r="R31" s="3">
        <v>1513.5672199518699</v>
      </c>
      <c r="S31" s="3">
        <v>6139.79112834016</v>
      </c>
      <c r="T31" s="3">
        <v>2245.8169413761202</v>
      </c>
      <c r="U31" s="3">
        <v>0</v>
      </c>
      <c r="V31" s="3">
        <v>0</v>
      </c>
      <c r="W31" s="3">
        <v>81355.990434059597</v>
      </c>
      <c r="X31" s="3">
        <v>694.88809396725901</v>
      </c>
      <c r="Y31" s="3">
        <v>0</v>
      </c>
      <c r="Z31" s="3">
        <v>540.251958182404</v>
      </c>
      <c r="AA31" s="3">
        <v>3050.1657087958802</v>
      </c>
      <c r="AB31" s="3">
        <v>3062.12289648263</v>
      </c>
      <c r="AC31" s="3">
        <v>0</v>
      </c>
    </row>
    <row r="32" spans="1:29" x14ac:dyDescent="0.35">
      <c r="A32" s="2"/>
      <c r="B32" s="2"/>
      <c r="C32" s="2" t="s">
        <v>43</v>
      </c>
      <c r="D32" s="3">
        <v>13578.4023581855</v>
      </c>
      <c r="E32" s="3">
        <v>291.69414510047397</v>
      </c>
      <c r="F32" s="3">
        <v>13684.1534835896</v>
      </c>
      <c r="G32" s="3">
        <v>3513.6481987439902</v>
      </c>
      <c r="H32" s="3">
        <v>3666.2264419305902</v>
      </c>
      <c r="I32" s="3">
        <v>1083.3782880983699</v>
      </c>
      <c r="J32" s="3">
        <v>9046.64069600929</v>
      </c>
      <c r="K32" s="3">
        <v>7374.4920179474202</v>
      </c>
      <c r="L32" s="3">
        <v>8645.2759121856197</v>
      </c>
      <c r="M32" s="3">
        <v>8338.7869237077703</v>
      </c>
      <c r="N32" s="3">
        <v>1822.4951253624399</v>
      </c>
      <c r="O32" s="3">
        <v>1796.05671659474</v>
      </c>
      <c r="P32" s="3">
        <v>1647.0808626953899</v>
      </c>
      <c r="Q32" s="3">
        <v>6117.9878873652697</v>
      </c>
      <c r="R32" s="3">
        <v>1394.9803390586401</v>
      </c>
      <c r="S32" s="3">
        <v>2227.4037529676498</v>
      </c>
      <c r="T32" s="3">
        <v>933.64682197037996</v>
      </c>
      <c r="U32" s="3">
        <v>0</v>
      </c>
      <c r="V32" s="3">
        <v>0</v>
      </c>
      <c r="W32" s="3">
        <v>12288.227051059301</v>
      </c>
      <c r="X32" s="3">
        <v>2381.1981932203598</v>
      </c>
      <c r="Y32" s="3">
        <v>0</v>
      </c>
      <c r="Z32" s="3">
        <v>836.61179903431196</v>
      </c>
      <c r="AA32" s="3">
        <v>2332.6510097438099</v>
      </c>
      <c r="AB32" s="3">
        <v>2405.3110495911601</v>
      </c>
      <c r="AC32" s="3">
        <v>0</v>
      </c>
    </row>
    <row r="33" spans="1:29" x14ac:dyDescent="0.35">
      <c r="A33" s="2"/>
      <c r="B33" s="2"/>
      <c r="C33" s="2" t="s">
        <v>6</v>
      </c>
      <c r="D33" s="3">
        <v>10556.779109773701</v>
      </c>
      <c r="E33" s="3">
        <v>327.48956021241099</v>
      </c>
      <c r="F33" s="3">
        <v>21942.966069090999</v>
      </c>
      <c r="G33" s="3">
        <v>6786.2408280735499</v>
      </c>
      <c r="H33" s="3">
        <v>9006.1781064778606</v>
      </c>
      <c r="I33" s="3">
        <v>2087.5223531041602</v>
      </c>
      <c r="J33" s="3">
        <v>15348.885022628299</v>
      </c>
      <c r="K33" s="3">
        <v>14990.761867936701</v>
      </c>
      <c r="L33" s="3">
        <v>22638.707933602</v>
      </c>
      <c r="M33" s="3">
        <v>13834.925377354901</v>
      </c>
      <c r="N33" s="3">
        <v>2951.2720315923698</v>
      </c>
      <c r="O33" s="3">
        <v>2633.6973445550302</v>
      </c>
      <c r="P33" s="3">
        <v>2676.3154615963799</v>
      </c>
      <c r="Q33" s="3">
        <v>7915.5988534488897</v>
      </c>
      <c r="R33" s="3">
        <v>1758.0351385960601</v>
      </c>
      <c r="S33" s="3">
        <v>3016.3078298350802</v>
      </c>
      <c r="T33" s="3">
        <v>1264.2984150084201</v>
      </c>
      <c r="U33" s="3">
        <v>0</v>
      </c>
      <c r="V33" s="3">
        <v>0</v>
      </c>
      <c r="W33" s="3">
        <v>7411.8174800913603</v>
      </c>
      <c r="X33" s="3">
        <v>9524.7606183295193</v>
      </c>
      <c r="Y33" s="3">
        <v>0</v>
      </c>
      <c r="Z33" s="3">
        <v>1172.5864194645901</v>
      </c>
      <c r="AA33" s="3">
        <v>3408.5075702726699</v>
      </c>
      <c r="AB33" s="3">
        <v>3288.6325449515398</v>
      </c>
      <c r="AC33" s="3">
        <v>0</v>
      </c>
    </row>
    <row r="34" spans="1:29" x14ac:dyDescent="0.35">
      <c r="A34" s="2"/>
      <c r="B34" s="2"/>
      <c r="C34" s="2" t="s">
        <v>49</v>
      </c>
      <c r="D34" s="3">
        <v>237.45566481607599</v>
      </c>
      <c r="E34" s="3">
        <v>475.22262148889899</v>
      </c>
      <c r="F34" s="3">
        <v>778.95497824045799</v>
      </c>
      <c r="G34" s="3">
        <v>8709.7642539360604</v>
      </c>
      <c r="H34" s="3">
        <v>0</v>
      </c>
      <c r="I34" s="3">
        <v>0</v>
      </c>
      <c r="J34" s="3">
        <v>0</v>
      </c>
      <c r="K34" s="3">
        <v>0</v>
      </c>
      <c r="L34" s="3">
        <v>719.04661748218496</v>
      </c>
      <c r="M34" s="3">
        <v>0</v>
      </c>
      <c r="N34" s="3">
        <v>107.799177578509</v>
      </c>
      <c r="O34" s="3">
        <v>0</v>
      </c>
      <c r="P34" s="3">
        <v>0</v>
      </c>
      <c r="Q34" s="3">
        <v>0</v>
      </c>
      <c r="R34" s="3">
        <v>56.206443009152899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22.397845319122101</v>
      </c>
      <c r="AA34" s="3">
        <v>423.67979724286698</v>
      </c>
      <c r="AB34" s="3">
        <v>434.97300174147603</v>
      </c>
      <c r="AC34" s="3">
        <v>4968.0192117132801</v>
      </c>
    </row>
    <row r="35" spans="1:29" x14ac:dyDescent="0.35">
      <c r="A35" s="2"/>
      <c r="B35" s="2"/>
      <c r="C35" s="2" t="s">
        <v>33</v>
      </c>
      <c r="D35" s="3">
        <v>124.627914796189</v>
      </c>
      <c r="E35" s="3">
        <v>9362.1269816784898</v>
      </c>
      <c r="F35" s="3">
        <v>2597.8866078932501</v>
      </c>
      <c r="G35" s="3">
        <v>33489.494540818101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55.9206331335306</v>
      </c>
      <c r="O35" s="3">
        <v>0</v>
      </c>
      <c r="P35" s="3">
        <v>0</v>
      </c>
      <c r="Q35" s="3">
        <v>0</v>
      </c>
      <c r="R35" s="3">
        <v>374.93723844447698</v>
      </c>
      <c r="S35" s="3">
        <v>0</v>
      </c>
      <c r="T35" s="3">
        <v>280.01464007713599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533.40194279713296</v>
      </c>
      <c r="AB35" s="3">
        <v>532.70416586989904</v>
      </c>
      <c r="AC35" s="3">
        <v>0</v>
      </c>
    </row>
    <row r="36" spans="1:29" x14ac:dyDescent="0.35">
      <c r="A36" s="2"/>
      <c r="B36" s="2"/>
      <c r="C36" s="2" t="s">
        <v>2</v>
      </c>
      <c r="D36" s="3">
        <v>21842.9255392878</v>
      </c>
      <c r="E36" s="3">
        <v>439.92139704328702</v>
      </c>
      <c r="F36" s="3">
        <v>10116.845704866901</v>
      </c>
      <c r="G36" s="3">
        <v>5549.2209297210202</v>
      </c>
      <c r="H36" s="3">
        <v>0</v>
      </c>
      <c r="I36" s="3">
        <v>853.96004115885103</v>
      </c>
      <c r="J36" s="3">
        <v>9921.5626938856894</v>
      </c>
      <c r="K36" s="3">
        <v>3091.1897994605602</v>
      </c>
      <c r="L36" s="3">
        <v>0</v>
      </c>
      <c r="M36" s="3">
        <v>9425.8691143449705</v>
      </c>
      <c r="N36" s="3">
        <v>512.20044467640002</v>
      </c>
      <c r="O36" s="3">
        <v>505.14824626159702</v>
      </c>
      <c r="P36" s="3">
        <v>601.54345580805796</v>
      </c>
      <c r="Q36" s="3">
        <v>5085.88647463699</v>
      </c>
      <c r="R36" s="3">
        <v>1216.7982134666699</v>
      </c>
      <c r="S36" s="3">
        <v>8049.9990771667999</v>
      </c>
      <c r="T36" s="3">
        <v>1188.7229629603301</v>
      </c>
      <c r="U36" s="3">
        <v>0</v>
      </c>
      <c r="V36" s="3">
        <v>0</v>
      </c>
      <c r="W36" s="3">
        <v>74153.610094371994</v>
      </c>
      <c r="X36" s="3">
        <v>2869.71893330893</v>
      </c>
      <c r="Y36" s="3">
        <v>0</v>
      </c>
      <c r="Z36" s="3">
        <v>438.20726431626201</v>
      </c>
      <c r="AA36" s="3">
        <v>3139.9875799575502</v>
      </c>
      <c r="AB36" s="3">
        <v>3193.2087048848398</v>
      </c>
      <c r="AC36" s="3">
        <v>0</v>
      </c>
    </row>
    <row r="37" spans="1:29" x14ac:dyDescent="0.35">
      <c r="A37" s="2"/>
      <c r="B37" s="2"/>
      <c r="C37" s="2" t="s">
        <v>18</v>
      </c>
      <c r="D37" s="3">
        <v>40275.204041083103</v>
      </c>
      <c r="E37" s="3">
        <v>158.58208176603</v>
      </c>
      <c r="F37" s="3">
        <v>8805.3203557982597</v>
      </c>
      <c r="G37" s="3">
        <v>1432.3978877217601</v>
      </c>
      <c r="H37" s="3">
        <v>0</v>
      </c>
      <c r="I37" s="3">
        <v>316.76466483616599</v>
      </c>
      <c r="J37" s="3">
        <v>1035.1785160193399</v>
      </c>
      <c r="K37" s="3">
        <v>1293.9425017060901</v>
      </c>
      <c r="L37" s="3">
        <v>0</v>
      </c>
      <c r="M37" s="3">
        <v>943.26371687740402</v>
      </c>
      <c r="N37" s="3">
        <v>103.138035064634</v>
      </c>
      <c r="O37" s="3">
        <v>102.087013751508</v>
      </c>
      <c r="P37" s="3">
        <v>0</v>
      </c>
      <c r="Q37" s="3">
        <v>384.36354740668901</v>
      </c>
      <c r="R37" s="3">
        <v>164.84299336719801</v>
      </c>
      <c r="S37" s="3">
        <v>131.71923126637799</v>
      </c>
      <c r="T37" s="3">
        <v>100.778818086754</v>
      </c>
      <c r="U37" s="3">
        <v>0</v>
      </c>
      <c r="V37" s="3">
        <v>0</v>
      </c>
      <c r="W37" s="3">
        <v>2065.0323906121698</v>
      </c>
      <c r="X37" s="3">
        <v>108.33766959530899</v>
      </c>
      <c r="Y37" s="3">
        <v>0</v>
      </c>
      <c r="Z37" s="3">
        <v>257.490308677911</v>
      </c>
      <c r="AA37" s="3">
        <v>1421.02235092708</v>
      </c>
      <c r="AB37" s="3">
        <v>1473.84777443084</v>
      </c>
      <c r="AC37" s="3">
        <v>0</v>
      </c>
    </row>
    <row r="38" spans="1:29" x14ac:dyDescent="0.35">
      <c r="A38" s="2"/>
      <c r="B38" s="2"/>
      <c r="C38" s="2" t="s">
        <v>85</v>
      </c>
      <c r="D38" s="3">
        <v>4677.1224500467797</v>
      </c>
      <c r="E38" s="3">
        <v>203.44006819593901</v>
      </c>
      <c r="F38" s="3">
        <v>28588.034369167799</v>
      </c>
      <c r="G38" s="3">
        <v>12067.109638599901</v>
      </c>
      <c r="H38" s="3">
        <v>13593.8816447387</v>
      </c>
      <c r="I38" s="3">
        <v>2479.80201159943</v>
      </c>
      <c r="J38" s="3">
        <v>17329.856300218398</v>
      </c>
      <c r="K38" s="3">
        <v>10953.4699847355</v>
      </c>
      <c r="L38" s="3">
        <v>0</v>
      </c>
      <c r="M38" s="3">
        <v>21035.717975416199</v>
      </c>
      <c r="N38" s="3">
        <v>2857.67225445128</v>
      </c>
      <c r="O38" s="3">
        <v>1107.09797655273</v>
      </c>
      <c r="P38" s="3">
        <v>8453.5022751159595</v>
      </c>
      <c r="Q38" s="3">
        <v>6312.4007157108599</v>
      </c>
      <c r="R38" s="3">
        <v>3895.9916734192302</v>
      </c>
      <c r="S38" s="3">
        <v>7903.2989559342996</v>
      </c>
      <c r="T38" s="3">
        <v>1432.60850969687</v>
      </c>
      <c r="U38" s="3">
        <v>0</v>
      </c>
      <c r="V38" s="3">
        <v>0</v>
      </c>
      <c r="W38" s="3">
        <v>64154.544226954</v>
      </c>
      <c r="X38" s="3">
        <v>608.063954311251</v>
      </c>
      <c r="Y38" s="3">
        <v>0</v>
      </c>
      <c r="Z38" s="3">
        <v>488.48963406458802</v>
      </c>
      <c r="AA38" s="3">
        <v>3089.6510492287598</v>
      </c>
      <c r="AB38" s="3">
        <v>3187.6887171768999</v>
      </c>
      <c r="AC38" s="3">
        <v>0</v>
      </c>
    </row>
    <row r="39" spans="1:29" x14ac:dyDescent="0.35">
      <c r="A39" s="2"/>
      <c r="B39" s="2"/>
      <c r="C39" s="2" t="s">
        <v>7</v>
      </c>
      <c r="D39" s="3">
        <v>21167.491673877899</v>
      </c>
      <c r="E39" s="3">
        <v>55.262816818897697</v>
      </c>
      <c r="F39" s="3">
        <v>15887.3506999866</v>
      </c>
      <c r="G39" s="3">
        <v>2195.41516904329</v>
      </c>
      <c r="H39" s="3">
        <v>11535.578459541901</v>
      </c>
      <c r="I39" s="3">
        <v>0</v>
      </c>
      <c r="J39" s="3">
        <v>2320.0215238997198</v>
      </c>
      <c r="K39" s="3">
        <v>1074.2094221066</v>
      </c>
      <c r="L39" s="3">
        <v>0</v>
      </c>
      <c r="M39" s="3">
        <v>2988.47802972912</v>
      </c>
      <c r="N39" s="3">
        <v>76.178184915805801</v>
      </c>
      <c r="O39" s="3">
        <v>75.181808620610497</v>
      </c>
      <c r="P39" s="3">
        <v>72.119890213803899</v>
      </c>
      <c r="Q39" s="3">
        <v>395.63984147354103</v>
      </c>
      <c r="R39" s="3">
        <v>349.26712112665302</v>
      </c>
      <c r="S39" s="3">
        <v>265.54814534976799</v>
      </c>
      <c r="T39" s="3">
        <v>101.93118568996999</v>
      </c>
      <c r="U39" s="3">
        <v>0</v>
      </c>
      <c r="V39" s="3">
        <v>0</v>
      </c>
      <c r="W39" s="3">
        <v>3384.1751439873101</v>
      </c>
      <c r="X39" s="3">
        <v>1229.4892819168899</v>
      </c>
      <c r="Y39" s="3">
        <v>0</v>
      </c>
      <c r="Z39" s="3">
        <v>564.69770120206397</v>
      </c>
      <c r="AA39" s="3">
        <v>7401.3396157021598</v>
      </c>
      <c r="AB39" s="3">
        <v>7573.73629750279</v>
      </c>
      <c r="AC39" s="3">
        <v>0</v>
      </c>
    </row>
    <row r="40" spans="1:29" x14ac:dyDescent="0.35">
      <c r="A40" s="2"/>
      <c r="B40" s="2"/>
      <c r="C40" s="2" t="s">
        <v>74</v>
      </c>
      <c r="D40" s="3">
        <v>39769.020092346</v>
      </c>
      <c r="E40" s="3">
        <v>323.22073866438899</v>
      </c>
      <c r="F40" s="3">
        <v>7301.3540560154497</v>
      </c>
      <c r="G40" s="3">
        <v>2016.193280321</v>
      </c>
      <c r="H40" s="3">
        <v>2571.1446465684398</v>
      </c>
      <c r="I40" s="3">
        <v>438.88706480874498</v>
      </c>
      <c r="J40" s="3">
        <v>1520.96635807553</v>
      </c>
      <c r="K40" s="3">
        <v>1012.78153070087</v>
      </c>
      <c r="L40" s="3">
        <v>0</v>
      </c>
      <c r="M40" s="3">
        <v>1818.15567307781</v>
      </c>
      <c r="N40" s="3">
        <v>86.014901052154698</v>
      </c>
      <c r="O40" s="3">
        <v>92.598434226556193</v>
      </c>
      <c r="P40" s="3">
        <v>52.306054541423201</v>
      </c>
      <c r="Q40" s="3">
        <v>332.40481936204498</v>
      </c>
      <c r="R40" s="3">
        <v>112.93976450279099</v>
      </c>
      <c r="S40" s="3">
        <v>415.31263268065601</v>
      </c>
      <c r="T40" s="3">
        <v>133.87981754341399</v>
      </c>
      <c r="U40" s="3">
        <v>0</v>
      </c>
      <c r="V40" s="3">
        <v>0</v>
      </c>
      <c r="W40" s="3">
        <v>7131.4570177546202</v>
      </c>
      <c r="X40" s="3">
        <v>499.30183142900501</v>
      </c>
      <c r="Y40" s="3">
        <v>0</v>
      </c>
      <c r="Z40" s="3">
        <v>348.68954602631197</v>
      </c>
      <c r="AA40" s="3">
        <v>2154.1412528260798</v>
      </c>
      <c r="AB40" s="3">
        <v>2306.6941742860299</v>
      </c>
      <c r="AC40" s="3">
        <v>0</v>
      </c>
    </row>
    <row r="41" spans="1:29" x14ac:dyDescent="0.35">
      <c r="A41" s="2"/>
      <c r="B41" s="2"/>
      <c r="C41" s="2" t="s">
        <v>15</v>
      </c>
      <c r="D41" s="3">
        <v>43962.3375568185</v>
      </c>
      <c r="E41" s="3">
        <v>277.69903522936698</v>
      </c>
      <c r="F41" s="3">
        <v>7985.0113459941604</v>
      </c>
      <c r="G41" s="3">
        <v>2316.6486591278899</v>
      </c>
      <c r="H41" s="3">
        <v>2547.0727747404198</v>
      </c>
      <c r="I41" s="3">
        <v>524.837801583275</v>
      </c>
      <c r="J41" s="3">
        <v>1528.6303258655</v>
      </c>
      <c r="K41" s="3">
        <v>1180.7538977450499</v>
      </c>
      <c r="L41" s="3">
        <v>0</v>
      </c>
      <c r="M41" s="3">
        <v>1390.4418258235901</v>
      </c>
      <c r="N41" s="3">
        <v>200.76288395357599</v>
      </c>
      <c r="O41" s="3">
        <v>204.13098687492399</v>
      </c>
      <c r="P41" s="3">
        <v>112.763331225584</v>
      </c>
      <c r="Q41" s="3">
        <v>427.46186590084602</v>
      </c>
      <c r="R41" s="3">
        <v>114.33753439657499</v>
      </c>
      <c r="S41" s="3">
        <v>359.86579783034301</v>
      </c>
      <c r="T41" s="3">
        <v>63.594952625366403</v>
      </c>
      <c r="U41" s="3">
        <v>0</v>
      </c>
      <c r="V41" s="3">
        <v>0</v>
      </c>
      <c r="W41" s="3">
        <v>4996.4677543653397</v>
      </c>
      <c r="X41" s="3">
        <v>834.69863140144003</v>
      </c>
      <c r="Y41" s="3">
        <v>0</v>
      </c>
      <c r="Z41" s="3">
        <v>536.84026290130998</v>
      </c>
      <c r="AA41" s="3">
        <v>4910.0406685225298</v>
      </c>
      <c r="AB41" s="3">
        <v>4957.1635575787204</v>
      </c>
      <c r="AC41" s="3">
        <v>0</v>
      </c>
    </row>
    <row r="42" spans="1:29" x14ac:dyDescent="0.35">
      <c r="A42" s="2"/>
      <c r="B42" s="2"/>
      <c r="C42" s="2" t="s">
        <v>27</v>
      </c>
      <c r="D42" s="3">
        <v>9342.2798711056894</v>
      </c>
      <c r="E42" s="3">
        <v>135.565560508728</v>
      </c>
      <c r="F42" s="3">
        <v>11234.862049646999</v>
      </c>
      <c r="G42" s="3">
        <v>3829.04026424004</v>
      </c>
      <c r="H42" s="3">
        <v>3660.1847382584001</v>
      </c>
      <c r="I42" s="3">
        <v>625.40748348930504</v>
      </c>
      <c r="J42" s="3">
        <v>7180.7317376538504</v>
      </c>
      <c r="K42" s="3">
        <v>3815.2377262867999</v>
      </c>
      <c r="L42" s="3">
        <v>4215.0855380223702</v>
      </c>
      <c r="M42" s="3">
        <v>7203.63405573613</v>
      </c>
      <c r="N42" s="3">
        <v>1129.7999069489899</v>
      </c>
      <c r="O42" s="3">
        <v>1180.1962470522701</v>
      </c>
      <c r="P42" s="3">
        <v>827.75468238790995</v>
      </c>
      <c r="Q42" s="3">
        <v>7002.8266774601898</v>
      </c>
      <c r="R42" s="3">
        <v>2099.2369035873298</v>
      </c>
      <c r="S42" s="3">
        <v>2349.0083177889101</v>
      </c>
      <c r="T42" s="3">
        <v>713.80321899433704</v>
      </c>
      <c r="U42" s="3">
        <v>0</v>
      </c>
      <c r="V42" s="3">
        <v>0</v>
      </c>
      <c r="W42" s="3">
        <v>22158.6102990902</v>
      </c>
      <c r="X42" s="3">
        <v>1337.80026854736</v>
      </c>
      <c r="Y42" s="3">
        <v>0</v>
      </c>
      <c r="Z42" s="3">
        <v>714.28624219337701</v>
      </c>
      <c r="AA42" s="3">
        <v>3983.2984715354</v>
      </c>
      <c r="AB42" s="3">
        <v>4045.3986962959998</v>
      </c>
      <c r="AC42" s="3">
        <v>0</v>
      </c>
    </row>
    <row r="43" spans="1:29" x14ac:dyDescent="0.35">
      <c r="A43" s="2"/>
      <c r="B43" s="2"/>
      <c r="C43" s="2" t="s">
        <v>64</v>
      </c>
      <c r="D43" s="3">
        <v>28106.6072816507</v>
      </c>
      <c r="E43" s="3">
        <v>152.21002217395599</v>
      </c>
      <c r="F43" s="3">
        <v>32553.554002913701</v>
      </c>
      <c r="G43" s="3">
        <v>5142.6351877339903</v>
      </c>
      <c r="H43" s="3">
        <v>8920.3624000160598</v>
      </c>
      <c r="I43" s="3">
        <v>1117.5065154968199</v>
      </c>
      <c r="J43" s="3">
        <v>6059.4531942164404</v>
      </c>
      <c r="K43" s="3">
        <v>5132.9289561430596</v>
      </c>
      <c r="L43" s="3">
        <v>5606.5620100942997</v>
      </c>
      <c r="M43" s="3">
        <v>7459.5150857111103</v>
      </c>
      <c r="N43" s="3">
        <v>1131.49731528187</v>
      </c>
      <c r="O43" s="3">
        <v>1130.27046215312</v>
      </c>
      <c r="P43" s="3">
        <v>1506.9401970034201</v>
      </c>
      <c r="Q43" s="3">
        <v>7358.8134679190498</v>
      </c>
      <c r="R43" s="3">
        <v>1293.1430777105099</v>
      </c>
      <c r="S43" s="3">
        <v>2583.25750804275</v>
      </c>
      <c r="T43" s="3">
        <v>967.02695035363502</v>
      </c>
      <c r="U43" s="3">
        <v>0</v>
      </c>
      <c r="V43" s="3">
        <v>0</v>
      </c>
      <c r="W43" s="3">
        <v>18235.8064664007</v>
      </c>
      <c r="X43" s="3">
        <v>5511.2057712659298</v>
      </c>
      <c r="Y43" s="3">
        <v>0</v>
      </c>
      <c r="Z43" s="3">
        <v>964.90940479437404</v>
      </c>
      <c r="AA43" s="3">
        <v>3291.4863323514501</v>
      </c>
      <c r="AB43" s="3">
        <v>3260.25529588373</v>
      </c>
      <c r="AC43" s="3">
        <v>0</v>
      </c>
    </row>
    <row r="44" spans="1:29" x14ac:dyDescent="0.35">
      <c r="A44" s="2"/>
      <c r="B44" s="2"/>
      <c r="C44" s="2" t="s">
        <v>56</v>
      </c>
      <c r="D44" s="3">
        <v>13896.7676362404</v>
      </c>
      <c r="E44" s="3">
        <v>133.94121207004801</v>
      </c>
      <c r="F44" s="3">
        <v>9552.7893469625105</v>
      </c>
      <c r="G44" s="3">
        <v>3674.5334803619498</v>
      </c>
      <c r="H44" s="3">
        <v>4016.1535234851699</v>
      </c>
      <c r="I44" s="3">
        <v>845.84577411334806</v>
      </c>
      <c r="J44" s="3">
        <v>4070.7704660388799</v>
      </c>
      <c r="K44" s="3">
        <v>2604.6458870810902</v>
      </c>
      <c r="L44" s="3">
        <v>1864.60432036152</v>
      </c>
      <c r="M44" s="3">
        <v>10935.9418347546</v>
      </c>
      <c r="N44" s="3">
        <v>1270.31474245512</v>
      </c>
      <c r="O44" s="3">
        <v>564.51116437291898</v>
      </c>
      <c r="P44" s="3">
        <v>675.33167649376401</v>
      </c>
      <c r="Q44" s="3">
        <v>4789.0544720471098</v>
      </c>
      <c r="R44" s="3">
        <v>1417.3832431624</v>
      </c>
      <c r="S44" s="3">
        <v>3579.6858087357</v>
      </c>
      <c r="T44" s="3">
        <v>1599.9460665076299</v>
      </c>
      <c r="U44" s="3">
        <v>0</v>
      </c>
      <c r="V44" s="3">
        <v>0</v>
      </c>
      <c r="W44" s="3">
        <v>25703.9187104675</v>
      </c>
      <c r="X44" s="3">
        <v>1378.53537424776</v>
      </c>
      <c r="Y44" s="3">
        <v>0</v>
      </c>
      <c r="Z44" s="3">
        <v>402.38702964103601</v>
      </c>
      <c r="AA44" s="3">
        <v>3618.18198960576</v>
      </c>
      <c r="AB44" s="3">
        <v>3708.4490435287598</v>
      </c>
      <c r="AC44" s="3">
        <v>0</v>
      </c>
    </row>
    <row r="45" spans="1:29" x14ac:dyDescent="0.35">
      <c r="A45" s="2"/>
      <c r="B45" s="2"/>
      <c r="C45" s="2" t="s">
        <v>29</v>
      </c>
      <c r="D45" s="3">
        <v>7689.6552175557399</v>
      </c>
      <c r="E45" s="3">
        <v>150.21271236976199</v>
      </c>
      <c r="F45" s="3">
        <v>17071.129627483198</v>
      </c>
      <c r="G45" s="3">
        <v>4970.2691814459204</v>
      </c>
      <c r="H45" s="3">
        <v>7276.2080729865402</v>
      </c>
      <c r="I45" s="3">
        <v>917.66175856395</v>
      </c>
      <c r="J45" s="3">
        <v>6426.7273368777996</v>
      </c>
      <c r="K45" s="3">
        <v>3388.9561029627798</v>
      </c>
      <c r="L45" s="3">
        <v>2631.7589543239001</v>
      </c>
      <c r="M45" s="3">
        <v>7722.66689212858</v>
      </c>
      <c r="N45" s="3">
        <v>1166.2715515186801</v>
      </c>
      <c r="O45" s="3">
        <v>909.64582498645996</v>
      </c>
      <c r="P45" s="3">
        <v>641.05680897736602</v>
      </c>
      <c r="Q45" s="3">
        <v>6973.8827658152004</v>
      </c>
      <c r="R45" s="3">
        <v>2770.3520149167498</v>
      </c>
      <c r="S45" s="3">
        <v>3589.9998101368001</v>
      </c>
      <c r="T45" s="3">
        <v>1016.26808516454</v>
      </c>
      <c r="U45" s="3">
        <v>0</v>
      </c>
      <c r="V45" s="3">
        <v>0</v>
      </c>
      <c r="W45" s="3">
        <v>31655.533801895199</v>
      </c>
      <c r="X45" s="3">
        <v>3172.28710587763</v>
      </c>
      <c r="Y45" s="3">
        <v>0</v>
      </c>
      <c r="Z45" s="3">
        <v>730.06128424413703</v>
      </c>
      <c r="AA45" s="3">
        <v>3120.36607984591</v>
      </c>
      <c r="AB45" s="3">
        <v>3084.5190014219102</v>
      </c>
      <c r="AC45" s="3">
        <v>0</v>
      </c>
    </row>
    <row r="46" spans="1:29" x14ac:dyDescent="0.35">
      <c r="A46" s="2"/>
      <c r="B46" s="2"/>
      <c r="C46" s="2" t="s">
        <v>44</v>
      </c>
      <c r="D46" s="3">
        <v>124.578593459673</v>
      </c>
      <c r="E46" s="3">
        <v>153.542434804946</v>
      </c>
      <c r="F46" s="3">
        <v>4647.1824506369503</v>
      </c>
      <c r="G46" s="3">
        <v>52993.229382649399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102.241448974371</v>
      </c>
      <c r="O46" s="3">
        <v>0</v>
      </c>
      <c r="P46" s="3">
        <v>0</v>
      </c>
      <c r="Q46" s="3">
        <v>0</v>
      </c>
      <c r="R46" s="3">
        <v>876.17986813425898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503.19074594831397</v>
      </c>
      <c r="AB46" s="3">
        <v>0</v>
      </c>
      <c r="AC46" s="3">
        <v>0</v>
      </c>
    </row>
    <row r="47" spans="1:29" x14ac:dyDescent="0.35">
      <c r="A47" s="2"/>
      <c r="B47" s="2"/>
      <c r="C47" s="2" t="s">
        <v>80</v>
      </c>
      <c r="D47" s="3">
        <v>7655.7216288092905</v>
      </c>
      <c r="E47" s="3">
        <v>44.056730442285598</v>
      </c>
      <c r="F47" s="3">
        <v>12372.300969305499</v>
      </c>
      <c r="G47" s="3">
        <v>6276.0668225604304</v>
      </c>
      <c r="H47" s="3">
        <v>5883.08135411492</v>
      </c>
      <c r="I47" s="3">
        <v>980.78579881908797</v>
      </c>
      <c r="J47" s="3">
        <v>4399.8788278459297</v>
      </c>
      <c r="K47" s="3">
        <v>1998.4367399574501</v>
      </c>
      <c r="L47" s="3">
        <v>0</v>
      </c>
      <c r="M47" s="3">
        <v>3468.6226648443399</v>
      </c>
      <c r="N47" s="3">
        <v>514.42331120165397</v>
      </c>
      <c r="O47" s="3">
        <v>225.937974559015</v>
      </c>
      <c r="P47" s="3">
        <v>332.44514986221799</v>
      </c>
      <c r="Q47" s="3">
        <v>1001.18523264892</v>
      </c>
      <c r="R47" s="3">
        <v>277.94349979672103</v>
      </c>
      <c r="S47" s="3">
        <v>1319.1306136068599</v>
      </c>
      <c r="T47" s="3">
        <v>270.08001474951101</v>
      </c>
      <c r="U47" s="3">
        <v>0</v>
      </c>
      <c r="V47" s="3">
        <v>0</v>
      </c>
      <c r="W47" s="3">
        <v>48050.187998561603</v>
      </c>
      <c r="X47" s="3">
        <v>3616.34166994311</v>
      </c>
      <c r="Y47" s="3">
        <v>0</v>
      </c>
      <c r="Z47" s="3">
        <v>872.83681173479704</v>
      </c>
      <c r="AA47" s="3">
        <v>7839.03970634083</v>
      </c>
      <c r="AB47" s="3">
        <v>7773.1411648269504</v>
      </c>
      <c r="AC47" s="3">
        <v>0</v>
      </c>
    </row>
    <row r="48" spans="1:29" x14ac:dyDescent="0.35">
      <c r="A48" s="2"/>
      <c r="B48" s="2"/>
      <c r="C48" s="2" t="s">
        <v>69</v>
      </c>
      <c r="D48" s="3">
        <v>47923.9910168469</v>
      </c>
      <c r="E48" s="3">
        <v>12.4088827302949</v>
      </c>
      <c r="F48" s="3">
        <v>8575.9984685330801</v>
      </c>
      <c r="G48" s="3">
        <v>3711.8688500326798</v>
      </c>
      <c r="H48" s="3">
        <v>3136.9608515483301</v>
      </c>
      <c r="I48" s="3">
        <v>620.37433218237595</v>
      </c>
      <c r="J48" s="3">
        <v>2142.5020206446502</v>
      </c>
      <c r="K48" s="3">
        <v>1068.41448062276</v>
      </c>
      <c r="L48" s="3">
        <v>0</v>
      </c>
      <c r="M48" s="3">
        <v>3053.6215291893</v>
      </c>
      <c r="N48" s="3">
        <v>198.91851214646999</v>
      </c>
      <c r="O48" s="3">
        <v>198.91851214646999</v>
      </c>
      <c r="P48" s="3">
        <v>252.62146739969501</v>
      </c>
      <c r="Q48" s="3">
        <v>4250.5987138624796</v>
      </c>
      <c r="R48" s="3">
        <v>1071.76887397566</v>
      </c>
      <c r="S48" s="3">
        <v>3851.2317693570299</v>
      </c>
      <c r="T48" s="3">
        <v>815.61446234640198</v>
      </c>
      <c r="U48" s="3">
        <v>0</v>
      </c>
      <c r="V48" s="3">
        <v>0</v>
      </c>
      <c r="W48" s="3">
        <v>40662.140816028303</v>
      </c>
      <c r="X48" s="3">
        <v>468.13294965952701</v>
      </c>
      <c r="Y48" s="3">
        <v>0</v>
      </c>
      <c r="Z48" s="3">
        <v>269.79131108272202</v>
      </c>
      <c r="AA48" s="3">
        <v>2126.1624211102999</v>
      </c>
      <c r="AB48" s="3">
        <v>2159.1565784767399</v>
      </c>
      <c r="AC48" s="3">
        <v>0</v>
      </c>
    </row>
    <row r="49" spans="1:29" x14ac:dyDescent="0.35">
      <c r="A49" s="2"/>
      <c r="B49" s="2"/>
      <c r="C49" s="2" t="s">
        <v>12</v>
      </c>
      <c r="D49" s="3">
        <v>11384.100092397999</v>
      </c>
      <c r="E49" s="3">
        <v>29.680722990334001</v>
      </c>
      <c r="F49" s="3">
        <v>13414.826046136301</v>
      </c>
      <c r="G49" s="3">
        <v>6203.3261636305197</v>
      </c>
      <c r="H49" s="3">
        <v>4821.8086365086001</v>
      </c>
      <c r="I49" s="3">
        <v>800.09814310434695</v>
      </c>
      <c r="J49" s="3">
        <v>8610.0758549649108</v>
      </c>
      <c r="K49" s="3">
        <v>4081.7793649044102</v>
      </c>
      <c r="L49" s="3">
        <v>0</v>
      </c>
      <c r="M49" s="3">
        <v>10829.740640584199</v>
      </c>
      <c r="N49" s="3">
        <v>420.61806284618399</v>
      </c>
      <c r="O49" s="3">
        <v>420.61806284618399</v>
      </c>
      <c r="P49" s="3">
        <v>735.66499378657397</v>
      </c>
      <c r="Q49" s="3">
        <v>4786.6673573025</v>
      </c>
      <c r="R49" s="3">
        <v>3485.83831704657</v>
      </c>
      <c r="S49" s="3">
        <v>6956.3446361783999</v>
      </c>
      <c r="T49" s="3">
        <v>1164.42118577664</v>
      </c>
      <c r="U49" s="3">
        <v>0</v>
      </c>
      <c r="V49" s="3">
        <v>0</v>
      </c>
      <c r="W49" s="3">
        <v>101024.318920979</v>
      </c>
      <c r="X49" s="3">
        <v>1629.30861286083</v>
      </c>
      <c r="Y49" s="3">
        <v>0</v>
      </c>
      <c r="Z49" s="3">
        <v>722.88797682561801</v>
      </c>
      <c r="AA49" s="3">
        <v>4217.4636904986401</v>
      </c>
      <c r="AB49" s="3">
        <v>4352.6341199096296</v>
      </c>
      <c r="AC49" s="3">
        <v>0</v>
      </c>
    </row>
    <row r="50" spans="1:29" x14ac:dyDescent="0.35">
      <c r="A50" s="2"/>
      <c r="B50" s="2"/>
      <c r="C50" s="2" t="s">
        <v>100</v>
      </c>
      <c r="D50" s="3">
        <v>127773.84291832799</v>
      </c>
      <c r="E50" s="3">
        <v>11.0285917007871</v>
      </c>
      <c r="F50" s="3">
        <v>32094.632939670701</v>
      </c>
      <c r="G50" s="3">
        <v>1380.6388938462801</v>
      </c>
      <c r="H50" s="3">
        <v>32235.939366668401</v>
      </c>
      <c r="I50" s="3">
        <v>1866.3215966031501</v>
      </c>
      <c r="J50" s="3">
        <v>3245.19481671325</v>
      </c>
      <c r="K50" s="3">
        <v>1561.87430943957</v>
      </c>
      <c r="L50" s="3">
        <v>277.10016871857499</v>
      </c>
      <c r="M50" s="3">
        <v>6032.3954842964004</v>
      </c>
      <c r="N50" s="3">
        <v>177.86275210779201</v>
      </c>
      <c r="O50" s="3">
        <v>173.24042455846001</v>
      </c>
      <c r="P50" s="3">
        <v>135.940293600226</v>
      </c>
      <c r="Q50" s="3">
        <v>270.91111576927102</v>
      </c>
      <c r="R50" s="3">
        <v>127.44289140949</v>
      </c>
      <c r="S50" s="3">
        <v>156.09610910750001</v>
      </c>
      <c r="T50" s="3">
        <v>136.56888003730799</v>
      </c>
      <c r="U50" s="3">
        <v>0</v>
      </c>
      <c r="V50" s="3">
        <v>0</v>
      </c>
      <c r="W50" s="3">
        <v>3407.0858651497601</v>
      </c>
      <c r="X50" s="3">
        <v>1399.39136144091</v>
      </c>
      <c r="Y50" s="3">
        <v>0</v>
      </c>
      <c r="Z50" s="3">
        <v>471.11592123465698</v>
      </c>
      <c r="AA50" s="3">
        <v>8409.7748065359101</v>
      </c>
      <c r="AB50" s="3">
        <v>8399.1100193430102</v>
      </c>
      <c r="AC50" s="3">
        <v>0</v>
      </c>
    </row>
    <row r="51" spans="1:29" x14ac:dyDescent="0.35">
      <c r="A51" s="2"/>
      <c r="B51" s="2"/>
      <c r="C51" s="2" t="s">
        <v>32</v>
      </c>
      <c r="D51" s="3">
        <v>12578.5638639022</v>
      </c>
      <c r="E51" s="3">
        <v>2.6877176742288702</v>
      </c>
      <c r="F51" s="3">
        <v>9596.4869235899405</v>
      </c>
      <c r="G51" s="3">
        <v>3023.8845338841902</v>
      </c>
      <c r="H51" s="3">
        <v>3644.73802210229</v>
      </c>
      <c r="I51" s="3">
        <v>437.714570019983</v>
      </c>
      <c r="J51" s="3">
        <v>1996.52253908023</v>
      </c>
      <c r="K51" s="3">
        <v>1328.29379381639</v>
      </c>
      <c r="L51" s="3">
        <v>0</v>
      </c>
      <c r="M51" s="3">
        <v>2011.57402523768</v>
      </c>
      <c r="N51" s="3">
        <v>236.57217570683599</v>
      </c>
      <c r="O51" s="3">
        <v>185.940359671306</v>
      </c>
      <c r="P51" s="3">
        <v>92.127423380761201</v>
      </c>
      <c r="Q51" s="3">
        <v>397.64010475342798</v>
      </c>
      <c r="R51" s="3">
        <v>214.109424072004</v>
      </c>
      <c r="S51" s="3">
        <v>479.89965377194602</v>
      </c>
      <c r="T51" s="3">
        <v>209.76074612571799</v>
      </c>
      <c r="U51" s="3">
        <v>0</v>
      </c>
      <c r="V51" s="3">
        <v>0</v>
      </c>
      <c r="W51" s="3">
        <v>31472.981088018299</v>
      </c>
      <c r="X51" s="3">
        <v>578.03690359984796</v>
      </c>
      <c r="Y51" s="3">
        <v>0</v>
      </c>
      <c r="Z51" s="3">
        <v>504.44579575032998</v>
      </c>
      <c r="AA51" s="3">
        <v>3639.7496102790701</v>
      </c>
      <c r="AB51" s="3">
        <v>3625.11163764602</v>
      </c>
      <c r="AC51" s="3">
        <v>0</v>
      </c>
    </row>
    <row r="52" spans="1:29" x14ac:dyDescent="0.35">
      <c r="A52" s="2"/>
      <c r="B52" s="2"/>
      <c r="C52" s="2" t="s">
        <v>54</v>
      </c>
      <c r="D52" s="3">
        <v>391868.20395728498</v>
      </c>
      <c r="E52" s="3">
        <v>7.0050959794223404</v>
      </c>
      <c r="F52" s="3">
        <v>9148.8611028422201</v>
      </c>
      <c r="G52" s="3">
        <v>3601.6553271273201</v>
      </c>
      <c r="H52" s="3">
        <v>0</v>
      </c>
      <c r="I52" s="3">
        <v>974.11850571631101</v>
      </c>
      <c r="J52" s="3">
        <v>4781.3109116776504</v>
      </c>
      <c r="K52" s="3">
        <v>2997.4287627048102</v>
      </c>
      <c r="L52" s="3">
        <v>3868.12000902402</v>
      </c>
      <c r="M52" s="3">
        <v>6583.5165105052001</v>
      </c>
      <c r="N52" s="3">
        <v>830.11985299777996</v>
      </c>
      <c r="O52" s="3">
        <v>830.11985299777996</v>
      </c>
      <c r="P52" s="3">
        <v>898.62252847719196</v>
      </c>
      <c r="Q52" s="3">
        <v>6583.2417884075503</v>
      </c>
      <c r="R52" s="3">
        <v>773.76113792252795</v>
      </c>
      <c r="S52" s="3">
        <v>4460.6764823677704</v>
      </c>
      <c r="T52" s="3">
        <v>811.918484316216</v>
      </c>
      <c r="U52" s="3">
        <v>0</v>
      </c>
      <c r="V52" s="3">
        <v>0</v>
      </c>
      <c r="W52" s="3">
        <v>25686.0147368375</v>
      </c>
      <c r="X52" s="3">
        <v>1918.7954321291199</v>
      </c>
      <c r="Y52" s="3">
        <v>0</v>
      </c>
      <c r="Z52" s="3">
        <v>1132.6944301414901</v>
      </c>
      <c r="AA52" s="3">
        <v>5541.1179830578803</v>
      </c>
      <c r="AB52" s="3">
        <v>5656.6961362943202</v>
      </c>
      <c r="AC52" s="3">
        <v>0</v>
      </c>
    </row>
    <row r="53" spans="1:29" x14ac:dyDescent="0.35">
      <c r="A53" s="2"/>
      <c r="B53" s="2"/>
      <c r="C53" s="2" t="s">
        <v>4</v>
      </c>
      <c r="D53" s="3">
        <v>23125.923464882198</v>
      </c>
      <c r="E53" s="3">
        <v>49.758631613381297</v>
      </c>
      <c r="F53" s="3">
        <v>14521.377294637499</v>
      </c>
      <c r="G53" s="3">
        <v>5732.43733724498</v>
      </c>
      <c r="H53" s="3">
        <v>4818.6655658581803</v>
      </c>
      <c r="I53" s="3">
        <v>980.953813114019</v>
      </c>
      <c r="J53" s="3">
        <v>8299.3285181154806</v>
      </c>
      <c r="K53" s="3">
        <v>5289.2452116446502</v>
      </c>
      <c r="L53" s="3">
        <v>6424.3132389409702</v>
      </c>
      <c r="M53" s="3">
        <v>9908.1086704471709</v>
      </c>
      <c r="N53" s="3">
        <v>1339.34549533314</v>
      </c>
      <c r="O53" s="3">
        <v>1338.6459037258401</v>
      </c>
      <c r="P53" s="3">
        <v>956.91409307537197</v>
      </c>
      <c r="Q53" s="3">
        <v>5953.8035733801999</v>
      </c>
      <c r="R53" s="3">
        <v>2292.44550892711</v>
      </c>
      <c r="S53" s="3">
        <v>4277.6204989109801</v>
      </c>
      <c r="T53" s="3">
        <v>1043.57964494422</v>
      </c>
      <c r="U53" s="3">
        <v>0</v>
      </c>
      <c r="V53" s="3">
        <v>0</v>
      </c>
      <c r="W53" s="3">
        <v>34291.539512565098</v>
      </c>
      <c r="X53" s="3">
        <v>2438.5246768571301</v>
      </c>
      <c r="Y53" s="3">
        <v>0</v>
      </c>
      <c r="Z53" s="3">
        <v>1060.30285136733</v>
      </c>
      <c r="AA53" s="3">
        <v>4731.21607260154</v>
      </c>
      <c r="AB53" s="3">
        <v>4838.4734377840196</v>
      </c>
      <c r="AC53" s="3">
        <v>0</v>
      </c>
    </row>
    <row r="54" spans="1:29" x14ac:dyDescent="0.35">
      <c r="A54" s="2"/>
      <c r="B54" s="2"/>
      <c r="C54" s="2" t="s">
        <v>82</v>
      </c>
      <c r="D54" s="3">
        <v>413826.54816154402</v>
      </c>
      <c r="E54" s="3">
        <v>21.058802719583699</v>
      </c>
      <c r="F54" s="3">
        <v>34803.955215739101</v>
      </c>
      <c r="G54" s="3">
        <v>5525.3202858801596</v>
      </c>
      <c r="H54" s="3">
        <v>10647.987485048199</v>
      </c>
      <c r="I54" s="3">
        <v>1343.33055586408</v>
      </c>
      <c r="J54" s="3">
        <v>10362.485378749399</v>
      </c>
      <c r="K54" s="3">
        <v>8502.50450148032</v>
      </c>
      <c r="L54" s="3">
        <v>11349.3755084898</v>
      </c>
      <c r="M54" s="3">
        <v>12909.097126771299</v>
      </c>
      <c r="N54" s="3">
        <v>1949.8809250545501</v>
      </c>
      <c r="O54" s="3">
        <v>1949.8694358011201</v>
      </c>
      <c r="P54" s="3">
        <v>1807.66204503822</v>
      </c>
      <c r="Q54" s="3">
        <v>10033.314988800899</v>
      </c>
      <c r="R54" s="3">
        <v>2351.7750107724701</v>
      </c>
      <c r="S54" s="3">
        <v>3702.3419020863998</v>
      </c>
      <c r="T54" s="3">
        <v>1362.9797487220801</v>
      </c>
      <c r="U54" s="3">
        <v>0</v>
      </c>
      <c r="V54" s="3">
        <v>0</v>
      </c>
      <c r="W54" s="3">
        <v>25243.749474426801</v>
      </c>
      <c r="X54" s="3">
        <v>4333.6369547921604</v>
      </c>
      <c r="Y54" s="3">
        <v>0</v>
      </c>
      <c r="Z54" s="3">
        <v>1241.7746224648499</v>
      </c>
      <c r="AA54" s="3">
        <v>4497.7352513715196</v>
      </c>
      <c r="AB54" s="3">
        <v>4609.5291407854902</v>
      </c>
      <c r="AC54" s="3">
        <v>0</v>
      </c>
    </row>
    <row r="55" spans="1:29" x14ac:dyDescent="0.35">
      <c r="A55" s="2"/>
      <c r="B55" s="2"/>
      <c r="C55" s="2" t="s">
        <v>73</v>
      </c>
      <c r="D55" s="3">
        <v>25870.606105895102</v>
      </c>
      <c r="E55" s="3">
        <v>15.557919768420801</v>
      </c>
      <c r="F55" s="3">
        <v>11749.7232303541</v>
      </c>
      <c r="G55" s="3">
        <v>4230.3739650257703</v>
      </c>
      <c r="H55" s="3">
        <v>3865.4590646123702</v>
      </c>
      <c r="I55" s="3">
        <v>459.74544351510201</v>
      </c>
      <c r="J55" s="3">
        <v>2604.7778475436198</v>
      </c>
      <c r="K55" s="3">
        <v>1834.8606425256</v>
      </c>
      <c r="L55" s="3">
        <v>588.115263252099</v>
      </c>
      <c r="M55" s="3">
        <v>2824.5973590236899</v>
      </c>
      <c r="N55" s="3">
        <v>273.136653939746</v>
      </c>
      <c r="O55" s="3">
        <v>270.77243350664202</v>
      </c>
      <c r="P55" s="3">
        <v>260.59163462276399</v>
      </c>
      <c r="Q55" s="3">
        <v>2509.1156106898402</v>
      </c>
      <c r="R55" s="3">
        <v>542.01755992632604</v>
      </c>
      <c r="S55" s="3">
        <v>2504.19202282166</v>
      </c>
      <c r="T55" s="3">
        <v>1105.2713671480401</v>
      </c>
      <c r="U55" s="3">
        <v>0</v>
      </c>
      <c r="V55" s="3">
        <v>0</v>
      </c>
      <c r="W55" s="3">
        <v>42480.495426233501</v>
      </c>
      <c r="X55" s="3">
        <v>3944.46443910987</v>
      </c>
      <c r="Y55" s="3">
        <v>0</v>
      </c>
      <c r="Z55" s="3">
        <v>477.99714536482202</v>
      </c>
      <c r="AA55" s="3">
        <v>2987.61524505131</v>
      </c>
      <c r="AB55" s="3">
        <v>3015.1621541903501</v>
      </c>
      <c r="AC55" s="3">
        <v>0</v>
      </c>
    </row>
    <row r="56" spans="1:29" x14ac:dyDescent="0.35">
      <c r="A56" s="2"/>
      <c r="B56" s="2"/>
      <c r="C56" s="2" t="s">
        <v>55</v>
      </c>
      <c r="D56" s="3">
        <v>45009.6329017932</v>
      </c>
      <c r="E56" s="3">
        <v>13.7595378920137</v>
      </c>
      <c r="F56" s="3">
        <v>57299.2196861509</v>
      </c>
      <c r="G56" s="3">
        <v>6702.2474081169603</v>
      </c>
      <c r="H56" s="3">
        <v>26065.228714630699</v>
      </c>
      <c r="I56" s="3">
        <v>2290.9209269519602</v>
      </c>
      <c r="J56" s="3">
        <v>14951.517659351601</v>
      </c>
      <c r="K56" s="3">
        <v>11911.9833958693</v>
      </c>
      <c r="L56" s="3">
        <v>8537.5271910076208</v>
      </c>
      <c r="M56" s="3">
        <v>23303.9482805445</v>
      </c>
      <c r="N56" s="3">
        <v>2254.1580582962101</v>
      </c>
      <c r="O56" s="3">
        <v>2257.4050159229801</v>
      </c>
      <c r="P56" s="3">
        <v>1916.3708111998801</v>
      </c>
      <c r="Q56" s="3">
        <v>9815.0868077093401</v>
      </c>
      <c r="R56" s="3">
        <v>2070.6603798983101</v>
      </c>
      <c r="S56" s="3">
        <v>4872.9042701922999</v>
      </c>
      <c r="T56" s="3">
        <v>1766.9927348251599</v>
      </c>
      <c r="U56" s="3">
        <v>0</v>
      </c>
      <c r="V56" s="3">
        <v>0</v>
      </c>
      <c r="W56" s="3">
        <v>36139.633600715402</v>
      </c>
      <c r="X56" s="3">
        <v>5170.6484118381404</v>
      </c>
      <c r="Y56" s="3">
        <v>0</v>
      </c>
      <c r="Z56" s="3">
        <v>1875.83813683533</v>
      </c>
      <c r="AA56" s="3">
        <v>8590.0300289093902</v>
      </c>
      <c r="AB56" s="3">
        <v>8610.4343955090499</v>
      </c>
      <c r="AC56" s="3">
        <v>0</v>
      </c>
    </row>
    <row r="57" spans="1:29" x14ac:dyDescent="0.35">
      <c r="A57" s="2"/>
      <c r="B57" s="2"/>
      <c r="C57" s="2" t="s">
        <v>38</v>
      </c>
      <c r="D57" s="3">
        <v>96.084587763622494</v>
      </c>
      <c r="E57" s="3">
        <v>134.090675730333</v>
      </c>
      <c r="F57" s="3">
        <v>2572.9374677281999</v>
      </c>
      <c r="G57" s="3">
        <v>29726.455471820998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61.561257903098998</v>
      </c>
      <c r="O57" s="3">
        <v>0</v>
      </c>
      <c r="P57" s="3">
        <v>0</v>
      </c>
      <c r="Q57" s="3">
        <v>0</v>
      </c>
      <c r="R57" s="3">
        <v>142.85082265586101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404.81453139151103</v>
      </c>
      <c r="AB57" s="3">
        <v>0</v>
      </c>
      <c r="AC57" s="3">
        <v>0</v>
      </c>
    </row>
    <row r="58" spans="1:29" x14ac:dyDescent="0.35">
      <c r="A58" s="2"/>
      <c r="B58" s="2"/>
      <c r="C58" s="2" t="s">
        <v>21</v>
      </c>
      <c r="D58" s="3">
        <v>14745.6657443431</v>
      </c>
      <c r="E58" s="3">
        <v>14.7310070305578</v>
      </c>
      <c r="F58" s="3">
        <v>11183.080595600301</v>
      </c>
      <c r="G58" s="3">
        <v>4723.3141553571004</v>
      </c>
      <c r="H58" s="3">
        <v>5295.15136247173</v>
      </c>
      <c r="I58" s="3">
        <v>768.25814463645804</v>
      </c>
      <c r="J58" s="3">
        <v>3225.2646427816799</v>
      </c>
      <c r="K58" s="3">
        <v>2068.0635466733102</v>
      </c>
      <c r="L58" s="3">
        <v>0</v>
      </c>
      <c r="M58" s="3">
        <v>3814.7312589435401</v>
      </c>
      <c r="N58" s="3">
        <v>215.81767536049401</v>
      </c>
      <c r="O58" s="3">
        <v>215.931282866175</v>
      </c>
      <c r="P58" s="3">
        <v>320.861078250491</v>
      </c>
      <c r="Q58" s="3">
        <v>1546.4175714098899</v>
      </c>
      <c r="R58" s="3">
        <v>949.76670180562496</v>
      </c>
      <c r="S58" s="3">
        <v>3736.71925605147</v>
      </c>
      <c r="T58" s="3">
        <v>871.02168644577</v>
      </c>
      <c r="U58" s="3">
        <v>0</v>
      </c>
      <c r="V58" s="3">
        <v>0</v>
      </c>
      <c r="W58" s="3">
        <v>63752.467366029399</v>
      </c>
      <c r="X58" s="3">
        <v>3424.0531302450499</v>
      </c>
      <c r="Y58" s="3">
        <v>0</v>
      </c>
      <c r="Z58" s="3">
        <v>450.21265934497802</v>
      </c>
      <c r="AA58" s="3">
        <v>2789.4986469158298</v>
      </c>
      <c r="AB58" s="3">
        <v>2738.06653721775</v>
      </c>
      <c r="AC58" s="3">
        <v>0</v>
      </c>
    </row>
    <row r="59" spans="1:29" x14ac:dyDescent="0.35">
      <c r="A59" s="2"/>
      <c r="B59" s="2"/>
      <c r="C59" s="2" t="s">
        <v>11</v>
      </c>
      <c r="D59" s="3">
        <v>39251.359854940099</v>
      </c>
      <c r="E59" s="3">
        <v>24.202964400451599</v>
      </c>
      <c r="F59" s="3">
        <v>13467.4377664272</v>
      </c>
      <c r="G59" s="3">
        <v>5261.2892467682404</v>
      </c>
      <c r="H59" s="3">
        <v>4540.0655271323603</v>
      </c>
      <c r="I59" s="3">
        <v>974.69881855523204</v>
      </c>
      <c r="J59" s="3">
        <v>2763.72712473102</v>
      </c>
      <c r="K59" s="3">
        <v>1583.6298430046099</v>
      </c>
      <c r="L59" s="3">
        <v>32.489794150450102</v>
      </c>
      <c r="M59" s="3">
        <v>2239.7687008261901</v>
      </c>
      <c r="N59" s="3">
        <v>127.31748598146299</v>
      </c>
      <c r="O59" s="3">
        <v>127.789856425867</v>
      </c>
      <c r="P59" s="3">
        <v>169.69111410006701</v>
      </c>
      <c r="Q59" s="3">
        <v>600.62180371861803</v>
      </c>
      <c r="R59" s="3">
        <v>312.42759684722301</v>
      </c>
      <c r="S59" s="3">
        <v>1489.50466585818</v>
      </c>
      <c r="T59" s="3">
        <v>529.30989955089103</v>
      </c>
      <c r="U59" s="3">
        <v>0</v>
      </c>
      <c r="V59" s="3">
        <v>0</v>
      </c>
      <c r="W59" s="3">
        <v>35075.686038697801</v>
      </c>
      <c r="X59" s="3">
        <v>607.90409130777402</v>
      </c>
      <c r="Y59" s="3">
        <v>0</v>
      </c>
      <c r="Z59" s="3">
        <v>463.83535533802097</v>
      </c>
      <c r="AA59" s="3">
        <v>2732.7572380763499</v>
      </c>
      <c r="AB59" s="3">
        <v>2729.95856417194</v>
      </c>
      <c r="AC59" s="3">
        <v>0</v>
      </c>
    </row>
    <row r="60" spans="1:29" x14ac:dyDescent="0.35">
      <c r="A60" s="2"/>
      <c r="B60" s="2"/>
      <c r="C60" s="2" t="s">
        <v>31</v>
      </c>
      <c r="D60" s="3">
        <v>53136.225006796602</v>
      </c>
      <c r="E60" s="3">
        <v>19.209077940726601</v>
      </c>
      <c r="F60" s="3">
        <v>17263.528820494899</v>
      </c>
      <c r="G60" s="3">
        <v>13006.2393152803</v>
      </c>
      <c r="H60" s="3">
        <v>10141.119806131601</v>
      </c>
      <c r="I60" s="3">
        <v>1952.02313626511</v>
      </c>
      <c r="J60" s="3">
        <v>15899.8506355998</v>
      </c>
      <c r="K60" s="3">
        <v>6457.8272434902101</v>
      </c>
      <c r="L60" s="3">
        <v>0</v>
      </c>
      <c r="M60" s="3">
        <v>15172.9499547459</v>
      </c>
      <c r="N60" s="3">
        <v>991.50677920690498</v>
      </c>
      <c r="O60" s="3">
        <v>991.55227526785802</v>
      </c>
      <c r="P60" s="3">
        <v>936.776009701205</v>
      </c>
      <c r="Q60" s="3">
        <v>5887.9092310559199</v>
      </c>
      <c r="R60" s="3">
        <v>2702.2218548677602</v>
      </c>
      <c r="S60" s="3">
        <v>8136.9545386475702</v>
      </c>
      <c r="T60" s="3">
        <v>1216.7033822170299</v>
      </c>
      <c r="U60" s="3">
        <v>0</v>
      </c>
      <c r="V60" s="3">
        <v>0</v>
      </c>
      <c r="W60" s="3">
        <v>75167.992526968606</v>
      </c>
      <c r="X60" s="3">
        <v>550.02962353384396</v>
      </c>
      <c r="Y60" s="3">
        <v>0</v>
      </c>
      <c r="Z60" s="3">
        <v>526.72346194136196</v>
      </c>
      <c r="AA60" s="3">
        <v>2842.04172244243</v>
      </c>
      <c r="AB60" s="3">
        <v>2853.79814723851</v>
      </c>
      <c r="AC60" s="3">
        <v>0</v>
      </c>
    </row>
    <row r="61" spans="1:29" x14ac:dyDescent="0.35">
      <c r="A61" s="2"/>
      <c r="B61" s="2"/>
      <c r="C61" s="2" t="s">
        <v>9</v>
      </c>
      <c r="D61" s="3">
        <v>359685.26002448797</v>
      </c>
      <c r="E61" s="3">
        <v>6.5682530928810898</v>
      </c>
      <c r="F61" s="3">
        <v>13618.1936841223</v>
      </c>
      <c r="G61" s="3">
        <v>2123.19738254295</v>
      </c>
      <c r="H61" s="3">
        <v>1451.67284750003</v>
      </c>
      <c r="I61" s="3">
        <v>299.92837180507303</v>
      </c>
      <c r="J61" s="3">
        <v>1510.33831807192</v>
      </c>
      <c r="K61" s="3">
        <v>1841.6726430589099</v>
      </c>
      <c r="L61" s="3">
        <v>0</v>
      </c>
      <c r="M61" s="3">
        <v>2056.7159696778499</v>
      </c>
      <c r="N61" s="3">
        <v>131.029450087833</v>
      </c>
      <c r="O61" s="3">
        <v>130.39659569030101</v>
      </c>
      <c r="P61" s="3">
        <v>0</v>
      </c>
      <c r="Q61" s="3">
        <v>260.71577482344998</v>
      </c>
      <c r="R61" s="3">
        <v>230.350078389168</v>
      </c>
      <c r="S61" s="3">
        <v>672.79175002734701</v>
      </c>
      <c r="T61" s="3">
        <v>143.21631917806701</v>
      </c>
      <c r="U61" s="3">
        <v>0</v>
      </c>
      <c r="V61" s="3">
        <v>0</v>
      </c>
      <c r="W61" s="3">
        <v>30279.1327320825</v>
      </c>
      <c r="X61" s="3">
        <v>573.067064994676</v>
      </c>
      <c r="Y61" s="3">
        <v>0</v>
      </c>
      <c r="Z61" s="3">
        <v>277.54625105993199</v>
      </c>
      <c r="AA61" s="3">
        <v>1858.0571077879399</v>
      </c>
      <c r="AB61" s="3">
        <v>1852.1874374832701</v>
      </c>
      <c r="AC61" s="3">
        <v>0</v>
      </c>
    </row>
    <row r="62" spans="1:29" x14ac:dyDescent="0.35">
      <c r="A62" s="2"/>
      <c r="B62" s="2"/>
      <c r="C62" s="2" t="s">
        <v>71</v>
      </c>
      <c r="D62" s="3">
        <v>34467.760008616002</v>
      </c>
      <c r="E62" s="3">
        <v>81.383223219220298</v>
      </c>
      <c r="F62" s="3">
        <v>20350.569691855399</v>
      </c>
      <c r="G62" s="3">
        <v>3081.4207641554999</v>
      </c>
      <c r="H62" s="3">
        <v>8144.5746478486399</v>
      </c>
      <c r="I62" s="3">
        <v>566.23513959744696</v>
      </c>
      <c r="J62" s="3">
        <v>2248.2204261972001</v>
      </c>
      <c r="K62" s="3">
        <v>1493.6783995461999</v>
      </c>
      <c r="L62" s="3">
        <v>403.37580242022801</v>
      </c>
      <c r="M62" s="3">
        <v>1486.07893136997</v>
      </c>
      <c r="N62" s="3">
        <v>75.576800613640401</v>
      </c>
      <c r="O62" s="3">
        <v>74.169105536292093</v>
      </c>
      <c r="P62" s="3">
        <v>92.727845025838207</v>
      </c>
      <c r="Q62" s="3">
        <v>414.827865044953</v>
      </c>
      <c r="R62" s="3">
        <v>150.16112584779901</v>
      </c>
      <c r="S62" s="3">
        <v>313.22147655199501</v>
      </c>
      <c r="T62" s="3">
        <v>117.382077932698</v>
      </c>
      <c r="U62" s="3">
        <v>0</v>
      </c>
      <c r="V62" s="3">
        <v>0</v>
      </c>
      <c r="W62" s="3">
        <v>16405.484615679201</v>
      </c>
      <c r="X62" s="3">
        <v>1069.5345041671301</v>
      </c>
      <c r="Y62" s="3">
        <v>0</v>
      </c>
      <c r="Z62" s="3">
        <v>401.15015107015398</v>
      </c>
      <c r="AA62" s="3">
        <v>3109.3519768825099</v>
      </c>
      <c r="AB62" s="3">
        <v>3085.1771181856402</v>
      </c>
      <c r="AC62" s="3">
        <v>0</v>
      </c>
    </row>
    <row r="63" spans="1:29" x14ac:dyDescent="0.35">
      <c r="A63" s="2"/>
      <c r="B63" s="2"/>
      <c r="C63" s="2" t="s">
        <v>58</v>
      </c>
      <c r="D63" s="3">
        <v>47323.576489328902</v>
      </c>
      <c r="E63" s="3">
        <v>14.1285590297363</v>
      </c>
      <c r="F63" s="3">
        <v>19478.328516527501</v>
      </c>
      <c r="G63" s="3">
        <v>3100.6123701080101</v>
      </c>
      <c r="H63" s="3">
        <v>5590.4499115696499</v>
      </c>
      <c r="I63" s="3">
        <v>742.19232502839805</v>
      </c>
      <c r="J63" s="3">
        <v>2745.8343507537402</v>
      </c>
      <c r="K63" s="3">
        <v>1873.4987971086</v>
      </c>
      <c r="L63" s="3">
        <v>498.33352432658103</v>
      </c>
      <c r="M63" s="3">
        <v>2400.2172450979901</v>
      </c>
      <c r="N63" s="3">
        <v>226.60601443902999</v>
      </c>
      <c r="O63" s="3">
        <v>227.01293531053</v>
      </c>
      <c r="P63" s="3">
        <v>183.32308565972301</v>
      </c>
      <c r="Q63" s="3">
        <v>518.22196301456302</v>
      </c>
      <c r="R63" s="3">
        <v>89.303082627893602</v>
      </c>
      <c r="S63" s="3">
        <v>604.542768810947</v>
      </c>
      <c r="T63" s="3">
        <v>142.836757450927</v>
      </c>
      <c r="U63" s="3">
        <v>0</v>
      </c>
      <c r="V63" s="3">
        <v>0</v>
      </c>
      <c r="W63" s="3">
        <v>5363.9241275354698</v>
      </c>
      <c r="X63" s="3">
        <v>450.51549502057298</v>
      </c>
      <c r="Y63" s="3">
        <v>0</v>
      </c>
      <c r="Z63" s="3">
        <v>428.01324007492099</v>
      </c>
      <c r="AA63" s="3">
        <v>2519.2373782032701</v>
      </c>
      <c r="AB63" s="3">
        <v>2524.7822832648999</v>
      </c>
      <c r="AC63" s="3">
        <v>0</v>
      </c>
    </row>
    <row r="64" spans="1:29" x14ac:dyDescent="0.35">
      <c r="A64" s="2"/>
      <c r="B64" s="2"/>
      <c r="C64" s="2" t="s">
        <v>46</v>
      </c>
      <c r="D64" s="3">
        <v>36305.445338393198</v>
      </c>
      <c r="E64" s="3">
        <v>7.4661198435049201</v>
      </c>
      <c r="F64" s="3">
        <v>11357.0791400995</v>
      </c>
      <c r="G64" s="3">
        <v>3777.4014097993399</v>
      </c>
      <c r="H64" s="3">
        <v>4362.8711111605198</v>
      </c>
      <c r="I64" s="3">
        <v>801.67833025960499</v>
      </c>
      <c r="J64" s="3">
        <v>2698.6642326780998</v>
      </c>
      <c r="K64" s="3">
        <v>1634.3315707829499</v>
      </c>
      <c r="L64" s="3">
        <v>0</v>
      </c>
      <c r="M64" s="3">
        <v>2563.18073534216</v>
      </c>
      <c r="N64" s="3">
        <v>163.34876850796201</v>
      </c>
      <c r="O64" s="3">
        <v>164.193240816177</v>
      </c>
      <c r="P64" s="3">
        <v>96.361421114417197</v>
      </c>
      <c r="Q64" s="3">
        <v>352.19630952204398</v>
      </c>
      <c r="R64" s="3">
        <v>80.581166191482595</v>
      </c>
      <c r="S64" s="3">
        <v>456.902143190537</v>
      </c>
      <c r="T64" s="3">
        <v>167.874836954606</v>
      </c>
      <c r="U64" s="3">
        <v>0</v>
      </c>
      <c r="V64" s="3">
        <v>0</v>
      </c>
      <c r="W64" s="3">
        <v>3616.2298459590502</v>
      </c>
      <c r="X64" s="3">
        <v>306.45034481885699</v>
      </c>
      <c r="Y64" s="3">
        <v>0</v>
      </c>
      <c r="Z64" s="3">
        <v>364.723868743141</v>
      </c>
      <c r="AA64" s="3">
        <v>1874.57420946006</v>
      </c>
      <c r="AB64" s="3">
        <v>1879.06320334205</v>
      </c>
      <c r="AC64" s="3">
        <v>0</v>
      </c>
    </row>
    <row r="65" spans="1:29" x14ac:dyDescent="0.35">
      <c r="A65" s="2"/>
      <c r="B65" s="2"/>
      <c r="C65" s="2" t="s">
        <v>8</v>
      </c>
      <c r="D65" s="3">
        <v>36989.239870895603</v>
      </c>
      <c r="E65" s="3">
        <v>14.1160691275298</v>
      </c>
      <c r="F65" s="3">
        <v>20531.2689794504</v>
      </c>
      <c r="G65" s="3">
        <v>3497.7128022853699</v>
      </c>
      <c r="H65" s="3">
        <v>4919.9061679085098</v>
      </c>
      <c r="I65" s="3">
        <v>1145.4748236246201</v>
      </c>
      <c r="J65" s="3">
        <v>3741.8965046437802</v>
      </c>
      <c r="K65" s="3">
        <v>4394.8715594940104</v>
      </c>
      <c r="L65" s="3">
        <v>2645.7038965494098</v>
      </c>
      <c r="M65" s="3">
        <v>4448.4643828238004</v>
      </c>
      <c r="N65" s="3">
        <v>563.02470176347504</v>
      </c>
      <c r="O65" s="3">
        <v>563.02470176347504</v>
      </c>
      <c r="P65" s="3">
        <v>664.13798320233104</v>
      </c>
      <c r="Q65" s="3">
        <v>5035.8591693418903</v>
      </c>
      <c r="R65" s="3">
        <v>2056.36943157104</v>
      </c>
      <c r="S65" s="3">
        <v>2496.69391761307</v>
      </c>
      <c r="T65" s="3">
        <v>923.96002905986199</v>
      </c>
      <c r="U65" s="3">
        <v>0</v>
      </c>
      <c r="V65" s="3">
        <v>0</v>
      </c>
      <c r="W65" s="3">
        <v>13813.167145216799</v>
      </c>
      <c r="X65" s="3">
        <v>1148.25550086762</v>
      </c>
      <c r="Y65" s="3">
        <v>0</v>
      </c>
      <c r="Z65" s="3">
        <v>746.04132230580797</v>
      </c>
      <c r="AA65" s="3">
        <v>3103.7562010305801</v>
      </c>
      <c r="AB65" s="3">
        <v>3081.9567764261901</v>
      </c>
      <c r="AC65" s="3">
        <v>0</v>
      </c>
    </row>
    <row r="66" spans="1:29" x14ac:dyDescent="0.35">
      <c r="A66" s="2"/>
      <c r="B66" s="2"/>
      <c r="C66" s="2" t="s">
        <v>68</v>
      </c>
      <c r="D66" s="3">
        <v>19687.981871358701</v>
      </c>
      <c r="E66" s="3">
        <v>11.4610413230061</v>
      </c>
      <c r="F66" s="3">
        <v>19449.8613542327</v>
      </c>
      <c r="G66" s="3">
        <v>8222.8374136051607</v>
      </c>
      <c r="H66" s="3">
        <v>8570.8387414825702</v>
      </c>
      <c r="I66" s="3">
        <v>1881.1763286820001</v>
      </c>
      <c r="J66" s="3">
        <v>16717.834743432199</v>
      </c>
      <c r="K66" s="3">
        <v>11166.509473444899</v>
      </c>
      <c r="L66" s="3">
        <v>15489.148538052499</v>
      </c>
      <c r="M66" s="3">
        <v>13690.468872633101</v>
      </c>
      <c r="N66" s="3">
        <v>2084.1393026606602</v>
      </c>
      <c r="O66" s="3">
        <v>2083.65472361705</v>
      </c>
      <c r="P66" s="3">
        <v>2000.2999335724501</v>
      </c>
      <c r="Q66" s="3">
        <v>11787.1555845783</v>
      </c>
      <c r="R66" s="3">
        <v>1623.36345786334</v>
      </c>
      <c r="S66" s="3">
        <v>4478.6731069527204</v>
      </c>
      <c r="T66" s="3">
        <v>1120.00415985513</v>
      </c>
      <c r="U66" s="3">
        <v>0</v>
      </c>
      <c r="V66" s="3">
        <v>0</v>
      </c>
      <c r="W66" s="3">
        <v>20113.191708299</v>
      </c>
      <c r="X66" s="3">
        <v>6906.7957195694098</v>
      </c>
      <c r="Y66" s="3">
        <v>0</v>
      </c>
      <c r="Z66" s="3">
        <v>931.90153229597797</v>
      </c>
      <c r="AA66" s="3">
        <v>3095.2187153335099</v>
      </c>
      <c r="AB66" s="3">
        <v>3127.6248768371602</v>
      </c>
      <c r="AC66" s="3">
        <v>0</v>
      </c>
    </row>
  </sheetData>
  <mergeCells count="1">
    <mergeCell ref="A1:C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E2EE9-038B-491F-81C2-997B9B0FB0B4}">
  <dimension ref="A1:AC6"/>
  <sheetViews>
    <sheetView workbookViewId="0"/>
  </sheetViews>
  <sheetFormatPr defaultRowHeight="14.5" x14ac:dyDescent="0.35"/>
  <cols>
    <col min="14" max="14" width="17.81640625" customWidth="1"/>
  </cols>
  <sheetData>
    <row r="1" spans="1:29" x14ac:dyDescent="0.35">
      <c r="A1" t="s">
        <v>105</v>
      </c>
      <c r="B1" t="s">
        <v>153</v>
      </c>
      <c r="C1" t="s">
        <v>127</v>
      </c>
      <c r="D1" t="s">
        <v>128</v>
      </c>
      <c r="E1" s="9" t="s">
        <v>129</v>
      </c>
      <c r="F1" t="s">
        <v>130</v>
      </c>
      <c r="G1" t="s">
        <v>131</v>
      </c>
      <c r="H1" t="s">
        <v>132</v>
      </c>
      <c r="I1" s="9" t="s">
        <v>133</v>
      </c>
      <c r="J1" s="9" t="s">
        <v>134</v>
      </c>
      <c r="K1" s="9" t="s">
        <v>135</v>
      </c>
      <c r="L1" t="s">
        <v>136</v>
      </c>
      <c r="M1" s="9" t="s">
        <v>137</v>
      </c>
      <c r="N1" s="9" t="s">
        <v>138</v>
      </c>
      <c r="O1" t="s">
        <v>139</v>
      </c>
      <c r="P1" t="s">
        <v>140</v>
      </c>
      <c r="Q1" s="9" t="s">
        <v>141</v>
      </c>
      <c r="R1" t="s">
        <v>142</v>
      </c>
      <c r="S1" t="s">
        <v>143</v>
      </c>
      <c r="T1" t="s">
        <v>144</v>
      </c>
      <c r="U1" t="s">
        <v>145</v>
      </c>
      <c r="V1" t="s">
        <v>146</v>
      </c>
      <c r="W1" t="s">
        <v>147</v>
      </c>
      <c r="X1" t="s">
        <v>148</v>
      </c>
      <c r="Y1" t="s">
        <v>149</v>
      </c>
      <c r="Z1" t="s">
        <v>150</v>
      </c>
      <c r="AA1" t="s">
        <v>151</v>
      </c>
      <c r="AB1" t="s">
        <v>152</v>
      </c>
      <c r="AC1" t="s">
        <v>157</v>
      </c>
    </row>
    <row r="2" spans="1:29" x14ac:dyDescent="0.35">
      <c r="A2" t="s">
        <v>116</v>
      </c>
      <c r="B2" t="s">
        <v>154</v>
      </c>
      <c r="C2" s="8">
        <v>0.11793026943347683</v>
      </c>
      <c r="D2" s="8">
        <v>0</v>
      </c>
      <c r="E2" s="8">
        <v>6.668722080531192E-2</v>
      </c>
      <c r="F2" s="8">
        <v>0</v>
      </c>
      <c r="G2" s="8">
        <v>2.8546152148825402E-2</v>
      </c>
      <c r="H2" s="8">
        <v>7.8507492846943087E-3</v>
      </c>
      <c r="I2" s="8">
        <v>5.6831058138666707E-2</v>
      </c>
      <c r="J2" s="8">
        <v>2.2354668798207553E-2</v>
      </c>
      <c r="K2" s="8">
        <v>0</v>
      </c>
      <c r="L2" s="8">
        <v>5.2827561562665895E-2</v>
      </c>
      <c r="M2" s="8">
        <v>3.0669239196140789E-3</v>
      </c>
      <c r="N2" s="8">
        <v>2.8896870532875776E-3</v>
      </c>
      <c r="O2" s="8">
        <v>3.7561686112252365E-3</v>
      </c>
      <c r="P2" s="8">
        <v>2.2856916548179774E-2</v>
      </c>
      <c r="Q2" s="8">
        <v>6.5306552930173968E-4</v>
      </c>
      <c r="R2" s="8">
        <v>3.4685742015220025E-2</v>
      </c>
      <c r="S2" s="8">
        <v>4.170653050942167E-3</v>
      </c>
      <c r="T2" s="8">
        <v>0</v>
      </c>
      <c r="U2" s="8">
        <v>0</v>
      </c>
      <c r="V2" s="8">
        <v>0.44117215113829966</v>
      </c>
      <c r="W2" s="8">
        <v>2.6016823671813228E-2</v>
      </c>
      <c r="X2" s="8">
        <v>0</v>
      </c>
      <c r="Y2" s="8">
        <v>6.7513404113832198E-3</v>
      </c>
      <c r="Z2" s="8">
        <v>4.9745290500417899E-2</v>
      </c>
      <c r="AA2" s="8">
        <v>5.1207557378466981E-2</v>
      </c>
      <c r="AB2" s="8">
        <v>0</v>
      </c>
      <c r="AC2" s="8">
        <v>1.0000000000000002</v>
      </c>
    </row>
    <row r="3" spans="1:29" s="10" customFormat="1" x14ac:dyDescent="0.35">
      <c r="C3" s="11">
        <f>AVERAGE(C2:C2)</f>
        <v>0.11793026943347683</v>
      </c>
      <c r="D3" s="11">
        <f>AVERAGE(D2:D2)</f>
        <v>0</v>
      </c>
      <c r="E3" s="11">
        <f>AVERAGE(E2:E2)</f>
        <v>6.668722080531192E-2</v>
      </c>
      <c r="F3" s="11">
        <f>AVERAGE(F2:F2)</f>
        <v>0</v>
      </c>
      <c r="G3" s="11">
        <f>AVERAGE(G2:G2)</f>
        <v>2.8546152148825402E-2</v>
      </c>
      <c r="H3" s="11">
        <f>AVERAGE(H2:H2)</f>
        <v>7.8507492846943087E-3</v>
      </c>
      <c r="I3" s="11">
        <f>AVERAGE(I2:I2)</f>
        <v>5.6831058138666707E-2</v>
      </c>
      <c r="J3" s="11">
        <f>AVERAGE(J2:J2)</f>
        <v>2.2354668798207553E-2</v>
      </c>
      <c r="K3" s="11">
        <f>AVERAGE(K2:K2)</f>
        <v>0</v>
      </c>
      <c r="L3" s="11">
        <f>AVERAGE(L2:L2)</f>
        <v>5.2827561562665895E-2</v>
      </c>
      <c r="M3" s="11">
        <f>AVERAGE(M2:M2)</f>
        <v>3.0669239196140789E-3</v>
      </c>
      <c r="N3" s="11">
        <f>AVERAGE(N2:N2)</f>
        <v>2.8896870532875776E-3</v>
      </c>
      <c r="O3" s="11">
        <f>AVERAGE(O2:O2)</f>
        <v>3.7561686112252365E-3</v>
      </c>
      <c r="P3" s="11">
        <f>AVERAGE(P2:P2)</f>
        <v>2.2856916548179774E-2</v>
      </c>
      <c r="Q3" s="11">
        <f>AVERAGE(Q2:Q2)</f>
        <v>6.5306552930173968E-4</v>
      </c>
      <c r="R3" s="11">
        <f>AVERAGE(R2:R2)</f>
        <v>3.4685742015220025E-2</v>
      </c>
      <c r="S3" s="11">
        <f>AVERAGE(S2:S2)</f>
        <v>4.170653050942167E-3</v>
      </c>
      <c r="T3" s="11">
        <f>AVERAGE(T2:T2)</f>
        <v>0</v>
      </c>
      <c r="U3" s="11">
        <f>AVERAGE(U2:U2)</f>
        <v>0</v>
      </c>
      <c r="V3" s="11">
        <f>AVERAGE(V2:V2)</f>
        <v>0.44117215113829966</v>
      </c>
      <c r="W3" s="11">
        <f>AVERAGE(W2:W2)</f>
        <v>2.6016823671813228E-2</v>
      </c>
      <c r="X3" s="11">
        <f>AVERAGE(X2:X2)</f>
        <v>0</v>
      </c>
      <c r="Y3" s="11">
        <f>AVERAGE(Y2:Y2)</f>
        <v>6.7513404113832198E-3</v>
      </c>
      <c r="Z3" s="11">
        <f>AVERAGE(Z2:Z2)</f>
        <v>4.9745290500417899E-2</v>
      </c>
      <c r="AA3" s="11">
        <f>AVERAGE(AA2:AA2)</f>
        <v>5.1207557378466981E-2</v>
      </c>
      <c r="AB3" s="11">
        <f>AVERAGE(AB2:AB2)</f>
        <v>0</v>
      </c>
      <c r="AC3" s="11"/>
    </row>
    <row r="4" spans="1:29" x14ac:dyDescent="0.35">
      <c r="A4" t="s">
        <v>115</v>
      </c>
      <c r="B4" t="s">
        <v>155</v>
      </c>
      <c r="C4" s="8">
        <v>0.7424551519836029</v>
      </c>
      <c r="D4" s="8">
        <v>0</v>
      </c>
      <c r="E4" s="8">
        <v>2.1837951565889319E-2</v>
      </c>
      <c r="F4" s="8">
        <v>0</v>
      </c>
      <c r="G4" s="8">
        <v>4.2993857974521123E-3</v>
      </c>
      <c r="H4" s="8">
        <v>3.4401034647262708E-3</v>
      </c>
      <c r="I4" s="8">
        <v>1.5479033222656279E-2</v>
      </c>
      <c r="J4" s="8">
        <v>9.3936217946301026E-3</v>
      </c>
      <c r="K4" s="8">
        <v>9.1190817619565823E-3</v>
      </c>
      <c r="L4" s="8">
        <v>1.8711350009648225E-2</v>
      </c>
      <c r="M4" s="8">
        <v>2.0309006400415761E-3</v>
      </c>
      <c r="N4" s="8">
        <v>2.4473502709171434E-3</v>
      </c>
      <c r="O4" s="8">
        <v>2.4951171658161384E-3</v>
      </c>
      <c r="P4" s="8">
        <v>1.7017082981756679E-2</v>
      </c>
      <c r="Q4" s="8">
        <v>9.388239668623476E-6</v>
      </c>
      <c r="R4" s="8">
        <v>1.3372219427718194E-2</v>
      </c>
      <c r="S4" s="8">
        <v>1.8481445754153379E-3</v>
      </c>
      <c r="T4" s="8">
        <v>0</v>
      </c>
      <c r="U4" s="8">
        <v>0</v>
      </c>
      <c r="V4" s="8">
        <v>8.0834225492102119E-2</v>
      </c>
      <c r="W4" s="8">
        <v>5.3568725079048566E-3</v>
      </c>
      <c r="X4" s="8">
        <v>0</v>
      </c>
      <c r="Y4" s="8">
        <v>4.073406053409773E-3</v>
      </c>
      <c r="Z4" s="8">
        <v>2.2312911372338502E-2</v>
      </c>
      <c r="AA4" s="8">
        <v>2.346670167234843E-2</v>
      </c>
      <c r="AB4" s="8">
        <v>0</v>
      </c>
      <c r="AC4" s="8">
        <v>0.99999999999999911</v>
      </c>
    </row>
    <row r="5" spans="1:29" s="12" customFormat="1" x14ac:dyDescent="0.35">
      <c r="C5" s="13">
        <f>AVERAGE(C4:C4)</f>
        <v>0.7424551519836029</v>
      </c>
      <c r="D5" s="13">
        <f>AVERAGE(D4:D4)</f>
        <v>0</v>
      </c>
      <c r="E5" s="13">
        <f>AVERAGE(E4:E4)</f>
        <v>2.1837951565889319E-2</v>
      </c>
      <c r="F5" s="13">
        <f>AVERAGE(F4:F4)</f>
        <v>0</v>
      </c>
      <c r="G5" s="13">
        <f>AVERAGE(G4:G4)</f>
        <v>4.2993857974521123E-3</v>
      </c>
      <c r="H5" s="13">
        <f>AVERAGE(H4:H4)</f>
        <v>3.4401034647262708E-3</v>
      </c>
      <c r="I5" s="13">
        <f>AVERAGE(I4:I4)</f>
        <v>1.5479033222656279E-2</v>
      </c>
      <c r="J5" s="13">
        <f>AVERAGE(J4:J4)</f>
        <v>9.3936217946301026E-3</v>
      </c>
      <c r="K5" s="13">
        <f>AVERAGE(K4:K4)</f>
        <v>9.1190817619565823E-3</v>
      </c>
      <c r="L5" s="13">
        <f>AVERAGE(L4:L4)</f>
        <v>1.8711350009648225E-2</v>
      </c>
      <c r="M5" s="13">
        <f>AVERAGE(M4:M4)</f>
        <v>2.0309006400415761E-3</v>
      </c>
      <c r="N5" s="13">
        <f>AVERAGE(N4:N4)</f>
        <v>2.4473502709171434E-3</v>
      </c>
      <c r="O5" s="13">
        <f>AVERAGE(O4:O4)</f>
        <v>2.4951171658161384E-3</v>
      </c>
      <c r="P5" s="13">
        <f>AVERAGE(P4:P4)</f>
        <v>1.7017082981756679E-2</v>
      </c>
      <c r="Q5" s="13">
        <f>AVERAGE(Q4:Q4)</f>
        <v>9.388239668623476E-6</v>
      </c>
      <c r="R5" s="13">
        <f>AVERAGE(R4:R4)</f>
        <v>1.3372219427718194E-2</v>
      </c>
      <c r="S5" s="13">
        <f>AVERAGE(S4:S4)</f>
        <v>1.8481445754153379E-3</v>
      </c>
      <c r="T5" s="13">
        <f>AVERAGE(T4:T4)</f>
        <v>0</v>
      </c>
      <c r="U5" s="13">
        <f>AVERAGE(U4:U4)</f>
        <v>0</v>
      </c>
      <c r="V5" s="13">
        <f>AVERAGE(V4:V4)</f>
        <v>8.0834225492102119E-2</v>
      </c>
      <c r="W5" s="13">
        <f>AVERAGE(W4:W4)</f>
        <v>5.3568725079048566E-3</v>
      </c>
      <c r="X5" s="13">
        <f>AVERAGE(X4:X4)</f>
        <v>0</v>
      </c>
      <c r="Y5" s="13">
        <f>AVERAGE(Y4:Y4)</f>
        <v>4.073406053409773E-3</v>
      </c>
      <c r="Z5" s="13">
        <f>AVERAGE(Z4:Z4)</f>
        <v>2.2312911372338502E-2</v>
      </c>
      <c r="AA5" s="13">
        <f>AVERAGE(AA4:AA4)</f>
        <v>2.346670167234843E-2</v>
      </c>
      <c r="AB5" s="13">
        <f>AVERAGE(AB4:AB4)</f>
        <v>0</v>
      </c>
      <c r="AC5" s="13"/>
    </row>
    <row r="6" spans="1:29" x14ac:dyDescent="0.35">
      <c r="A6" t="s">
        <v>49</v>
      </c>
      <c r="B6" t="s">
        <v>156</v>
      </c>
      <c r="C6" s="8">
        <v>2.8067506071685594E-2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0.1217034441264062</v>
      </c>
      <c r="L6" s="8">
        <v>0</v>
      </c>
      <c r="M6" s="8">
        <v>9.3586057285928708E-3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0.84087044407331468</v>
      </c>
      <c r="AC6" s="8">
        <v>0.99999999999999933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5085D-CFD2-436A-B243-4A5A944DD516}">
  <dimension ref="A1:AB59"/>
  <sheetViews>
    <sheetView workbookViewId="0">
      <selection sqref="A1:XFD1048576"/>
    </sheetView>
  </sheetViews>
  <sheetFormatPr defaultRowHeight="14.5" x14ac:dyDescent="0.35"/>
  <cols>
    <col min="1" max="1" width="9.81640625" bestFit="1" customWidth="1"/>
  </cols>
  <sheetData>
    <row r="1" spans="1:28" x14ac:dyDescent="0.35">
      <c r="A1" s="6" t="s">
        <v>105</v>
      </c>
      <c r="B1" t="s">
        <v>104</v>
      </c>
      <c r="C1" t="s">
        <v>77</v>
      </c>
      <c r="D1" t="s">
        <v>3</v>
      </c>
      <c r="E1" t="s">
        <v>98</v>
      </c>
      <c r="F1" t="s">
        <v>19</v>
      </c>
      <c r="G1" t="s">
        <v>16</v>
      </c>
      <c r="H1" t="s">
        <v>17</v>
      </c>
      <c r="I1" t="s">
        <v>96</v>
      </c>
      <c r="J1" t="s">
        <v>92</v>
      </c>
      <c r="K1" t="s">
        <v>76</v>
      </c>
      <c r="L1" t="s">
        <v>88</v>
      </c>
      <c r="M1" t="s">
        <v>52</v>
      </c>
      <c r="N1" t="s">
        <v>5</v>
      </c>
      <c r="O1" t="s">
        <v>83</v>
      </c>
      <c r="P1" t="s">
        <v>70</v>
      </c>
      <c r="Q1" t="s">
        <v>42</v>
      </c>
      <c r="R1" t="s">
        <v>25</v>
      </c>
      <c r="S1" t="s">
        <v>57</v>
      </c>
      <c r="T1" t="s">
        <v>36</v>
      </c>
      <c r="U1" t="s">
        <v>20</v>
      </c>
      <c r="V1" t="s">
        <v>93</v>
      </c>
      <c r="W1" t="s">
        <v>37</v>
      </c>
      <c r="X1" t="s">
        <v>87</v>
      </c>
      <c r="Y1" t="s">
        <v>47</v>
      </c>
      <c r="Z1" t="s">
        <v>62</v>
      </c>
      <c r="AA1" t="s">
        <v>61</v>
      </c>
      <c r="AB1" t="s">
        <v>99</v>
      </c>
    </row>
    <row r="2" spans="1:28" x14ac:dyDescent="0.35">
      <c r="A2" t="s">
        <v>116</v>
      </c>
      <c r="B2" t="s">
        <v>75</v>
      </c>
      <c r="C2">
        <v>4873.3660024767105</v>
      </c>
      <c r="D2">
        <v>-27.541487999339672</v>
      </c>
      <c r="E2">
        <v>4051.690581263184</v>
      </c>
      <c r="F2">
        <v>-7751.8517307049506</v>
      </c>
      <c r="G2">
        <v>2376.67108609252</v>
      </c>
      <c r="H2">
        <v>436.84737593570998</v>
      </c>
      <c r="I2">
        <v>2122.4724843715899</v>
      </c>
      <c r="J2">
        <v>1378.6368255841101</v>
      </c>
      <c r="K2">
        <v>0</v>
      </c>
      <c r="L2">
        <v>2391.0212473147799</v>
      </c>
      <c r="M2">
        <v>18.944523635871789</v>
      </c>
      <c r="N2">
        <v>105.036965428503</v>
      </c>
      <c r="O2">
        <v>152.84869172270501</v>
      </c>
      <c r="P2">
        <v>526.51569497327705</v>
      </c>
      <c r="Q2">
        <v>-54.661850123177004</v>
      </c>
      <c r="R2">
        <v>667.09658438153099</v>
      </c>
      <c r="S2">
        <v>27.978918955171991</v>
      </c>
      <c r="T2">
        <v>0</v>
      </c>
      <c r="U2">
        <v>0</v>
      </c>
      <c r="V2">
        <v>5448.1787100442098</v>
      </c>
      <c r="W2">
        <v>1041.8374367136801</v>
      </c>
      <c r="X2">
        <v>0</v>
      </c>
      <c r="Y2">
        <v>642.43813573236696</v>
      </c>
      <c r="Z2">
        <v>4451.2315770513196</v>
      </c>
      <c r="AA2">
        <v>4383.1234638113701</v>
      </c>
      <c r="AB2">
        <v>0</v>
      </c>
    </row>
    <row r="3" spans="1:28" x14ac:dyDescent="0.35">
      <c r="A3" t="s">
        <v>116</v>
      </c>
      <c r="B3" t="s">
        <v>2</v>
      </c>
      <c r="C3">
        <v>21718.29762449161</v>
      </c>
      <c r="D3">
        <v>-8922.2055846352032</v>
      </c>
      <c r="E3">
        <v>7518.959096973651</v>
      </c>
      <c r="F3">
        <v>-27940.27361109708</v>
      </c>
      <c r="G3">
        <v>0</v>
      </c>
      <c r="H3">
        <v>853.96004115885103</v>
      </c>
      <c r="I3">
        <v>9921.5626938856894</v>
      </c>
      <c r="J3">
        <v>3091.1897994605602</v>
      </c>
      <c r="K3">
        <v>0</v>
      </c>
      <c r="L3">
        <v>9425.8691143449705</v>
      </c>
      <c r="M3">
        <v>456.27981154286942</v>
      </c>
      <c r="N3">
        <v>505.14824626159702</v>
      </c>
      <c r="O3">
        <v>601.54345580805796</v>
      </c>
      <c r="P3">
        <v>5085.88647463699</v>
      </c>
      <c r="Q3">
        <v>841.86097502219297</v>
      </c>
      <c r="R3">
        <v>8049.9990771667999</v>
      </c>
      <c r="S3">
        <v>908.70832288319411</v>
      </c>
      <c r="T3">
        <v>0</v>
      </c>
      <c r="U3">
        <v>0</v>
      </c>
      <c r="V3">
        <v>74153.610094371994</v>
      </c>
      <c r="W3">
        <v>2869.71893330893</v>
      </c>
      <c r="X3">
        <v>0</v>
      </c>
      <c r="Y3">
        <v>438.20726431626201</v>
      </c>
      <c r="Z3">
        <v>2606.5856371604173</v>
      </c>
      <c r="AA3">
        <v>2660.5045390149407</v>
      </c>
      <c r="AB3">
        <v>0</v>
      </c>
    </row>
    <row r="4" spans="1:28" x14ac:dyDescent="0.35">
      <c r="A4" t="s">
        <v>116</v>
      </c>
      <c r="B4" t="s">
        <v>80</v>
      </c>
      <c r="C4">
        <v>7531.1430353496171</v>
      </c>
      <c r="D4">
        <v>-109.4857043626604</v>
      </c>
      <c r="E4">
        <v>7725.1185186685489</v>
      </c>
      <c r="F4">
        <v>-46717.162560088967</v>
      </c>
      <c r="G4">
        <v>5883.08135411492</v>
      </c>
      <c r="H4">
        <v>980.78579881908797</v>
      </c>
      <c r="I4">
        <v>4399.8788278459297</v>
      </c>
      <c r="J4">
        <v>1998.4367399574501</v>
      </c>
      <c r="K4">
        <v>0</v>
      </c>
      <c r="L4">
        <v>3468.6226648443399</v>
      </c>
      <c r="M4">
        <v>412.18186222728298</v>
      </c>
      <c r="N4">
        <v>225.937974559015</v>
      </c>
      <c r="O4">
        <v>332.44514986221799</v>
      </c>
      <c r="P4">
        <v>1001.18523264892</v>
      </c>
      <c r="Q4">
        <v>-598.2363683375379</v>
      </c>
      <c r="R4">
        <v>1319.1306136068599</v>
      </c>
      <c r="S4">
        <v>270.08001474951101</v>
      </c>
      <c r="T4">
        <v>0</v>
      </c>
      <c r="U4">
        <v>0</v>
      </c>
      <c r="V4">
        <v>48050.187998561603</v>
      </c>
      <c r="W4">
        <v>3616.34166994311</v>
      </c>
      <c r="X4">
        <v>0</v>
      </c>
      <c r="Y4">
        <v>872.83681173479704</v>
      </c>
      <c r="Z4">
        <v>7335.8489603925163</v>
      </c>
      <c r="AA4">
        <v>7773.1411648269504</v>
      </c>
      <c r="AB4">
        <v>0</v>
      </c>
    </row>
    <row r="5" spans="1:28" x14ac:dyDescent="0.35">
      <c r="A5" t="s">
        <v>117</v>
      </c>
      <c r="B5" t="s">
        <v>14</v>
      </c>
      <c r="C5">
        <v>6635.5196337303605</v>
      </c>
      <c r="D5">
        <v>-24.107156884665905</v>
      </c>
      <c r="E5">
        <v>-19.015947502281961</v>
      </c>
      <c r="F5">
        <v>-9681.9234608252009</v>
      </c>
      <c r="G5">
        <v>0</v>
      </c>
      <c r="H5">
        <v>0</v>
      </c>
      <c r="I5">
        <v>1019.81924469914</v>
      </c>
      <c r="J5">
        <v>1012.48875660019</v>
      </c>
      <c r="K5">
        <v>0</v>
      </c>
      <c r="L5">
        <v>2262.32425703644</v>
      </c>
      <c r="M5">
        <v>91.482702285300803</v>
      </c>
      <c r="N5">
        <v>174.31571882346299</v>
      </c>
      <c r="O5">
        <v>95.229415506212604</v>
      </c>
      <c r="P5">
        <v>816.41704308575004</v>
      </c>
      <c r="Q5">
        <v>155.816728889892</v>
      </c>
      <c r="R5">
        <v>1064.2096059660601</v>
      </c>
      <c r="S5">
        <v>50.326007696826011</v>
      </c>
      <c r="T5">
        <v>0</v>
      </c>
      <c r="U5">
        <v>0</v>
      </c>
      <c r="V5">
        <v>34518.471694117703</v>
      </c>
      <c r="W5">
        <v>155.19954142620699</v>
      </c>
      <c r="X5">
        <v>0</v>
      </c>
      <c r="Y5">
        <v>77.081193411266597</v>
      </c>
      <c r="Z5">
        <v>552.519619070114</v>
      </c>
      <c r="AA5">
        <v>458.957972634763</v>
      </c>
      <c r="AB5">
        <v>0</v>
      </c>
    </row>
    <row r="6" spans="1:28" x14ac:dyDescent="0.35">
      <c r="A6" t="s">
        <v>117</v>
      </c>
      <c r="B6" t="s">
        <v>18</v>
      </c>
      <c r="C6">
        <v>40150.576126286913</v>
      </c>
      <c r="D6">
        <v>-9203.5448999124601</v>
      </c>
      <c r="E6">
        <v>6207.43374790501</v>
      </c>
      <c r="F6">
        <v>-32057.096653096341</v>
      </c>
      <c r="G6">
        <v>0</v>
      </c>
      <c r="H6">
        <v>316.76466483616599</v>
      </c>
      <c r="I6">
        <v>1035.1785160193399</v>
      </c>
      <c r="J6">
        <v>1293.9425017060901</v>
      </c>
      <c r="K6">
        <v>0</v>
      </c>
      <c r="L6">
        <v>943.26371687740402</v>
      </c>
      <c r="M6">
        <v>47.217401931103396</v>
      </c>
      <c r="N6">
        <v>102.087013751508</v>
      </c>
      <c r="O6">
        <v>0</v>
      </c>
      <c r="P6">
        <v>384.36354740668901</v>
      </c>
      <c r="Q6">
        <v>-210.09424507727897</v>
      </c>
      <c r="R6">
        <v>131.71923126637799</v>
      </c>
      <c r="S6">
        <v>-179.23582199038199</v>
      </c>
      <c r="T6">
        <v>0</v>
      </c>
      <c r="U6">
        <v>0</v>
      </c>
      <c r="V6">
        <v>2065.0323906121698</v>
      </c>
      <c r="W6">
        <v>108.33766959530899</v>
      </c>
      <c r="X6">
        <v>0</v>
      </c>
      <c r="Y6">
        <v>257.490308677911</v>
      </c>
      <c r="Z6">
        <v>887.62040812994701</v>
      </c>
      <c r="AA6">
        <v>941.14360856094095</v>
      </c>
      <c r="AB6">
        <v>0</v>
      </c>
    </row>
    <row r="7" spans="1:28" x14ac:dyDescent="0.35">
      <c r="A7" t="s">
        <v>117</v>
      </c>
      <c r="B7" t="s">
        <v>69</v>
      </c>
      <c r="C7">
        <v>47799.412423387228</v>
      </c>
      <c r="D7">
        <v>-141.13355207465111</v>
      </c>
      <c r="E7">
        <v>3928.8160178961298</v>
      </c>
      <c r="F7">
        <v>-49281.360532616716</v>
      </c>
      <c r="G7">
        <v>3136.9608515483301</v>
      </c>
      <c r="H7">
        <v>620.37433218237595</v>
      </c>
      <c r="I7">
        <v>2142.5020206446502</v>
      </c>
      <c r="J7">
        <v>1068.41448062276</v>
      </c>
      <c r="K7">
        <v>0</v>
      </c>
      <c r="L7">
        <v>3053.6215291893</v>
      </c>
      <c r="M7">
        <v>96.677063172098997</v>
      </c>
      <c r="N7">
        <v>198.91851214646999</v>
      </c>
      <c r="O7">
        <v>252.62146739969501</v>
      </c>
      <c r="P7">
        <v>4250.5987138624796</v>
      </c>
      <c r="Q7">
        <v>195.58900584140099</v>
      </c>
      <c r="R7">
        <v>3851.2317693570299</v>
      </c>
      <c r="S7">
        <v>815.61446234640198</v>
      </c>
      <c r="T7">
        <v>0</v>
      </c>
      <c r="U7">
        <v>0</v>
      </c>
      <c r="V7">
        <v>40662.140816028303</v>
      </c>
      <c r="W7">
        <v>468.13294965952701</v>
      </c>
      <c r="X7">
        <v>0</v>
      </c>
      <c r="Y7">
        <v>269.79131108272202</v>
      </c>
      <c r="Z7">
        <v>1622.9716751619858</v>
      </c>
      <c r="AA7">
        <v>2159.1565784767399</v>
      </c>
      <c r="AB7">
        <v>0</v>
      </c>
    </row>
    <row r="8" spans="1:28" x14ac:dyDescent="0.35">
      <c r="A8" t="s">
        <v>118</v>
      </c>
      <c r="B8" t="s">
        <v>45</v>
      </c>
      <c r="C8">
        <v>7027.3123089749106</v>
      </c>
      <c r="D8">
        <v>-1.6887085612304027</v>
      </c>
      <c r="E8">
        <v>1911.267351120614</v>
      </c>
      <c r="F8">
        <v>-9681.9234608252009</v>
      </c>
      <c r="G8">
        <v>0</v>
      </c>
      <c r="H8">
        <v>259.14738762099</v>
      </c>
      <c r="I8">
        <v>0</v>
      </c>
      <c r="J8">
        <v>578.32405625473496</v>
      </c>
      <c r="K8">
        <v>0</v>
      </c>
      <c r="L8">
        <v>750.05552192370101</v>
      </c>
      <c r="M8">
        <v>-39.752834873078008</v>
      </c>
      <c r="N8">
        <v>44.7667689815339</v>
      </c>
      <c r="O8">
        <v>46.543549655347398</v>
      </c>
      <c r="P8">
        <v>272.17570557672798</v>
      </c>
      <c r="Q8">
        <v>-64.916134118305024</v>
      </c>
      <c r="R8">
        <v>288.41733061521302</v>
      </c>
      <c r="S8">
        <v>-21.859724999829197</v>
      </c>
      <c r="T8">
        <v>0</v>
      </c>
      <c r="U8">
        <v>0</v>
      </c>
      <c r="V8">
        <v>2584.2717685590801</v>
      </c>
      <c r="W8">
        <v>131.150728576418</v>
      </c>
      <c r="X8">
        <v>0</v>
      </c>
      <c r="Y8">
        <v>375.10331572570601</v>
      </c>
      <c r="Z8">
        <v>2360.34567346006</v>
      </c>
      <c r="AA8">
        <v>2400.0065471855801</v>
      </c>
      <c r="AB8">
        <v>0</v>
      </c>
    </row>
    <row r="9" spans="1:28" x14ac:dyDescent="0.35">
      <c r="A9" t="s">
        <v>118</v>
      </c>
      <c r="B9" t="s">
        <v>85</v>
      </c>
      <c r="C9">
        <v>4552.4945352505911</v>
      </c>
      <c r="D9">
        <v>-9158.6869134825502</v>
      </c>
      <c r="E9">
        <v>25990.147761274548</v>
      </c>
      <c r="F9">
        <v>-21422.3849022182</v>
      </c>
      <c r="G9">
        <v>13593.8816447387</v>
      </c>
      <c r="H9">
        <v>2479.80201159943</v>
      </c>
      <c r="I9">
        <v>17329.856300218398</v>
      </c>
      <c r="J9">
        <v>10953.4699847355</v>
      </c>
      <c r="K9">
        <v>0</v>
      </c>
      <c r="L9">
        <v>21035.717975416199</v>
      </c>
      <c r="M9">
        <v>2801.7516213177496</v>
      </c>
      <c r="N9">
        <v>1107.09797655273</v>
      </c>
      <c r="O9">
        <v>8453.5022751159595</v>
      </c>
      <c r="P9">
        <v>6312.4007157108599</v>
      </c>
      <c r="Q9">
        <v>3521.0544349747533</v>
      </c>
      <c r="R9">
        <v>7903.2989559342996</v>
      </c>
      <c r="S9">
        <v>1152.5938696197341</v>
      </c>
      <c r="T9">
        <v>0</v>
      </c>
      <c r="U9">
        <v>0</v>
      </c>
      <c r="V9">
        <v>64154.544226954</v>
      </c>
      <c r="W9">
        <v>608.063954311251</v>
      </c>
      <c r="X9">
        <v>0</v>
      </c>
      <c r="Y9">
        <v>488.48963406458802</v>
      </c>
      <c r="Z9">
        <v>2556.2491064316268</v>
      </c>
      <c r="AA9">
        <v>2654.9845513070009</v>
      </c>
      <c r="AB9">
        <v>0</v>
      </c>
    </row>
    <row r="10" spans="1:28" x14ac:dyDescent="0.35">
      <c r="A10" t="s">
        <v>118</v>
      </c>
      <c r="B10" t="s">
        <v>12</v>
      </c>
      <c r="C10">
        <v>11259.521498938326</v>
      </c>
      <c r="D10">
        <v>-123.86171181461199</v>
      </c>
      <c r="E10">
        <v>8767.6435954993503</v>
      </c>
      <c r="F10">
        <v>-46789.903219018881</v>
      </c>
      <c r="G10">
        <v>4821.8086365086001</v>
      </c>
      <c r="H10">
        <v>800.09814310434695</v>
      </c>
      <c r="I10">
        <v>8610.0758549649108</v>
      </c>
      <c r="J10">
        <v>4081.7793649044102</v>
      </c>
      <c r="K10">
        <v>0</v>
      </c>
      <c r="L10">
        <v>10829.740640584199</v>
      </c>
      <c r="M10">
        <v>318.37661387181299</v>
      </c>
      <c r="N10">
        <v>420.61806284618399</v>
      </c>
      <c r="O10">
        <v>735.66499378657397</v>
      </c>
      <c r="P10">
        <v>4786.6673573025</v>
      </c>
      <c r="Q10">
        <v>2609.6584489123111</v>
      </c>
      <c r="R10">
        <v>6956.3446361783999</v>
      </c>
      <c r="S10">
        <v>1164.42118577664</v>
      </c>
      <c r="T10">
        <v>0</v>
      </c>
      <c r="U10">
        <v>0</v>
      </c>
      <c r="V10">
        <v>101024.318920979</v>
      </c>
      <c r="W10">
        <v>1629.30861286083</v>
      </c>
      <c r="X10">
        <v>0</v>
      </c>
      <c r="Y10">
        <v>722.88797682561801</v>
      </c>
      <c r="Z10">
        <v>3714.272944550326</v>
      </c>
      <c r="AA10">
        <v>4352.6341199096296</v>
      </c>
      <c r="AB10">
        <v>0</v>
      </c>
    </row>
    <row r="11" spans="1:28" x14ac:dyDescent="0.35">
      <c r="A11" t="s">
        <v>119</v>
      </c>
      <c r="B11" t="s">
        <v>102</v>
      </c>
      <c r="C11">
        <v>26164.501508520261</v>
      </c>
      <c r="D11">
        <v>20.878107677709295</v>
      </c>
      <c r="E11">
        <v>9016.3700065099438</v>
      </c>
      <c r="F11">
        <v>-8827.040712653461</v>
      </c>
      <c r="G11">
        <v>19263.6104152187</v>
      </c>
      <c r="H11">
        <v>1063.3391241816</v>
      </c>
      <c r="I11">
        <v>3081.04243423242</v>
      </c>
      <c r="J11">
        <v>1280.5647294546</v>
      </c>
      <c r="K11">
        <v>227.80136664308901</v>
      </c>
      <c r="L11">
        <v>4898.5114127871102</v>
      </c>
      <c r="M11">
        <v>82.274640024521801</v>
      </c>
      <c r="N11">
        <v>168.64707500847501</v>
      </c>
      <c r="O11">
        <v>119.881705190326</v>
      </c>
      <c r="P11">
        <v>181.15637176530399</v>
      </c>
      <c r="Q11">
        <v>-117.95884226381001</v>
      </c>
      <c r="R11">
        <v>118.093190220439</v>
      </c>
      <c r="S11">
        <v>10.817322136413992</v>
      </c>
      <c r="T11">
        <v>0</v>
      </c>
      <c r="U11">
        <v>0</v>
      </c>
      <c r="V11">
        <v>17437.818926449901</v>
      </c>
      <c r="W11">
        <v>686.20754115806199</v>
      </c>
      <c r="X11">
        <v>0</v>
      </c>
      <c r="Y11">
        <v>0</v>
      </c>
      <c r="Z11">
        <v>14707.2378873299</v>
      </c>
      <c r="AA11">
        <v>14738.672765805901</v>
      </c>
      <c r="AB11">
        <v>0</v>
      </c>
    </row>
    <row r="12" spans="1:28" x14ac:dyDescent="0.35">
      <c r="A12" t="s">
        <v>119</v>
      </c>
      <c r="B12" t="s">
        <v>7</v>
      </c>
      <c r="C12">
        <v>21042.863759081709</v>
      </c>
      <c r="D12">
        <v>-9306.8641648595913</v>
      </c>
      <c r="E12">
        <v>13289.464092093351</v>
      </c>
      <c r="F12">
        <v>-31294.079371774809</v>
      </c>
      <c r="G12">
        <v>11535.578459541901</v>
      </c>
      <c r="H12">
        <v>0</v>
      </c>
      <c r="I12">
        <v>2320.0215238997198</v>
      </c>
      <c r="J12">
        <v>1074.2094221066</v>
      </c>
      <c r="K12">
        <v>0</v>
      </c>
      <c r="L12">
        <v>2988.47802972912</v>
      </c>
      <c r="M12">
        <v>20.2575517822752</v>
      </c>
      <c r="N12">
        <v>75.181808620610497</v>
      </c>
      <c r="O12">
        <v>72.119890213803899</v>
      </c>
      <c r="P12">
        <v>395.63984147354103</v>
      </c>
      <c r="Q12">
        <v>-25.670117317823951</v>
      </c>
      <c r="R12">
        <v>265.54814534976799</v>
      </c>
      <c r="S12">
        <v>-178.083454387166</v>
      </c>
      <c r="T12">
        <v>0</v>
      </c>
      <c r="U12">
        <v>0</v>
      </c>
      <c r="V12">
        <v>3384.1751439873101</v>
      </c>
      <c r="W12">
        <v>1229.4892819168899</v>
      </c>
      <c r="X12">
        <v>0</v>
      </c>
      <c r="Y12">
        <v>564.69770120206397</v>
      </c>
      <c r="Z12">
        <v>6867.9376729050273</v>
      </c>
      <c r="AA12">
        <v>7041.0321316328909</v>
      </c>
      <c r="AB12">
        <v>0</v>
      </c>
    </row>
    <row r="13" spans="1:28" x14ac:dyDescent="0.35">
      <c r="A13" t="s">
        <v>119</v>
      </c>
      <c r="B13" t="s">
        <v>100</v>
      </c>
      <c r="C13">
        <v>127649.26432486832</v>
      </c>
      <c r="D13">
        <v>-142.51384310415889</v>
      </c>
      <c r="E13">
        <v>27447.450489033748</v>
      </c>
      <c r="F13">
        <v>-51612.590488803122</v>
      </c>
      <c r="G13">
        <v>32235.939366668401</v>
      </c>
      <c r="H13">
        <v>1866.3215966031501</v>
      </c>
      <c r="I13">
        <v>3245.19481671325</v>
      </c>
      <c r="J13">
        <v>1561.87430943957</v>
      </c>
      <c r="K13">
        <v>277.10016871857499</v>
      </c>
      <c r="L13">
        <v>6032.3954842964004</v>
      </c>
      <c r="M13">
        <v>75.621303133421009</v>
      </c>
      <c r="N13">
        <v>173.24042455846001</v>
      </c>
      <c r="O13">
        <v>135.940293600226</v>
      </c>
      <c r="P13">
        <v>270.91111576927102</v>
      </c>
      <c r="Q13">
        <v>-748.73697672476897</v>
      </c>
      <c r="R13">
        <v>156.09610910750001</v>
      </c>
      <c r="S13">
        <v>136.56888003730799</v>
      </c>
      <c r="T13">
        <v>0</v>
      </c>
      <c r="U13">
        <v>0</v>
      </c>
      <c r="V13">
        <v>3407.0858651497601</v>
      </c>
      <c r="W13">
        <v>1399.39136144091</v>
      </c>
      <c r="X13">
        <v>0</v>
      </c>
      <c r="Y13">
        <v>471.11592123465698</v>
      </c>
      <c r="Z13">
        <v>7906.5840605875965</v>
      </c>
      <c r="AA13">
        <v>8399.1100193430102</v>
      </c>
      <c r="AB13">
        <v>0</v>
      </c>
    </row>
    <row r="14" spans="1:28" x14ac:dyDescent="0.35">
      <c r="A14" t="s">
        <v>120</v>
      </c>
      <c r="B14" t="s">
        <v>35</v>
      </c>
      <c r="C14">
        <v>6412.688659724321</v>
      </c>
      <c r="D14">
        <v>-3.2058306886281009</v>
      </c>
      <c r="E14">
        <v>3435.3121787098544</v>
      </c>
      <c r="F14">
        <v>-7865.7986808165106</v>
      </c>
      <c r="G14">
        <v>0</v>
      </c>
      <c r="H14">
        <v>306.03841420286398</v>
      </c>
      <c r="I14">
        <v>1351.74571269642</v>
      </c>
      <c r="J14">
        <v>740.60484813462597</v>
      </c>
      <c r="K14">
        <v>0</v>
      </c>
      <c r="L14">
        <v>1988.0610377729399</v>
      </c>
      <c r="M14">
        <v>-13.8848115750055</v>
      </c>
      <c r="N14">
        <v>73.443400384345395</v>
      </c>
      <c r="O14">
        <v>97.861461603013495</v>
      </c>
      <c r="P14">
        <v>216.311829328074</v>
      </c>
      <c r="Q14">
        <v>-152.02311253291651</v>
      </c>
      <c r="R14">
        <v>387.37366752510798</v>
      </c>
      <c r="S14">
        <v>246.78785374204199</v>
      </c>
      <c r="T14">
        <v>0</v>
      </c>
      <c r="U14">
        <v>0</v>
      </c>
      <c r="V14">
        <v>25729.119725811601</v>
      </c>
      <c r="W14">
        <v>209.23223869838799</v>
      </c>
      <c r="X14">
        <v>0</v>
      </c>
      <c r="Y14">
        <v>224.53137530228</v>
      </c>
      <c r="Z14">
        <v>2174.61797485531</v>
      </c>
      <c r="AA14">
        <v>2169.7105649598202</v>
      </c>
      <c r="AB14">
        <v>0</v>
      </c>
    </row>
    <row r="15" spans="1:28" x14ac:dyDescent="0.35">
      <c r="A15" t="s">
        <v>120</v>
      </c>
      <c r="B15" t="s">
        <v>74</v>
      </c>
      <c r="C15">
        <v>39644.392177549809</v>
      </c>
      <c r="D15">
        <v>-9038.9062430141003</v>
      </c>
      <c r="E15">
        <v>4703.4674481221991</v>
      </c>
      <c r="F15">
        <v>-31473.301260497101</v>
      </c>
      <c r="G15">
        <v>2571.1446465684398</v>
      </c>
      <c r="H15">
        <v>438.88706480874498</v>
      </c>
      <c r="I15">
        <v>1520.96635807553</v>
      </c>
      <c r="J15">
        <v>1012.78153070087</v>
      </c>
      <c r="K15">
        <v>0</v>
      </c>
      <c r="L15">
        <v>1818.15567307781</v>
      </c>
      <c r="M15">
        <v>30.094267918624098</v>
      </c>
      <c r="N15">
        <v>92.598434226556193</v>
      </c>
      <c r="O15">
        <v>52.306054541423201</v>
      </c>
      <c r="P15">
        <v>332.40481936204498</v>
      </c>
      <c r="Q15">
        <v>-261.997473941686</v>
      </c>
      <c r="R15">
        <v>415.31263268065601</v>
      </c>
      <c r="S15">
        <v>-146.134822533722</v>
      </c>
      <c r="T15">
        <v>0</v>
      </c>
      <c r="U15">
        <v>0</v>
      </c>
      <c r="V15">
        <v>7131.4570177546202</v>
      </c>
      <c r="W15">
        <v>499.30183142900501</v>
      </c>
      <c r="X15">
        <v>0</v>
      </c>
      <c r="Y15">
        <v>348.68954602631197</v>
      </c>
      <c r="Z15">
        <v>1620.7393100289469</v>
      </c>
      <c r="AA15">
        <v>1773.9900084161309</v>
      </c>
      <c r="AB15">
        <v>0</v>
      </c>
    </row>
    <row r="16" spans="1:28" x14ac:dyDescent="0.35">
      <c r="A16" t="s">
        <v>120</v>
      </c>
      <c r="B16" t="s">
        <v>32</v>
      </c>
      <c r="C16">
        <v>12453.985270442527</v>
      </c>
      <c r="D16">
        <v>-150.85471713071712</v>
      </c>
      <c r="E16">
        <v>4949.3044729529902</v>
      </c>
      <c r="F16">
        <v>-49969.344848765206</v>
      </c>
      <c r="G16">
        <v>3644.73802210229</v>
      </c>
      <c r="H16">
        <v>437.714570019983</v>
      </c>
      <c r="I16">
        <v>1996.52253908023</v>
      </c>
      <c r="J16">
        <v>1328.29379381639</v>
      </c>
      <c r="K16">
        <v>0</v>
      </c>
      <c r="L16">
        <v>2011.57402523768</v>
      </c>
      <c r="M16">
        <v>134.330726732465</v>
      </c>
      <c r="N16">
        <v>185.940359671306</v>
      </c>
      <c r="O16">
        <v>92.127423380761201</v>
      </c>
      <c r="P16">
        <v>397.64010475342798</v>
      </c>
      <c r="Q16">
        <v>-662.07044406225498</v>
      </c>
      <c r="R16">
        <v>479.89965377194602</v>
      </c>
      <c r="S16">
        <v>209.76074612571799</v>
      </c>
      <c r="T16">
        <v>0</v>
      </c>
      <c r="U16">
        <v>0</v>
      </c>
      <c r="V16">
        <v>31472.981088018299</v>
      </c>
      <c r="W16">
        <v>578.03690359984796</v>
      </c>
      <c r="X16">
        <v>0</v>
      </c>
      <c r="Y16">
        <v>504.44579575032998</v>
      </c>
      <c r="Z16">
        <v>3136.558864330756</v>
      </c>
      <c r="AA16">
        <v>3625.11163764602</v>
      </c>
      <c r="AB16">
        <v>0</v>
      </c>
    </row>
    <row r="17" spans="1:28" x14ac:dyDescent="0.35">
      <c r="A17" t="s">
        <v>107</v>
      </c>
      <c r="B17" t="s">
        <v>28</v>
      </c>
      <c r="C17">
        <v>1015.2208132462963</v>
      </c>
      <c r="D17">
        <v>-815.00495397694999</v>
      </c>
      <c r="E17">
        <v>1696.0606038638398</v>
      </c>
      <c r="F17">
        <v>1784.8160403143499</v>
      </c>
      <c r="G17">
        <v>1565.135943889476</v>
      </c>
      <c r="H17">
        <v>292.91902870003997</v>
      </c>
      <c r="I17">
        <v>3329.7386660254001</v>
      </c>
      <c r="J17">
        <v>1736.9586252259501</v>
      </c>
      <c r="K17">
        <v>0</v>
      </c>
      <c r="L17">
        <v>7473.8151238057499</v>
      </c>
      <c r="M17">
        <v>654.23577803411035</v>
      </c>
      <c r="N17">
        <v>309.91650251344839</v>
      </c>
      <c r="O17">
        <v>326.20769274264097</v>
      </c>
      <c r="P17">
        <v>2067.4707739219698</v>
      </c>
      <c r="Q17">
        <v>951.92173253076305</v>
      </c>
      <c r="R17">
        <v>3047.1572500779298</v>
      </c>
      <c r="S17">
        <v>851.50071216258902</v>
      </c>
      <c r="T17">
        <v>0</v>
      </c>
      <c r="U17">
        <v>0</v>
      </c>
      <c r="V17">
        <v>42022.767733426597</v>
      </c>
      <c r="W17">
        <v>966.10683138359502</v>
      </c>
      <c r="X17">
        <v>0</v>
      </c>
      <c r="Y17">
        <v>436.59232498450001</v>
      </c>
      <c r="Z17">
        <v>1947.1497998350401</v>
      </c>
      <c r="AA17">
        <v>1980.96100946257</v>
      </c>
      <c r="AB17">
        <v>0</v>
      </c>
    </row>
    <row r="18" spans="1:28" x14ac:dyDescent="0.35">
      <c r="A18" t="s">
        <v>107</v>
      </c>
      <c r="B18" t="s">
        <v>94</v>
      </c>
      <c r="C18">
        <v>13731.848767958878</v>
      </c>
      <c r="D18">
        <v>-20730.865464612078</v>
      </c>
      <c r="E18">
        <v>7617.394362071951</v>
      </c>
      <c r="F18">
        <v>-20839.410310974021</v>
      </c>
      <c r="G18">
        <v>4900.7941828883304</v>
      </c>
      <c r="H18">
        <v>686.61021180101898</v>
      </c>
      <c r="I18">
        <v>2455.3056425303798</v>
      </c>
      <c r="J18">
        <v>1568.2163139384099</v>
      </c>
      <c r="K18">
        <v>0</v>
      </c>
      <c r="L18">
        <v>4510.5986985630097</v>
      </c>
      <c r="M18">
        <v>168.95372712305749</v>
      </c>
      <c r="N18">
        <v>157.9652884239685</v>
      </c>
      <c r="O18">
        <v>227.60522848437299</v>
      </c>
      <c r="P18">
        <v>2040.62160343765</v>
      </c>
      <c r="Q18">
        <v>1102.40339559621</v>
      </c>
      <c r="R18">
        <v>3512.4486968762499</v>
      </c>
      <c r="S18">
        <v>1333.21040826279</v>
      </c>
      <c r="T18">
        <v>0</v>
      </c>
      <c r="U18">
        <v>0</v>
      </c>
      <c r="V18">
        <v>62872.568432906999</v>
      </c>
      <c r="W18">
        <v>2682.3332685709001</v>
      </c>
      <c r="X18">
        <v>0</v>
      </c>
      <c r="Y18">
        <v>472.60252874854882</v>
      </c>
      <c r="Z18">
        <v>2344.4338396071671</v>
      </c>
      <c r="AA18">
        <v>2386.077956027651</v>
      </c>
      <c r="AB18">
        <v>0</v>
      </c>
    </row>
    <row r="19" spans="1:28" x14ac:dyDescent="0.35">
      <c r="A19" t="s">
        <v>107</v>
      </c>
      <c r="B19" t="s">
        <v>21</v>
      </c>
      <c r="C19">
        <v>14649.581156579477</v>
      </c>
      <c r="D19">
        <v>-119.3596686997752</v>
      </c>
      <c r="E19">
        <v>8610.1431278721011</v>
      </c>
      <c r="F19">
        <v>-25003.141316463898</v>
      </c>
      <c r="G19">
        <v>5295.15136247173</v>
      </c>
      <c r="H19">
        <v>768.25814463645804</v>
      </c>
      <c r="I19">
        <v>3225.2646427816799</v>
      </c>
      <c r="J19">
        <v>2068.0635466733102</v>
      </c>
      <c r="K19">
        <v>0</v>
      </c>
      <c r="L19">
        <v>3814.7312589435401</v>
      </c>
      <c r="M19">
        <v>154.256417457395</v>
      </c>
      <c r="N19">
        <v>215.931282866175</v>
      </c>
      <c r="O19">
        <v>320.861078250491</v>
      </c>
      <c r="P19">
        <v>1546.4175714098899</v>
      </c>
      <c r="Q19">
        <v>806.9158791497639</v>
      </c>
      <c r="R19">
        <v>3736.71925605147</v>
      </c>
      <c r="S19">
        <v>871.02168644577</v>
      </c>
      <c r="T19">
        <v>0</v>
      </c>
      <c r="U19">
        <v>0</v>
      </c>
      <c r="V19">
        <v>63752.467366029399</v>
      </c>
      <c r="W19">
        <v>3424.0531302450499</v>
      </c>
      <c r="X19">
        <v>0</v>
      </c>
      <c r="Y19">
        <v>450.21265934497802</v>
      </c>
      <c r="Z19">
        <v>2384.6841155243187</v>
      </c>
      <c r="AA19">
        <v>2738.06653721775</v>
      </c>
      <c r="AB19">
        <v>0</v>
      </c>
    </row>
    <row r="20" spans="1:28" x14ac:dyDescent="0.35">
      <c r="A20" t="s">
        <v>108</v>
      </c>
      <c r="B20" t="s">
        <v>48</v>
      </c>
      <c r="C20">
        <v>3330.7744492248362</v>
      </c>
      <c r="D20">
        <v>-742.42069786806292</v>
      </c>
      <c r="E20">
        <v>5002.7334731614792</v>
      </c>
      <c r="F20">
        <v>3328.2814628917999</v>
      </c>
      <c r="G20">
        <v>4175.2582793164256</v>
      </c>
      <c r="H20">
        <v>777.78797629267603</v>
      </c>
      <c r="I20">
        <v>5988.21946482575</v>
      </c>
      <c r="J20">
        <v>2755.6343902640601</v>
      </c>
      <c r="K20">
        <v>0</v>
      </c>
      <c r="L20">
        <v>9601.9845526033296</v>
      </c>
      <c r="M20">
        <v>371.66360658709539</v>
      </c>
      <c r="N20">
        <v>362.1016239472454</v>
      </c>
      <c r="O20">
        <v>528.90960111939899</v>
      </c>
      <c r="P20">
        <v>3167.4484386229501</v>
      </c>
      <c r="Q20">
        <v>674.58476363247405</v>
      </c>
      <c r="R20">
        <v>3426.3567426223599</v>
      </c>
      <c r="S20">
        <v>1023.051214878462</v>
      </c>
      <c r="T20">
        <v>0</v>
      </c>
      <c r="U20">
        <v>0</v>
      </c>
      <c r="V20">
        <v>30634.516587769602</v>
      </c>
      <c r="W20">
        <v>477.15167079803001</v>
      </c>
      <c r="X20">
        <v>0</v>
      </c>
      <c r="Y20">
        <v>524.38666906279195</v>
      </c>
      <c r="Z20">
        <v>3201.2992777203999</v>
      </c>
      <c r="AA20">
        <v>3166.61503795615</v>
      </c>
      <c r="AB20">
        <v>0</v>
      </c>
    </row>
    <row r="21" spans="1:28" x14ac:dyDescent="0.35">
      <c r="A21" t="s">
        <v>108</v>
      </c>
      <c r="B21" t="s">
        <v>40</v>
      </c>
      <c r="C21">
        <v>14133.233452325878</v>
      </c>
      <c r="D21">
        <v>-22084.483021766559</v>
      </c>
      <c r="E21">
        <v>7720.7545430204209</v>
      </c>
      <c r="F21">
        <v>-21374.641728441191</v>
      </c>
      <c r="G21">
        <v>4567.6873528693504</v>
      </c>
      <c r="H21">
        <v>615.11192541619801</v>
      </c>
      <c r="I21">
        <v>2221.83922448062</v>
      </c>
      <c r="J21">
        <v>1489.69151154525</v>
      </c>
      <c r="K21">
        <v>0</v>
      </c>
      <c r="L21">
        <v>7545.0969629349602</v>
      </c>
      <c r="M21">
        <v>210.08952861487847</v>
      </c>
      <c r="N21">
        <v>200.25968604143452</v>
      </c>
      <c r="O21">
        <v>399.26046947356701</v>
      </c>
      <c r="P21">
        <v>3224.6659865734</v>
      </c>
      <c r="Q21">
        <v>547.21677127389307</v>
      </c>
      <c r="R21">
        <v>4529.1457829608999</v>
      </c>
      <c r="S21">
        <v>1462.963343657</v>
      </c>
      <c r="T21">
        <v>0</v>
      </c>
      <c r="U21">
        <v>0</v>
      </c>
      <c r="V21">
        <v>58705.964132806497</v>
      </c>
      <c r="W21">
        <v>1095.3919790495499</v>
      </c>
      <c r="X21">
        <v>0</v>
      </c>
      <c r="Y21">
        <v>403.21497720025991</v>
      </c>
      <c r="Z21">
        <v>2459.876133296857</v>
      </c>
      <c r="AA21">
        <v>2519.4393772950111</v>
      </c>
      <c r="AB21">
        <v>0</v>
      </c>
    </row>
    <row r="22" spans="1:28" x14ac:dyDescent="0.35">
      <c r="A22" t="s">
        <v>108</v>
      </c>
      <c r="B22" t="s">
        <v>11</v>
      </c>
      <c r="C22">
        <v>39155.275267176476</v>
      </c>
      <c r="D22">
        <v>-109.8877113298814</v>
      </c>
      <c r="E22">
        <v>10894.500298699</v>
      </c>
      <c r="F22">
        <v>-24465.166225052759</v>
      </c>
      <c r="G22">
        <v>4540.0655271323603</v>
      </c>
      <c r="H22">
        <v>974.69881855523204</v>
      </c>
      <c r="I22">
        <v>2763.72712473102</v>
      </c>
      <c r="J22">
        <v>1583.6298430046099</v>
      </c>
      <c r="K22">
        <v>32.489794150450102</v>
      </c>
      <c r="L22">
        <v>2239.7687008261901</v>
      </c>
      <c r="M22">
        <v>65.756228078363989</v>
      </c>
      <c r="N22">
        <v>127.789856425867</v>
      </c>
      <c r="O22">
        <v>169.69111410006701</v>
      </c>
      <c r="P22">
        <v>600.62180371861803</v>
      </c>
      <c r="Q22">
        <v>169.57677419136201</v>
      </c>
      <c r="R22">
        <v>1489.50466585818</v>
      </c>
      <c r="S22">
        <v>529.30989955089103</v>
      </c>
      <c r="T22">
        <v>0</v>
      </c>
      <c r="U22">
        <v>0</v>
      </c>
      <c r="V22">
        <v>35075.686038697801</v>
      </c>
      <c r="W22">
        <v>607.90409130777402</v>
      </c>
      <c r="X22">
        <v>0</v>
      </c>
      <c r="Y22">
        <v>463.83535533802097</v>
      </c>
      <c r="Z22">
        <v>2327.9427066848389</v>
      </c>
      <c r="AA22">
        <v>2729.95856417194</v>
      </c>
      <c r="AB22">
        <v>0</v>
      </c>
    </row>
    <row r="23" spans="1:28" x14ac:dyDescent="0.35">
      <c r="A23" t="s">
        <v>109</v>
      </c>
      <c r="B23" t="s">
        <v>1</v>
      </c>
      <c r="C23">
        <v>1854.0129708419263</v>
      </c>
      <c r="D23">
        <v>-940.83941105393501</v>
      </c>
      <c r="E23">
        <v>836.54616861765999</v>
      </c>
      <c r="F23">
        <v>891.94451355253102</v>
      </c>
      <c r="G23">
        <v>646.27752786560302</v>
      </c>
      <c r="H23">
        <v>259.18959201690097</v>
      </c>
      <c r="I23">
        <v>628.98358942128903</v>
      </c>
      <c r="J23">
        <v>226.25787439142999</v>
      </c>
      <c r="K23">
        <v>0</v>
      </c>
      <c r="L23">
        <v>382.78737181343303</v>
      </c>
      <c r="M23">
        <v>41.175716086770493</v>
      </c>
      <c r="N23">
        <v>-31.240096455812601</v>
      </c>
      <c r="O23">
        <v>19.8088969199008</v>
      </c>
      <c r="P23">
        <v>196.12844971998501</v>
      </c>
      <c r="Q23">
        <v>59.124280434969101</v>
      </c>
      <c r="R23">
        <v>242.43123632563501</v>
      </c>
      <c r="S23">
        <v>-63.928364636819097</v>
      </c>
      <c r="T23">
        <v>0</v>
      </c>
      <c r="U23">
        <v>0</v>
      </c>
      <c r="V23">
        <v>2149.5573146275901</v>
      </c>
      <c r="W23">
        <v>735.46527116958396</v>
      </c>
      <c r="X23">
        <v>0</v>
      </c>
      <c r="Y23">
        <v>322.34585038050898</v>
      </c>
      <c r="Z23">
        <v>1376.7582175326099</v>
      </c>
      <c r="AA23">
        <v>1349.80112904931</v>
      </c>
      <c r="AB23">
        <v>0</v>
      </c>
    </row>
    <row r="24" spans="1:28" x14ac:dyDescent="0.35">
      <c r="A24" t="s">
        <v>109</v>
      </c>
      <c r="B24" t="s">
        <v>89</v>
      </c>
      <c r="C24">
        <v>11362.638847123479</v>
      </c>
      <c r="D24">
        <v>-21566.285323387488</v>
      </c>
      <c r="E24">
        <v>10754.31156401927</v>
      </c>
      <c r="F24">
        <v>-17538.79838278189</v>
      </c>
      <c r="G24">
        <v>6140.6722527703996</v>
      </c>
      <c r="H24">
        <v>1424.64912113011</v>
      </c>
      <c r="I24">
        <v>10899.110231005099</v>
      </c>
      <c r="J24">
        <v>6409.4824967468803</v>
      </c>
      <c r="K24">
        <v>813.52220805676598</v>
      </c>
      <c r="L24">
        <v>11798.461746848199</v>
      </c>
      <c r="M24">
        <v>1601.3571929082275</v>
      </c>
      <c r="N24">
        <v>633.7540239043775</v>
      </c>
      <c r="O24">
        <v>819.42465867015505</v>
      </c>
      <c r="P24">
        <v>4379.6156469286998</v>
      </c>
      <c r="Q24">
        <v>1359.3630150561</v>
      </c>
      <c r="R24">
        <v>5816.0413920357396</v>
      </c>
      <c r="S24">
        <v>924.86500576385504</v>
      </c>
      <c r="T24">
        <v>0</v>
      </c>
      <c r="U24">
        <v>0</v>
      </c>
      <c r="V24">
        <v>67583.698745735906</v>
      </c>
      <c r="W24">
        <v>621.25016400212496</v>
      </c>
      <c r="X24">
        <v>0</v>
      </c>
      <c r="Y24">
        <v>508.67263151844293</v>
      </c>
      <c r="Z24">
        <v>1807.9703558925269</v>
      </c>
      <c r="AA24">
        <v>1740.8079139321212</v>
      </c>
      <c r="AB24">
        <v>0</v>
      </c>
    </row>
    <row r="25" spans="1:28" x14ac:dyDescent="0.35">
      <c r="A25" t="s">
        <v>109</v>
      </c>
      <c r="B25" t="s">
        <v>31</v>
      </c>
      <c r="C25">
        <v>53040.140419032978</v>
      </c>
      <c r="D25">
        <v>-114.8815977896064</v>
      </c>
      <c r="E25">
        <v>14690.5913527667</v>
      </c>
      <c r="F25">
        <v>-16720.2161565407</v>
      </c>
      <c r="G25">
        <v>10141.119806131601</v>
      </c>
      <c r="H25">
        <v>1952.02313626511</v>
      </c>
      <c r="I25">
        <v>15899.8506355998</v>
      </c>
      <c r="J25">
        <v>6457.8272434902101</v>
      </c>
      <c r="K25">
        <v>0</v>
      </c>
      <c r="L25">
        <v>15172.9499547459</v>
      </c>
      <c r="M25">
        <v>929.945521303806</v>
      </c>
      <c r="N25">
        <v>991.55227526785802</v>
      </c>
      <c r="O25">
        <v>936.776009701205</v>
      </c>
      <c r="P25">
        <v>5887.9092310559199</v>
      </c>
      <c r="Q25">
        <v>2559.3710322118991</v>
      </c>
      <c r="R25">
        <v>8136.9545386475702</v>
      </c>
      <c r="S25">
        <v>1216.7033822170299</v>
      </c>
      <c r="T25">
        <v>0</v>
      </c>
      <c r="U25">
        <v>0</v>
      </c>
      <c r="V25">
        <v>75167.992526968606</v>
      </c>
      <c r="W25">
        <v>550.02962353384396</v>
      </c>
      <c r="X25">
        <v>0</v>
      </c>
      <c r="Y25">
        <v>526.72346194136196</v>
      </c>
      <c r="Z25">
        <v>2437.2271910509189</v>
      </c>
      <c r="AA25">
        <v>2853.79814723851</v>
      </c>
      <c r="AB25">
        <v>0</v>
      </c>
    </row>
    <row r="26" spans="1:28" x14ac:dyDescent="0.35">
      <c r="A26" t="s">
        <v>110</v>
      </c>
      <c r="B26" t="s">
        <v>97</v>
      </c>
      <c r="C26">
        <v>6488.020366268106</v>
      </c>
      <c r="D26">
        <v>-970.06119673627086</v>
      </c>
      <c r="E26">
        <v>890.22336633662007</v>
      </c>
      <c r="F26">
        <v>849.67391712164704</v>
      </c>
      <c r="G26">
        <v>340.66716427317294</v>
      </c>
      <c r="H26">
        <v>113.991572603077</v>
      </c>
      <c r="I26">
        <v>0</v>
      </c>
      <c r="J26">
        <v>631.004290817217</v>
      </c>
      <c r="K26">
        <v>0</v>
      </c>
      <c r="L26">
        <v>1132.5803366237101</v>
      </c>
      <c r="M26">
        <v>43.451219531132892</v>
      </c>
      <c r="N26">
        <v>45.868661955013096</v>
      </c>
      <c r="O26">
        <v>122.450313629832</v>
      </c>
      <c r="P26">
        <v>1132.0225235206001</v>
      </c>
      <c r="Q26">
        <v>477.87724640415399</v>
      </c>
      <c r="R26">
        <v>1594.63450213487</v>
      </c>
      <c r="S26">
        <v>179.74528968348801</v>
      </c>
      <c r="T26">
        <v>0</v>
      </c>
      <c r="U26">
        <v>0</v>
      </c>
      <c r="V26">
        <v>19021.915261349499</v>
      </c>
      <c r="W26">
        <v>0</v>
      </c>
      <c r="X26">
        <v>0</v>
      </c>
      <c r="Y26">
        <v>162.74098880632701</v>
      </c>
      <c r="Z26">
        <v>782.24576516457398</v>
      </c>
      <c r="AA26">
        <v>766.87750352143803</v>
      </c>
      <c r="AB26">
        <v>0</v>
      </c>
    </row>
    <row r="27" spans="1:28" x14ac:dyDescent="0.35">
      <c r="A27" t="s">
        <v>110</v>
      </c>
      <c r="B27" t="s">
        <v>63</v>
      </c>
      <c r="C27">
        <v>35038.086808885884</v>
      </c>
      <c r="D27">
        <v>-23390.584532654364</v>
      </c>
      <c r="E27">
        <v>5282.4088388816999</v>
      </c>
      <c r="F27">
        <v>-22705.994845526442</v>
      </c>
      <c r="G27">
        <v>1385.9030057601001</v>
      </c>
      <c r="H27">
        <v>227.34502621252</v>
      </c>
      <c r="I27">
        <v>1055.90840453899</v>
      </c>
      <c r="J27">
        <v>1090.88219904992</v>
      </c>
      <c r="K27">
        <v>0</v>
      </c>
      <c r="L27">
        <v>1487.8704937060099</v>
      </c>
      <c r="M27">
        <v>38.996954167102103</v>
      </c>
      <c r="N27">
        <v>52.928440159555493</v>
      </c>
      <c r="O27">
        <v>139.47594574680201</v>
      </c>
      <c r="P27">
        <v>279.87949353827901</v>
      </c>
      <c r="Q27">
        <v>59.949477569875</v>
      </c>
      <c r="R27">
        <v>293.33797947193</v>
      </c>
      <c r="S27">
        <v>0</v>
      </c>
      <c r="T27">
        <v>0</v>
      </c>
      <c r="U27">
        <v>0</v>
      </c>
      <c r="V27">
        <v>14758.321373348601</v>
      </c>
      <c r="W27">
        <v>173.73071675787099</v>
      </c>
      <c r="X27">
        <v>0</v>
      </c>
      <c r="Y27">
        <v>203.48309244231291</v>
      </c>
      <c r="Z27">
        <v>349.46392214526895</v>
      </c>
      <c r="AA27">
        <v>389.60807329464296</v>
      </c>
      <c r="AB27">
        <v>0</v>
      </c>
    </row>
    <row r="28" spans="1:28" x14ac:dyDescent="0.35">
      <c r="A28" t="s">
        <v>110</v>
      </c>
      <c r="B28" t="s">
        <v>9</v>
      </c>
      <c r="C28">
        <v>359589.17543672433</v>
      </c>
      <c r="D28">
        <v>-127.52242263745191</v>
      </c>
      <c r="E28">
        <v>11045.2562163941</v>
      </c>
      <c r="F28">
        <v>-27603.25808927805</v>
      </c>
      <c r="G28">
        <v>1451.67284750003</v>
      </c>
      <c r="H28">
        <v>299.92837180507303</v>
      </c>
      <c r="I28">
        <v>1510.33831807192</v>
      </c>
      <c r="J28">
        <v>1841.6726430589099</v>
      </c>
      <c r="K28">
        <v>0</v>
      </c>
      <c r="L28">
        <v>2056.7159696778499</v>
      </c>
      <c r="M28">
        <v>69.468192184733994</v>
      </c>
      <c r="N28">
        <v>130.39659569030101</v>
      </c>
      <c r="O28">
        <v>0</v>
      </c>
      <c r="P28">
        <v>260.71577482344998</v>
      </c>
      <c r="Q28">
        <v>87.499255733306995</v>
      </c>
      <c r="R28">
        <v>672.79175002734701</v>
      </c>
      <c r="S28">
        <v>143.21631917806701</v>
      </c>
      <c r="T28">
        <v>0</v>
      </c>
      <c r="U28">
        <v>0</v>
      </c>
      <c r="V28">
        <v>30279.1327320825</v>
      </c>
      <c r="W28">
        <v>573.067064994676</v>
      </c>
      <c r="X28">
        <v>0</v>
      </c>
      <c r="Y28">
        <v>277.54625105993199</v>
      </c>
      <c r="Z28">
        <v>1453.2425763964288</v>
      </c>
      <c r="AA28">
        <v>1852.1874374832701</v>
      </c>
      <c r="AB28">
        <v>0</v>
      </c>
    </row>
    <row r="29" spans="1:28" x14ac:dyDescent="0.35">
      <c r="A29" t="s">
        <v>115</v>
      </c>
      <c r="B29" t="s">
        <v>24</v>
      </c>
      <c r="C29">
        <v>4269.2374186800607</v>
      </c>
      <c r="D29">
        <v>-14.129788156168303</v>
      </c>
      <c r="E29">
        <v>3048.5915098071441</v>
      </c>
      <c r="F29">
        <v>-7894.9821172721713</v>
      </c>
      <c r="G29">
        <v>0</v>
      </c>
      <c r="H29">
        <v>539.05430400379998</v>
      </c>
      <c r="I29">
        <v>2860.25793930088</v>
      </c>
      <c r="J29">
        <v>1386.85370904498</v>
      </c>
      <c r="K29">
        <v>1534.2713977383601</v>
      </c>
      <c r="L29">
        <v>3111.1529873531899</v>
      </c>
      <c r="M29">
        <v>330.4399760351028</v>
      </c>
      <c r="N29">
        <v>415.62584925828099</v>
      </c>
      <c r="O29">
        <v>466.78923372661302</v>
      </c>
      <c r="P29">
        <v>3070.67792210589</v>
      </c>
      <c r="Q29">
        <v>368.58028211168198</v>
      </c>
      <c r="R29">
        <v>3101.5232535300902</v>
      </c>
      <c r="S29">
        <v>499.39218375289204</v>
      </c>
      <c r="T29">
        <v>0</v>
      </c>
      <c r="U29">
        <v>0</v>
      </c>
      <c r="V29">
        <v>17205.905459507601</v>
      </c>
      <c r="W29">
        <v>420.06252465135202</v>
      </c>
      <c r="X29">
        <v>0</v>
      </c>
      <c r="Y29">
        <v>743.661551232698</v>
      </c>
      <c r="Z29">
        <v>3804.2080107310398</v>
      </c>
      <c r="AA29">
        <v>3821.1551178606701</v>
      </c>
      <c r="AB29">
        <v>0</v>
      </c>
    </row>
    <row r="30" spans="1:28" x14ac:dyDescent="0.35">
      <c r="A30" t="s">
        <v>115</v>
      </c>
      <c r="B30" t="s">
        <v>15</v>
      </c>
      <c r="C30">
        <v>43837.70964202231</v>
      </c>
      <c r="D30">
        <v>-9084.4279464491228</v>
      </c>
      <c r="E30">
        <v>5387.1247381009107</v>
      </c>
      <c r="F30">
        <v>-31172.845881690213</v>
      </c>
      <c r="G30">
        <v>2547.0727747404198</v>
      </c>
      <c r="H30">
        <v>524.837801583275</v>
      </c>
      <c r="I30">
        <v>1528.6303258655</v>
      </c>
      <c r="J30">
        <v>1180.7538977450499</v>
      </c>
      <c r="K30">
        <v>0</v>
      </c>
      <c r="L30">
        <v>1390.4418258235901</v>
      </c>
      <c r="M30">
        <v>144.84225082004539</v>
      </c>
      <c r="N30">
        <v>204.13098687492399</v>
      </c>
      <c r="O30">
        <v>112.763331225584</v>
      </c>
      <c r="P30">
        <v>427.46186590084602</v>
      </c>
      <c r="Q30">
        <v>-260.59970404790198</v>
      </c>
      <c r="R30">
        <v>359.86579783034301</v>
      </c>
      <c r="S30">
        <v>-216.41968745176959</v>
      </c>
      <c r="T30">
        <v>0</v>
      </c>
      <c r="U30">
        <v>0</v>
      </c>
      <c r="V30">
        <v>4996.4677543653397</v>
      </c>
      <c r="W30">
        <v>834.69863140144003</v>
      </c>
      <c r="X30">
        <v>0</v>
      </c>
      <c r="Y30">
        <v>536.84026290130998</v>
      </c>
      <c r="Z30">
        <v>4376.6387257253973</v>
      </c>
      <c r="AA30">
        <v>4424.4593917088214</v>
      </c>
      <c r="AB30">
        <v>0</v>
      </c>
    </row>
    <row r="31" spans="1:28" x14ac:dyDescent="0.35">
      <c r="A31" t="s">
        <v>115</v>
      </c>
      <c r="B31" t="s">
        <v>54</v>
      </c>
      <c r="C31">
        <v>391743.6253638253</v>
      </c>
      <c r="D31">
        <v>-146.53733882552365</v>
      </c>
      <c r="E31">
        <v>4501.6786522052698</v>
      </c>
      <c r="F31">
        <v>-49391.574055522076</v>
      </c>
      <c r="G31">
        <v>0</v>
      </c>
      <c r="H31">
        <v>974.11850571631101</v>
      </c>
      <c r="I31">
        <v>4781.3109116776504</v>
      </c>
      <c r="J31">
        <v>2997.4287627048102</v>
      </c>
      <c r="K31">
        <v>3868.12000902402</v>
      </c>
      <c r="L31">
        <v>6583.5165105052001</v>
      </c>
      <c r="M31">
        <v>727.87840402340896</v>
      </c>
      <c r="N31">
        <v>830.11985299777996</v>
      </c>
      <c r="O31">
        <v>898.62252847719196</v>
      </c>
      <c r="P31">
        <v>6583.2417884075503</v>
      </c>
      <c r="Q31">
        <v>-102.41873021173103</v>
      </c>
      <c r="R31">
        <v>4460.6764823677704</v>
      </c>
      <c r="S31">
        <v>811.918484316216</v>
      </c>
      <c r="T31">
        <v>0</v>
      </c>
      <c r="U31">
        <v>0</v>
      </c>
      <c r="V31">
        <v>25686.0147368375</v>
      </c>
      <c r="W31">
        <v>1918.7954321291199</v>
      </c>
      <c r="X31">
        <v>0</v>
      </c>
      <c r="Y31">
        <v>1132.6944301414901</v>
      </c>
      <c r="Z31">
        <v>5037.9272371095667</v>
      </c>
      <c r="AA31">
        <v>5656.6961362943202</v>
      </c>
      <c r="AB31">
        <v>0</v>
      </c>
    </row>
    <row r="32" spans="1:28" x14ac:dyDescent="0.35">
      <c r="A32" t="s">
        <v>125</v>
      </c>
      <c r="B32" t="s">
        <v>65</v>
      </c>
      <c r="C32">
        <v>525.26289843753125</v>
      </c>
      <c r="D32">
        <v>-979.71611769909521</v>
      </c>
      <c r="E32">
        <v>6022.5532527128908</v>
      </c>
      <c r="F32">
        <v>1572.57138938868</v>
      </c>
      <c r="G32">
        <v>-197.05746767814401</v>
      </c>
      <c r="H32">
        <v>684.684873820397</v>
      </c>
      <c r="I32">
        <v>2300.1096228685601</v>
      </c>
      <c r="J32">
        <v>2743.1700997119901</v>
      </c>
      <c r="K32">
        <v>2273.5868265396298</v>
      </c>
      <c r="L32">
        <v>2658.9343030166501</v>
      </c>
      <c r="M32">
        <v>364.55326431502243</v>
      </c>
      <c r="N32">
        <v>357.14551099708143</v>
      </c>
      <c r="O32">
        <v>684.78749015600897</v>
      </c>
      <c r="P32">
        <v>1833.4581438826999</v>
      </c>
      <c r="Q32">
        <v>422.07339069430901</v>
      </c>
      <c r="R32">
        <v>461.820078018706</v>
      </c>
      <c r="S32">
        <v>146.92603532688298</v>
      </c>
      <c r="T32">
        <v>0</v>
      </c>
      <c r="U32">
        <v>0</v>
      </c>
      <c r="V32">
        <v>6968.79597328615</v>
      </c>
      <c r="W32">
        <v>1102.35009162709</v>
      </c>
      <c r="X32">
        <v>0</v>
      </c>
      <c r="Y32">
        <v>484.16065955361802</v>
      </c>
      <c r="Z32">
        <v>1764.7068393202301</v>
      </c>
      <c r="AA32">
        <v>1754.4491830683</v>
      </c>
      <c r="AB32">
        <v>0</v>
      </c>
    </row>
    <row r="33" spans="1:28" x14ac:dyDescent="0.35">
      <c r="A33" t="s">
        <v>125</v>
      </c>
      <c r="B33" t="s">
        <v>6</v>
      </c>
      <c r="C33">
        <v>10485.151498936479</v>
      </c>
      <c r="D33">
        <v>-23096.265111419387</v>
      </c>
      <c r="E33">
        <v>19762.478295730667</v>
      </c>
      <c r="F33">
        <v>-18027.90943773805</v>
      </c>
      <c r="G33">
        <v>9006.1781064778606</v>
      </c>
      <c r="H33">
        <v>2087.5223531041602</v>
      </c>
      <c r="I33">
        <v>15348.885022628299</v>
      </c>
      <c r="J33">
        <v>14990.761867936701</v>
      </c>
      <c r="K33">
        <v>22638.707933602</v>
      </c>
      <c r="L33">
        <v>13834.925377354901</v>
      </c>
      <c r="M33">
        <v>2898.7652398768673</v>
      </c>
      <c r="N33">
        <v>2581.1905528395278</v>
      </c>
      <c r="O33">
        <v>2676.3154615963799</v>
      </c>
      <c r="P33">
        <v>7915.5988534488897</v>
      </c>
      <c r="Q33">
        <v>1651.1708925303501</v>
      </c>
      <c r="R33">
        <v>3016.3078298350802</v>
      </c>
      <c r="S33">
        <v>1264.2984150084201</v>
      </c>
      <c r="T33">
        <v>0</v>
      </c>
      <c r="U33">
        <v>0</v>
      </c>
      <c r="V33">
        <v>7411.8174800913603</v>
      </c>
      <c r="W33">
        <v>9524.7606183295193</v>
      </c>
      <c r="X33">
        <v>0</v>
      </c>
      <c r="Y33">
        <v>1132.9192350348551</v>
      </c>
      <c r="Z33">
        <v>2850.2304567208366</v>
      </c>
      <c r="AA33">
        <v>2729.2079605962308</v>
      </c>
      <c r="AB33">
        <v>0</v>
      </c>
    </row>
    <row r="34" spans="1:28" x14ac:dyDescent="0.35">
      <c r="A34" t="s">
        <v>125</v>
      </c>
      <c r="B34" t="s">
        <v>68</v>
      </c>
      <c r="C34">
        <v>19591.897283595077</v>
      </c>
      <c r="D34">
        <v>-122.6296344073269</v>
      </c>
      <c r="E34">
        <v>16876.923886504501</v>
      </c>
      <c r="F34">
        <v>-21503.618058215838</v>
      </c>
      <c r="G34">
        <v>8570.8387414825702</v>
      </c>
      <c r="H34">
        <v>1881.1763286820001</v>
      </c>
      <c r="I34">
        <v>16717.834743432199</v>
      </c>
      <c r="J34">
        <v>11166.509473444899</v>
      </c>
      <c r="K34">
        <v>15489.148538052499</v>
      </c>
      <c r="L34">
        <v>13690.468872633101</v>
      </c>
      <c r="M34">
        <v>2022.5780447575612</v>
      </c>
      <c r="N34">
        <v>2083.65472361705</v>
      </c>
      <c r="O34">
        <v>2000.2999335724501</v>
      </c>
      <c r="P34">
        <v>11787.1555845783</v>
      </c>
      <c r="Q34">
        <v>1480.512635207479</v>
      </c>
      <c r="R34">
        <v>4478.6731069527204</v>
      </c>
      <c r="S34">
        <v>1120.00415985513</v>
      </c>
      <c r="T34">
        <v>0</v>
      </c>
      <c r="U34">
        <v>0</v>
      </c>
      <c r="V34">
        <v>20113.191708299</v>
      </c>
      <c r="W34">
        <v>6906.7957195694098</v>
      </c>
      <c r="X34">
        <v>0</v>
      </c>
      <c r="Y34">
        <v>931.90153229597797</v>
      </c>
      <c r="Z34">
        <v>2690.4041839419988</v>
      </c>
      <c r="AA34">
        <v>3127.6248768371602</v>
      </c>
      <c r="AB34">
        <v>0</v>
      </c>
    </row>
    <row r="35" spans="1:28" x14ac:dyDescent="0.35">
      <c r="A35" t="s">
        <v>121</v>
      </c>
      <c r="B35" t="s">
        <v>30</v>
      </c>
      <c r="C35">
        <v>6337.0397069326109</v>
      </c>
      <c r="D35">
        <v>-5.3660236125887018</v>
      </c>
      <c r="E35">
        <v>7914.8397481017746</v>
      </c>
      <c r="F35">
        <v>-5301.5238400950611</v>
      </c>
      <c r="G35">
        <v>0</v>
      </c>
      <c r="H35">
        <v>694.96225021985299</v>
      </c>
      <c r="I35">
        <v>7772.1058979236004</v>
      </c>
      <c r="J35">
        <v>3694.5734648799598</v>
      </c>
      <c r="K35">
        <v>2650.5074687729002</v>
      </c>
      <c r="L35">
        <v>4184.3426303548704</v>
      </c>
      <c r="M35">
        <v>564.72635423439874</v>
      </c>
      <c r="N35">
        <v>642.65033846849201</v>
      </c>
      <c r="O35">
        <v>661.46626457774698</v>
      </c>
      <c r="P35">
        <v>4394.9009980799501</v>
      </c>
      <c r="Q35">
        <v>1997.924700675484</v>
      </c>
      <c r="R35">
        <v>2121.65502965934</v>
      </c>
      <c r="S35">
        <v>553.29098059762498</v>
      </c>
      <c r="T35">
        <v>0</v>
      </c>
      <c r="U35">
        <v>0</v>
      </c>
      <c r="V35">
        <v>15496.012819539401</v>
      </c>
      <c r="W35">
        <v>1560.6517639640599</v>
      </c>
      <c r="X35">
        <v>0</v>
      </c>
      <c r="Y35">
        <v>655.70318104189005</v>
      </c>
      <c r="Z35">
        <v>3474.5525562517</v>
      </c>
      <c r="AA35">
        <v>3595.7937080412798</v>
      </c>
      <c r="AB35">
        <v>0</v>
      </c>
    </row>
    <row r="36" spans="1:28" x14ac:dyDescent="0.35">
      <c r="A36" t="s">
        <v>121</v>
      </c>
      <c r="B36" t="s">
        <v>27</v>
      </c>
      <c r="C36">
        <v>9217.6519563095007</v>
      </c>
      <c r="D36">
        <v>-9226.5614211697612</v>
      </c>
      <c r="E36">
        <v>8636.9754417537497</v>
      </c>
      <c r="F36">
        <v>-29660.454276578061</v>
      </c>
      <c r="G36">
        <v>3660.1847382584001</v>
      </c>
      <c r="H36">
        <v>625.40748348930504</v>
      </c>
      <c r="I36">
        <v>7180.7317376538504</v>
      </c>
      <c r="J36">
        <v>3815.2377262867999</v>
      </c>
      <c r="K36">
        <v>4215.0855380223702</v>
      </c>
      <c r="L36">
        <v>7203.63405573613</v>
      </c>
      <c r="M36">
        <v>1073.8792738154593</v>
      </c>
      <c r="N36">
        <v>1180.1962470522701</v>
      </c>
      <c r="O36">
        <v>827.75468238790995</v>
      </c>
      <c r="P36">
        <v>7002.8266774601898</v>
      </c>
      <c r="Q36">
        <v>1724.299665142853</v>
      </c>
      <c r="R36">
        <v>2349.0083177889101</v>
      </c>
      <c r="S36">
        <v>433.78857891720105</v>
      </c>
      <c r="T36">
        <v>0</v>
      </c>
      <c r="U36">
        <v>0</v>
      </c>
      <c r="V36">
        <v>22158.6102990902</v>
      </c>
      <c r="W36">
        <v>1337.80026854736</v>
      </c>
      <c r="X36">
        <v>0</v>
      </c>
      <c r="Y36">
        <v>714.28624219337701</v>
      </c>
      <c r="Z36">
        <v>3449.8965287382671</v>
      </c>
      <c r="AA36">
        <v>3512.6945304261008</v>
      </c>
      <c r="AB36">
        <v>0</v>
      </c>
    </row>
    <row r="37" spans="1:28" x14ac:dyDescent="0.35">
      <c r="A37" t="s">
        <v>121</v>
      </c>
      <c r="B37" t="s">
        <v>4</v>
      </c>
      <c r="C37">
        <v>23001.344871422527</v>
      </c>
      <c r="D37">
        <v>-103.7838031915647</v>
      </c>
      <c r="E37">
        <v>9874.194844000549</v>
      </c>
      <c r="F37">
        <v>-47260.792045404422</v>
      </c>
      <c r="G37">
        <v>4818.6655658581803</v>
      </c>
      <c r="H37">
        <v>980.953813114019</v>
      </c>
      <c r="I37">
        <v>8299.3285181154806</v>
      </c>
      <c r="J37">
        <v>5289.2452116446502</v>
      </c>
      <c r="K37">
        <v>6424.3132389409702</v>
      </c>
      <c r="L37">
        <v>9908.1086704471709</v>
      </c>
      <c r="M37">
        <v>1237.104046358769</v>
      </c>
      <c r="N37">
        <v>1338.6459037258401</v>
      </c>
      <c r="O37">
        <v>956.91409307537197</v>
      </c>
      <c r="P37">
        <v>5953.8035733801999</v>
      </c>
      <c r="Q37">
        <v>1416.2656407928512</v>
      </c>
      <c r="R37">
        <v>4277.6204989109801</v>
      </c>
      <c r="S37">
        <v>1043.57964494422</v>
      </c>
      <c r="T37">
        <v>0</v>
      </c>
      <c r="U37">
        <v>0</v>
      </c>
      <c r="V37">
        <v>34291.539512565098</v>
      </c>
      <c r="W37">
        <v>2438.5246768571301</v>
      </c>
      <c r="X37">
        <v>0</v>
      </c>
      <c r="Y37">
        <v>1060.30285136733</v>
      </c>
      <c r="Z37">
        <v>4228.0253266532263</v>
      </c>
      <c r="AA37">
        <v>4838.4734377840196</v>
      </c>
      <c r="AB37">
        <v>0</v>
      </c>
    </row>
    <row r="38" spans="1:28" x14ac:dyDescent="0.35">
      <c r="A38" t="s">
        <v>122</v>
      </c>
      <c r="B38" t="s">
        <v>51</v>
      </c>
      <c r="C38">
        <v>8550.5678283694306</v>
      </c>
      <c r="D38">
        <v>18.329078904192897</v>
      </c>
      <c r="E38">
        <v>18421.831126088044</v>
      </c>
      <c r="F38">
        <v>-4472.2841703660506</v>
      </c>
      <c r="G38">
        <v>0</v>
      </c>
      <c r="H38">
        <v>1207.6361499499501</v>
      </c>
      <c r="I38">
        <v>9223.5066159821999</v>
      </c>
      <c r="J38">
        <v>7927.8599966840302</v>
      </c>
      <c r="K38">
        <v>8230.8142030525396</v>
      </c>
      <c r="L38">
        <v>10786.4294189588</v>
      </c>
      <c r="M38">
        <v>1390.4138363200418</v>
      </c>
      <c r="N38">
        <v>1476.51149957085</v>
      </c>
      <c r="O38">
        <v>1475.0933508241701</v>
      </c>
      <c r="P38">
        <v>7171.9705372142298</v>
      </c>
      <c r="Q38">
        <v>1736.936759070674</v>
      </c>
      <c r="R38">
        <v>2982.0357755457198</v>
      </c>
      <c r="S38">
        <v>967.00637209884803</v>
      </c>
      <c r="T38">
        <v>0</v>
      </c>
      <c r="U38">
        <v>0</v>
      </c>
      <c r="V38">
        <v>8859.9575795134497</v>
      </c>
      <c r="W38">
        <v>2422.0131572666901</v>
      </c>
      <c r="X38">
        <v>0</v>
      </c>
      <c r="Y38">
        <v>1234.8265039211699</v>
      </c>
      <c r="Z38">
        <v>3572.63434873386</v>
      </c>
      <c r="AA38">
        <v>3650.7205549446699</v>
      </c>
      <c r="AB38">
        <v>0</v>
      </c>
    </row>
    <row r="39" spans="1:28" x14ac:dyDescent="0.35">
      <c r="A39" t="s">
        <v>122</v>
      </c>
      <c r="B39" t="s">
        <v>64</v>
      </c>
      <c r="C39">
        <v>27981.97936685451</v>
      </c>
      <c r="D39">
        <v>-9209.9169595045332</v>
      </c>
      <c r="E39">
        <v>29955.667395020449</v>
      </c>
      <c r="F39">
        <v>-28346.85935308411</v>
      </c>
      <c r="G39">
        <v>8920.3624000160598</v>
      </c>
      <c r="H39">
        <v>1117.5065154968199</v>
      </c>
      <c r="I39">
        <v>6059.4531942164404</v>
      </c>
      <c r="J39">
        <v>5132.9289561430596</v>
      </c>
      <c r="K39">
        <v>5606.5620100942997</v>
      </c>
      <c r="L39">
        <v>7459.5150857111103</v>
      </c>
      <c r="M39">
        <v>1075.5766821483394</v>
      </c>
      <c r="N39">
        <v>1130.27046215312</v>
      </c>
      <c r="O39">
        <v>1506.9401970034201</v>
      </c>
      <c r="P39">
        <v>7358.8134679190498</v>
      </c>
      <c r="Q39">
        <v>918.20583926603297</v>
      </c>
      <c r="R39">
        <v>2583.25750804275</v>
      </c>
      <c r="S39">
        <v>687.01231027649897</v>
      </c>
      <c r="T39">
        <v>0</v>
      </c>
      <c r="U39">
        <v>0</v>
      </c>
      <c r="V39">
        <v>18235.8064664007</v>
      </c>
      <c r="W39">
        <v>5511.2057712659298</v>
      </c>
      <c r="X39">
        <v>0</v>
      </c>
      <c r="Y39">
        <v>964.90940479437404</v>
      </c>
      <c r="Z39">
        <v>2758.0843895543171</v>
      </c>
      <c r="AA39">
        <v>2727.551130013831</v>
      </c>
      <c r="AB39">
        <v>0</v>
      </c>
    </row>
    <row r="40" spans="1:28" x14ac:dyDescent="0.35">
      <c r="A40" t="s">
        <v>122</v>
      </c>
      <c r="B40" t="s">
        <v>82</v>
      </c>
      <c r="C40">
        <v>413701.96956808434</v>
      </c>
      <c r="D40">
        <v>-132.4836320853623</v>
      </c>
      <c r="E40">
        <v>30156.772765102149</v>
      </c>
      <c r="F40">
        <v>-47467.909096769239</v>
      </c>
      <c r="G40">
        <v>10647.987485048199</v>
      </c>
      <c r="H40">
        <v>1343.33055586408</v>
      </c>
      <c r="I40">
        <v>10362.485378749399</v>
      </c>
      <c r="J40">
        <v>8502.50450148032</v>
      </c>
      <c r="K40">
        <v>11349.3755084898</v>
      </c>
      <c r="L40">
        <v>12909.097126771299</v>
      </c>
      <c r="M40">
        <v>1847.6394760801791</v>
      </c>
      <c r="N40">
        <v>1949.8694358011201</v>
      </c>
      <c r="O40">
        <v>1807.66204503822</v>
      </c>
      <c r="P40">
        <v>10033.314988800899</v>
      </c>
      <c r="Q40">
        <v>1475.5951426382112</v>
      </c>
      <c r="R40">
        <v>3702.3419020863998</v>
      </c>
      <c r="S40">
        <v>1362.9797487220801</v>
      </c>
      <c r="T40">
        <v>0</v>
      </c>
      <c r="U40">
        <v>0</v>
      </c>
      <c r="V40">
        <v>25243.749474426801</v>
      </c>
      <c r="W40">
        <v>4333.6369547921604</v>
      </c>
      <c r="X40">
        <v>0</v>
      </c>
      <c r="Y40">
        <v>1241.7746224648499</v>
      </c>
      <c r="Z40">
        <v>3994.5445054232055</v>
      </c>
      <c r="AA40">
        <v>4609.5291407854902</v>
      </c>
      <c r="AB40">
        <v>0</v>
      </c>
    </row>
    <row r="41" spans="1:28" x14ac:dyDescent="0.35">
      <c r="A41" t="s">
        <v>123</v>
      </c>
      <c r="B41" t="s">
        <v>60</v>
      </c>
      <c r="C41">
        <v>3199.5458786087115</v>
      </c>
      <c r="D41">
        <v>-12.591582037586704</v>
      </c>
      <c r="E41">
        <v>4933.0182636331137</v>
      </c>
      <c r="F41">
        <v>-7374.4977280715102</v>
      </c>
      <c r="G41">
        <v>0</v>
      </c>
      <c r="H41">
        <v>447.391298689032</v>
      </c>
      <c r="I41">
        <v>1443.50032424235</v>
      </c>
      <c r="J41">
        <v>1261.93393920723</v>
      </c>
      <c r="K41">
        <v>463.81331391668499</v>
      </c>
      <c r="L41">
        <v>1961.9826216834699</v>
      </c>
      <c r="M41">
        <v>67.448927772704792</v>
      </c>
      <c r="N41">
        <v>146.48863729481599</v>
      </c>
      <c r="O41">
        <v>160.94898119527701</v>
      </c>
      <c r="P41">
        <v>1738.56501763605</v>
      </c>
      <c r="Q41">
        <v>683.15049364962601</v>
      </c>
      <c r="R41">
        <v>1723.90049130439</v>
      </c>
      <c r="S41">
        <v>466.57535335365503</v>
      </c>
      <c r="T41">
        <v>0</v>
      </c>
      <c r="U41">
        <v>0</v>
      </c>
      <c r="V41">
        <v>34880.376213725103</v>
      </c>
      <c r="W41">
        <v>1826.9237387052101</v>
      </c>
      <c r="X41">
        <v>0</v>
      </c>
      <c r="Y41">
        <v>354.44719199397298</v>
      </c>
      <c r="Z41">
        <v>2700.8580236379798</v>
      </c>
      <c r="AA41">
        <v>2709.9270386094099</v>
      </c>
      <c r="AB41">
        <v>0</v>
      </c>
    </row>
    <row r="42" spans="1:28" x14ac:dyDescent="0.35">
      <c r="A42" t="s">
        <v>123</v>
      </c>
      <c r="B42" t="s">
        <v>56</v>
      </c>
      <c r="C42">
        <v>13772.139721444211</v>
      </c>
      <c r="D42">
        <v>-9228.1857696084426</v>
      </c>
      <c r="E42">
        <v>6954.9027390692609</v>
      </c>
      <c r="F42">
        <v>-29814.961060456153</v>
      </c>
      <c r="G42">
        <v>4016.1535234851699</v>
      </c>
      <c r="H42">
        <v>845.84577411334806</v>
      </c>
      <c r="I42">
        <v>4070.7704660388799</v>
      </c>
      <c r="J42">
        <v>2604.6458870810902</v>
      </c>
      <c r="K42">
        <v>1864.60432036152</v>
      </c>
      <c r="L42">
        <v>10935.9418347546</v>
      </c>
      <c r="M42">
        <v>1214.3941093215894</v>
      </c>
      <c r="N42">
        <v>564.51116437291898</v>
      </c>
      <c r="O42">
        <v>675.33167649376401</v>
      </c>
      <c r="P42">
        <v>4789.0544720471098</v>
      </c>
      <c r="Q42">
        <v>1042.4460047179232</v>
      </c>
      <c r="R42">
        <v>3579.6858087357</v>
      </c>
      <c r="S42">
        <v>1319.931426430494</v>
      </c>
      <c r="T42">
        <v>0</v>
      </c>
      <c r="U42">
        <v>0</v>
      </c>
      <c r="V42">
        <v>25703.9187104675</v>
      </c>
      <c r="W42">
        <v>1378.53537424776</v>
      </c>
      <c r="X42">
        <v>0</v>
      </c>
      <c r="Y42">
        <v>402.38702964103601</v>
      </c>
      <c r="Z42">
        <v>3084.780046808627</v>
      </c>
      <c r="AA42">
        <v>3175.7448776588608</v>
      </c>
      <c r="AB42">
        <v>0</v>
      </c>
    </row>
    <row r="43" spans="1:28" x14ac:dyDescent="0.35">
      <c r="A43" t="s">
        <v>123</v>
      </c>
      <c r="B43" t="s">
        <v>73</v>
      </c>
      <c r="C43">
        <v>25746.02751243543</v>
      </c>
      <c r="D43">
        <v>-137.98451503652521</v>
      </c>
      <c r="E43">
        <v>7102.5407797171501</v>
      </c>
      <c r="F43">
        <v>-48762.855417623628</v>
      </c>
      <c r="G43">
        <v>3865.4590646123702</v>
      </c>
      <c r="H43">
        <v>459.74544351510201</v>
      </c>
      <c r="I43">
        <v>2604.7778475436198</v>
      </c>
      <c r="J43">
        <v>1834.8606425256</v>
      </c>
      <c r="K43">
        <v>588.115263252099</v>
      </c>
      <c r="L43">
        <v>2824.5973590236899</v>
      </c>
      <c r="M43">
        <v>170.895204965375</v>
      </c>
      <c r="N43">
        <v>270.77243350664202</v>
      </c>
      <c r="O43">
        <v>260.59163462276399</v>
      </c>
      <c r="P43">
        <v>2509.1156106898402</v>
      </c>
      <c r="Q43">
        <v>-334.16230820793294</v>
      </c>
      <c r="R43">
        <v>2504.19202282166</v>
      </c>
      <c r="S43">
        <v>1105.2713671480401</v>
      </c>
      <c r="T43">
        <v>0</v>
      </c>
      <c r="U43">
        <v>0</v>
      </c>
      <c r="V43">
        <v>42480.495426233501</v>
      </c>
      <c r="W43">
        <v>3944.46443910987</v>
      </c>
      <c r="X43">
        <v>0</v>
      </c>
      <c r="Y43">
        <v>477.99714536482202</v>
      </c>
      <c r="Z43">
        <v>2484.4244991029959</v>
      </c>
      <c r="AA43">
        <v>3015.1621541903501</v>
      </c>
      <c r="AB43">
        <v>0</v>
      </c>
    </row>
    <row r="44" spans="1:28" x14ac:dyDescent="0.35">
      <c r="A44" t="s">
        <v>124</v>
      </c>
      <c r="B44" t="s">
        <v>72</v>
      </c>
      <c r="C44">
        <v>3923.1190699394715</v>
      </c>
      <c r="D44">
        <v>-20.533262149948605</v>
      </c>
      <c r="E44">
        <v>11117.968130812344</v>
      </c>
      <c r="F44">
        <v>-4628.9930054308606</v>
      </c>
      <c r="G44">
        <v>0</v>
      </c>
      <c r="H44">
        <v>1052.7188297755699</v>
      </c>
      <c r="I44">
        <v>9401.7254881355493</v>
      </c>
      <c r="J44">
        <v>5401.7422802470901</v>
      </c>
      <c r="K44">
        <v>3527.9779633179101</v>
      </c>
      <c r="L44">
        <v>9749.4938364608406</v>
      </c>
      <c r="M44">
        <v>876.30642268061877</v>
      </c>
      <c r="N44">
        <v>953.44813317966702</v>
      </c>
      <c r="O44">
        <v>869.02498569449801</v>
      </c>
      <c r="P44">
        <v>6399.3604161501498</v>
      </c>
      <c r="Q44">
        <v>2692.0192564549238</v>
      </c>
      <c r="R44">
        <v>4217.6603607923698</v>
      </c>
      <c r="S44">
        <v>927.03218111647811</v>
      </c>
      <c r="T44">
        <v>0</v>
      </c>
      <c r="U44">
        <v>0</v>
      </c>
      <c r="V44">
        <v>45233.109338307397</v>
      </c>
      <c r="W44">
        <v>2474.6916183788599</v>
      </c>
      <c r="X44">
        <v>0</v>
      </c>
      <c r="Y44">
        <v>710.11187814521702</v>
      </c>
      <c r="Z44">
        <v>2917.0774818954101</v>
      </c>
      <c r="AA44">
        <v>2890.0845564411702</v>
      </c>
      <c r="AB44">
        <v>0</v>
      </c>
    </row>
    <row r="45" spans="1:28" x14ac:dyDescent="0.35">
      <c r="A45" t="s">
        <v>124</v>
      </c>
      <c r="B45" t="s">
        <v>29</v>
      </c>
      <c r="C45">
        <v>7565.0273027595513</v>
      </c>
      <c r="D45">
        <v>-9211.9142693087269</v>
      </c>
      <c r="E45">
        <v>14473.243019589949</v>
      </c>
      <c r="F45">
        <v>-28519.22535937218</v>
      </c>
      <c r="G45">
        <v>7276.2080729865402</v>
      </c>
      <c r="H45">
        <v>917.66175856395</v>
      </c>
      <c r="I45">
        <v>6426.7273368777996</v>
      </c>
      <c r="J45">
        <v>3388.9561029627798</v>
      </c>
      <c r="K45">
        <v>2631.7589543239001</v>
      </c>
      <c r="L45">
        <v>7722.66689212858</v>
      </c>
      <c r="M45">
        <v>1110.3509183851495</v>
      </c>
      <c r="N45">
        <v>909.64582498645996</v>
      </c>
      <c r="O45">
        <v>641.05680897736602</v>
      </c>
      <c r="P45">
        <v>6973.8827658152004</v>
      </c>
      <c r="Q45">
        <v>2395.4147764722729</v>
      </c>
      <c r="R45">
        <v>3589.9998101368001</v>
      </c>
      <c r="S45">
        <v>736.25344508740409</v>
      </c>
      <c r="T45">
        <v>0</v>
      </c>
      <c r="U45">
        <v>0</v>
      </c>
      <c r="V45">
        <v>31655.533801895199</v>
      </c>
      <c r="W45">
        <v>3172.28710587763</v>
      </c>
      <c r="X45">
        <v>0</v>
      </c>
      <c r="Y45">
        <v>730.06128424413703</v>
      </c>
      <c r="Z45">
        <v>2586.964137048777</v>
      </c>
      <c r="AA45">
        <v>2551.8148355520111</v>
      </c>
      <c r="AB45">
        <v>0</v>
      </c>
    </row>
    <row r="46" spans="1:28" x14ac:dyDescent="0.35">
      <c r="A46" t="s">
        <v>124</v>
      </c>
      <c r="B46" t="s">
        <v>55</v>
      </c>
      <c r="C46">
        <v>44885.054308333529</v>
      </c>
      <c r="D46">
        <v>-139.7828969129323</v>
      </c>
      <c r="E46">
        <v>52652.037235513948</v>
      </c>
      <c r="F46">
        <v>-46290.981974532435</v>
      </c>
      <c r="G46">
        <v>26065.228714630699</v>
      </c>
      <c r="H46">
        <v>2290.9209269519602</v>
      </c>
      <c r="I46">
        <v>14951.517659351601</v>
      </c>
      <c r="J46">
        <v>11911.9833958693</v>
      </c>
      <c r="K46">
        <v>8537.5271910076208</v>
      </c>
      <c r="L46">
        <v>23303.9482805445</v>
      </c>
      <c r="M46">
        <v>2151.9166093218391</v>
      </c>
      <c r="N46">
        <v>2257.4050159229801</v>
      </c>
      <c r="O46">
        <v>1916.3708111998801</v>
      </c>
      <c r="P46">
        <v>9815.0868077093401</v>
      </c>
      <c r="Q46">
        <v>1194.4805117640512</v>
      </c>
      <c r="R46">
        <v>4872.9042701922999</v>
      </c>
      <c r="S46">
        <v>1766.9927348251599</v>
      </c>
      <c r="T46">
        <v>0</v>
      </c>
      <c r="U46">
        <v>0</v>
      </c>
      <c r="V46">
        <v>36139.633600715402</v>
      </c>
      <c r="W46">
        <v>5170.6484118381404</v>
      </c>
      <c r="X46">
        <v>0</v>
      </c>
      <c r="Y46">
        <v>1875.83813683533</v>
      </c>
      <c r="Z46">
        <v>8086.8392829610766</v>
      </c>
      <c r="AA46">
        <v>8610.4343955090499</v>
      </c>
      <c r="AB46">
        <v>0</v>
      </c>
    </row>
    <row r="47" spans="1:28" x14ac:dyDescent="0.35">
      <c r="A47" t="s">
        <v>111</v>
      </c>
      <c r="B47" t="s">
        <v>41</v>
      </c>
      <c r="C47">
        <v>1722.1719073869463</v>
      </c>
      <c r="D47">
        <v>-880.74111622879298</v>
      </c>
      <c r="E47">
        <v>6277.1482563142508</v>
      </c>
      <c r="F47">
        <v>1337.8264051347101</v>
      </c>
      <c r="G47">
        <v>3860.6138993192963</v>
      </c>
      <c r="H47">
        <v>0</v>
      </c>
      <c r="I47">
        <v>4040.2121496312998</v>
      </c>
      <c r="J47">
        <v>2331.9711320219199</v>
      </c>
      <c r="K47">
        <v>0</v>
      </c>
      <c r="L47">
        <v>6456.8770441627703</v>
      </c>
      <c r="M47">
        <v>423.57973106110143</v>
      </c>
      <c r="N47">
        <v>426.66590794783139</v>
      </c>
      <c r="O47">
        <v>438.70191191347902</v>
      </c>
      <c r="P47">
        <v>4090.4015441104402</v>
      </c>
      <c r="Q47">
        <v>1463.65600241686</v>
      </c>
      <c r="R47">
        <v>2882.7527216425101</v>
      </c>
      <c r="S47">
        <v>627.21764230650399</v>
      </c>
      <c r="T47">
        <v>0</v>
      </c>
      <c r="U47">
        <v>0</v>
      </c>
      <c r="V47">
        <v>43935.143878723</v>
      </c>
      <c r="W47">
        <v>1685.2176756348999</v>
      </c>
      <c r="X47">
        <v>0</v>
      </c>
      <c r="Y47">
        <v>577.49147503491599</v>
      </c>
      <c r="Z47">
        <v>2769.6682077949599</v>
      </c>
      <c r="AA47">
        <v>2689.52579360663</v>
      </c>
      <c r="AB47">
        <v>0</v>
      </c>
    </row>
    <row r="48" spans="1:28" x14ac:dyDescent="0.35">
      <c r="A48" t="s">
        <v>111</v>
      </c>
      <c r="B48" t="s">
        <v>103</v>
      </c>
      <c r="C48">
        <v>25767.602870982279</v>
      </c>
      <c r="D48">
        <v>-20954.48927079546</v>
      </c>
      <c r="E48">
        <v>26545.328372127871</v>
      </c>
      <c r="F48">
        <v>-15988.941375279881</v>
      </c>
      <c r="G48">
        <v>30521.831016664099</v>
      </c>
      <c r="H48">
        <v>2111.8547430376998</v>
      </c>
      <c r="I48">
        <v>12654.6675565432</v>
      </c>
      <c r="J48">
        <v>7296.0194923795498</v>
      </c>
      <c r="K48">
        <v>0</v>
      </c>
      <c r="L48">
        <v>20548.451867067201</v>
      </c>
      <c r="M48">
        <v>1042.9306587392375</v>
      </c>
      <c r="N48">
        <v>1036.8375801071475</v>
      </c>
      <c r="O48">
        <v>1261.6781078387801</v>
      </c>
      <c r="P48">
        <v>8867.8440246152895</v>
      </c>
      <c r="Q48">
        <v>1483.76416463241</v>
      </c>
      <c r="R48">
        <v>4106.2057646557296</v>
      </c>
      <c r="S48">
        <v>1392.89059442237</v>
      </c>
      <c r="T48">
        <v>0</v>
      </c>
      <c r="U48">
        <v>0</v>
      </c>
      <c r="V48">
        <v>37281.646820803799</v>
      </c>
      <c r="W48">
        <v>2341.3437569707398</v>
      </c>
      <c r="X48">
        <v>0</v>
      </c>
      <c r="Y48">
        <v>953.80607848191187</v>
      </c>
      <c r="Z48">
        <v>4942.0845513113663</v>
      </c>
      <c r="AA48">
        <v>4886.9907055242011</v>
      </c>
      <c r="AB48">
        <v>0</v>
      </c>
    </row>
    <row r="49" spans="1:28" x14ac:dyDescent="0.35">
      <c r="A49" t="s">
        <v>111</v>
      </c>
      <c r="B49" t="s">
        <v>71</v>
      </c>
      <c r="C49">
        <v>34371.675420852378</v>
      </c>
      <c r="D49">
        <v>-52.707452511112706</v>
      </c>
      <c r="E49">
        <v>17777.632224127199</v>
      </c>
      <c r="F49">
        <v>-26645.034707665498</v>
      </c>
      <c r="G49">
        <v>8144.5746478486399</v>
      </c>
      <c r="H49">
        <v>566.23513959744696</v>
      </c>
      <c r="I49">
        <v>2248.2204261972001</v>
      </c>
      <c r="J49">
        <v>1493.6783995461999</v>
      </c>
      <c r="K49">
        <v>403.37580242022801</v>
      </c>
      <c r="L49">
        <v>1486.07893136997</v>
      </c>
      <c r="M49">
        <v>14.015542710541403</v>
      </c>
      <c r="N49">
        <v>74.169105536292093</v>
      </c>
      <c r="O49">
        <v>92.727845025838207</v>
      </c>
      <c r="P49">
        <v>414.827865044953</v>
      </c>
      <c r="Q49">
        <v>7.3103031919380044</v>
      </c>
      <c r="R49">
        <v>313.22147655199501</v>
      </c>
      <c r="S49">
        <v>117.382077932698</v>
      </c>
      <c r="T49">
        <v>0</v>
      </c>
      <c r="U49">
        <v>0</v>
      </c>
      <c r="V49">
        <v>16405.484615679201</v>
      </c>
      <c r="W49">
        <v>1069.5345041671301</v>
      </c>
      <c r="X49">
        <v>0</v>
      </c>
      <c r="Y49">
        <v>401.15015107015398</v>
      </c>
      <c r="Z49">
        <v>2704.5374454909988</v>
      </c>
      <c r="AA49">
        <v>3085.1771181856402</v>
      </c>
      <c r="AB49">
        <v>0</v>
      </c>
    </row>
    <row r="50" spans="1:28" x14ac:dyDescent="0.35">
      <c r="A50" t="s">
        <v>112</v>
      </c>
      <c r="B50" t="s">
        <v>90</v>
      </c>
      <c r="C50">
        <v>-25.940628932803801</v>
      </c>
      <c r="D50">
        <v>-932.48520391169905</v>
      </c>
      <c r="E50">
        <v>2524.3804690557699</v>
      </c>
      <c r="F50">
        <v>1757.6043120071699</v>
      </c>
      <c r="G50">
        <v>2049.4278994013262</v>
      </c>
      <c r="H50">
        <v>711.80485125261202</v>
      </c>
      <c r="I50">
        <v>5672.1654294714899</v>
      </c>
      <c r="J50">
        <v>2986.2877763901301</v>
      </c>
      <c r="K50">
        <v>0</v>
      </c>
      <c r="L50">
        <v>8824.46252500216</v>
      </c>
      <c r="M50">
        <v>350.56680715763241</v>
      </c>
      <c r="N50">
        <v>352.43484978525743</v>
      </c>
      <c r="O50">
        <v>562.91338221694502</v>
      </c>
      <c r="P50">
        <v>3755.82512362956</v>
      </c>
      <c r="Q50">
        <v>773.39667164836703</v>
      </c>
      <c r="R50">
        <v>2870.8055773226802</v>
      </c>
      <c r="S50">
        <v>1008.275801471182</v>
      </c>
      <c r="T50">
        <v>0</v>
      </c>
      <c r="U50">
        <v>0</v>
      </c>
      <c r="V50">
        <v>33807.818641569203</v>
      </c>
      <c r="W50">
        <v>1328.9930925188301</v>
      </c>
      <c r="X50">
        <v>0</v>
      </c>
      <c r="Y50">
        <v>408.07442654104699</v>
      </c>
      <c r="Z50">
        <v>2181.6803404726802</v>
      </c>
      <c r="AA50">
        <v>2181.68650903448</v>
      </c>
      <c r="AB50">
        <v>0</v>
      </c>
    </row>
    <row r="51" spans="1:28" x14ac:dyDescent="0.35">
      <c r="A51" t="s">
        <v>112</v>
      </c>
      <c r="B51" t="s">
        <v>13</v>
      </c>
      <c r="C51">
        <v>15145.922987347978</v>
      </c>
      <c r="D51">
        <v>-22875.375192611518</v>
      </c>
      <c r="E51">
        <v>4853.0560592422598</v>
      </c>
      <c r="F51">
        <v>-22147.813181440732</v>
      </c>
      <c r="G51">
        <v>2598.4706511681602</v>
      </c>
      <c r="H51">
        <v>491.52718113918598</v>
      </c>
      <c r="I51">
        <v>1787.7819531692401</v>
      </c>
      <c r="J51">
        <v>1212.33381539226</v>
      </c>
      <c r="K51">
        <v>403.86669937052301</v>
      </c>
      <c r="L51">
        <v>1983.6588860194299</v>
      </c>
      <c r="M51">
        <v>29.412183179090604</v>
      </c>
      <c r="N51">
        <v>31.083171374787199</v>
      </c>
      <c r="O51">
        <v>165.37932510696399</v>
      </c>
      <c r="P51">
        <v>1264.2726424564801</v>
      </c>
      <c r="Q51">
        <v>164.77905808785397</v>
      </c>
      <c r="R51">
        <v>1836.3898991639201</v>
      </c>
      <c r="S51">
        <v>614.76998294440898</v>
      </c>
      <c r="T51">
        <v>0</v>
      </c>
      <c r="U51">
        <v>0</v>
      </c>
      <c r="V51">
        <v>26146.414601214001</v>
      </c>
      <c r="W51">
        <v>1479.9349145886699</v>
      </c>
      <c r="X51">
        <v>0</v>
      </c>
      <c r="Y51">
        <v>419.24672988485293</v>
      </c>
      <c r="Z51">
        <v>1851.270060337147</v>
      </c>
      <c r="AA51">
        <v>1889.4340246977208</v>
      </c>
      <c r="AB51">
        <v>0</v>
      </c>
    </row>
    <row r="52" spans="1:28" x14ac:dyDescent="0.35">
      <c r="A52" t="s">
        <v>112</v>
      </c>
      <c r="B52" t="s">
        <v>58</v>
      </c>
      <c r="C52">
        <v>47227.491901565278</v>
      </c>
      <c r="D52">
        <v>-119.96211670059671</v>
      </c>
      <c r="E52">
        <v>16905.391048799302</v>
      </c>
      <c r="F52">
        <v>-26625.843101712988</v>
      </c>
      <c r="G52">
        <v>5590.4499115696499</v>
      </c>
      <c r="H52">
        <v>742.19232502839805</v>
      </c>
      <c r="I52">
        <v>2745.8343507537402</v>
      </c>
      <c r="J52">
        <v>1873.4987971086</v>
      </c>
      <c r="K52">
        <v>498.33352432658103</v>
      </c>
      <c r="L52">
        <v>2400.2172450979901</v>
      </c>
      <c r="M52">
        <v>165.04475653593099</v>
      </c>
      <c r="N52">
        <v>227.01293531053</v>
      </c>
      <c r="O52">
        <v>183.32308565972301</v>
      </c>
      <c r="P52">
        <v>518.22196301456302</v>
      </c>
      <c r="Q52">
        <v>-53.547740027967407</v>
      </c>
      <c r="R52">
        <v>604.542768810947</v>
      </c>
      <c r="S52">
        <v>142.836757450927</v>
      </c>
      <c r="T52">
        <v>0</v>
      </c>
      <c r="U52">
        <v>0</v>
      </c>
      <c r="V52">
        <v>5363.9241275354698</v>
      </c>
      <c r="W52">
        <v>450.51549502057298</v>
      </c>
      <c r="X52">
        <v>0</v>
      </c>
      <c r="Y52">
        <v>428.01324007492099</v>
      </c>
      <c r="Z52">
        <v>2114.422846811759</v>
      </c>
      <c r="AA52">
        <v>2524.7822832648999</v>
      </c>
      <c r="AB52">
        <v>0</v>
      </c>
    </row>
    <row r="53" spans="1:28" x14ac:dyDescent="0.35">
      <c r="A53" t="s">
        <v>113</v>
      </c>
      <c r="B53" t="s">
        <v>66</v>
      </c>
      <c r="C53">
        <v>-25.940628932803801</v>
      </c>
      <c r="D53">
        <v>-978.62654615534359</v>
      </c>
      <c r="E53">
        <v>3329.5954372446099</v>
      </c>
      <c r="F53">
        <v>1011.25309659993</v>
      </c>
      <c r="G53">
        <v>1926.5944336869561</v>
      </c>
      <c r="H53">
        <v>138.06381020653899</v>
      </c>
      <c r="I53">
        <v>805.27449362740299</v>
      </c>
      <c r="J53">
        <v>370.738108326565</v>
      </c>
      <c r="K53">
        <v>0</v>
      </c>
      <c r="L53">
        <v>984.18613421603698</v>
      </c>
      <c r="M53">
        <v>51.684639885408089</v>
      </c>
      <c r="N53">
        <v>45.287292344661893</v>
      </c>
      <c r="O53">
        <v>72.140126100234795</v>
      </c>
      <c r="P53">
        <v>235.775361123506</v>
      </c>
      <c r="Q53">
        <v>141.45057705690201</v>
      </c>
      <c r="R53">
        <v>446.98899409702102</v>
      </c>
      <c r="S53">
        <v>41.860952186296004</v>
      </c>
      <c r="T53">
        <v>0</v>
      </c>
      <c r="U53">
        <v>0</v>
      </c>
      <c r="V53">
        <v>19072.318796408599</v>
      </c>
      <c r="W53">
        <v>904.04991879263605</v>
      </c>
      <c r="X53">
        <v>0</v>
      </c>
      <c r="Y53">
        <v>409.609153684874</v>
      </c>
      <c r="Z53">
        <v>2537.0858320048801</v>
      </c>
      <c r="AA53">
        <v>2408.0958614852598</v>
      </c>
      <c r="AB53">
        <v>0</v>
      </c>
    </row>
    <row r="54" spans="1:28" x14ac:dyDescent="0.35">
      <c r="A54" t="s">
        <v>113</v>
      </c>
      <c r="B54" t="s">
        <v>79</v>
      </c>
      <c r="C54">
        <v>4411.4108518816283</v>
      </c>
      <c r="D54">
        <v>-23068.402912800058</v>
      </c>
      <c r="E54">
        <v>14381.94414789877</v>
      </c>
      <c r="F54">
        <v>-17921.136593188341</v>
      </c>
      <c r="G54">
        <v>9638.3708650482695</v>
      </c>
      <c r="H54">
        <v>1664.03487667527</v>
      </c>
      <c r="I54">
        <v>12729.086004237</v>
      </c>
      <c r="J54">
        <v>8287.7175118895702</v>
      </c>
      <c r="K54">
        <v>0</v>
      </c>
      <c r="L54">
        <v>22604.3084523078</v>
      </c>
      <c r="M54">
        <v>2414.4736251550976</v>
      </c>
      <c r="N54">
        <v>993.6229218330775</v>
      </c>
      <c r="O54">
        <v>989.30184509026799</v>
      </c>
      <c r="P54">
        <v>5486.7858046855899</v>
      </c>
      <c r="Q54">
        <v>1406.70297388616</v>
      </c>
      <c r="R54">
        <v>6139.79112834016</v>
      </c>
      <c r="S54">
        <v>2245.8169413761202</v>
      </c>
      <c r="T54">
        <v>0</v>
      </c>
      <c r="U54">
        <v>0</v>
      </c>
      <c r="V54">
        <v>81355.990434059597</v>
      </c>
      <c r="W54">
        <v>694.88809396725901</v>
      </c>
      <c r="X54">
        <v>0</v>
      </c>
      <c r="Y54">
        <v>500.58477375266887</v>
      </c>
      <c r="Z54">
        <v>2491.8885952440469</v>
      </c>
      <c r="AA54">
        <v>2502.6983121273211</v>
      </c>
      <c r="AB54">
        <v>0</v>
      </c>
    </row>
    <row r="55" spans="1:28" x14ac:dyDescent="0.35">
      <c r="A55" t="s">
        <v>113</v>
      </c>
      <c r="B55" t="s">
        <v>46</v>
      </c>
      <c r="C55">
        <v>36209.360750629574</v>
      </c>
      <c r="D55">
        <v>-126.62455588682809</v>
      </c>
      <c r="E55">
        <v>8784.141672371301</v>
      </c>
      <c r="F55">
        <v>-25949.05406202166</v>
      </c>
      <c r="G55">
        <v>4362.8711111605198</v>
      </c>
      <c r="H55">
        <v>801.67833025960499</v>
      </c>
      <c r="I55">
        <v>2698.6642326780998</v>
      </c>
      <c r="J55">
        <v>1634.3315707829499</v>
      </c>
      <c r="K55">
        <v>0</v>
      </c>
      <c r="L55">
        <v>2563.18073534216</v>
      </c>
      <c r="M55">
        <v>101.787510604863</v>
      </c>
      <c r="N55">
        <v>164.193240816177</v>
      </c>
      <c r="O55">
        <v>96.361421114417197</v>
      </c>
      <c r="P55">
        <v>352.19630952204398</v>
      </c>
      <c r="Q55">
        <v>-62.269656464378414</v>
      </c>
      <c r="R55">
        <v>456.902143190537</v>
      </c>
      <c r="S55">
        <v>167.874836954606</v>
      </c>
      <c r="T55">
        <v>0</v>
      </c>
      <c r="U55">
        <v>0</v>
      </c>
      <c r="V55">
        <v>3616.2298459590502</v>
      </c>
      <c r="W55">
        <v>306.45034481885699</v>
      </c>
      <c r="X55">
        <v>0</v>
      </c>
      <c r="Y55">
        <v>364.723868743141</v>
      </c>
      <c r="Z55">
        <v>1469.759678068549</v>
      </c>
      <c r="AA55">
        <v>1879.06320334205</v>
      </c>
      <c r="AB55">
        <v>0</v>
      </c>
    </row>
    <row r="56" spans="1:28" x14ac:dyDescent="0.35">
      <c r="A56" t="s">
        <v>114</v>
      </c>
      <c r="B56" t="s">
        <v>101</v>
      </c>
      <c r="C56">
        <v>322.61614565148921</v>
      </c>
      <c r="D56">
        <v>-971.65699437242642</v>
      </c>
      <c r="E56">
        <v>3048.1658717575697</v>
      </c>
      <c r="F56">
        <v>476.58720259698401</v>
      </c>
      <c r="G56">
        <v>538.37533322085801</v>
      </c>
      <c r="H56">
        <v>173.10877437460201</v>
      </c>
      <c r="I56">
        <v>404.07685224432601</v>
      </c>
      <c r="J56">
        <v>615.876726409291</v>
      </c>
      <c r="K56">
        <v>0</v>
      </c>
      <c r="L56">
        <v>450.24432696262801</v>
      </c>
      <c r="M56">
        <v>55.249632746282799</v>
      </c>
      <c r="N56">
        <v>51.724267679172897</v>
      </c>
      <c r="O56">
        <v>77.627767471336597</v>
      </c>
      <c r="P56">
        <v>162.63795130846199</v>
      </c>
      <c r="Q56">
        <v>83.872673683158396</v>
      </c>
      <c r="R56">
        <v>0</v>
      </c>
      <c r="S56">
        <v>-99.239746646695892</v>
      </c>
      <c r="T56">
        <v>0</v>
      </c>
      <c r="U56">
        <v>0</v>
      </c>
      <c r="V56">
        <v>1021.71337362133</v>
      </c>
      <c r="W56">
        <v>0</v>
      </c>
      <c r="X56">
        <v>0</v>
      </c>
      <c r="Y56">
        <v>101.862740659153</v>
      </c>
      <c r="Z56">
        <v>819.08536946394099</v>
      </c>
      <c r="AA56">
        <v>822.23916304020099</v>
      </c>
      <c r="AB56">
        <v>0</v>
      </c>
    </row>
    <row r="57" spans="1:28" x14ac:dyDescent="0.35">
      <c r="A57" t="s">
        <v>114</v>
      </c>
      <c r="B57" t="s">
        <v>43</v>
      </c>
      <c r="C57">
        <v>13506.774747348278</v>
      </c>
      <c r="D57">
        <v>-23132.060526531324</v>
      </c>
      <c r="E57">
        <v>11503.66571022927</v>
      </c>
      <c r="F57">
        <v>-21300.502067067609</v>
      </c>
      <c r="G57">
        <v>3666.2264419305902</v>
      </c>
      <c r="H57">
        <v>1083.3782880983699</v>
      </c>
      <c r="I57">
        <v>9046.64069600929</v>
      </c>
      <c r="J57">
        <v>7374.4920179474202</v>
      </c>
      <c r="K57">
        <v>8645.2759121856197</v>
      </c>
      <c r="L57">
        <v>8338.7869237077703</v>
      </c>
      <c r="M57">
        <v>1769.9883336469375</v>
      </c>
      <c r="N57">
        <v>1743.5499248792376</v>
      </c>
      <c r="O57">
        <v>1647.0808626953899</v>
      </c>
      <c r="P57">
        <v>6117.9878873652697</v>
      </c>
      <c r="Q57">
        <v>1288.1160929929301</v>
      </c>
      <c r="R57">
        <v>2227.4037529676498</v>
      </c>
      <c r="S57">
        <v>933.64682197037996</v>
      </c>
      <c r="T57">
        <v>0</v>
      </c>
      <c r="U57">
        <v>0</v>
      </c>
      <c r="V57">
        <v>12288.227051059301</v>
      </c>
      <c r="W57">
        <v>2381.1981932203598</v>
      </c>
      <c r="X57">
        <v>0</v>
      </c>
      <c r="Y57">
        <v>796.94461460457683</v>
      </c>
      <c r="Z57">
        <v>1774.3738961919769</v>
      </c>
      <c r="AA57">
        <v>1845.8864652358511</v>
      </c>
      <c r="AB57">
        <v>0</v>
      </c>
    </row>
    <row r="58" spans="1:28" x14ac:dyDescent="0.35">
      <c r="A58" t="s">
        <v>114</v>
      </c>
      <c r="B58" t="s">
        <v>8</v>
      </c>
      <c r="C58">
        <v>36893.155283131979</v>
      </c>
      <c r="D58">
        <v>-119.97460660280321</v>
      </c>
      <c r="E58">
        <v>17958.331511722201</v>
      </c>
      <c r="F58">
        <v>-26228.74266953563</v>
      </c>
      <c r="G58">
        <v>4919.9061679085098</v>
      </c>
      <c r="H58">
        <v>1145.4748236246201</v>
      </c>
      <c r="I58">
        <v>3741.8965046437802</v>
      </c>
      <c r="J58">
        <v>4394.8715594940104</v>
      </c>
      <c r="K58">
        <v>2645.7038965494098</v>
      </c>
      <c r="L58">
        <v>4448.4643828238004</v>
      </c>
      <c r="M58">
        <v>501.46344386037606</v>
      </c>
      <c r="N58">
        <v>563.02470176347504</v>
      </c>
      <c r="O58">
        <v>664.13798320233104</v>
      </c>
      <c r="P58">
        <v>5035.8591693418903</v>
      </c>
      <c r="Q58">
        <v>1913.5186089151789</v>
      </c>
      <c r="R58">
        <v>2496.69391761307</v>
      </c>
      <c r="S58">
        <v>923.96002905986199</v>
      </c>
      <c r="T58">
        <v>0</v>
      </c>
      <c r="U58">
        <v>0</v>
      </c>
      <c r="V58">
        <v>13813.167145216799</v>
      </c>
      <c r="W58">
        <v>1148.25550086762</v>
      </c>
      <c r="X58">
        <v>0</v>
      </c>
      <c r="Y58">
        <v>746.04132230580797</v>
      </c>
      <c r="Z58">
        <v>2698.941669639069</v>
      </c>
      <c r="AA58">
        <v>3081.9567764261901</v>
      </c>
      <c r="AB58">
        <v>0</v>
      </c>
    </row>
    <row r="59" spans="1:28" x14ac:dyDescent="0.35">
      <c r="A59" t="s">
        <v>106</v>
      </c>
      <c r="B59" t="s">
        <v>49</v>
      </c>
      <c r="C59">
        <v>165.82805397885471</v>
      </c>
      <c r="D59">
        <v>-22948.532050142901</v>
      </c>
      <c r="E59">
        <v>-1401.5327951198719</v>
      </c>
      <c r="F59">
        <v>-16104.38601187554</v>
      </c>
      <c r="G59">
        <v>0</v>
      </c>
      <c r="H59">
        <v>0</v>
      </c>
      <c r="I59">
        <v>0</v>
      </c>
      <c r="J59">
        <v>0</v>
      </c>
      <c r="K59">
        <v>719.04661748218496</v>
      </c>
      <c r="L59">
        <v>0</v>
      </c>
      <c r="M59">
        <v>55.292385863006501</v>
      </c>
      <c r="N59">
        <v>-52.506791715502501</v>
      </c>
      <c r="O59">
        <v>0</v>
      </c>
      <c r="P59">
        <v>0</v>
      </c>
      <c r="Q59">
        <v>-50.657803056557107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-17.269339110613</v>
      </c>
      <c r="Z59">
        <v>-134.59731630896607</v>
      </c>
      <c r="AA59">
        <v>-124.45158261383295</v>
      </c>
      <c r="AB59">
        <v>4968.0192117132801</v>
      </c>
    </row>
  </sheetData>
  <sortState xmlns:xlrd2="http://schemas.microsoft.com/office/spreadsheetml/2017/richdata2" ref="A2:AC59">
    <sortCondition ref="A2:A59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11"/>
  <sheetViews>
    <sheetView zoomScaleNormal="100" workbookViewId="0"/>
  </sheetViews>
  <sheetFormatPr defaultColWidth="9.1796875" defaultRowHeight="14.5" x14ac:dyDescent="0.35"/>
  <sheetData>
    <row r="1" spans="1:1" x14ac:dyDescent="0.35">
      <c r="A1" t="s">
        <v>22</v>
      </c>
    </row>
    <row r="2" spans="1:1" x14ac:dyDescent="0.35">
      <c r="A2" t="s">
        <v>10</v>
      </c>
    </row>
    <row r="3" spans="1:1" x14ac:dyDescent="0.35">
      <c r="A3" t="s">
        <v>34</v>
      </c>
    </row>
    <row r="4" spans="1:1" x14ac:dyDescent="0.35">
      <c r="A4" t="s">
        <v>23</v>
      </c>
    </row>
    <row r="5" spans="1:1" x14ac:dyDescent="0.35">
      <c r="A5" t="s">
        <v>84</v>
      </c>
    </row>
    <row r="6" spans="1:1" x14ac:dyDescent="0.35">
      <c r="A6" t="s">
        <v>0</v>
      </c>
    </row>
    <row r="7" spans="1:1" x14ac:dyDescent="0.35">
      <c r="A7" t="s">
        <v>39</v>
      </c>
    </row>
    <row r="8" spans="1:1" x14ac:dyDescent="0.35">
      <c r="A8" t="s">
        <v>26</v>
      </c>
    </row>
    <row r="9" spans="1:1" x14ac:dyDescent="0.35">
      <c r="A9" t="s">
        <v>95</v>
      </c>
    </row>
    <row r="10" spans="1:1" x14ac:dyDescent="0.35">
      <c r="A10" t="s">
        <v>78</v>
      </c>
    </row>
    <row r="11" spans="1:1" x14ac:dyDescent="0.35">
      <c r="A11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17378-81AE-4EFB-90AA-610A5531C973}">
  <dimension ref="A1:AC66"/>
  <sheetViews>
    <sheetView workbookViewId="0">
      <selection activeCell="D1" sqref="D1"/>
    </sheetView>
  </sheetViews>
  <sheetFormatPr defaultColWidth="9.1796875" defaultRowHeight="14.5" x14ac:dyDescent="0.35"/>
  <cols>
    <col min="1" max="2" width="4" customWidth="1"/>
    <col min="3" max="3" width="19.54296875" customWidth="1"/>
    <col min="4" max="4" width="23.26953125" bestFit="1" customWidth="1"/>
    <col min="5" max="5" width="19.26953125" bestFit="1" customWidth="1"/>
    <col min="6" max="6" width="18.54296875" bestFit="1" customWidth="1"/>
    <col min="7" max="7" width="15.1796875" bestFit="1" customWidth="1"/>
    <col min="8" max="8" width="27.7265625" bestFit="1" customWidth="1"/>
    <col min="9" max="9" width="19.54296875" bestFit="1" customWidth="1"/>
    <col min="10" max="10" width="17.54296875" bestFit="1" customWidth="1"/>
    <col min="11" max="11" width="17.7265625" bestFit="1" customWidth="1"/>
    <col min="12" max="12" width="21.81640625" bestFit="1" customWidth="1"/>
    <col min="13" max="13" width="16.7265625" bestFit="1" customWidth="1"/>
    <col min="14" max="14" width="21.7265625" bestFit="1" customWidth="1"/>
    <col min="15" max="16" width="18.1796875" bestFit="1" customWidth="1"/>
    <col min="17" max="17" width="19.54296875" bestFit="1" customWidth="1"/>
    <col min="18" max="18" width="17.54296875" bestFit="1" customWidth="1"/>
    <col min="19" max="19" width="17" bestFit="1" customWidth="1"/>
    <col min="20" max="20" width="11.7265625" bestFit="1" customWidth="1"/>
    <col min="21" max="21" width="26.81640625" bestFit="1" customWidth="1"/>
    <col min="22" max="22" width="12.453125" bestFit="1" customWidth="1"/>
    <col min="23" max="23" width="11" bestFit="1" customWidth="1"/>
    <col min="24" max="24" width="37.1796875" bestFit="1" customWidth="1"/>
    <col min="25" max="25" width="16.54296875" bestFit="1" customWidth="1"/>
    <col min="26" max="26" width="16.7265625" bestFit="1" customWidth="1"/>
    <col min="27" max="27" width="21.1796875" bestFit="1" customWidth="1"/>
    <col min="28" max="28" width="16.54296875" bestFit="1" customWidth="1"/>
    <col min="29" max="29" width="11.7265625" bestFit="1" customWidth="1"/>
  </cols>
  <sheetData>
    <row r="1" spans="1:29" ht="18.75" customHeight="1" x14ac:dyDescent="0.35">
      <c r="A1" s="14" t="s">
        <v>22</v>
      </c>
      <c r="B1" s="15"/>
      <c r="C1" s="15"/>
      <c r="D1" s="1" t="s">
        <v>77</v>
      </c>
      <c r="E1" s="5" t="s">
        <v>3</v>
      </c>
      <c r="F1" s="4" t="s">
        <v>98</v>
      </c>
      <c r="G1" s="5" t="s">
        <v>19</v>
      </c>
      <c r="H1" s="1" t="s">
        <v>16</v>
      </c>
      <c r="I1" s="1" t="s">
        <v>17</v>
      </c>
      <c r="J1" s="1" t="s">
        <v>96</v>
      </c>
      <c r="K1" s="4" t="s">
        <v>92</v>
      </c>
      <c r="L1" s="1" t="s">
        <v>76</v>
      </c>
      <c r="M1" s="1" t="s">
        <v>88</v>
      </c>
      <c r="N1" s="1" t="s">
        <v>52</v>
      </c>
      <c r="O1" s="1" t="s">
        <v>5</v>
      </c>
      <c r="P1" s="1" t="s">
        <v>83</v>
      </c>
      <c r="Q1" s="1" t="s">
        <v>70</v>
      </c>
      <c r="R1" s="1" t="s">
        <v>42</v>
      </c>
      <c r="S1" s="4" t="s">
        <v>25</v>
      </c>
      <c r="T1" s="4" t="s">
        <v>57</v>
      </c>
      <c r="U1" s="1" t="s">
        <v>36</v>
      </c>
      <c r="V1" s="1" t="s">
        <v>20</v>
      </c>
      <c r="W1" s="4" t="s">
        <v>93</v>
      </c>
      <c r="X1" s="1" t="s">
        <v>37</v>
      </c>
      <c r="Y1" s="1" t="s">
        <v>87</v>
      </c>
      <c r="Z1" s="1" t="s">
        <v>47</v>
      </c>
      <c r="AA1" s="1" t="s">
        <v>62</v>
      </c>
      <c r="AB1" s="1" t="s">
        <v>61</v>
      </c>
      <c r="AC1" s="1" t="s">
        <v>99</v>
      </c>
    </row>
    <row r="2" spans="1:29" ht="15" customHeight="1" x14ac:dyDescent="0.35">
      <c r="A2" s="1" t="s">
        <v>86</v>
      </c>
      <c r="B2" s="1" t="s">
        <v>86</v>
      </c>
      <c r="C2" s="1" t="s">
        <v>50</v>
      </c>
      <c r="D2" s="1" t="s">
        <v>53</v>
      </c>
      <c r="E2" s="1" t="s">
        <v>53</v>
      </c>
      <c r="F2" s="1" t="s">
        <v>53</v>
      </c>
      <c r="G2" s="1" t="s">
        <v>53</v>
      </c>
      <c r="H2" s="1" t="s">
        <v>53</v>
      </c>
      <c r="I2" s="1" t="s">
        <v>53</v>
      </c>
      <c r="J2" s="1" t="s">
        <v>53</v>
      </c>
      <c r="K2" s="1" t="s">
        <v>53</v>
      </c>
      <c r="L2" s="1" t="s">
        <v>53</v>
      </c>
      <c r="M2" s="1" t="s">
        <v>53</v>
      </c>
      <c r="N2" s="1" t="s">
        <v>53</v>
      </c>
      <c r="O2" s="1" t="s">
        <v>53</v>
      </c>
      <c r="P2" s="1" t="s">
        <v>53</v>
      </c>
      <c r="Q2" s="1" t="s">
        <v>53</v>
      </c>
      <c r="R2" s="1" t="s">
        <v>53</v>
      </c>
      <c r="S2" s="1" t="s">
        <v>53</v>
      </c>
      <c r="T2" s="1" t="s">
        <v>53</v>
      </c>
      <c r="U2" s="1" t="s">
        <v>53</v>
      </c>
      <c r="V2" s="1" t="s">
        <v>53</v>
      </c>
      <c r="W2" s="1" t="s">
        <v>53</v>
      </c>
      <c r="X2" s="1" t="s">
        <v>53</v>
      </c>
      <c r="Y2" s="1" t="s">
        <v>53</v>
      </c>
      <c r="Z2" s="1" t="s">
        <v>53</v>
      </c>
      <c r="AA2" s="1" t="s">
        <v>53</v>
      </c>
      <c r="AB2" s="1" t="s">
        <v>53</v>
      </c>
      <c r="AC2" s="1" t="s">
        <v>53</v>
      </c>
    </row>
    <row r="3" spans="1:29" x14ac:dyDescent="0.35">
      <c r="A3" s="2"/>
      <c r="B3" s="2"/>
      <c r="C3" s="2" t="s">
        <v>59</v>
      </c>
      <c r="D3" s="3">
        <f>'Raw data'!D3-'Raw data'!D3</f>
        <v>0</v>
      </c>
      <c r="E3" s="3">
        <f>'Raw data'!E3-'Raw data'!E3</f>
        <v>0</v>
      </c>
      <c r="F3" s="3">
        <f>'Raw data'!F3-'Raw data'!F3</f>
        <v>0</v>
      </c>
      <c r="G3" s="3">
        <f>'Raw data'!G3-'Raw data'!G3</f>
        <v>0</v>
      </c>
      <c r="H3" s="3">
        <f>'Raw data'!H3-'Raw data'!H3</f>
        <v>0</v>
      </c>
      <c r="I3" s="3">
        <f>'Raw data'!I3-'Raw data'!I3</f>
        <v>0</v>
      </c>
      <c r="J3" s="3">
        <f>'Raw data'!J3-'Raw data'!J3</f>
        <v>0</v>
      </c>
      <c r="K3" s="3">
        <f>'Raw data'!K3-'Raw data'!K3</f>
        <v>0</v>
      </c>
      <c r="L3" s="3">
        <f>'Raw data'!L3-'Raw data'!L3</f>
        <v>0</v>
      </c>
      <c r="M3" s="3">
        <f>'Raw data'!M3-'Raw data'!M3</f>
        <v>0</v>
      </c>
      <c r="N3" s="3">
        <f>'Raw data'!N3-'Raw data'!N3</f>
        <v>0</v>
      </c>
      <c r="O3" s="3">
        <f>'Raw data'!O3-'Raw data'!O3</f>
        <v>0</v>
      </c>
      <c r="P3" s="3">
        <f>'Raw data'!P3-'Raw data'!P3</f>
        <v>0</v>
      </c>
      <c r="Q3" s="3">
        <f>'Raw data'!Q3-'Raw data'!Q3</f>
        <v>0</v>
      </c>
      <c r="R3" s="3">
        <f>'Raw data'!R3-'Raw data'!R3</f>
        <v>0</v>
      </c>
      <c r="S3" s="3">
        <f>'Raw data'!S3-'Raw data'!S3</f>
        <v>0</v>
      </c>
      <c r="T3" s="3">
        <f>'Raw data'!T3-'Raw data'!T3</f>
        <v>0</v>
      </c>
      <c r="U3" s="3">
        <f>'Raw data'!U3-'Raw data'!U3</f>
        <v>0</v>
      </c>
      <c r="V3" s="3">
        <f>'Raw data'!V3-'Raw data'!V3</f>
        <v>0</v>
      </c>
      <c r="W3" s="3">
        <f>'Raw data'!W3-'Raw data'!W3</f>
        <v>0</v>
      </c>
      <c r="X3" s="3">
        <f>'Raw data'!X3-'Raw data'!X3</f>
        <v>0</v>
      </c>
      <c r="Y3" s="3">
        <f>'Raw data'!Y3-'Raw data'!Y3</f>
        <v>0</v>
      </c>
      <c r="Z3" s="3">
        <f>'Raw data'!Z3-'Raw data'!Z3</f>
        <v>0</v>
      </c>
      <c r="AA3" s="3">
        <f>'Raw data'!AA3-'Raw data'!AA3</f>
        <v>0</v>
      </c>
      <c r="AB3" s="3">
        <f>'Raw data'!AB3-'Raw data'!AB3</f>
        <v>0</v>
      </c>
      <c r="AC3" s="3">
        <f>'Raw data'!AC3-'Raw data'!AC3</f>
        <v>0</v>
      </c>
    </row>
    <row r="4" spans="1:29" x14ac:dyDescent="0.35">
      <c r="A4" s="2"/>
      <c r="B4" s="2"/>
      <c r="C4" s="2" t="s">
        <v>28</v>
      </c>
      <c r="D4" s="3">
        <f>'Raw data'!D4-'Raw data'!D3</f>
        <v>1015.2208132462963</v>
      </c>
      <c r="E4" s="3">
        <f>'Raw data'!E4-'Raw data'!E3</f>
        <v>-815.00495397694999</v>
      </c>
      <c r="F4" s="3">
        <f>'Raw data'!F4-'Raw data'!F3</f>
        <v>1696.0606038638398</v>
      </c>
      <c r="G4" s="3">
        <f>'Raw data'!G4-'Raw data'!G3</f>
        <v>1784.8160403143499</v>
      </c>
      <c r="H4" s="3">
        <f>'Raw data'!H4-'Raw data'!H3</f>
        <v>1565.135943889476</v>
      </c>
      <c r="I4" s="3">
        <f>'Raw data'!I4-'Raw data'!I3</f>
        <v>292.91902870003997</v>
      </c>
      <c r="J4" s="3">
        <f>'Raw data'!J4-'Raw data'!J3</f>
        <v>3329.7386660254001</v>
      </c>
      <c r="K4" s="3">
        <f>'Raw data'!K4-'Raw data'!K3</f>
        <v>1736.9586252259501</v>
      </c>
      <c r="L4" s="3">
        <f>'Raw data'!L4-'Raw data'!L3</f>
        <v>0</v>
      </c>
      <c r="M4" s="3">
        <f>'Raw data'!M4-'Raw data'!M3</f>
        <v>7473.8151238057499</v>
      </c>
      <c r="N4" s="3">
        <f>'Raw data'!N4-'Raw data'!N3</f>
        <v>654.23577803411035</v>
      </c>
      <c r="O4" s="3">
        <f>'Raw data'!O4-'Raw data'!O3</f>
        <v>309.91650251344839</v>
      </c>
      <c r="P4" s="3">
        <f>'Raw data'!P4-'Raw data'!P3</f>
        <v>326.20769274264097</v>
      </c>
      <c r="Q4" s="3">
        <f>'Raw data'!Q4-'Raw data'!Q3</f>
        <v>2067.4707739219698</v>
      </c>
      <c r="R4" s="3">
        <f>'Raw data'!R4-'Raw data'!R3</f>
        <v>951.92173253076305</v>
      </c>
      <c r="S4" s="3">
        <f>'Raw data'!S4-'Raw data'!S3</f>
        <v>3047.1572500779298</v>
      </c>
      <c r="T4" s="3">
        <f>'Raw data'!T4-'Raw data'!T3</f>
        <v>851.50071216258902</v>
      </c>
      <c r="U4" s="3">
        <f>'Raw data'!U4-'Raw data'!U3</f>
        <v>0</v>
      </c>
      <c r="V4" s="3">
        <f>'Raw data'!V4-'Raw data'!V3</f>
        <v>0</v>
      </c>
      <c r="W4" s="3">
        <f>'Raw data'!W4-'Raw data'!W3</f>
        <v>42022.767733426597</v>
      </c>
      <c r="X4" s="3">
        <f>'Raw data'!X4-'Raw data'!X3</f>
        <v>966.10683138359502</v>
      </c>
      <c r="Y4" s="3">
        <f>'Raw data'!Y4-'Raw data'!Y3</f>
        <v>0</v>
      </c>
      <c r="Z4" s="3">
        <f>'Raw data'!Z4-'Raw data'!Z3</f>
        <v>436.59232498450001</v>
      </c>
      <c r="AA4" s="3">
        <f>'Raw data'!AA4-'Raw data'!AA3</f>
        <v>1947.1497998350401</v>
      </c>
      <c r="AB4" s="3">
        <f>'Raw data'!AB4-'Raw data'!AB3</f>
        <v>1980.96100946257</v>
      </c>
      <c r="AC4" s="3">
        <f>'Raw data'!AC4-'Raw data'!AC3</f>
        <v>0</v>
      </c>
    </row>
    <row r="5" spans="1:29" x14ac:dyDescent="0.35">
      <c r="A5" s="2"/>
      <c r="B5" s="2"/>
      <c r="C5" s="2" t="s">
        <v>48</v>
      </c>
      <c r="D5" s="3">
        <f>'Raw data'!D5-'Raw data'!D3</f>
        <v>3330.7744492248362</v>
      </c>
      <c r="E5" s="3">
        <f>'Raw data'!E5-'Raw data'!E3</f>
        <v>-742.42069786806292</v>
      </c>
      <c r="F5" s="3">
        <f>'Raw data'!F5-'Raw data'!F3</f>
        <v>5002.7334731614792</v>
      </c>
      <c r="G5" s="3">
        <f>'Raw data'!G5-'Raw data'!G3</f>
        <v>3328.2814628917999</v>
      </c>
      <c r="H5" s="3">
        <f>'Raw data'!H5-'Raw data'!H3</f>
        <v>4175.2582793164256</v>
      </c>
      <c r="I5" s="3">
        <f>'Raw data'!I5-'Raw data'!I3</f>
        <v>777.78797629267603</v>
      </c>
      <c r="J5" s="3">
        <f>'Raw data'!J5-'Raw data'!J3</f>
        <v>5988.21946482575</v>
      </c>
      <c r="K5" s="3">
        <f>'Raw data'!K5-'Raw data'!K3</f>
        <v>2755.6343902640601</v>
      </c>
      <c r="L5" s="3">
        <f>'Raw data'!L5-'Raw data'!L3</f>
        <v>0</v>
      </c>
      <c r="M5" s="3">
        <f>'Raw data'!M5-'Raw data'!M3</f>
        <v>9601.9845526033296</v>
      </c>
      <c r="N5" s="3">
        <f>'Raw data'!N5-'Raw data'!N3</f>
        <v>371.66360658709539</v>
      </c>
      <c r="O5" s="3">
        <f>'Raw data'!O5-'Raw data'!O3</f>
        <v>362.1016239472454</v>
      </c>
      <c r="P5" s="3">
        <f>'Raw data'!P5-'Raw data'!P3</f>
        <v>528.90960111939899</v>
      </c>
      <c r="Q5" s="3">
        <f>'Raw data'!Q5-'Raw data'!Q3</f>
        <v>3167.4484386229501</v>
      </c>
      <c r="R5" s="3">
        <f>'Raw data'!R5-'Raw data'!R3</f>
        <v>674.58476363247405</v>
      </c>
      <c r="S5" s="3">
        <f>'Raw data'!S5-'Raw data'!S3</f>
        <v>3426.3567426223599</v>
      </c>
      <c r="T5" s="3">
        <f>'Raw data'!T5-'Raw data'!T3</f>
        <v>1023.051214878462</v>
      </c>
      <c r="U5" s="3">
        <f>'Raw data'!U5-'Raw data'!U3</f>
        <v>0</v>
      </c>
      <c r="V5" s="3">
        <f>'Raw data'!V5-'Raw data'!V3</f>
        <v>0</v>
      </c>
      <c r="W5" s="3">
        <f>'Raw data'!W5-'Raw data'!W3</f>
        <v>30634.516587769602</v>
      </c>
      <c r="X5" s="3">
        <f>'Raw data'!X5-'Raw data'!X3</f>
        <v>477.15167079803001</v>
      </c>
      <c r="Y5" s="3">
        <f>'Raw data'!Y5-'Raw data'!Y3</f>
        <v>0</v>
      </c>
      <c r="Z5" s="3">
        <f>'Raw data'!Z5-'Raw data'!Z3</f>
        <v>524.38666906279195</v>
      </c>
      <c r="AA5" s="3">
        <f>'Raw data'!AA5-'Raw data'!AA3</f>
        <v>3201.2992777203999</v>
      </c>
      <c r="AB5" s="3">
        <f>'Raw data'!AB5-'Raw data'!AB3</f>
        <v>3166.61503795615</v>
      </c>
      <c r="AC5" s="3">
        <f>'Raw data'!AC5-'Raw data'!AC3</f>
        <v>0</v>
      </c>
    </row>
    <row r="6" spans="1:29" x14ac:dyDescent="0.35">
      <c r="A6" s="2"/>
      <c r="B6" s="2"/>
      <c r="C6" s="2" t="s">
        <v>1</v>
      </c>
      <c r="D6" s="3">
        <f>'Raw data'!D6-'Raw data'!D3</f>
        <v>1854.0129708419263</v>
      </c>
      <c r="E6" s="3">
        <f>'Raw data'!E6-'Raw data'!E3</f>
        <v>-940.83941105393501</v>
      </c>
      <c r="F6" s="3">
        <f>'Raw data'!F6-'Raw data'!F3</f>
        <v>836.54616861765999</v>
      </c>
      <c r="G6" s="3">
        <f>'Raw data'!G6-'Raw data'!G3</f>
        <v>891.94451355253102</v>
      </c>
      <c r="H6" s="3">
        <f>'Raw data'!H6-'Raw data'!H3</f>
        <v>646.27752786560302</v>
      </c>
      <c r="I6" s="3">
        <f>'Raw data'!I6-'Raw data'!I3</f>
        <v>259.18959201690097</v>
      </c>
      <c r="J6" s="3">
        <f>'Raw data'!J6-'Raw data'!J3</f>
        <v>628.98358942128903</v>
      </c>
      <c r="K6" s="3">
        <f>'Raw data'!K6-'Raw data'!K3</f>
        <v>226.25787439142999</v>
      </c>
      <c r="L6" s="3">
        <f>'Raw data'!L6-'Raw data'!L3</f>
        <v>0</v>
      </c>
      <c r="M6" s="3">
        <f>'Raw data'!M6-'Raw data'!M3</f>
        <v>382.78737181343303</v>
      </c>
      <c r="N6" s="3">
        <f>'Raw data'!N6-'Raw data'!N3</f>
        <v>41.175716086770493</v>
      </c>
      <c r="O6" s="3">
        <f>'Raw data'!O6-'Raw data'!O3</f>
        <v>-31.240096455812601</v>
      </c>
      <c r="P6" s="3">
        <f>'Raw data'!P6-'Raw data'!P3</f>
        <v>19.8088969199008</v>
      </c>
      <c r="Q6" s="3">
        <f>'Raw data'!Q6-'Raw data'!Q3</f>
        <v>196.12844971998501</v>
      </c>
      <c r="R6" s="3">
        <f>'Raw data'!R6-'Raw data'!R3</f>
        <v>59.124280434969101</v>
      </c>
      <c r="S6" s="3">
        <f>'Raw data'!S6-'Raw data'!S3</f>
        <v>242.43123632563501</v>
      </c>
      <c r="T6" s="3">
        <f>'Raw data'!T6-'Raw data'!T3</f>
        <v>-63.928364636819097</v>
      </c>
      <c r="U6" s="3">
        <f>'Raw data'!U6-'Raw data'!U3</f>
        <v>0</v>
      </c>
      <c r="V6" s="3">
        <f>'Raw data'!V6-'Raw data'!V3</f>
        <v>0</v>
      </c>
      <c r="W6" s="3">
        <f>'Raw data'!W6-'Raw data'!W3</f>
        <v>2149.5573146275901</v>
      </c>
      <c r="X6" s="3">
        <f>'Raw data'!X6-'Raw data'!X3</f>
        <v>735.46527116958396</v>
      </c>
      <c r="Y6" s="3">
        <f>'Raw data'!Y6-'Raw data'!Y3</f>
        <v>0</v>
      </c>
      <c r="Z6" s="3">
        <f>'Raw data'!Z6-'Raw data'!Z3</f>
        <v>322.34585038050898</v>
      </c>
      <c r="AA6" s="3">
        <f>'Raw data'!AA6-'Raw data'!AA3</f>
        <v>1376.7582175326099</v>
      </c>
      <c r="AB6" s="3">
        <f>'Raw data'!AB6-'Raw data'!AB3</f>
        <v>1349.80112904931</v>
      </c>
      <c r="AC6" s="3">
        <f>'Raw data'!AC6-'Raw data'!AC3</f>
        <v>0</v>
      </c>
    </row>
    <row r="7" spans="1:29" x14ac:dyDescent="0.35">
      <c r="A7" s="2"/>
      <c r="B7" s="2"/>
      <c r="C7" s="2" t="s">
        <v>97</v>
      </c>
      <c r="D7" s="3">
        <f>'Raw data'!D7-'Raw data'!D3</f>
        <v>6488.020366268106</v>
      </c>
      <c r="E7" s="3">
        <f>'Raw data'!E7-'Raw data'!E3</f>
        <v>-970.06119673627086</v>
      </c>
      <c r="F7" s="3">
        <f>'Raw data'!F7-'Raw data'!F3</f>
        <v>890.22336633662007</v>
      </c>
      <c r="G7" s="3">
        <f>'Raw data'!G7-'Raw data'!G3</f>
        <v>849.67391712164704</v>
      </c>
      <c r="H7" s="3">
        <f>'Raw data'!H7-'Raw data'!H3</f>
        <v>340.66716427317294</v>
      </c>
      <c r="I7" s="3">
        <f>'Raw data'!I7-'Raw data'!I3</f>
        <v>113.991572603077</v>
      </c>
      <c r="J7" s="3">
        <f>'Raw data'!J7-'Raw data'!J3</f>
        <v>0</v>
      </c>
      <c r="K7" s="3">
        <f>'Raw data'!K7-'Raw data'!K3</f>
        <v>631.004290817217</v>
      </c>
      <c r="L7" s="3">
        <f>'Raw data'!L7-'Raw data'!L3</f>
        <v>0</v>
      </c>
      <c r="M7" s="3">
        <f>'Raw data'!M7-'Raw data'!M3</f>
        <v>1132.5803366237101</v>
      </c>
      <c r="N7" s="3">
        <f>'Raw data'!N7-'Raw data'!N3</f>
        <v>43.451219531132892</v>
      </c>
      <c r="O7" s="3">
        <f>'Raw data'!O7-'Raw data'!O3</f>
        <v>45.868661955013096</v>
      </c>
      <c r="P7" s="3">
        <f>'Raw data'!P7-'Raw data'!P3</f>
        <v>122.450313629832</v>
      </c>
      <c r="Q7" s="3">
        <f>'Raw data'!Q7-'Raw data'!Q3</f>
        <v>1132.0225235206001</v>
      </c>
      <c r="R7" s="3">
        <f>'Raw data'!R7-'Raw data'!R3</f>
        <v>477.87724640415399</v>
      </c>
      <c r="S7" s="3">
        <f>'Raw data'!S7-'Raw data'!S3</f>
        <v>1594.63450213487</v>
      </c>
      <c r="T7" s="3">
        <f>'Raw data'!T7-'Raw data'!T3</f>
        <v>179.74528968348801</v>
      </c>
      <c r="U7" s="3">
        <f>'Raw data'!U7-'Raw data'!U3</f>
        <v>0</v>
      </c>
      <c r="V7" s="3">
        <f>'Raw data'!V7-'Raw data'!V3</f>
        <v>0</v>
      </c>
      <c r="W7" s="3">
        <f>'Raw data'!W7-'Raw data'!W3</f>
        <v>19021.915261349499</v>
      </c>
      <c r="X7" s="3">
        <f>'Raw data'!X7-'Raw data'!X3</f>
        <v>0</v>
      </c>
      <c r="Y7" s="3">
        <f>'Raw data'!Y7-'Raw data'!Y3</f>
        <v>0</v>
      </c>
      <c r="Z7" s="3">
        <f>'Raw data'!Z7-'Raw data'!Z3</f>
        <v>162.74098880632701</v>
      </c>
      <c r="AA7" s="3">
        <f>'Raw data'!AA7-'Raw data'!AA3</f>
        <v>782.24576516457398</v>
      </c>
      <c r="AB7" s="3">
        <f>'Raw data'!AB7-'Raw data'!AB3</f>
        <v>766.87750352143803</v>
      </c>
      <c r="AC7" s="3">
        <f>'Raw data'!AC7-'Raw data'!AC3</f>
        <v>0</v>
      </c>
    </row>
    <row r="8" spans="1:29" x14ac:dyDescent="0.35">
      <c r="A8" s="2"/>
      <c r="B8" s="2"/>
      <c r="C8" s="2" t="s">
        <v>41</v>
      </c>
      <c r="D8" s="3">
        <f>'Raw data'!D8-'Raw data'!D3</f>
        <v>1722.1719073869463</v>
      </c>
      <c r="E8" s="3">
        <f>'Raw data'!E8-'Raw data'!E3</f>
        <v>-880.74111622879298</v>
      </c>
      <c r="F8" s="3">
        <f>'Raw data'!F8-'Raw data'!F3</f>
        <v>6277.1482563142508</v>
      </c>
      <c r="G8" s="3">
        <f>'Raw data'!G8-'Raw data'!G3</f>
        <v>1337.8264051347101</v>
      </c>
      <c r="H8" s="3">
        <f>'Raw data'!H8-'Raw data'!H3</f>
        <v>3860.6138993192963</v>
      </c>
      <c r="I8" s="3">
        <f>'Raw data'!I8-'Raw data'!I3</f>
        <v>0</v>
      </c>
      <c r="J8" s="3">
        <f>'Raw data'!J8-'Raw data'!J3</f>
        <v>4040.2121496312998</v>
      </c>
      <c r="K8" s="3">
        <f>'Raw data'!K8-'Raw data'!K3</f>
        <v>2331.9711320219199</v>
      </c>
      <c r="L8" s="3">
        <f>'Raw data'!L8-'Raw data'!L3</f>
        <v>0</v>
      </c>
      <c r="M8" s="3">
        <f>'Raw data'!M8-'Raw data'!M3</f>
        <v>6456.8770441627703</v>
      </c>
      <c r="N8" s="3">
        <f>'Raw data'!N8-'Raw data'!N3</f>
        <v>423.57973106110143</v>
      </c>
      <c r="O8" s="3">
        <f>'Raw data'!O8-'Raw data'!O3</f>
        <v>426.66590794783139</v>
      </c>
      <c r="P8" s="3">
        <f>'Raw data'!P8-'Raw data'!P3</f>
        <v>438.70191191347902</v>
      </c>
      <c r="Q8" s="3">
        <f>'Raw data'!Q8-'Raw data'!Q3</f>
        <v>4090.4015441104402</v>
      </c>
      <c r="R8" s="3">
        <f>'Raw data'!R8-'Raw data'!R3</f>
        <v>1463.65600241686</v>
      </c>
      <c r="S8" s="3">
        <f>'Raw data'!S8-'Raw data'!S3</f>
        <v>2882.7527216425101</v>
      </c>
      <c r="T8" s="3">
        <f>'Raw data'!T8-'Raw data'!T3</f>
        <v>627.21764230650399</v>
      </c>
      <c r="U8" s="3">
        <f>'Raw data'!U8-'Raw data'!U3</f>
        <v>0</v>
      </c>
      <c r="V8" s="3">
        <f>'Raw data'!V8-'Raw data'!V3</f>
        <v>0</v>
      </c>
      <c r="W8" s="3">
        <f>'Raw data'!W8-'Raw data'!W3</f>
        <v>43935.143878723</v>
      </c>
      <c r="X8" s="3">
        <f>'Raw data'!X8-'Raw data'!X3</f>
        <v>1685.2176756348999</v>
      </c>
      <c r="Y8" s="3">
        <f>'Raw data'!Y8-'Raw data'!Y3</f>
        <v>0</v>
      </c>
      <c r="Z8" s="3">
        <f>'Raw data'!Z8-'Raw data'!Z3</f>
        <v>577.49147503491599</v>
      </c>
      <c r="AA8" s="3">
        <f>'Raw data'!AA8-'Raw data'!AA3</f>
        <v>2769.6682077949599</v>
      </c>
      <c r="AB8" s="3">
        <f>'Raw data'!AB8-'Raw data'!AB3</f>
        <v>2689.52579360663</v>
      </c>
      <c r="AC8" s="3">
        <f>'Raw data'!AC8-'Raw data'!AC3</f>
        <v>0</v>
      </c>
    </row>
    <row r="9" spans="1:29" x14ac:dyDescent="0.35">
      <c r="A9" s="2"/>
      <c r="B9" s="2"/>
      <c r="C9" s="2" t="s">
        <v>90</v>
      </c>
      <c r="D9" s="3">
        <f>'Raw data'!D9-'Raw data'!D3</f>
        <v>-25.940628932803801</v>
      </c>
      <c r="E9" s="3">
        <f>'Raw data'!E9-'Raw data'!E3</f>
        <v>-932.48520391169905</v>
      </c>
      <c r="F9" s="3">
        <f>'Raw data'!F9-'Raw data'!F3</f>
        <v>2524.3804690557699</v>
      </c>
      <c r="G9" s="3">
        <f>'Raw data'!G9-'Raw data'!G3</f>
        <v>1757.6043120071699</v>
      </c>
      <c r="H9" s="3">
        <f>'Raw data'!H9-'Raw data'!H3</f>
        <v>2049.4278994013262</v>
      </c>
      <c r="I9" s="3">
        <f>'Raw data'!I9-'Raw data'!I3</f>
        <v>711.80485125261202</v>
      </c>
      <c r="J9" s="3">
        <f>'Raw data'!J9-'Raw data'!J3</f>
        <v>5672.1654294714899</v>
      </c>
      <c r="K9" s="3">
        <f>'Raw data'!K9-'Raw data'!K3</f>
        <v>2986.2877763901301</v>
      </c>
      <c r="L9" s="3">
        <f>'Raw data'!L9-'Raw data'!L3</f>
        <v>0</v>
      </c>
      <c r="M9" s="3">
        <f>'Raw data'!M9-'Raw data'!M3</f>
        <v>8824.46252500216</v>
      </c>
      <c r="N9" s="3">
        <f>'Raw data'!N9-'Raw data'!N3</f>
        <v>350.56680715763241</v>
      </c>
      <c r="O9" s="3">
        <f>'Raw data'!O9-'Raw data'!O3</f>
        <v>352.43484978525743</v>
      </c>
      <c r="P9" s="3">
        <f>'Raw data'!P9-'Raw data'!P3</f>
        <v>562.91338221694502</v>
      </c>
      <c r="Q9" s="3">
        <f>'Raw data'!Q9-'Raw data'!Q3</f>
        <v>3755.82512362956</v>
      </c>
      <c r="R9" s="3">
        <f>'Raw data'!R9-'Raw data'!R3</f>
        <v>773.39667164836703</v>
      </c>
      <c r="S9" s="3">
        <f>'Raw data'!S9-'Raw data'!S3</f>
        <v>2870.8055773226802</v>
      </c>
      <c r="T9" s="3">
        <f>'Raw data'!T9-'Raw data'!T3</f>
        <v>1008.275801471182</v>
      </c>
      <c r="U9" s="3">
        <f>'Raw data'!U9-'Raw data'!U3</f>
        <v>0</v>
      </c>
      <c r="V9" s="3">
        <f>'Raw data'!V9-'Raw data'!V3</f>
        <v>0</v>
      </c>
      <c r="W9" s="3">
        <f>'Raw data'!W9-'Raw data'!W3</f>
        <v>33807.818641569203</v>
      </c>
      <c r="X9" s="3">
        <f>'Raw data'!X9-'Raw data'!X3</f>
        <v>1328.9930925188301</v>
      </c>
      <c r="Y9" s="3">
        <f>'Raw data'!Y9-'Raw data'!Y3</f>
        <v>0</v>
      </c>
      <c r="Z9" s="3">
        <f>'Raw data'!Z9-'Raw data'!Z3</f>
        <v>408.07442654104699</v>
      </c>
      <c r="AA9" s="3">
        <f>'Raw data'!AA9-'Raw data'!AA3</f>
        <v>2181.6803404726802</v>
      </c>
      <c r="AB9" s="3">
        <f>'Raw data'!AB9-'Raw data'!AB3</f>
        <v>2181.68650903448</v>
      </c>
      <c r="AC9" s="3">
        <f>'Raw data'!AC9-'Raw data'!AC3</f>
        <v>0</v>
      </c>
    </row>
    <row r="10" spans="1:29" x14ac:dyDescent="0.35">
      <c r="A10" s="2"/>
      <c r="B10" s="2"/>
      <c r="C10" s="2" t="s">
        <v>66</v>
      </c>
      <c r="D10" s="3">
        <f>'Raw data'!D10-'Raw data'!D3</f>
        <v>-25.940628932803801</v>
      </c>
      <c r="E10" s="3">
        <f>'Raw data'!E10-'Raw data'!E3</f>
        <v>-978.62654615534359</v>
      </c>
      <c r="F10" s="3">
        <f>'Raw data'!F10-'Raw data'!F3</f>
        <v>3329.5954372446099</v>
      </c>
      <c r="G10" s="3">
        <f>'Raw data'!G10-'Raw data'!G3</f>
        <v>1011.25309659993</v>
      </c>
      <c r="H10" s="3">
        <f>'Raw data'!H10-'Raw data'!H3</f>
        <v>1926.5944336869561</v>
      </c>
      <c r="I10" s="3">
        <f>'Raw data'!I10-'Raw data'!I3</f>
        <v>138.06381020653899</v>
      </c>
      <c r="J10" s="3">
        <f>'Raw data'!J10-'Raw data'!J3</f>
        <v>805.27449362740299</v>
      </c>
      <c r="K10" s="3">
        <f>'Raw data'!K10-'Raw data'!K3</f>
        <v>370.738108326565</v>
      </c>
      <c r="L10" s="3">
        <f>'Raw data'!L10-'Raw data'!L3</f>
        <v>0</v>
      </c>
      <c r="M10" s="3">
        <f>'Raw data'!M10-'Raw data'!M3</f>
        <v>984.18613421603698</v>
      </c>
      <c r="N10" s="3">
        <f>'Raw data'!N10-'Raw data'!N3</f>
        <v>51.684639885408089</v>
      </c>
      <c r="O10" s="3">
        <f>'Raw data'!O10-'Raw data'!O3</f>
        <v>45.287292344661893</v>
      </c>
      <c r="P10" s="3">
        <f>'Raw data'!P10-'Raw data'!P3</f>
        <v>72.140126100234795</v>
      </c>
      <c r="Q10" s="3">
        <f>'Raw data'!Q10-'Raw data'!Q3</f>
        <v>235.775361123506</v>
      </c>
      <c r="R10" s="3">
        <f>'Raw data'!R10-'Raw data'!R3</f>
        <v>141.45057705690201</v>
      </c>
      <c r="S10" s="3">
        <f>'Raw data'!S10-'Raw data'!S3</f>
        <v>446.98899409702102</v>
      </c>
      <c r="T10" s="3">
        <f>'Raw data'!T10-'Raw data'!T3</f>
        <v>41.860952186296004</v>
      </c>
      <c r="U10" s="3">
        <f>'Raw data'!U10-'Raw data'!U3</f>
        <v>0</v>
      </c>
      <c r="V10" s="3">
        <f>'Raw data'!V10-'Raw data'!V3</f>
        <v>0</v>
      </c>
      <c r="W10" s="3">
        <f>'Raw data'!W10-'Raw data'!W3</f>
        <v>19072.318796408599</v>
      </c>
      <c r="X10" s="3">
        <f>'Raw data'!X10-'Raw data'!X3</f>
        <v>904.04991879263605</v>
      </c>
      <c r="Y10" s="3">
        <f>'Raw data'!Y10-'Raw data'!Y3</f>
        <v>0</v>
      </c>
      <c r="Z10" s="3">
        <f>'Raw data'!Z10-'Raw data'!Z3</f>
        <v>409.609153684874</v>
      </c>
      <c r="AA10" s="3">
        <f>'Raw data'!AA10-'Raw data'!AA3</f>
        <v>2537.0858320048801</v>
      </c>
      <c r="AB10" s="3">
        <f>'Raw data'!AB10-'Raw data'!AB3</f>
        <v>2408.0958614852598</v>
      </c>
      <c r="AC10" s="3">
        <f>'Raw data'!AC10-'Raw data'!AC3</f>
        <v>0</v>
      </c>
    </row>
    <row r="11" spans="1:29" x14ac:dyDescent="0.35">
      <c r="A11" s="2"/>
      <c r="B11" s="2"/>
      <c r="C11" s="2" t="s">
        <v>101</v>
      </c>
      <c r="D11" s="3">
        <f>'Raw data'!D11-'Raw data'!D3</f>
        <v>322.61614565148921</v>
      </c>
      <c r="E11" s="3">
        <f>'Raw data'!E11-'Raw data'!E3</f>
        <v>-971.65699437242642</v>
      </c>
      <c r="F11" s="3">
        <f>'Raw data'!F11-'Raw data'!F3</f>
        <v>3048.1658717575697</v>
      </c>
      <c r="G11" s="3">
        <f>'Raw data'!G11-'Raw data'!G3</f>
        <v>476.58720259698401</v>
      </c>
      <c r="H11" s="3">
        <f>'Raw data'!H11-'Raw data'!H3</f>
        <v>538.37533322085801</v>
      </c>
      <c r="I11" s="3">
        <f>'Raw data'!I11-'Raw data'!I3</f>
        <v>173.10877437460201</v>
      </c>
      <c r="J11" s="3">
        <f>'Raw data'!J11-'Raw data'!J3</f>
        <v>404.07685224432601</v>
      </c>
      <c r="K11" s="3">
        <f>'Raw data'!K11-'Raw data'!K3</f>
        <v>615.876726409291</v>
      </c>
      <c r="L11" s="3">
        <f>'Raw data'!L11-'Raw data'!L3</f>
        <v>0</v>
      </c>
      <c r="M11" s="3">
        <f>'Raw data'!M11-'Raw data'!M3</f>
        <v>450.24432696262801</v>
      </c>
      <c r="N11" s="3">
        <f>'Raw data'!N11-'Raw data'!N3</f>
        <v>55.249632746282799</v>
      </c>
      <c r="O11" s="3">
        <f>'Raw data'!O11-'Raw data'!O3</f>
        <v>51.724267679172897</v>
      </c>
      <c r="P11" s="3">
        <f>'Raw data'!P11-'Raw data'!P3</f>
        <v>77.627767471336597</v>
      </c>
      <c r="Q11" s="3">
        <f>'Raw data'!Q11-'Raw data'!Q3</f>
        <v>162.63795130846199</v>
      </c>
      <c r="R11" s="3">
        <f>'Raw data'!R11-'Raw data'!R3</f>
        <v>83.872673683158396</v>
      </c>
      <c r="S11" s="3">
        <f>'Raw data'!S11-'Raw data'!S3</f>
        <v>0</v>
      </c>
      <c r="T11" s="3">
        <f>'Raw data'!T11-'Raw data'!T3</f>
        <v>-99.239746646695892</v>
      </c>
      <c r="U11" s="3">
        <f>'Raw data'!U11-'Raw data'!U3</f>
        <v>0</v>
      </c>
      <c r="V11" s="3">
        <f>'Raw data'!V11-'Raw data'!V3</f>
        <v>0</v>
      </c>
      <c r="W11" s="3">
        <f>'Raw data'!W11-'Raw data'!W3</f>
        <v>1021.71337362133</v>
      </c>
      <c r="X11" s="3">
        <f>'Raw data'!X11-'Raw data'!X3</f>
        <v>0</v>
      </c>
      <c r="Y11" s="3">
        <f>'Raw data'!Y11-'Raw data'!Y3</f>
        <v>0</v>
      </c>
      <c r="Z11" s="3">
        <f>'Raw data'!Z11-'Raw data'!Z3</f>
        <v>101.862740659153</v>
      </c>
      <c r="AA11" s="3">
        <f>'Raw data'!AA11-'Raw data'!AA3</f>
        <v>819.08536946394099</v>
      </c>
      <c r="AB11" s="3">
        <f>'Raw data'!AB11-'Raw data'!AB3</f>
        <v>822.23916304020099</v>
      </c>
      <c r="AC11" s="3">
        <f>'Raw data'!AC11-'Raw data'!AC3</f>
        <v>0</v>
      </c>
    </row>
    <row r="12" spans="1:29" x14ac:dyDescent="0.35">
      <c r="A12" s="2"/>
      <c r="B12" s="2"/>
      <c r="C12" s="2" t="s">
        <v>65</v>
      </c>
      <c r="D12" s="3">
        <f>'Raw data'!D12-'Raw data'!D3</f>
        <v>525.26289843753125</v>
      </c>
      <c r="E12" s="3">
        <f>'Raw data'!E12-'Raw data'!E3</f>
        <v>-979.71611769909521</v>
      </c>
      <c r="F12" s="3">
        <f>'Raw data'!F12-'Raw data'!F3</f>
        <v>6022.5532527128908</v>
      </c>
      <c r="G12" s="3">
        <f>'Raw data'!G12-'Raw data'!G3</f>
        <v>1572.57138938868</v>
      </c>
      <c r="H12" s="3">
        <f>'Raw data'!H12-'Raw data'!H3</f>
        <v>-197.05746767814401</v>
      </c>
      <c r="I12" s="3">
        <f>'Raw data'!I12-'Raw data'!I3</f>
        <v>684.684873820397</v>
      </c>
      <c r="J12" s="3">
        <f>'Raw data'!J12-'Raw data'!J3</f>
        <v>2300.1096228685601</v>
      </c>
      <c r="K12" s="3">
        <f>'Raw data'!K12-'Raw data'!K3</f>
        <v>2743.1700997119901</v>
      </c>
      <c r="L12" s="3">
        <f>'Raw data'!L12-'Raw data'!L3</f>
        <v>2273.5868265396298</v>
      </c>
      <c r="M12" s="3">
        <f>'Raw data'!M12-'Raw data'!M3</f>
        <v>2658.9343030166501</v>
      </c>
      <c r="N12" s="3">
        <f>'Raw data'!N12-'Raw data'!N3</f>
        <v>364.55326431502243</v>
      </c>
      <c r="O12" s="3">
        <f>'Raw data'!O12-'Raw data'!O3</f>
        <v>357.14551099708143</v>
      </c>
      <c r="P12" s="3">
        <f>'Raw data'!P12-'Raw data'!P3</f>
        <v>684.78749015600897</v>
      </c>
      <c r="Q12" s="3">
        <f>'Raw data'!Q12-'Raw data'!Q3</f>
        <v>1833.4581438826999</v>
      </c>
      <c r="R12" s="3">
        <f>'Raw data'!R12-'Raw data'!R3</f>
        <v>422.07339069430901</v>
      </c>
      <c r="S12" s="3">
        <f>'Raw data'!S12-'Raw data'!S3</f>
        <v>461.820078018706</v>
      </c>
      <c r="T12" s="3">
        <f>'Raw data'!T12-'Raw data'!T3</f>
        <v>146.92603532688298</v>
      </c>
      <c r="U12" s="3">
        <f>'Raw data'!U12-'Raw data'!U3</f>
        <v>0</v>
      </c>
      <c r="V12" s="3">
        <f>'Raw data'!V12-'Raw data'!V3</f>
        <v>0</v>
      </c>
      <c r="W12" s="3">
        <f>'Raw data'!W12-'Raw data'!W3</f>
        <v>6968.79597328615</v>
      </c>
      <c r="X12" s="3">
        <f>'Raw data'!X12-'Raw data'!X3</f>
        <v>1102.35009162709</v>
      </c>
      <c r="Y12" s="3">
        <f>'Raw data'!Y12-'Raw data'!Y3</f>
        <v>0</v>
      </c>
      <c r="Z12" s="3">
        <f>'Raw data'!Z12-'Raw data'!Z3</f>
        <v>484.16065955361802</v>
      </c>
      <c r="AA12" s="3">
        <f>'Raw data'!AA12-'Raw data'!AA3</f>
        <v>1764.7068393202301</v>
      </c>
      <c r="AB12" s="3">
        <f>'Raw data'!AB12-'Raw data'!AB3</f>
        <v>1754.4491830683</v>
      </c>
      <c r="AC12" s="3">
        <f>'Raw data'!AC12-'Raw data'!AC3</f>
        <v>0</v>
      </c>
    </row>
    <row r="13" spans="1:29" x14ac:dyDescent="0.35">
      <c r="A13" s="2"/>
      <c r="B13" s="2"/>
      <c r="C13" s="2" t="s">
        <v>81</v>
      </c>
      <c r="D13" s="3">
        <f>'Raw data'!D13-'Raw data'!D13</f>
        <v>0</v>
      </c>
      <c r="E13" s="3">
        <f>'Raw data'!E13-'Raw data'!E13</f>
        <v>0</v>
      </c>
      <c r="F13" s="3">
        <f>'Raw data'!F13-'Raw data'!F13</f>
        <v>0</v>
      </c>
      <c r="G13" s="3">
        <f>'Raw data'!G13-'Raw data'!G13</f>
        <v>0</v>
      </c>
      <c r="H13" s="3">
        <f>'Raw data'!H13-'Raw data'!H13</f>
        <v>0</v>
      </c>
      <c r="I13" s="3">
        <f>'Raw data'!I13-'Raw data'!I13</f>
        <v>0</v>
      </c>
      <c r="J13" s="3">
        <f>'Raw data'!J13-'Raw data'!J13</f>
        <v>0</v>
      </c>
      <c r="K13" s="3">
        <f>'Raw data'!K13-'Raw data'!K13</f>
        <v>0</v>
      </c>
      <c r="L13" s="3">
        <f>'Raw data'!L13-'Raw data'!L13</f>
        <v>0</v>
      </c>
      <c r="M13" s="3">
        <f>'Raw data'!M13-'Raw data'!M13</f>
        <v>0</v>
      </c>
      <c r="N13" s="3">
        <f>'Raw data'!N13-'Raw data'!N13</f>
        <v>0</v>
      </c>
      <c r="O13" s="3">
        <f>'Raw data'!O13-'Raw data'!O13</f>
        <v>0</v>
      </c>
      <c r="P13" s="3">
        <f>'Raw data'!P13-'Raw data'!P13</f>
        <v>0</v>
      </c>
      <c r="Q13" s="3">
        <f>'Raw data'!Q13-'Raw data'!Q13</f>
        <v>0</v>
      </c>
      <c r="R13" s="3">
        <f>'Raw data'!R13-'Raw data'!R13</f>
        <v>0</v>
      </c>
      <c r="S13" s="3">
        <f>'Raw data'!S13-'Raw data'!S13</f>
        <v>0</v>
      </c>
      <c r="T13" s="3">
        <f>'Raw data'!T13-'Raw data'!T13</f>
        <v>0</v>
      </c>
      <c r="U13" s="3">
        <f>'Raw data'!U13-'Raw data'!U13</f>
        <v>0</v>
      </c>
      <c r="V13" s="3">
        <f>'Raw data'!V13-'Raw data'!V13</f>
        <v>0</v>
      </c>
      <c r="W13" s="3">
        <f>'Raw data'!W13-'Raw data'!W13</f>
        <v>0</v>
      </c>
      <c r="X13" s="3">
        <f>'Raw data'!X13-'Raw data'!X13</f>
        <v>0</v>
      </c>
      <c r="Y13" s="3">
        <f>'Raw data'!Y13-'Raw data'!Y13</f>
        <v>0</v>
      </c>
      <c r="Z13" s="3">
        <f>'Raw data'!Z13-'Raw data'!Z13</f>
        <v>0</v>
      </c>
      <c r="AA13" s="3">
        <f>'Raw data'!AA13-'Raw data'!AA13</f>
        <v>0</v>
      </c>
      <c r="AB13" s="3">
        <f>'Raw data'!AB13-'Raw data'!AB13</f>
        <v>0</v>
      </c>
      <c r="AC13" s="3">
        <f>'Raw data'!AC13-'Raw data'!AC13</f>
        <v>0</v>
      </c>
    </row>
    <row r="14" spans="1:29" x14ac:dyDescent="0.35">
      <c r="A14" s="2"/>
      <c r="B14" s="2"/>
      <c r="C14" s="2" t="s">
        <v>75</v>
      </c>
      <c r="D14" s="3">
        <f>'Raw data'!D14-'Raw data'!D13</f>
        <v>4873.3660024767105</v>
      </c>
      <c r="E14" s="3">
        <f>'Raw data'!E14-'Raw data'!E13</f>
        <v>-27.541487999339672</v>
      </c>
      <c r="F14" s="3">
        <f>'Raw data'!F14-'Raw data'!F13</f>
        <v>4051.690581263184</v>
      </c>
      <c r="G14" s="3">
        <f>'Raw data'!G14-'Raw data'!G13</f>
        <v>-7751.8517307049506</v>
      </c>
      <c r="H14" s="3">
        <f>'Raw data'!H14-'Raw data'!H13</f>
        <v>2376.67108609252</v>
      </c>
      <c r="I14" s="3">
        <f>'Raw data'!I14-'Raw data'!I13</f>
        <v>436.84737593570998</v>
      </c>
      <c r="J14" s="3">
        <f>'Raw data'!J14-'Raw data'!J13</f>
        <v>2122.4724843715899</v>
      </c>
      <c r="K14" s="3">
        <f>'Raw data'!K14-'Raw data'!K13</f>
        <v>1378.6368255841101</v>
      </c>
      <c r="L14" s="3">
        <f>'Raw data'!L14-'Raw data'!L13</f>
        <v>0</v>
      </c>
      <c r="M14" s="3">
        <f>'Raw data'!M14-'Raw data'!M13</f>
        <v>2391.0212473147799</v>
      </c>
      <c r="N14" s="3">
        <f>'Raw data'!N14-'Raw data'!N13</f>
        <v>18.944523635871789</v>
      </c>
      <c r="O14" s="3">
        <f>'Raw data'!O14-'Raw data'!O13</f>
        <v>105.036965428503</v>
      </c>
      <c r="P14" s="3">
        <f>'Raw data'!P14-'Raw data'!P13</f>
        <v>152.84869172270501</v>
      </c>
      <c r="Q14" s="3">
        <f>'Raw data'!Q14-'Raw data'!Q13</f>
        <v>526.51569497327705</v>
      </c>
      <c r="R14" s="3">
        <f>'Raw data'!R14-'Raw data'!R13</f>
        <v>-54.661850123177004</v>
      </c>
      <c r="S14" s="3">
        <f>'Raw data'!S14-'Raw data'!S13</f>
        <v>667.09658438153099</v>
      </c>
      <c r="T14" s="3">
        <f>'Raw data'!T14-'Raw data'!T13</f>
        <v>27.978918955171991</v>
      </c>
      <c r="U14" s="3">
        <f>'Raw data'!U14-'Raw data'!U13</f>
        <v>0</v>
      </c>
      <c r="V14" s="3">
        <f>'Raw data'!V14-'Raw data'!V13</f>
        <v>0</v>
      </c>
      <c r="W14" s="3">
        <f>'Raw data'!W14-'Raw data'!W13</f>
        <v>5448.1787100442098</v>
      </c>
      <c r="X14" s="3">
        <f>'Raw data'!X14-'Raw data'!X13</f>
        <v>1041.8374367136801</v>
      </c>
      <c r="Y14" s="3">
        <f>'Raw data'!Y14-'Raw data'!Y13</f>
        <v>0</v>
      </c>
      <c r="Z14" s="3">
        <f>'Raw data'!Z14-'Raw data'!Z13</f>
        <v>642.43813573236696</v>
      </c>
      <c r="AA14" s="3">
        <f>'Raw data'!AA14-'Raw data'!AA13</f>
        <v>4451.2315770513196</v>
      </c>
      <c r="AB14" s="3">
        <f>'Raw data'!AB14-'Raw data'!AB13</f>
        <v>4383.1234638113701</v>
      </c>
      <c r="AC14" s="3">
        <f>'Raw data'!AC14-'Raw data'!AC13</f>
        <v>0</v>
      </c>
    </row>
    <row r="15" spans="1:29" x14ac:dyDescent="0.35">
      <c r="A15" s="2"/>
      <c r="B15" s="2"/>
      <c r="C15" s="2" t="s">
        <v>14</v>
      </c>
      <c r="D15" s="3">
        <f>'Raw data'!D15-'Raw data'!D13</f>
        <v>6635.5196337303605</v>
      </c>
      <c r="E15" s="3">
        <f>'Raw data'!E15-'Raw data'!E13</f>
        <v>-24.107156884665905</v>
      </c>
      <c r="F15" s="3">
        <f>'Raw data'!F15-'Raw data'!F13</f>
        <v>-19.015947502281961</v>
      </c>
      <c r="G15" s="3">
        <f>'Raw data'!G15-'Raw data'!G13</f>
        <v>-9681.9234608252009</v>
      </c>
      <c r="H15" s="3">
        <f>'Raw data'!H15-'Raw data'!H13</f>
        <v>0</v>
      </c>
      <c r="I15" s="3">
        <f>'Raw data'!I15-'Raw data'!I13</f>
        <v>0</v>
      </c>
      <c r="J15" s="3">
        <f>'Raw data'!J15-'Raw data'!J13</f>
        <v>1019.81924469914</v>
      </c>
      <c r="K15" s="3">
        <f>'Raw data'!K15-'Raw data'!K13</f>
        <v>1012.48875660019</v>
      </c>
      <c r="L15" s="3">
        <f>'Raw data'!L15-'Raw data'!L13</f>
        <v>0</v>
      </c>
      <c r="M15" s="3">
        <f>'Raw data'!M15-'Raw data'!M13</f>
        <v>2262.32425703644</v>
      </c>
      <c r="N15" s="3">
        <f>'Raw data'!N15-'Raw data'!N13</f>
        <v>91.482702285300803</v>
      </c>
      <c r="O15" s="3">
        <f>'Raw data'!O15-'Raw data'!O13</f>
        <v>174.31571882346299</v>
      </c>
      <c r="P15" s="3">
        <f>'Raw data'!P15-'Raw data'!P13</f>
        <v>95.229415506212604</v>
      </c>
      <c r="Q15" s="3">
        <f>'Raw data'!Q15-'Raw data'!Q13</f>
        <v>816.41704308575004</v>
      </c>
      <c r="R15" s="3">
        <f>'Raw data'!R15-'Raw data'!R13</f>
        <v>155.816728889892</v>
      </c>
      <c r="S15" s="3">
        <f>'Raw data'!S15-'Raw data'!S13</f>
        <v>1064.2096059660601</v>
      </c>
      <c r="T15" s="3">
        <f>'Raw data'!T15-'Raw data'!T13</f>
        <v>50.326007696826011</v>
      </c>
      <c r="U15" s="3">
        <f>'Raw data'!U15-'Raw data'!U13</f>
        <v>0</v>
      </c>
      <c r="V15" s="3">
        <f>'Raw data'!V15-'Raw data'!V13</f>
        <v>0</v>
      </c>
      <c r="W15" s="3">
        <f>'Raw data'!W15-'Raw data'!W13</f>
        <v>34518.471694117703</v>
      </c>
      <c r="X15" s="3">
        <f>'Raw data'!X15-'Raw data'!X13</f>
        <v>155.19954142620699</v>
      </c>
      <c r="Y15" s="3">
        <f>'Raw data'!Y15-'Raw data'!Y13</f>
        <v>0</v>
      </c>
      <c r="Z15" s="3">
        <f>'Raw data'!Z15-'Raw data'!Z13</f>
        <v>77.081193411266597</v>
      </c>
      <c r="AA15" s="3">
        <f>'Raw data'!AA15-'Raw data'!AA13</f>
        <v>552.519619070114</v>
      </c>
      <c r="AB15" s="3">
        <f>'Raw data'!AB15-'Raw data'!AB13</f>
        <v>458.957972634763</v>
      </c>
      <c r="AC15" s="3">
        <f>'Raw data'!AC15-'Raw data'!AC13</f>
        <v>0</v>
      </c>
    </row>
    <row r="16" spans="1:29" x14ac:dyDescent="0.35">
      <c r="A16" s="2"/>
      <c r="B16" s="2"/>
      <c r="C16" s="2" t="s">
        <v>45</v>
      </c>
      <c r="D16" s="3">
        <f>'Raw data'!D16-'Raw data'!D13</f>
        <v>7027.3123089749106</v>
      </c>
      <c r="E16" s="3">
        <f>'Raw data'!E16-'Raw data'!E13</f>
        <v>-1.6887085612304027</v>
      </c>
      <c r="F16" s="3">
        <f>'Raw data'!F16-'Raw data'!F13</f>
        <v>1911.267351120614</v>
      </c>
      <c r="G16" s="3">
        <f>'Raw data'!G16-'Raw data'!G13</f>
        <v>-9681.9234608252009</v>
      </c>
      <c r="H16" s="3">
        <f>'Raw data'!H16-'Raw data'!H13</f>
        <v>0</v>
      </c>
      <c r="I16" s="3">
        <f>'Raw data'!I16-'Raw data'!I13</f>
        <v>259.14738762099</v>
      </c>
      <c r="J16" s="3">
        <f>'Raw data'!J16-'Raw data'!J13</f>
        <v>0</v>
      </c>
      <c r="K16" s="3">
        <f>'Raw data'!K16-'Raw data'!K13</f>
        <v>578.32405625473496</v>
      </c>
      <c r="L16" s="3">
        <f>'Raw data'!L16-'Raw data'!L13</f>
        <v>0</v>
      </c>
      <c r="M16" s="3">
        <f>'Raw data'!M16-'Raw data'!M13</f>
        <v>750.05552192370101</v>
      </c>
      <c r="N16" s="3">
        <f>'Raw data'!N16-'Raw data'!N13</f>
        <v>-39.752834873078008</v>
      </c>
      <c r="O16" s="3">
        <f>'Raw data'!O16-'Raw data'!O13</f>
        <v>44.7667689815339</v>
      </c>
      <c r="P16" s="3">
        <f>'Raw data'!P16-'Raw data'!P13</f>
        <v>46.543549655347398</v>
      </c>
      <c r="Q16" s="3">
        <f>'Raw data'!Q16-'Raw data'!Q13</f>
        <v>272.17570557672798</v>
      </c>
      <c r="R16" s="3">
        <f>'Raw data'!R16-'Raw data'!R13</f>
        <v>-64.916134118305024</v>
      </c>
      <c r="S16" s="3">
        <f>'Raw data'!S16-'Raw data'!S13</f>
        <v>288.41733061521302</v>
      </c>
      <c r="T16" s="3">
        <f>'Raw data'!T16-'Raw data'!T13</f>
        <v>-21.859724999829197</v>
      </c>
      <c r="U16" s="3">
        <f>'Raw data'!U16-'Raw data'!U13</f>
        <v>0</v>
      </c>
      <c r="V16" s="3">
        <f>'Raw data'!V16-'Raw data'!V13</f>
        <v>0</v>
      </c>
      <c r="W16" s="3">
        <f>'Raw data'!W16-'Raw data'!W13</f>
        <v>2584.2717685590801</v>
      </c>
      <c r="X16" s="3">
        <f>'Raw data'!X16-'Raw data'!X13</f>
        <v>131.150728576418</v>
      </c>
      <c r="Y16" s="3">
        <f>'Raw data'!Y16-'Raw data'!Y13</f>
        <v>0</v>
      </c>
      <c r="Z16" s="3">
        <f>'Raw data'!Z16-'Raw data'!Z13</f>
        <v>375.10331572570601</v>
      </c>
      <c r="AA16" s="3">
        <f>'Raw data'!AA16-'Raw data'!AA13</f>
        <v>2360.34567346006</v>
      </c>
      <c r="AB16" s="3">
        <f>'Raw data'!AB16-'Raw data'!AB13</f>
        <v>2400.0065471855801</v>
      </c>
      <c r="AC16" s="3">
        <f>'Raw data'!AC16-'Raw data'!AC13</f>
        <v>0</v>
      </c>
    </row>
    <row r="17" spans="1:29" x14ac:dyDescent="0.35">
      <c r="A17" s="2"/>
      <c r="B17" s="2"/>
      <c r="C17" s="2" t="s">
        <v>102</v>
      </c>
      <c r="D17" s="3">
        <f>'Raw data'!D17-'Raw data'!D13</f>
        <v>26164.501508520261</v>
      </c>
      <c r="E17" s="3">
        <f>'Raw data'!E17-'Raw data'!E13</f>
        <v>20.878107677709295</v>
      </c>
      <c r="F17" s="3">
        <f>'Raw data'!F17-'Raw data'!F13</f>
        <v>9016.3700065099438</v>
      </c>
      <c r="G17" s="3">
        <f>'Raw data'!G17-'Raw data'!G13</f>
        <v>-8827.040712653461</v>
      </c>
      <c r="H17" s="3">
        <f>'Raw data'!H17-'Raw data'!H13</f>
        <v>19263.6104152187</v>
      </c>
      <c r="I17" s="3">
        <f>'Raw data'!I17-'Raw data'!I13</f>
        <v>1063.3391241816</v>
      </c>
      <c r="J17" s="3">
        <f>'Raw data'!J17-'Raw data'!J13</f>
        <v>3081.04243423242</v>
      </c>
      <c r="K17" s="3">
        <f>'Raw data'!K17-'Raw data'!K13</f>
        <v>1280.5647294546</v>
      </c>
      <c r="L17" s="3">
        <f>'Raw data'!L17-'Raw data'!L13</f>
        <v>227.80136664308901</v>
      </c>
      <c r="M17" s="3">
        <f>'Raw data'!M17-'Raw data'!M13</f>
        <v>4898.5114127871102</v>
      </c>
      <c r="N17" s="3">
        <f>'Raw data'!N17-'Raw data'!N13</f>
        <v>82.274640024521801</v>
      </c>
      <c r="O17" s="3">
        <f>'Raw data'!O17-'Raw data'!O13</f>
        <v>168.64707500847501</v>
      </c>
      <c r="P17" s="3">
        <f>'Raw data'!P17-'Raw data'!P13</f>
        <v>119.881705190326</v>
      </c>
      <c r="Q17" s="3">
        <f>'Raw data'!Q17-'Raw data'!Q13</f>
        <v>181.15637176530399</v>
      </c>
      <c r="R17" s="3">
        <f>'Raw data'!R17-'Raw data'!R13</f>
        <v>-117.95884226381001</v>
      </c>
      <c r="S17" s="3">
        <f>'Raw data'!S17-'Raw data'!S13</f>
        <v>118.093190220439</v>
      </c>
      <c r="T17" s="3">
        <f>'Raw data'!T17-'Raw data'!T13</f>
        <v>10.817322136413992</v>
      </c>
      <c r="U17" s="3">
        <f>'Raw data'!U17-'Raw data'!U13</f>
        <v>0</v>
      </c>
      <c r="V17" s="3">
        <f>'Raw data'!V17-'Raw data'!V13</f>
        <v>0</v>
      </c>
      <c r="W17" s="3">
        <f>'Raw data'!W17-'Raw data'!W13</f>
        <v>17437.818926449901</v>
      </c>
      <c r="X17" s="3">
        <f>'Raw data'!X17-'Raw data'!X13</f>
        <v>686.20754115806199</v>
      </c>
      <c r="Y17" s="3">
        <f>'Raw data'!Y17-'Raw data'!Y13</f>
        <v>0</v>
      </c>
      <c r="Z17" s="3">
        <f>'Raw data'!Z17-'Raw data'!Z13</f>
        <v>0</v>
      </c>
      <c r="AA17" s="3">
        <f>'Raw data'!AA17-'Raw data'!AA13</f>
        <v>14707.2378873299</v>
      </c>
      <c r="AB17" s="3">
        <f>'Raw data'!AB17-'Raw data'!AB13</f>
        <v>14738.672765805901</v>
      </c>
      <c r="AC17" s="3">
        <f>'Raw data'!AC17-'Raw data'!AC13</f>
        <v>0</v>
      </c>
    </row>
    <row r="18" spans="1:29" x14ac:dyDescent="0.35">
      <c r="A18" s="2"/>
      <c r="B18" s="2"/>
      <c r="C18" s="2" t="s">
        <v>35</v>
      </c>
      <c r="D18" s="3">
        <f>'Raw data'!D18-'Raw data'!D13</f>
        <v>6412.688659724321</v>
      </c>
      <c r="E18" s="3">
        <f>'Raw data'!E18-'Raw data'!E13</f>
        <v>-3.2058306886281009</v>
      </c>
      <c r="F18" s="3">
        <f>'Raw data'!F18-'Raw data'!F13</f>
        <v>3435.3121787098544</v>
      </c>
      <c r="G18" s="3">
        <f>'Raw data'!G18-'Raw data'!G13</f>
        <v>-7865.7986808165106</v>
      </c>
      <c r="H18" s="3">
        <f>'Raw data'!H18-'Raw data'!H13</f>
        <v>0</v>
      </c>
      <c r="I18" s="3">
        <f>'Raw data'!I18-'Raw data'!I13</f>
        <v>306.03841420286398</v>
      </c>
      <c r="J18" s="3">
        <f>'Raw data'!J18-'Raw data'!J13</f>
        <v>1351.74571269642</v>
      </c>
      <c r="K18" s="3">
        <f>'Raw data'!K18-'Raw data'!K13</f>
        <v>740.60484813462597</v>
      </c>
      <c r="L18" s="3">
        <f>'Raw data'!L18-'Raw data'!L13</f>
        <v>0</v>
      </c>
      <c r="M18" s="3">
        <f>'Raw data'!M18-'Raw data'!M13</f>
        <v>1988.0610377729399</v>
      </c>
      <c r="N18" s="3">
        <f>'Raw data'!N18-'Raw data'!N13</f>
        <v>-13.8848115750055</v>
      </c>
      <c r="O18" s="3">
        <f>'Raw data'!O18-'Raw data'!O13</f>
        <v>73.443400384345395</v>
      </c>
      <c r="P18" s="3">
        <f>'Raw data'!P18-'Raw data'!P13</f>
        <v>97.861461603013495</v>
      </c>
      <c r="Q18" s="3">
        <f>'Raw data'!Q18-'Raw data'!Q13</f>
        <v>216.311829328074</v>
      </c>
      <c r="R18" s="3">
        <f>'Raw data'!R18-'Raw data'!R13</f>
        <v>-152.02311253291651</v>
      </c>
      <c r="S18" s="3">
        <f>'Raw data'!S18-'Raw data'!S13</f>
        <v>387.37366752510798</v>
      </c>
      <c r="T18" s="3">
        <f>'Raw data'!T18-'Raw data'!T13</f>
        <v>246.78785374204199</v>
      </c>
      <c r="U18" s="3">
        <f>'Raw data'!U18-'Raw data'!U13</f>
        <v>0</v>
      </c>
      <c r="V18" s="3">
        <f>'Raw data'!V18-'Raw data'!V13</f>
        <v>0</v>
      </c>
      <c r="W18" s="3">
        <f>'Raw data'!W18-'Raw data'!W13</f>
        <v>25729.119725811601</v>
      </c>
      <c r="X18" s="3">
        <f>'Raw data'!X18-'Raw data'!X13</f>
        <v>209.23223869838799</v>
      </c>
      <c r="Y18" s="3">
        <f>'Raw data'!Y18-'Raw data'!Y13</f>
        <v>0</v>
      </c>
      <c r="Z18" s="3">
        <f>'Raw data'!Z18-'Raw data'!Z13</f>
        <v>224.53137530228</v>
      </c>
      <c r="AA18" s="3">
        <f>'Raw data'!AA18-'Raw data'!AA13</f>
        <v>2174.61797485531</v>
      </c>
      <c r="AB18" s="3">
        <f>'Raw data'!AB18-'Raw data'!AB13</f>
        <v>2169.7105649598202</v>
      </c>
      <c r="AC18" s="3">
        <f>'Raw data'!AC18-'Raw data'!AC13</f>
        <v>0</v>
      </c>
    </row>
    <row r="19" spans="1:29" x14ac:dyDescent="0.35">
      <c r="A19" s="2"/>
      <c r="B19" s="2"/>
      <c r="C19" s="2" t="s">
        <v>24</v>
      </c>
      <c r="D19" s="3">
        <f>'Raw data'!D19-'Raw data'!D13</f>
        <v>4269.2374186800607</v>
      </c>
      <c r="E19" s="3">
        <f>'Raw data'!E19-'Raw data'!E13</f>
        <v>-14.129788156168303</v>
      </c>
      <c r="F19" s="3">
        <f>'Raw data'!F19-'Raw data'!F13</f>
        <v>3048.5915098071441</v>
      </c>
      <c r="G19" s="3">
        <f>'Raw data'!G19-'Raw data'!G13</f>
        <v>-7894.9821172721713</v>
      </c>
      <c r="H19" s="3">
        <f>'Raw data'!H19-'Raw data'!H13</f>
        <v>0</v>
      </c>
      <c r="I19" s="3">
        <f>'Raw data'!I19-'Raw data'!I13</f>
        <v>539.05430400379998</v>
      </c>
      <c r="J19" s="3">
        <f>'Raw data'!J19-'Raw data'!J13</f>
        <v>2860.25793930088</v>
      </c>
      <c r="K19" s="3">
        <f>'Raw data'!K19-'Raw data'!K13</f>
        <v>1386.85370904498</v>
      </c>
      <c r="L19" s="3">
        <f>'Raw data'!L19-'Raw data'!L13</f>
        <v>1534.2713977383601</v>
      </c>
      <c r="M19" s="3">
        <f>'Raw data'!M19-'Raw data'!M13</f>
        <v>3111.1529873531899</v>
      </c>
      <c r="N19" s="3">
        <f>'Raw data'!N19-'Raw data'!N13</f>
        <v>330.4399760351028</v>
      </c>
      <c r="O19" s="3">
        <f>'Raw data'!O19-'Raw data'!O13</f>
        <v>415.62584925828099</v>
      </c>
      <c r="P19" s="3">
        <f>'Raw data'!P19-'Raw data'!P13</f>
        <v>466.78923372661302</v>
      </c>
      <c r="Q19" s="3">
        <f>'Raw data'!Q19-'Raw data'!Q13</f>
        <v>3070.67792210589</v>
      </c>
      <c r="R19" s="3">
        <f>'Raw data'!R19-'Raw data'!R13</f>
        <v>368.58028211168198</v>
      </c>
      <c r="S19" s="3">
        <f>'Raw data'!S19-'Raw data'!S13</f>
        <v>3101.5232535300902</v>
      </c>
      <c r="T19" s="3">
        <f>'Raw data'!T19-'Raw data'!T13</f>
        <v>499.39218375289204</v>
      </c>
      <c r="U19" s="3">
        <f>'Raw data'!U19-'Raw data'!U13</f>
        <v>0</v>
      </c>
      <c r="V19" s="3">
        <f>'Raw data'!V19-'Raw data'!V13</f>
        <v>0</v>
      </c>
      <c r="W19" s="3">
        <f>'Raw data'!W19-'Raw data'!W13</f>
        <v>17205.905459507601</v>
      </c>
      <c r="X19" s="3">
        <f>'Raw data'!X19-'Raw data'!X13</f>
        <v>420.06252465135202</v>
      </c>
      <c r="Y19" s="3">
        <f>'Raw data'!Y19-'Raw data'!Y13</f>
        <v>0</v>
      </c>
      <c r="Z19" s="3">
        <f>'Raw data'!Z19-'Raw data'!Z13</f>
        <v>743.661551232698</v>
      </c>
      <c r="AA19" s="3">
        <f>'Raw data'!AA19-'Raw data'!AA13</f>
        <v>3804.2080107310398</v>
      </c>
      <c r="AB19" s="3">
        <f>'Raw data'!AB19-'Raw data'!AB13</f>
        <v>3821.1551178606701</v>
      </c>
      <c r="AC19" s="3">
        <f>'Raw data'!AC19-'Raw data'!AC13</f>
        <v>0</v>
      </c>
    </row>
    <row r="20" spans="1:29" x14ac:dyDescent="0.35">
      <c r="A20" s="2"/>
      <c r="B20" s="2"/>
      <c r="C20" s="2" t="s">
        <v>30</v>
      </c>
      <c r="D20" s="3">
        <f>'Raw data'!D20-'Raw data'!D13</f>
        <v>6337.0397069326109</v>
      </c>
      <c r="E20" s="3">
        <f>'Raw data'!E20-'Raw data'!E13</f>
        <v>-5.3660236125887018</v>
      </c>
      <c r="F20" s="3">
        <f>'Raw data'!F20-'Raw data'!F13</f>
        <v>7914.8397481017746</v>
      </c>
      <c r="G20" s="3">
        <f>'Raw data'!G20-'Raw data'!G13</f>
        <v>-5301.5238400950611</v>
      </c>
      <c r="H20" s="3">
        <f>'Raw data'!H20-'Raw data'!H13</f>
        <v>0</v>
      </c>
      <c r="I20" s="3">
        <f>'Raw data'!I20-'Raw data'!I13</f>
        <v>694.96225021985299</v>
      </c>
      <c r="J20" s="3">
        <f>'Raw data'!J20-'Raw data'!J13</f>
        <v>7772.1058979236004</v>
      </c>
      <c r="K20" s="3">
        <f>'Raw data'!K20-'Raw data'!K13</f>
        <v>3694.5734648799598</v>
      </c>
      <c r="L20" s="3">
        <f>'Raw data'!L20-'Raw data'!L13</f>
        <v>2650.5074687729002</v>
      </c>
      <c r="M20" s="3">
        <f>'Raw data'!M20-'Raw data'!M13</f>
        <v>4184.3426303548704</v>
      </c>
      <c r="N20" s="3">
        <f>'Raw data'!N20-'Raw data'!N13</f>
        <v>564.72635423439874</v>
      </c>
      <c r="O20" s="3">
        <f>'Raw data'!O20-'Raw data'!O13</f>
        <v>642.65033846849201</v>
      </c>
      <c r="P20" s="3">
        <f>'Raw data'!P20-'Raw data'!P13</f>
        <v>661.46626457774698</v>
      </c>
      <c r="Q20" s="3">
        <f>'Raw data'!Q20-'Raw data'!Q13</f>
        <v>4394.9009980799501</v>
      </c>
      <c r="R20" s="3">
        <f>'Raw data'!R20-'Raw data'!R13</f>
        <v>1997.924700675484</v>
      </c>
      <c r="S20" s="3">
        <f>'Raw data'!S20-'Raw data'!S13</f>
        <v>2121.65502965934</v>
      </c>
      <c r="T20" s="3">
        <f>'Raw data'!T20-'Raw data'!T13</f>
        <v>553.29098059762498</v>
      </c>
      <c r="U20" s="3">
        <f>'Raw data'!U20-'Raw data'!U13</f>
        <v>0</v>
      </c>
      <c r="V20" s="3">
        <f>'Raw data'!V20-'Raw data'!V13</f>
        <v>0</v>
      </c>
      <c r="W20" s="3">
        <f>'Raw data'!W20-'Raw data'!W13</f>
        <v>15496.012819539401</v>
      </c>
      <c r="X20" s="3">
        <f>'Raw data'!X20-'Raw data'!X13</f>
        <v>1560.6517639640599</v>
      </c>
      <c r="Y20" s="3">
        <f>'Raw data'!Y20-'Raw data'!Y13</f>
        <v>0</v>
      </c>
      <c r="Z20" s="3">
        <f>'Raw data'!Z20-'Raw data'!Z13</f>
        <v>655.70318104189005</v>
      </c>
      <c r="AA20" s="3">
        <f>'Raw data'!AA20-'Raw data'!AA13</f>
        <v>3474.5525562517</v>
      </c>
      <c r="AB20" s="3">
        <f>'Raw data'!AB20-'Raw data'!AB13</f>
        <v>3595.7937080412798</v>
      </c>
      <c r="AC20" s="3">
        <f>'Raw data'!AC20-'Raw data'!AC13</f>
        <v>0</v>
      </c>
    </row>
    <row r="21" spans="1:29" x14ac:dyDescent="0.35">
      <c r="A21" s="2"/>
      <c r="B21" s="2"/>
      <c r="C21" s="2" t="s">
        <v>51</v>
      </c>
      <c r="D21" s="3">
        <f>'Raw data'!D21-'Raw data'!D13</f>
        <v>8550.5678283694306</v>
      </c>
      <c r="E21" s="3">
        <f>'Raw data'!E21-'Raw data'!E13</f>
        <v>18.329078904192897</v>
      </c>
      <c r="F21" s="3">
        <f>'Raw data'!F21-'Raw data'!F13</f>
        <v>18421.831126088044</v>
      </c>
      <c r="G21" s="3">
        <f>'Raw data'!G21-'Raw data'!G13</f>
        <v>-4472.2841703660506</v>
      </c>
      <c r="H21" s="3">
        <f>'Raw data'!H21-'Raw data'!H13</f>
        <v>0</v>
      </c>
      <c r="I21" s="3">
        <f>'Raw data'!I21-'Raw data'!I13</f>
        <v>1207.6361499499501</v>
      </c>
      <c r="J21" s="3">
        <f>'Raw data'!J21-'Raw data'!J13</f>
        <v>9223.5066159821999</v>
      </c>
      <c r="K21" s="3">
        <f>'Raw data'!K21-'Raw data'!K13</f>
        <v>7927.8599966840302</v>
      </c>
      <c r="L21" s="3">
        <f>'Raw data'!L21-'Raw data'!L13</f>
        <v>8230.8142030525396</v>
      </c>
      <c r="M21" s="3">
        <f>'Raw data'!M21-'Raw data'!M13</f>
        <v>10786.4294189588</v>
      </c>
      <c r="N21" s="3">
        <f>'Raw data'!N21-'Raw data'!N13</f>
        <v>1390.4138363200418</v>
      </c>
      <c r="O21" s="3">
        <f>'Raw data'!O21-'Raw data'!O13</f>
        <v>1476.51149957085</v>
      </c>
      <c r="P21" s="3">
        <f>'Raw data'!P21-'Raw data'!P13</f>
        <v>1475.0933508241701</v>
      </c>
      <c r="Q21" s="3">
        <f>'Raw data'!Q21-'Raw data'!Q13</f>
        <v>7171.9705372142298</v>
      </c>
      <c r="R21" s="3">
        <f>'Raw data'!R21-'Raw data'!R13</f>
        <v>1736.936759070674</v>
      </c>
      <c r="S21" s="3">
        <f>'Raw data'!S21-'Raw data'!S13</f>
        <v>2982.0357755457198</v>
      </c>
      <c r="T21" s="3">
        <f>'Raw data'!T21-'Raw data'!T13</f>
        <v>967.00637209884803</v>
      </c>
      <c r="U21" s="3">
        <f>'Raw data'!U21-'Raw data'!U13</f>
        <v>0</v>
      </c>
      <c r="V21" s="3">
        <f>'Raw data'!V21-'Raw data'!V13</f>
        <v>0</v>
      </c>
      <c r="W21" s="3">
        <f>'Raw data'!W21-'Raw data'!W13</f>
        <v>8859.9575795134497</v>
      </c>
      <c r="X21" s="3">
        <f>'Raw data'!X21-'Raw data'!X13</f>
        <v>2422.0131572666901</v>
      </c>
      <c r="Y21" s="3">
        <f>'Raw data'!Y21-'Raw data'!Y13</f>
        <v>0</v>
      </c>
      <c r="Z21" s="3">
        <f>'Raw data'!Z21-'Raw data'!Z13</f>
        <v>1234.8265039211699</v>
      </c>
      <c r="AA21" s="3">
        <f>'Raw data'!AA21-'Raw data'!AA13</f>
        <v>3572.63434873386</v>
      </c>
      <c r="AB21" s="3">
        <f>'Raw data'!AB21-'Raw data'!AB13</f>
        <v>3650.7205549446699</v>
      </c>
      <c r="AC21" s="3">
        <f>'Raw data'!AC21-'Raw data'!AC13</f>
        <v>0</v>
      </c>
    </row>
    <row r="22" spans="1:29" x14ac:dyDescent="0.35">
      <c r="A22" s="2"/>
      <c r="B22" s="2"/>
      <c r="C22" s="2" t="s">
        <v>60</v>
      </c>
      <c r="D22" s="3">
        <f>'Raw data'!D22-'Raw data'!D13</f>
        <v>3199.5458786087115</v>
      </c>
      <c r="E22" s="3">
        <f>'Raw data'!E22-'Raw data'!E13</f>
        <v>-12.591582037586704</v>
      </c>
      <c r="F22" s="3">
        <f>'Raw data'!F22-'Raw data'!F13</f>
        <v>4933.0182636331137</v>
      </c>
      <c r="G22" s="3">
        <f>'Raw data'!G22-'Raw data'!G13</f>
        <v>-7374.4977280715102</v>
      </c>
      <c r="H22" s="3">
        <f>'Raw data'!H22-'Raw data'!H13</f>
        <v>0</v>
      </c>
      <c r="I22" s="3">
        <f>'Raw data'!I22-'Raw data'!I13</f>
        <v>447.391298689032</v>
      </c>
      <c r="J22" s="3">
        <f>'Raw data'!J22-'Raw data'!J13</f>
        <v>1443.50032424235</v>
      </c>
      <c r="K22" s="3">
        <f>'Raw data'!K22-'Raw data'!K13</f>
        <v>1261.93393920723</v>
      </c>
      <c r="L22" s="3">
        <f>'Raw data'!L22-'Raw data'!L13</f>
        <v>463.81331391668499</v>
      </c>
      <c r="M22" s="3">
        <f>'Raw data'!M22-'Raw data'!M13</f>
        <v>1961.9826216834699</v>
      </c>
      <c r="N22" s="3">
        <f>'Raw data'!N22-'Raw data'!N13</f>
        <v>67.448927772704792</v>
      </c>
      <c r="O22" s="3">
        <f>'Raw data'!O22-'Raw data'!O13</f>
        <v>146.48863729481599</v>
      </c>
      <c r="P22" s="3">
        <f>'Raw data'!P22-'Raw data'!P13</f>
        <v>160.94898119527701</v>
      </c>
      <c r="Q22" s="3">
        <f>'Raw data'!Q22-'Raw data'!Q13</f>
        <v>1738.56501763605</v>
      </c>
      <c r="R22" s="3">
        <f>'Raw data'!R22-'Raw data'!R13</f>
        <v>683.15049364962601</v>
      </c>
      <c r="S22" s="3">
        <f>'Raw data'!S22-'Raw data'!S13</f>
        <v>1723.90049130439</v>
      </c>
      <c r="T22" s="3">
        <f>'Raw data'!T22-'Raw data'!T13</f>
        <v>466.57535335365503</v>
      </c>
      <c r="U22" s="3">
        <f>'Raw data'!U22-'Raw data'!U13</f>
        <v>0</v>
      </c>
      <c r="V22" s="3">
        <f>'Raw data'!V22-'Raw data'!V13</f>
        <v>0</v>
      </c>
      <c r="W22" s="3">
        <f>'Raw data'!W22-'Raw data'!W13</f>
        <v>34880.376213725103</v>
      </c>
      <c r="X22" s="3">
        <f>'Raw data'!X22-'Raw data'!X13</f>
        <v>1826.9237387052101</v>
      </c>
      <c r="Y22" s="3">
        <f>'Raw data'!Y22-'Raw data'!Y13</f>
        <v>0</v>
      </c>
      <c r="Z22" s="3">
        <f>'Raw data'!Z22-'Raw data'!Z13</f>
        <v>354.44719199397298</v>
      </c>
      <c r="AA22" s="3">
        <f>'Raw data'!AA22-'Raw data'!AA13</f>
        <v>2700.8580236379798</v>
      </c>
      <c r="AB22" s="3">
        <f>'Raw data'!AB22-'Raw data'!AB13</f>
        <v>2709.9270386094099</v>
      </c>
      <c r="AC22" s="3">
        <f>'Raw data'!AC22-'Raw data'!AC13</f>
        <v>0</v>
      </c>
    </row>
    <row r="23" spans="1:29" x14ac:dyDescent="0.35">
      <c r="A23" s="2"/>
      <c r="B23" s="2"/>
      <c r="C23" s="2" t="s">
        <v>72</v>
      </c>
      <c r="D23" s="3">
        <f>'Raw data'!D23-'Raw data'!D13</f>
        <v>3923.1190699394715</v>
      </c>
      <c r="E23" s="3">
        <f>'Raw data'!E23-'Raw data'!E13</f>
        <v>-20.533262149948605</v>
      </c>
      <c r="F23" s="3">
        <f>'Raw data'!F23-'Raw data'!F13</f>
        <v>11117.968130812344</v>
      </c>
      <c r="G23" s="3">
        <f>'Raw data'!G23-'Raw data'!G13</f>
        <v>-4628.9930054308606</v>
      </c>
      <c r="H23" s="3">
        <f>'Raw data'!H23-'Raw data'!H13</f>
        <v>0</v>
      </c>
      <c r="I23" s="3">
        <f>'Raw data'!I23-'Raw data'!I13</f>
        <v>1052.7188297755699</v>
      </c>
      <c r="J23" s="3">
        <f>'Raw data'!J23-'Raw data'!J13</f>
        <v>9401.7254881355493</v>
      </c>
      <c r="K23" s="3">
        <f>'Raw data'!K23-'Raw data'!K13</f>
        <v>5401.7422802470901</v>
      </c>
      <c r="L23" s="3">
        <f>'Raw data'!L23-'Raw data'!L13</f>
        <v>3527.9779633179101</v>
      </c>
      <c r="M23" s="3">
        <f>'Raw data'!M23-'Raw data'!M13</f>
        <v>9749.4938364608406</v>
      </c>
      <c r="N23" s="3">
        <f>'Raw data'!N23-'Raw data'!N13</f>
        <v>876.30642268061877</v>
      </c>
      <c r="O23" s="3">
        <f>'Raw data'!O23-'Raw data'!O13</f>
        <v>953.44813317966702</v>
      </c>
      <c r="P23" s="3">
        <f>'Raw data'!P23-'Raw data'!P13</f>
        <v>869.02498569449801</v>
      </c>
      <c r="Q23" s="3">
        <f>'Raw data'!Q23-'Raw data'!Q13</f>
        <v>6399.3604161501498</v>
      </c>
      <c r="R23" s="3">
        <f>'Raw data'!R23-'Raw data'!R13</f>
        <v>2692.0192564549238</v>
      </c>
      <c r="S23" s="3">
        <f>'Raw data'!S23-'Raw data'!S13</f>
        <v>4217.6603607923698</v>
      </c>
      <c r="T23" s="3">
        <f>'Raw data'!T23-'Raw data'!T13</f>
        <v>927.03218111647811</v>
      </c>
      <c r="U23" s="3">
        <f>'Raw data'!U23-'Raw data'!U13</f>
        <v>0</v>
      </c>
      <c r="V23" s="3">
        <f>'Raw data'!V23-'Raw data'!V13</f>
        <v>0</v>
      </c>
      <c r="W23" s="3">
        <f>'Raw data'!W23-'Raw data'!W13</f>
        <v>45233.109338307397</v>
      </c>
      <c r="X23" s="3">
        <f>'Raw data'!X23-'Raw data'!X13</f>
        <v>2474.6916183788599</v>
      </c>
      <c r="Y23" s="3">
        <f>'Raw data'!Y23-'Raw data'!Y13</f>
        <v>0</v>
      </c>
      <c r="Z23" s="3">
        <f>'Raw data'!Z23-'Raw data'!Z13</f>
        <v>710.11187814521702</v>
      </c>
      <c r="AA23" s="3">
        <f>'Raw data'!AA23-'Raw data'!AA13</f>
        <v>2917.0774818954101</v>
      </c>
      <c r="AB23" s="3">
        <f>'Raw data'!AB23-'Raw data'!AB13</f>
        <v>2890.0845564411702</v>
      </c>
      <c r="AC23" s="3">
        <f>'Raw data'!AC23-'Raw data'!AC13</f>
        <v>0</v>
      </c>
    </row>
    <row r="24" spans="1:29" x14ac:dyDescent="0.35">
      <c r="A24" s="2"/>
      <c r="B24" s="2"/>
      <c r="C24" s="2" t="s">
        <v>91</v>
      </c>
      <c r="D24" s="3">
        <f>'Raw data'!D24-'Raw data'!D24</f>
        <v>0</v>
      </c>
      <c r="E24" s="3">
        <f>'Raw data'!E24-'Raw data'!E24</f>
        <v>0</v>
      </c>
      <c r="F24" s="3">
        <f>'Raw data'!F24-'Raw data'!F24</f>
        <v>0</v>
      </c>
      <c r="G24" s="3">
        <f>'Raw data'!G24-'Raw data'!G24</f>
        <v>0</v>
      </c>
      <c r="H24" s="3">
        <f>'Raw data'!H24-'Raw data'!H24</f>
        <v>0</v>
      </c>
      <c r="I24" s="3">
        <f>'Raw data'!I24-'Raw data'!I24</f>
        <v>0</v>
      </c>
      <c r="J24" s="3">
        <f>'Raw data'!J24-'Raw data'!J24</f>
        <v>0</v>
      </c>
      <c r="K24" s="3">
        <f>'Raw data'!K24-'Raw data'!K24</f>
        <v>0</v>
      </c>
      <c r="L24" s="3">
        <f>'Raw data'!L24-'Raw data'!L24</f>
        <v>0</v>
      </c>
      <c r="M24" s="3">
        <f>'Raw data'!M24-'Raw data'!M24</f>
        <v>0</v>
      </c>
      <c r="N24" s="3">
        <f>'Raw data'!N24-'Raw data'!N24</f>
        <v>0</v>
      </c>
      <c r="O24" s="3">
        <f>'Raw data'!O24-'Raw data'!O24</f>
        <v>0</v>
      </c>
      <c r="P24" s="3">
        <f>'Raw data'!P24-'Raw data'!P24</f>
        <v>0</v>
      </c>
      <c r="Q24" s="3">
        <f>'Raw data'!Q24-'Raw data'!Q24</f>
        <v>0</v>
      </c>
      <c r="R24" s="3">
        <f>'Raw data'!R24-'Raw data'!R24</f>
        <v>0</v>
      </c>
      <c r="S24" s="3">
        <f>'Raw data'!S24-'Raw data'!S24</f>
        <v>0</v>
      </c>
      <c r="T24" s="3">
        <f>'Raw data'!T24-'Raw data'!T24</f>
        <v>0</v>
      </c>
      <c r="U24" s="3">
        <f>'Raw data'!U24-'Raw data'!U24</f>
        <v>0</v>
      </c>
      <c r="V24" s="3">
        <f>'Raw data'!V24-'Raw data'!V24</f>
        <v>0</v>
      </c>
      <c r="W24" s="3">
        <f>'Raw data'!W24-'Raw data'!W24</f>
        <v>0</v>
      </c>
      <c r="X24" s="3">
        <f>'Raw data'!X24-'Raw data'!X24</f>
        <v>0</v>
      </c>
      <c r="Y24" s="3">
        <f>'Raw data'!Y24-'Raw data'!Y24</f>
        <v>0</v>
      </c>
      <c r="Z24" s="3">
        <f>'Raw data'!Z24-'Raw data'!Z24</f>
        <v>0</v>
      </c>
      <c r="AA24" s="3">
        <f>'Raw data'!AA24-'Raw data'!AA24</f>
        <v>0</v>
      </c>
      <c r="AB24" s="3">
        <f>'Raw data'!AB24-'Raw data'!AB24</f>
        <v>0</v>
      </c>
      <c r="AC24" s="3">
        <f>'Raw data'!AC24-'Raw data'!AC24</f>
        <v>0</v>
      </c>
    </row>
    <row r="25" spans="1:29" x14ac:dyDescent="0.35">
      <c r="A25" s="2"/>
      <c r="B25" s="2"/>
      <c r="C25" s="2" t="s">
        <v>94</v>
      </c>
      <c r="D25" s="3">
        <f>'Raw data'!D25-'Raw data'!D24</f>
        <v>13731.848767958878</v>
      </c>
      <c r="E25" s="3">
        <f>'Raw data'!E25-'Raw data'!E24</f>
        <v>-20730.865464612078</v>
      </c>
      <c r="F25" s="3">
        <f>'Raw data'!F25-'Raw data'!F24</f>
        <v>7617.394362071951</v>
      </c>
      <c r="G25" s="3">
        <f>'Raw data'!G25-'Raw data'!G24</f>
        <v>-20839.410310974021</v>
      </c>
      <c r="H25" s="3">
        <f>'Raw data'!H25-'Raw data'!H24</f>
        <v>4900.7941828883304</v>
      </c>
      <c r="I25" s="3">
        <f>'Raw data'!I25-'Raw data'!I24</f>
        <v>686.61021180101898</v>
      </c>
      <c r="J25" s="3">
        <f>'Raw data'!J25-'Raw data'!J24</f>
        <v>2455.3056425303798</v>
      </c>
      <c r="K25" s="3">
        <f>'Raw data'!K25-'Raw data'!K24</f>
        <v>1568.2163139384099</v>
      </c>
      <c r="L25" s="3">
        <f>'Raw data'!L25-'Raw data'!L24</f>
        <v>0</v>
      </c>
      <c r="M25" s="3">
        <f>'Raw data'!M25-'Raw data'!M24</f>
        <v>4510.5986985630097</v>
      </c>
      <c r="N25" s="3">
        <f>'Raw data'!N25-'Raw data'!N24</f>
        <v>168.95372712305749</v>
      </c>
      <c r="O25" s="3">
        <f>'Raw data'!O25-'Raw data'!O24</f>
        <v>157.9652884239685</v>
      </c>
      <c r="P25" s="3">
        <f>'Raw data'!P25-'Raw data'!P24</f>
        <v>227.60522848437299</v>
      </c>
      <c r="Q25" s="3">
        <f>'Raw data'!Q25-'Raw data'!Q24</f>
        <v>2040.62160343765</v>
      </c>
      <c r="R25" s="3">
        <f>'Raw data'!R25-'Raw data'!R24</f>
        <v>1102.40339559621</v>
      </c>
      <c r="S25" s="3">
        <f>'Raw data'!S25-'Raw data'!S24</f>
        <v>3512.4486968762499</v>
      </c>
      <c r="T25" s="3">
        <f>'Raw data'!T25-'Raw data'!T24</f>
        <v>1333.21040826279</v>
      </c>
      <c r="U25" s="3">
        <f>'Raw data'!U25-'Raw data'!U24</f>
        <v>0</v>
      </c>
      <c r="V25" s="3">
        <f>'Raw data'!V25-'Raw data'!V24</f>
        <v>0</v>
      </c>
      <c r="W25" s="3">
        <f>'Raw data'!W25-'Raw data'!W24</f>
        <v>62872.568432906999</v>
      </c>
      <c r="X25" s="3">
        <f>'Raw data'!X25-'Raw data'!X24</f>
        <v>2682.3332685709001</v>
      </c>
      <c r="Y25" s="3">
        <f>'Raw data'!Y25-'Raw data'!Y24</f>
        <v>0</v>
      </c>
      <c r="Z25" s="3">
        <f>'Raw data'!Z25-'Raw data'!Z24</f>
        <v>472.60252874854882</v>
      </c>
      <c r="AA25" s="3">
        <f>'Raw data'!AA25-'Raw data'!AA24</f>
        <v>2344.4338396071671</v>
      </c>
      <c r="AB25" s="3">
        <f>'Raw data'!AB25-'Raw data'!AB24</f>
        <v>2386.077956027651</v>
      </c>
      <c r="AC25" s="3">
        <f>'Raw data'!AC25-'Raw data'!AC24</f>
        <v>0</v>
      </c>
    </row>
    <row r="26" spans="1:29" x14ac:dyDescent="0.35">
      <c r="A26" s="2"/>
      <c r="B26" s="2"/>
      <c r="C26" s="2" t="s">
        <v>40</v>
      </c>
      <c r="D26" s="3">
        <f>'Raw data'!D26-'Raw data'!D24</f>
        <v>14133.233452325878</v>
      </c>
      <c r="E26" s="3">
        <f>'Raw data'!E26-'Raw data'!E24</f>
        <v>-22084.483021766559</v>
      </c>
      <c r="F26" s="3">
        <f>'Raw data'!F26-'Raw data'!F24</f>
        <v>7720.7545430204209</v>
      </c>
      <c r="G26" s="3">
        <f>'Raw data'!G26-'Raw data'!G24</f>
        <v>-21374.641728441191</v>
      </c>
      <c r="H26" s="3">
        <f>'Raw data'!H26-'Raw data'!H24</f>
        <v>4567.6873528693504</v>
      </c>
      <c r="I26" s="3">
        <f>'Raw data'!I26-'Raw data'!I24</f>
        <v>615.11192541619801</v>
      </c>
      <c r="J26" s="3">
        <f>'Raw data'!J26-'Raw data'!J24</f>
        <v>2221.83922448062</v>
      </c>
      <c r="K26" s="3">
        <f>'Raw data'!K26-'Raw data'!K24</f>
        <v>1489.69151154525</v>
      </c>
      <c r="L26" s="3">
        <f>'Raw data'!L26-'Raw data'!L24</f>
        <v>0</v>
      </c>
      <c r="M26" s="3">
        <f>'Raw data'!M26-'Raw data'!M24</f>
        <v>7545.0969629349602</v>
      </c>
      <c r="N26" s="3">
        <f>'Raw data'!N26-'Raw data'!N24</f>
        <v>210.08952861487847</v>
      </c>
      <c r="O26" s="3">
        <f>'Raw data'!O26-'Raw data'!O24</f>
        <v>200.25968604143452</v>
      </c>
      <c r="P26" s="3">
        <f>'Raw data'!P26-'Raw data'!P24</f>
        <v>399.26046947356701</v>
      </c>
      <c r="Q26" s="3">
        <f>'Raw data'!Q26-'Raw data'!Q24</f>
        <v>3224.6659865734</v>
      </c>
      <c r="R26" s="3">
        <f>'Raw data'!R26-'Raw data'!R24</f>
        <v>547.21677127389307</v>
      </c>
      <c r="S26" s="3">
        <f>'Raw data'!S26-'Raw data'!S24</f>
        <v>4529.1457829608999</v>
      </c>
      <c r="T26" s="3">
        <f>'Raw data'!T26-'Raw data'!T24</f>
        <v>1462.963343657</v>
      </c>
      <c r="U26" s="3">
        <f>'Raw data'!U26-'Raw data'!U24</f>
        <v>0</v>
      </c>
      <c r="V26" s="3">
        <f>'Raw data'!V26-'Raw data'!V24</f>
        <v>0</v>
      </c>
      <c r="W26" s="3">
        <f>'Raw data'!W26-'Raw data'!W24</f>
        <v>58705.964132806497</v>
      </c>
      <c r="X26" s="3">
        <f>'Raw data'!X26-'Raw data'!X24</f>
        <v>1095.3919790495499</v>
      </c>
      <c r="Y26" s="3">
        <f>'Raw data'!Y26-'Raw data'!Y24</f>
        <v>0</v>
      </c>
      <c r="Z26" s="3">
        <f>'Raw data'!Z26-'Raw data'!Z24</f>
        <v>403.21497720025991</v>
      </c>
      <c r="AA26" s="3">
        <f>'Raw data'!AA26-'Raw data'!AA24</f>
        <v>2459.876133296857</v>
      </c>
      <c r="AB26" s="3">
        <f>'Raw data'!AB26-'Raw data'!AB24</f>
        <v>2519.4393772950111</v>
      </c>
      <c r="AC26" s="3">
        <f>'Raw data'!AC26-'Raw data'!AC24</f>
        <v>0</v>
      </c>
    </row>
    <row r="27" spans="1:29" x14ac:dyDescent="0.35">
      <c r="A27" s="2"/>
      <c r="B27" s="2"/>
      <c r="C27" s="2" t="s">
        <v>89</v>
      </c>
      <c r="D27" s="3">
        <f>'Raw data'!D27-'Raw data'!D24</f>
        <v>11362.638847123479</v>
      </c>
      <c r="E27" s="3">
        <f>'Raw data'!E27-'Raw data'!E24</f>
        <v>-21566.285323387488</v>
      </c>
      <c r="F27" s="3">
        <f>'Raw data'!F27-'Raw data'!F24</f>
        <v>10754.31156401927</v>
      </c>
      <c r="G27" s="3">
        <f>'Raw data'!G27-'Raw data'!G24</f>
        <v>-17538.79838278189</v>
      </c>
      <c r="H27" s="3">
        <f>'Raw data'!H27-'Raw data'!H24</f>
        <v>6140.6722527703996</v>
      </c>
      <c r="I27" s="3">
        <f>'Raw data'!I27-'Raw data'!I24</f>
        <v>1424.64912113011</v>
      </c>
      <c r="J27" s="3">
        <f>'Raw data'!J27-'Raw data'!J24</f>
        <v>10899.110231005099</v>
      </c>
      <c r="K27" s="3">
        <f>'Raw data'!K27-'Raw data'!K24</f>
        <v>6409.4824967468803</v>
      </c>
      <c r="L27" s="3">
        <f>'Raw data'!L27-'Raw data'!L24</f>
        <v>813.52220805676598</v>
      </c>
      <c r="M27" s="3">
        <f>'Raw data'!M27-'Raw data'!M24</f>
        <v>11798.461746848199</v>
      </c>
      <c r="N27" s="3">
        <f>'Raw data'!N27-'Raw data'!N24</f>
        <v>1601.3571929082275</v>
      </c>
      <c r="O27" s="3">
        <f>'Raw data'!O27-'Raw data'!O24</f>
        <v>633.7540239043775</v>
      </c>
      <c r="P27" s="3">
        <f>'Raw data'!P27-'Raw data'!P24</f>
        <v>819.42465867015505</v>
      </c>
      <c r="Q27" s="3">
        <f>'Raw data'!Q27-'Raw data'!Q24</f>
        <v>4379.6156469286998</v>
      </c>
      <c r="R27" s="3">
        <f>'Raw data'!R27-'Raw data'!R24</f>
        <v>1359.3630150561</v>
      </c>
      <c r="S27" s="3">
        <f>'Raw data'!S27-'Raw data'!S24</f>
        <v>5816.0413920357396</v>
      </c>
      <c r="T27" s="3">
        <f>'Raw data'!T27-'Raw data'!T24</f>
        <v>924.86500576385504</v>
      </c>
      <c r="U27" s="3">
        <f>'Raw data'!U27-'Raw data'!U24</f>
        <v>0</v>
      </c>
      <c r="V27" s="3">
        <f>'Raw data'!V27-'Raw data'!V24</f>
        <v>0</v>
      </c>
      <c r="W27" s="3">
        <f>'Raw data'!W27-'Raw data'!W24</f>
        <v>67583.698745735906</v>
      </c>
      <c r="X27" s="3">
        <f>'Raw data'!X27-'Raw data'!X24</f>
        <v>621.25016400212496</v>
      </c>
      <c r="Y27" s="3">
        <f>'Raw data'!Y27-'Raw data'!Y24</f>
        <v>0</v>
      </c>
      <c r="Z27" s="3">
        <f>'Raw data'!Z27-'Raw data'!Z24</f>
        <v>508.67263151844293</v>
      </c>
      <c r="AA27" s="3">
        <f>'Raw data'!AA27-'Raw data'!AA24</f>
        <v>1807.9703558925269</v>
      </c>
      <c r="AB27" s="3">
        <f>'Raw data'!AB27-'Raw data'!AB24</f>
        <v>1740.8079139321212</v>
      </c>
      <c r="AC27" s="3">
        <f>'Raw data'!AC27-'Raw data'!AC24</f>
        <v>0</v>
      </c>
    </row>
    <row r="28" spans="1:29" x14ac:dyDescent="0.35">
      <c r="A28" s="2"/>
      <c r="B28" s="2"/>
      <c r="C28" s="2" t="s">
        <v>63</v>
      </c>
      <c r="D28" s="3">
        <f>'Raw data'!D28-'Raw data'!D24</f>
        <v>35038.086808885884</v>
      </c>
      <c r="E28" s="3">
        <f>'Raw data'!E28-'Raw data'!E24</f>
        <v>-23390.584532654364</v>
      </c>
      <c r="F28" s="3">
        <f>'Raw data'!F28-'Raw data'!F24</f>
        <v>5282.4088388816999</v>
      </c>
      <c r="G28" s="3">
        <f>'Raw data'!G28-'Raw data'!G24</f>
        <v>-22705.994845526442</v>
      </c>
      <c r="H28" s="3">
        <f>'Raw data'!H28-'Raw data'!H24</f>
        <v>1385.9030057601001</v>
      </c>
      <c r="I28" s="3">
        <f>'Raw data'!I28-'Raw data'!I24</f>
        <v>227.34502621252</v>
      </c>
      <c r="J28" s="3">
        <f>'Raw data'!J28-'Raw data'!J24</f>
        <v>1055.90840453899</v>
      </c>
      <c r="K28" s="3">
        <f>'Raw data'!K28-'Raw data'!K24</f>
        <v>1090.88219904992</v>
      </c>
      <c r="L28" s="3">
        <f>'Raw data'!L28-'Raw data'!L24</f>
        <v>0</v>
      </c>
      <c r="M28" s="3">
        <f>'Raw data'!M28-'Raw data'!M24</f>
        <v>1487.8704937060099</v>
      </c>
      <c r="N28" s="3">
        <f>'Raw data'!N28-'Raw data'!N24</f>
        <v>38.996954167102103</v>
      </c>
      <c r="O28" s="3">
        <f>'Raw data'!O28-'Raw data'!O24</f>
        <v>52.928440159555493</v>
      </c>
      <c r="P28" s="3">
        <f>'Raw data'!P28-'Raw data'!P24</f>
        <v>139.47594574680201</v>
      </c>
      <c r="Q28" s="3">
        <f>'Raw data'!Q28-'Raw data'!Q24</f>
        <v>279.87949353827901</v>
      </c>
      <c r="R28" s="3">
        <f>'Raw data'!R28-'Raw data'!R24</f>
        <v>59.949477569875</v>
      </c>
      <c r="S28" s="3">
        <f>'Raw data'!S28-'Raw data'!S24</f>
        <v>293.33797947193</v>
      </c>
      <c r="T28" s="3">
        <f>'Raw data'!T28-'Raw data'!T24</f>
        <v>0</v>
      </c>
      <c r="U28" s="3">
        <f>'Raw data'!U28-'Raw data'!U24</f>
        <v>0</v>
      </c>
      <c r="V28" s="3">
        <f>'Raw data'!V28-'Raw data'!V24</f>
        <v>0</v>
      </c>
      <c r="W28" s="3">
        <f>'Raw data'!W28-'Raw data'!W24</f>
        <v>14758.321373348601</v>
      </c>
      <c r="X28" s="3">
        <f>'Raw data'!X28-'Raw data'!X24</f>
        <v>173.73071675787099</v>
      </c>
      <c r="Y28" s="3">
        <f>'Raw data'!Y28-'Raw data'!Y24</f>
        <v>0</v>
      </c>
      <c r="Z28" s="3">
        <f>'Raw data'!Z28-'Raw data'!Z24</f>
        <v>203.48309244231291</v>
      </c>
      <c r="AA28" s="3">
        <f>'Raw data'!AA28-'Raw data'!AA24</f>
        <v>349.46392214526895</v>
      </c>
      <c r="AB28" s="3">
        <f>'Raw data'!AB28-'Raw data'!AB24</f>
        <v>389.60807329464296</v>
      </c>
      <c r="AC28" s="3">
        <f>'Raw data'!AC28-'Raw data'!AC24</f>
        <v>0</v>
      </c>
    </row>
    <row r="29" spans="1:29" x14ac:dyDescent="0.35">
      <c r="A29" s="2"/>
      <c r="B29" s="2"/>
      <c r="C29" s="2" t="s">
        <v>103</v>
      </c>
      <c r="D29" s="3">
        <f>'Raw data'!D29-'Raw data'!D24</f>
        <v>25767.602870982279</v>
      </c>
      <c r="E29" s="3">
        <f>'Raw data'!E29-'Raw data'!E24</f>
        <v>-20954.48927079546</v>
      </c>
      <c r="F29" s="3">
        <f>'Raw data'!F29-'Raw data'!F24</f>
        <v>26545.328372127871</v>
      </c>
      <c r="G29" s="3">
        <f>'Raw data'!G29-'Raw data'!G24</f>
        <v>-15988.941375279881</v>
      </c>
      <c r="H29" s="3">
        <f>'Raw data'!H29-'Raw data'!H24</f>
        <v>30521.831016664099</v>
      </c>
      <c r="I29" s="3">
        <f>'Raw data'!I29-'Raw data'!I24</f>
        <v>2111.8547430376998</v>
      </c>
      <c r="J29" s="3">
        <f>'Raw data'!J29-'Raw data'!J24</f>
        <v>12654.6675565432</v>
      </c>
      <c r="K29" s="3">
        <f>'Raw data'!K29-'Raw data'!K24</f>
        <v>7296.0194923795498</v>
      </c>
      <c r="L29" s="3">
        <f>'Raw data'!L29-'Raw data'!L24</f>
        <v>0</v>
      </c>
      <c r="M29" s="3">
        <f>'Raw data'!M29-'Raw data'!M24</f>
        <v>20548.451867067201</v>
      </c>
      <c r="N29" s="3">
        <f>'Raw data'!N29-'Raw data'!N24</f>
        <v>1042.9306587392375</v>
      </c>
      <c r="O29" s="3">
        <f>'Raw data'!O29-'Raw data'!O24</f>
        <v>1036.8375801071475</v>
      </c>
      <c r="P29" s="3">
        <f>'Raw data'!P29-'Raw data'!P24</f>
        <v>1261.6781078387801</v>
      </c>
      <c r="Q29" s="3">
        <f>'Raw data'!Q29-'Raw data'!Q24</f>
        <v>8867.8440246152895</v>
      </c>
      <c r="R29" s="3">
        <f>'Raw data'!R29-'Raw data'!R24</f>
        <v>1483.76416463241</v>
      </c>
      <c r="S29" s="3">
        <f>'Raw data'!S29-'Raw data'!S24</f>
        <v>4106.2057646557296</v>
      </c>
      <c r="T29" s="3">
        <f>'Raw data'!T29-'Raw data'!T24</f>
        <v>1392.89059442237</v>
      </c>
      <c r="U29" s="3">
        <f>'Raw data'!U29-'Raw data'!U24</f>
        <v>0</v>
      </c>
      <c r="V29" s="3">
        <f>'Raw data'!V29-'Raw data'!V24</f>
        <v>0</v>
      </c>
      <c r="W29" s="3">
        <f>'Raw data'!W29-'Raw data'!W24</f>
        <v>37281.646820803799</v>
      </c>
      <c r="X29" s="3">
        <f>'Raw data'!X29-'Raw data'!X24</f>
        <v>2341.3437569707398</v>
      </c>
      <c r="Y29" s="3">
        <f>'Raw data'!Y29-'Raw data'!Y24</f>
        <v>0</v>
      </c>
      <c r="Z29" s="3">
        <f>'Raw data'!Z29-'Raw data'!Z24</f>
        <v>953.80607848191187</v>
      </c>
      <c r="AA29" s="3">
        <f>'Raw data'!AA29-'Raw data'!AA24</f>
        <v>4942.0845513113663</v>
      </c>
      <c r="AB29" s="3">
        <f>'Raw data'!AB29-'Raw data'!AB24</f>
        <v>4886.9907055242011</v>
      </c>
      <c r="AC29" s="3">
        <f>'Raw data'!AC29-'Raw data'!AC24</f>
        <v>0</v>
      </c>
    </row>
    <row r="30" spans="1:29" x14ac:dyDescent="0.35">
      <c r="A30" s="2"/>
      <c r="B30" s="2"/>
      <c r="C30" s="2" t="s">
        <v>13</v>
      </c>
      <c r="D30" s="3">
        <f>'Raw data'!D30-'Raw data'!D24</f>
        <v>15145.922987347978</v>
      </c>
      <c r="E30" s="3">
        <f>'Raw data'!E30-'Raw data'!E24</f>
        <v>-22875.375192611518</v>
      </c>
      <c r="F30" s="3">
        <f>'Raw data'!F30-'Raw data'!F24</f>
        <v>4853.0560592422598</v>
      </c>
      <c r="G30" s="3">
        <f>'Raw data'!G30-'Raw data'!G24</f>
        <v>-22147.813181440732</v>
      </c>
      <c r="H30" s="3">
        <f>'Raw data'!H30-'Raw data'!H24</f>
        <v>2598.4706511681602</v>
      </c>
      <c r="I30" s="3">
        <f>'Raw data'!I30-'Raw data'!I24</f>
        <v>491.52718113918598</v>
      </c>
      <c r="J30" s="3">
        <f>'Raw data'!J30-'Raw data'!J24</f>
        <v>1787.7819531692401</v>
      </c>
      <c r="K30" s="3">
        <f>'Raw data'!K30-'Raw data'!K24</f>
        <v>1212.33381539226</v>
      </c>
      <c r="L30" s="3">
        <f>'Raw data'!L30-'Raw data'!L24</f>
        <v>403.86669937052301</v>
      </c>
      <c r="M30" s="3">
        <f>'Raw data'!M30-'Raw data'!M24</f>
        <v>1983.6588860194299</v>
      </c>
      <c r="N30" s="3">
        <f>'Raw data'!N30-'Raw data'!N24</f>
        <v>29.412183179090604</v>
      </c>
      <c r="O30" s="3">
        <f>'Raw data'!O30-'Raw data'!O24</f>
        <v>31.083171374787199</v>
      </c>
      <c r="P30" s="3">
        <f>'Raw data'!P30-'Raw data'!P24</f>
        <v>165.37932510696399</v>
      </c>
      <c r="Q30" s="3">
        <f>'Raw data'!Q30-'Raw data'!Q24</f>
        <v>1264.2726424564801</v>
      </c>
      <c r="R30" s="3">
        <f>'Raw data'!R30-'Raw data'!R24</f>
        <v>164.77905808785397</v>
      </c>
      <c r="S30" s="3">
        <f>'Raw data'!S30-'Raw data'!S24</f>
        <v>1836.3898991639201</v>
      </c>
      <c r="T30" s="3">
        <f>'Raw data'!T30-'Raw data'!T24</f>
        <v>614.76998294440898</v>
      </c>
      <c r="U30" s="3">
        <f>'Raw data'!U30-'Raw data'!U24</f>
        <v>0</v>
      </c>
      <c r="V30" s="3">
        <f>'Raw data'!V30-'Raw data'!V24</f>
        <v>0</v>
      </c>
      <c r="W30" s="3">
        <f>'Raw data'!W30-'Raw data'!W24</f>
        <v>26146.414601214001</v>
      </c>
      <c r="X30" s="3">
        <f>'Raw data'!X30-'Raw data'!X24</f>
        <v>1479.9349145886699</v>
      </c>
      <c r="Y30" s="3">
        <f>'Raw data'!Y30-'Raw data'!Y24</f>
        <v>0</v>
      </c>
      <c r="Z30" s="3">
        <f>'Raw data'!Z30-'Raw data'!Z24</f>
        <v>419.24672988485293</v>
      </c>
      <c r="AA30" s="3">
        <f>'Raw data'!AA30-'Raw data'!AA24</f>
        <v>1851.270060337147</v>
      </c>
      <c r="AB30" s="3">
        <f>'Raw data'!AB30-'Raw data'!AB24</f>
        <v>1889.4340246977208</v>
      </c>
      <c r="AC30" s="3">
        <f>'Raw data'!AC30-'Raw data'!AC24</f>
        <v>0</v>
      </c>
    </row>
    <row r="31" spans="1:29" x14ac:dyDescent="0.35">
      <c r="A31" s="2"/>
      <c r="B31" s="2"/>
      <c r="C31" s="2" t="s">
        <v>79</v>
      </c>
      <c r="D31" s="3">
        <f>'Raw data'!D31-'Raw data'!D24</f>
        <v>4411.4108518816283</v>
      </c>
      <c r="E31" s="3">
        <f>'Raw data'!E31-'Raw data'!E24</f>
        <v>-23068.402912800058</v>
      </c>
      <c r="F31" s="3">
        <f>'Raw data'!F31-'Raw data'!F24</f>
        <v>14381.94414789877</v>
      </c>
      <c r="G31" s="3">
        <f>'Raw data'!G31-'Raw data'!G24</f>
        <v>-17921.136593188341</v>
      </c>
      <c r="H31" s="3">
        <f>'Raw data'!H31-'Raw data'!H24</f>
        <v>9638.3708650482695</v>
      </c>
      <c r="I31" s="3">
        <f>'Raw data'!I31-'Raw data'!I24</f>
        <v>1664.03487667527</v>
      </c>
      <c r="J31" s="3">
        <f>'Raw data'!J31-'Raw data'!J24</f>
        <v>12729.086004237</v>
      </c>
      <c r="K31" s="3">
        <f>'Raw data'!K31-'Raw data'!K24</f>
        <v>8287.7175118895702</v>
      </c>
      <c r="L31" s="3">
        <f>'Raw data'!L31-'Raw data'!L24</f>
        <v>0</v>
      </c>
      <c r="M31" s="3">
        <f>'Raw data'!M31-'Raw data'!M24</f>
        <v>22604.3084523078</v>
      </c>
      <c r="N31" s="3">
        <f>'Raw data'!N31-'Raw data'!N24</f>
        <v>2414.4736251550976</v>
      </c>
      <c r="O31" s="3">
        <f>'Raw data'!O31-'Raw data'!O24</f>
        <v>993.6229218330775</v>
      </c>
      <c r="P31" s="3">
        <f>'Raw data'!P31-'Raw data'!P24</f>
        <v>989.30184509026799</v>
      </c>
      <c r="Q31" s="3">
        <f>'Raw data'!Q31-'Raw data'!Q24</f>
        <v>5486.7858046855899</v>
      </c>
      <c r="R31" s="3">
        <f>'Raw data'!R31-'Raw data'!R24</f>
        <v>1406.70297388616</v>
      </c>
      <c r="S31" s="3">
        <f>'Raw data'!S31-'Raw data'!S24</f>
        <v>6139.79112834016</v>
      </c>
      <c r="T31" s="3">
        <f>'Raw data'!T31-'Raw data'!T24</f>
        <v>2245.8169413761202</v>
      </c>
      <c r="U31" s="3">
        <f>'Raw data'!U31-'Raw data'!U24</f>
        <v>0</v>
      </c>
      <c r="V31" s="3">
        <f>'Raw data'!V31-'Raw data'!V24</f>
        <v>0</v>
      </c>
      <c r="W31" s="3">
        <f>'Raw data'!W31-'Raw data'!W24</f>
        <v>81355.990434059597</v>
      </c>
      <c r="X31" s="3">
        <f>'Raw data'!X31-'Raw data'!X24</f>
        <v>694.88809396725901</v>
      </c>
      <c r="Y31" s="3">
        <f>'Raw data'!Y31-'Raw data'!Y24</f>
        <v>0</v>
      </c>
      <c r="Z31" s="3">
        <f>'Raw data'!Z31-'Raw data'!Z24</f>
        <v>500.58477375266887</v>
      </c>
      <c r="AA31" s="3">
        <f>'Raw data'!AA31-'Raw data'!AA24</f>
        <v>2491.8885952440469</v>
      </c>
      <c r="AB31" s="3">
        <f>'Raw data'!AB31-'Raw data'!AB24</f>
        <v>2502.6983121273211</v>
      </c>
      <c r="AC31" s="3">
        <f>'Raw data'!AC31-'Raw data'!AC24</f>
        <v>0</v>
      </c>
    </row>
    <row r="32" spans="1:29" x14ac:dyDescent="0.35">
      <c r="A32" s="2"/>
      <c r="B32" s="2"/>
      <c r="C32" s="2" t="s">
        <v>43</v>
      </c>
      <c r="D32" s="3">
        <f>'Raw data'!D32-'Raw data'!D24</f>
        <v>13506.774747348278</v>
      </c>
      <c r="E32" s="3">
        <f>'Raw data'!E32-'Raw data'!E24</f>
        <v>-23132.060526531324</v>
      </c>
      <c r="F32" s="3">
        <f>'Raw data'!F32-'Raw data'!F24</f>
        <v>11503.66571022927</v>
      </c>
      <c r="G32" s="3">
        <f>'Raw data'!G32-'Raw data'!G24</f>
        <v>-21300.502067067609</v>
      </c>
      <c r="H32" s="3">
        <f>'Raw data'!H32-'Raw data'!H24</f>
        <v>3666.2264419305902</v>
      </c>
      <c r="I32" s="3">
        <f>'Raw data'!I32-'Raw data'!I24</f>
        <v>1083.3782880983699</v>
      </c>
      <c r="J32" s="3">
        <f>'Raw data'!J32-'Raw data'!J24</f>
        <v>9046.64069600929</v>
      </c>
      <c r="K32" s="3">
        <f>'Raw data'!K32-'Raw data'!K24</f>
        <v>7374.4920179474202</v>
      </c>
      <c r="L32" s="3">
        <f>'Raw data'!L32-'Raw data'!L24</f>
        <v>8645.2759121856197</v>
      </c>
      <c r="M32" s="3">
        <f>'Raw data'!M32-'Raw data'!M24</f>
        <v>8338.7869237077703</v>
      </c>
      <c r="N32" s="3">
        <f>'Raw data'!N32-'Raw data'!N24</f>
        <v>1769.9883336469375</v>
      </c>
      <c r="O32" s="3">
        <f>'Raw data'!O32-'Raw data'!O24</f>
        <v>1743.5499248792376</v>
      </c>
      <c r="P32" s="3">
        <f>'Raw data'!P32-'Raw data'!P24</f>
        <v>1647.0808626953899</v>
      </c>
      <c r="Q32" s="3">
        <f>'Raw data'!Q32-'Raw data'!Q24</f>
        <v>6117.9878873652697</v>
      </c>
      <c r="R32" s="3">
        <f>'Raw data'!R32-'Raw data'!R24</f>
        <v>1288.1160929929301</v>
      </c>
      <c r="S32" s="3">
        <f>'Raw data'!S32-'Raw data'!S24</f>
        <v>2227.4037529676498</v>
      </c>
      <c r="T32" s="3">
        <f>'Raw data'!T32-'Raw data'!T24</f>
        <v>933.64682197037996</v>
      </c>
      <c r="U32" s="3">
        <f>'Raw data'!U32-'Raw data'!U24</f>
        <v>0</v>
      </c>
      <c r="V32" s="3">
        <f>'Raw data'!V32-'Raw data'!V24</f>
        <v>0</v>
      </c>
      <c r="W32" s="3">
        <f>'Raw data'!W32-'Raw data'!W24</f>
        <v>12288.227051059301</v>
      </c>
      <c r="X32" s="3">
        <f>'Raw data'!X32-'Raw data'!X24</f>
        <v>2381.1981932203598</v>
      </c>
      <c r="Y32" s="3">
        <f>'Raw data'!Y32-'Raw data'!Y24</f>
        <v>0</v>
      </c>
      <c r="Z32" s="3">
        <f>'Raw data'!Z32-'Raw data'!Z24</f>
        <v>796.94461460457683</v>
      </c>
      <c r="AA32" s="3">
        <f>'Raw data'!AA32-'Raw data'!AA24</f>
        <v>1774.3738961919769</v>
      </c>
      <c r="AB32" s="3">
        <f>'Raw data'!AB32-'Raw data'!AB24</f>
        <v>1845.8864652358511</v>
      </c>
      <c r="AC32" s="3">
        <f>'Raw data'!AC32-'Raw data'!AC24</f>
        <v>0</v>
      </c>
    </row>
    <row r="33" spans="1:29" x14ac:dyDescent="0.35">
      <c r="A33" s="2"/>
      <c r="B33" s="2"/>
      <c r="C33" s="2" t="s">
        <v>6</v>
      </c>
      <c r="D33" s="3">
        <f>'Raw data'!D33-'Raw data'!D24</f>
        <v>10485.151498936479</v>
      </c>
      <c r="E33" s="3">
        <f>'Raw data'!E33-'Raw data'!E24</f>
        <v>-23096.265111419387</v>
      </c>
      <c r="F33" s="3">
        <f>'Raw data'!F33-'Raw data'!F24</f>
        <v>19762.478295730667</v>
      </c>
      <c r="G33" s="3">
        <f>'Raw data'!G33-'Raw data'!G24</f>
        <v>-18027.90943773805</v>
      </c>
      <c r="H33" s="3">
        <f>'Raw data'!H33-'Raw data'!H24</f>
        <v>9006.1781064778606</v>
      </c>
      <c r="I33" s="3">
        <f>'Raw data'!I33-'Raw data'!I24</f>
        <v>2087.5223531041602</v>
      </c>
      <c r="J33" s="3">
        <f>'Raw data'!J33-'Raw data'!J24</f>
        <v>15348.885022628299</v>
      </c>
      <c r="K33" s="3">
        <f>'Raw data'!K33-'Raw data'!K24</f>
        <v>14990.761867936701</v>
      </c>
      <c r="L33" s="3">
        <f>'Raw data'!L33-'Raw data'!L24</f>
        <v>22638.707933602</v>
      </c>
      <c r="M33" s="3">
        <f>'Raw data'!M33-'Raw data'!M24</f>
        <v>13834.925377354901</v>
      </c>
      <c r="N33" s="3">
        <f>'Raw data'!N33-'Raw data'!N24</f>
        <v>2898.7652398768673</v>
      </c>
      <c r="O33" s="3">
        <f>'Raw data'!O33-'Raw data'!O24</f>
        <v>2581.1905528395278</v>
      </c>
      <c r="P33" s="3">
        <f>'Raw data'!P33-'Raw data'!P24</f>
        <v>2676.3154615963799</v>
      </c>
      <c r="Q33" s="3">
        <f>'Raw data'!Q33-'Raw data'!Q24</f>
        <v>7915.5988534488897</v>
      </c>
      <c r="R33" s="3">
        <f>'Raw data'!R33-'Raw data'!R24</f>
        <v>1651.1708925303501</v>
      </c>
      <c r="S33" s="3">
        <f>'Raw data'!S33-'Raw data'!S24</f>
        <v>3016.3078298350802</v>
      </c>
      <c r="T33" s="3">
        <f>'Raw data'!T33-'Raw data'!T24</f>
        <v>1264.2984150084201</v>
      </c>
      <c r="U33" s="3">
        <f>'Raw data'!U33-'Raw data'!U24</f>
        <v>0</v>
      </c>
      <c r="V33" s="3">
        <f>'Raw data'!V33-'Raw data'!V24</f>
        <v>0</v>
      </c>
      <c r="W33" s="3">
        <f>'Raw data'!W33-'Raw data'!W24</f>
        <v>7411.8174800913603</v>
      </c>
      <c r="X33" s="3">
        <f>'Raw data'!X33-'Raw data'!X24</f>
        <v>9524.7606183295193</v>
      </c>
      <c r="Y33" s="3">
        <f>'Raw data'!Y33-'Raw data'!Y24</f>
        <v>0</v>
      </c>
      <c r="Z33" s="3">
        <f>'Raw data'!Z33-'Raw data'!Z24</f>
        <v>1132.9192350348551</v>
      </c>
      <c r="AA33" s="3">
        <f>'Raw data'!AA33-'Raw data'!AA24</f>
        <v>2850.2304567208366</v>
      </c>
      <c r="AB33" s="3">
        <f>'Raw data'!AB33-'Raw data'!AB24</f>
        <v>2729.2079605962308</v>
      </c>
      <c r="AC33" s="3">
        <f>'Raw data'!AC33-'Raw data'!AC24</f>
        <v>0</v>
      </c>
    </row>
    <row r="34" spans="1:29" x14ac:dyDescent="0.35">
      <c r="A34" s="2"/>
      <c r="B34" s="2"/>
      <c r="C34" s="2" t="s">
        <v>49</v>
      </c>
      <c r="D34" s="3">
        <f>'Raw data'!D34-'Raw data'!D24</f>
        <v>165.82805397885471</v>
      </c>
      <c r="E34" s="3">
        <f>'Raw data'!E34-'Raw data'!E24</f>
        <v>-22948.532050142901</v>
      </c>
      <c r="F34" s="3">
        <f>'Raw data'!F34-'Raw data'!F24</f>
        <v>-1401.5327951198719</v>
      </c>
      <c r="G34" s="3">
        <f>'Raw data'!G34-'Raw data'!G24</f>
        <v>-16104.38601187554</v>
      </c>
      <c r="H34" s="3">
        <f>'Raw data'!H34-'Raw data'!H24</f>
        <v>0</v>
      </c>
      <c r="I34" s="3">
        <f>'Raw data'!I34-'Raw data'!I24</f>
        <v>0</v>
      </c>
      <c r="J34" s="3">
        <f>'Raw data'!J34-'Raw data'!J24</f>
        <v>0</v>
      </c>
      <c r="K34" s="3">
        <f>'Raw data'!K34-'Raw data'!K24</f>
        <v>0</v>
      </c>
      <c r="L34" s="3">
        <f>'Raw data'!L34-'Raw data'!L24</f>
        <v>719.04661748218496</v>
      </c>
      <c r="M34" s="3">
        <f>'Raw data'!M34-'Raw data'!M24</f>
        <v>0</v>
      </c>
      <c r="N34" s="3">
        <f>'Raw data'!N34-'Raw data'!N24</f>
        <v>55.292385863006501</v>
      </c>
      <c r="O34" s="3">
        <f>'Raw data'!O34-'Raw data'!O24</f>
        <v>-52.506791715502501</v>
      </c>
      <c r="P34" s="3">
        <f>'Raw data'!P34-'Raw data'!P24</f>
        <v>0</v>
      </c>
      <c r="Q34" s="3">
        <f>'Raw data'!Q34-'Raw data'!Q24</f>
        <v>0</v>
      </c>
      <c r="R34" s="3">
        <f>'Raw data'!R34-'Raw data'!R24</f>
        <v>-50.657803056557107</v>
      </c>
      <c r="S34" s="3">
        <f>'Raw data'!S34-'Raw data'!S24</f>
        <v>0</v>
      </c>
      <c r="T34" s="3">
        <f>'Raw data'!T34-'Raw data'!T24</f>
        <v>0</v>
      </c>
      <c r="U34" s="3">
        <f>'Raw data'!U34-'Raw data'!U24</f>
        <v>0</v>
      </c>
      <c r="V34" s="3">
        <f>'Raw data'!V34-'Raw data'!V24</f>
        <v>0</v>
      </c>
      <c r="W34" s="3">
        <f>'Raw data'!W34-'Raw data'!W24</f>
        <v>0</v>
      </c>
      <c r="X34" s="3">
        <f>'Raw data'!X34-'Raw data'!X24</f>
        <v>0</v>
      </c>
      <c r="Y34" s="3">
        <f>'Raw data'!Y34-'Raw data'!Y24</f>
        <v>0</v>
      </c>
      <c r="Z34" s="3">
        <f>'Raw data'!Z34-'Raw data'!Z24</f>
        <v>-17.269339110613</v>
      </c>
      <c r="AA34" s="3">
        <f>'Raw data'!AA34-'Raw data'!AA24</f>
        <v>-134.59731630896607</v>
      </c>
      <c r="AB34" s="3">
        <f>'Raw data'!AB34-'Raw data'!AB24</f>
        <v>-124.45158261383295</v>
      </c>
      <c r="AC34" s="3">
        <f>'Raw data'!AC34-'Raw data'!AC24</f>
        <v>4968.0192117132801</v>
      </c>
    </row>
    <row r="35" spans="1:29" x14ac:dyDescent="0.35">
      <c r="A35" s="2"/>
      <c r="B35" s="2"/>
      <c r="C35" s="2" t="s">
        <v>33</v>
      </c>
      <c r="D35" s="3">
        <f>'Raw data'!D35-'Raw data'!D35</f>
        <v>0</v>
      </c>
      <c r="E35" s="3">
        <f>'Raw data'!E35-'Raw data'!E35</f>
        <v>0</v>
      </c>
      <c r="F35" s="3">
        <f>'Raw data'!F35-'Raw data'!F35</f>
        <v>0</v>
      </c>
      <c r="G35" s="3">
        <f>'Raw data'!G35-'Raw data'!G35</f>
        <v>0</v>
      </c>
      <c r="H35" s="3">
        <f>'Raw data'!H35-'Raw data'!H35</f>
        <v>0</v>
      </c>
      <c r="I35" s="3">
        <f>'Raw data'!I35-'Raw data'!I35</f>
        <v>0</v>
      </c>
      <c r="J35" s="3">
        <f>'Raw data'!J35-'Raw data'!J35</f>
        <v>0</v>
      </c>
      <c r="K35" s="3">
        <f>'Raw data'!K35-'Raw data'!K35</f>
        <v>0</v>
      </c>
      <c r="L35" s="3">
        <f>'Raw data'!L35-'Raw data'!L35</f>
        <v>0</v>
      </c>
      <c r="M35" s="3">
        <f>'Raw data'!M35-'Raw data'!M35</f>
        <v>0</v>
      </c>
      <c r="N35" s="3">
        <f>'Raw data'!N35-'Raw data'!N35</f>
        <v>0</v>
      </c>
      <c r="O35" s="3">
        <f>'Raw data'!O35-'Raw data'!O35</f>
        <v>0</v>
      </c>
      <c r="P35" s="3">
        <f>'Raw data'!P35-'Raw data'!P35</f>
        <v>0</v>
      </c>
      <c r="Q35" s="3">
        <f>'Raw data'!Q35-'Raw data'!Q35</f>
        <v>0</v>
      </c>
      <c r="R35" s="3">
        <f>'Raw data'!R35-'Raw data'!R35</f>
        <v>0</v>
      </c>
      <c r="S35" s="3">
        <f>'Raw data'!S35-'Raw data'!S35</f>
        <v>0</v>
      </c>
      <c r="T35" s="3">
        <f>'Raw data'!T35-'Raw data'!T35</f>
        <v>0</v>
      </c>
      <c r="U35" s="3">
        <f>'Raw data'!U35-'Raw data'!U35</f>
        <v>0</v>
      </c>
      <c r="V35" s="3">
        <f>'Raw data'!V35-'Raw data'!V35</f>
        <v>0</v>
      </c>
      <c r="W35" s="3">
        <f>'Raw data'!W35-'Raw data'!W35</f>
        <v>0</v>
      </c>
      <c r="X35" s="3">
        <f>'Raw data'!X35-'Raw data'!X35</f>
        <v>0</v>
      </c>
      <c r="Y35" s="3">
        <f>'Raw data'!Y35-'Raw data'!Y35</f>
        <v>0</v>
      </c>
      <c r="Z35" s="3">
        <f>'Raw data'!Z35-'Raw data'!Z35</f>
        <v>0</v>
      </c>
      <c r="AA35" s="3">
        <f>'Raw data'!AA35-'Raw data'!AA35</f>
        <v>0</v>
      </c>
      <c r="AB35" s="3">
        <f>'Raw data'!AB35-'Raw data'!AB35</f>
        <v>0</v>
      </c>
      <c r="AC35" s="3">
        <f>'Raw data'!AC35-'Raw data'!AC35</f>
        <v>0</v>
      </c>
    </row>
    <row r="36" spans="1:29" x14ac:dyDescent="0.35">
      <c r="A36" s="2"/>
      <c r="B36" s="2"/>
      <c r="C36" s="2" t="s">
        <v>2</v>
      </c>
      <c r="D36" s="3">
        <f>'Raw data'!D36-'Raw data'!D35</f>
        <v>21718.29762449161</v>
      </c>
      <c r="E36" s="3">
        <f>'Raw data'!E36-'Raw data'!E35</f>
        <v>-8922.2055846352032</v>
      </c>
      <c r="F36" s="3">
        <f>'Raw data'!F36-'Raw data'!F35</f>
        <v>7518.959096973651</v>
      </c>
      <c r="G36" s="3">
        <f>'Raw data'!G36-'Raw data'!G35</f>
        <v>-27940.27361109708</v>
      </c>
      <c r="H36" s="3">
        <f>'Raw data'!H36-'Raw data'!H35</f>
        <v>0</v>
      </c>
      <c r="I36" s="3">
        <f>'Raw data'!I36-'Raw data'!I35</f>
        <v>853.96004115885103</v>
      </c>
      <c r="J36" s="3">
        <f>'Raw data'!J36-'Raw data'!J35</f>
        <v>9921.5626938856894</v>
      </c>
      <c r="K36" s="3">
        <f>'Raw data'!K36-'Raw data'!K35</f>
        <v>3091.1897994605602</v>
      </c>
      <c r="L36" s="3">
        <f>'Raw data'!L36-'Raw data'!L35</f>
        <v>0</v>
      </c>
      <c r="M36" s="3">
        <f>'Raw data'!M36-'Raw data'!M35</f>
        <v>9425.8691143449705</v>
      </c>
      <c r="N36" s="3">
        <f>'Raw data'!N36-'Raw data'!N35</f>
        <v>456.27981154286942</v>
      </c>
      <c r="O36" s="3">
        <f>'Raw data'!O36-'Raw data'!O35</f>
        <v>505.14824626159702</v>
      </c>
      <c r="P36" s="3">
        <f>'Raw data'!P36-'Raw data'!P35</f>
        <v>601.54345580805796</v>
      </c>
      <c r="Q36" s="3">
        <f>'Raw data'!Q36-'Raw data'!Q35</f>
        <v>5085.88647463699</v>
      </c>
      <c r="R36" s="3">
        <f>'Raw data'!R36-'Raw data'!R35</f>
        <v>841.86097502219297</v>
      </c>
      <c r="S36" s="3">
        <f>'Raw data'!S36-'Raw data'!S35</f>
        <v>8049.9990771667999</v>
      </c>
      <c r="T36" s="3">
        <f>'Raw data'!T36-'Raw data'!T35</f>
        <v>908.70832288319411</v>
      </c>
      <c r="U36" s="3">
        <f>'Raw data'!U36-'Raw data'!U35</f>
        <v>0</v>
      </c>
      <c r="V36" s="3">
        <f>'Raw data'!V36-'Raw data'!V35</f>
        <v>0</v>
      </c>
      <c r="W36" s="3">
        <f>'Raw data'!W36-'Raw data'!W35</f>
        <v>74153.610094371994</v>
      </c>
      <c r="X36" s="3">
        <f>'Raw data'!X36-'Raw data'!X35</f>
        <v>2869.71893330893</v>
      </c>
      <c r="Y36" s="3">
        <f>'Raw data'!Y36-'Raw data'!Y35</f>
        <v>0</v>
      </c>
      <c r="Z36" s="3">
        <f>'Raw data'!Z36-'Raw data'!Z35</f>
        <v>438.20726431626201</v>
      </c>
      <c r="AA36" s="3">
        <f>'Raw data'!AA36-'Raw data'!AA35</f>
        <v>2606.5856371604173</v>
      </c>
      <c r="AB36" s="3">
        <f>'Raw data'!AB36-'Raw data'!AB35</f>
        <v>2660.5045390149407</v>
      </c>
      <c r="AC36" s="3">
        <f>'Raw data'!AC36-'Raw data'!AC35</f>
        <v>0</v>
      </c>
    </row>
    <row r="37" spans="1:29" x14ac:dyDescent="0.35">
      <c r="A37" s="2"/>
      <c r="B37" s="2"/>
      <c r="C37" s="2" t="s">
        <v>18</v>
      </c>
      <c r="D37" s="3">
        <f>'Raw data'!D37-'Raw data'!D35</f>
        <v>40150.576126286913</v>
      </c>
      <c r="E37" s="3">
        <f>'Raw data'!E37-'Raw data'!E35</f>
        <v>-9203.5448999124601</v>
      </c>
      <c r="F37" s="3">
        <f>'Raw data'!F37-'Raw data'!F35</f>
        <v>6207.43374790501</v>
      </c>
      <c r="G37" s="3">
        <f>'Raw data'!G37-'Raw data'!G35</f>
        <v>-32057.096653096341</v>
      </c>
      <c r="H37" s="3">
        <f>'Raw data'!H37-'Raw data'!H35</f>
        <v>0</v>
      </c>
      <c r="I37" s="3">
        <f>'Raw data'!I37-'Raw data'!I35</f>
        <v>316.76466483616599</v>
      </c>
      <c r="J37" s="3">
        <f>'Raw data'!J37-'Raw data'!J35</f>
        <v>1035.1785160193399</v>
      </c>
      <c r="K37" s="3">
        <f>'Raw data'!K37-'Raw data'!K35</f>
        <v>1293.9425017060901</v>
      </c>
      <c r="L37" s="3">
        <f>'Raw data'!L37-'Raw data'!L35</f>
        <v>0</v>
      </c>
      <c r="M37" s="3">
        <f>'Raw data'!M37-'Raw data'!M35</f>
        <v>943.26371687740402</v>
      </c>
      <c r="N37" s="3">
        <f>'Raw data'!N37-'Raw data'!N35</f>
        <v>47.217401931103396</v>
      </c>
      <c r="O37" s="3">
        <f>'Raw data'!O37-'Raw data'!O35</f>
        <v>102.087013751508</v>
      </c>
      <c r="P37" s="3">
        <f>'Raw data'!P37-'Raw data'!P35</f>
        <v>0</v>
      </c>
      <c r="Q37" s="3">
        <f>'Raw data'!Q37-'Raw data'!Q35</f>
        <v>384.36354740668901</v>
      </c>
      <c r="R37" s="3">
        <f>'Raw data'!R37-'Raw data'!R35</f>
        <v>-210.09424507727897</v>
      </c>
      <c r="S37" s="3">
        <f>'Raw data'!S37-'Raw data'!S35</f>
        <v>131.71923126637799</v>
      </c>
      <c r="T37" s="3">
        <f>'Raw data'!T37-'Raw data'!T35</f>
        <v>-179.23582199038199</v>
      </c>
      <c r="U37" s="3">
        <f>'Raw data'!U37-'Raw data'!U35</f>
        <v>0</v>
      </c>
      <c r="V37" s="3">
        <f>'Raw data'!V37-'Raw data'!V35</f>
        <v>0</v>
      </c>
      <c r="W37" s="3">
        <f>'Raw data'!W37-'Raw data'!W35</f>
        <v>2065.0323906121698</v>
      </c>
      <c r="X37" s="3">
        <f>'Raw data'!X37-'Raw data'!X35</f>
        <v>108.33766959530899</v>
      </c>
      <c r="Y37" s="3">
        <f>'Raw data'!Y37-'Raw data'!Y35</f>
        <v>0</v>
      </c>
      <c r="Z37" s="3">
        <f>'Raw data'!Z37-'Raw data'!Z35</f>
        <v>257.490308677911</v>
      </c>
      <c r="AA37" s="3">
        <f>'Raw data'!AA37-'Raw data'!AA35</f>
        <v>887.62040812994701</v>
      </c>
      <c r="AB37" s="3">
        <f>'Raw data'!AB37-'Raw data'!AB35</f>
        <v>941.14360856094095</v>
      </c>
      <c r="AC37" s="3">
        <f>'Raw data'!AC37-'Raw data'!AC35</f>
        <v>0</v>
      </c>
    </row>
    <row r="38" spans="1:29" x14ac:dyDescent="0.35">
      <c r="A38" s="2"/>
      <c r="B38" s="2"/>
      <c r="C38" s="2" t="s">
        <v>85</v>
      </c>
      <c r="D38" s="3">
        <f>'Raw data'!D38-'Raw data'!D35</f>
        <v>4552.4945352505911</v>
      </c>
      <c r="E38" s="3">
        <f>'Raw data'!E38-'Raw data'!E35</f>
        <v>-9158.6869134825502</v>
      </c>
      <c r="F38" s="3">
        <f>'Raw data'!F38-'Raw data'!F35</f>
        <v>25990.147761274548</v>
      </c>
      <c r="G38" s="3">
        <f>'Raw data'!G38-'Raw data'!G35</f>
        <v>-21422.3849022182</v>
      </c>
      <c r="H38" s="3">
        <f>'Raw data'!H38-'Raw data'!H35</f>
        <v>13593.8816447387</v>
      </c>
      <c r="I38" s="3">
        <f>'Raw data'!I38-'Raw data'!I35</f>
        <v>2479.80201159943</v>
      </c>
      <c r="J38" s="3">
        <f>'Raw data'!J38-'Raw data'!J35</f>
        <v>17329.856300218398</v>
      </c>
      <c r="K38" s="3">
        <f>'Raw data'!K38-'Raw data'!K35</f>
        <v>10953.4699847355</v>
      </c>
      <c r="L38" s="3">
        <f>'Raw data'!L38-'Raw data'!L35</f>
        <v>0</v>
      </c>
      <c r="M38" s="3">
        <f>'Raw data'!M38-'Raw data'!M35</f>
        <v>21035.717975416199</v>
      </c>
      <c r="N38" s="3">
        <f>'Raw data'!N38-'Raw data'!N35</f>
        <v>2801.7516213177496</v>
      </c>
      <c r="O38" s="3">
        <f>'Raw data'!O38-'Raw data'!O35</f>
        <v>1107.09797655273</v>
      </c>
      <c r="P38" s="3">
        <f>'Raw data'!P38-'Raw data'!P35</f>
        <v>8453.5022751159595</v>
      </c>
      <c r="Q38" s="3">
        <f>'Raw data'!Q38-'Raw data'!Q35</f>
        <v>6312.4007157108599</v>
      </c>
      <c r="R38" s="3">
        <f>'Raw data'!R38-'Raw data'!R35</f>
        <v>3521.0544349747533</v>
      </c>
      <c r="S38" s="3">
        <f>'Raw data'!S38-'Raw data'!S35</f>
        <v>7903.2989559342996</v>
      </c>
      <c r="T38" s="3">
        <f>'Raw data'!T38-'Raw data'!T35</f>
        <v>1152.5938696197341</v>
      </c>
      <c r="U38" s="3">
        <f>'Raw data'!U38-'Raw data'!U35</f>
        <v>0</v>
      </c>
      <c r="V38" s="3">
        <f>'Raw data'!V38-'Raw data'!V35</f>
        <v>0</v>
      </c>
      <c r="W38" s="3">
        <f>'Raw data'!W38-'Raw data'!W35</f>
        <v>64154.544226954</v>
      </c>
      <c r="X38" s="3">
        <f>'Raw data'!X38-'Raw data'!X35</f>
        <v>608.063954311251</v>
      </c>
      <c r="Y38" s="3">
        <f>'Raw data'!Y38-'Raw data'!Y35</f>
        <v>0</v>
      </c>
      <c r="Z38" s="3">
        <f>'Raw data'!Z38-'Raw data'!Z35</f>
        <v>488.48963406458802</v>
      </c>
      <c r="AA38" s="3">
        <f>'Raw data'!AA38-'Raw data'!AA35</f>
        <v>2556.2491064316268</v>
      </c>
      <c r="AB38" s="3">
        <f>'Raw data'!AB38-'Raw data'!AB35</f>
        <v>2654.9845513070009</v>
      </c>
      <c r="AC38" s="3">
        <f>'Raw data'!AC38-'Raw data'!AC35</f>
        <v>0</v>
      </c>
    </row>
    <row r="39" spans="1:29" x14ac:dyDescent="0.35">
      <c r="A39" s="2"/>
      <c r="B39" s="2"/>
      <c r="C39" s="2" t="s">
        <v>7</v>
      </c>
      <c r="D39" s="3">
        <f>'Raw data'!D39-'Raw data'!D35</f>
        <v>21042.863759081709</v>
      </c>
      <c r="E39" s="3">
        <f>'Raw data'!E39-'Raw data'!E35</f>
        <v>-9306.8641648595913</v>
      </c>
      <c r="F39" s="3">
        <f>'Raw data'!F39-'Raw data'!F35</f>
        <v>13289.464092093351</v>
      </c>
      <c r="G39" s="3">
        <f>'Raw data'!G39-'Raw data'!G35</f>
        <v>-31294.079371774809</v>
      </c>
      <c r="H39" s="3">
        <f>'Raw data'!H39-'Raw data'!H35</f>
        <v>11535.578459541901</v>
      </c>
      <c r="I39" s="3">
        <f>'Raw data'!I39-'Raw data'!I35</f>
        <v>0</v>
      </c>
      <c r="J39" s="3">
        <f>'Raw data'!J39-'Raw data'!J35</f>
        <v>2320.0215238997198</v>
      </c>
      <c r="K39" s="3">
        <f>'Raw data'!K39-'Raw data'!K35</f>
        <v>1074.2094221066</v>
      </c>
      <c r="L39" s="3">
        <f>'Raw data'!L39-'Raw data'!L35</f>
        <v>0</v>
      </c>
      <c r="M39" s="3">
        <f>'Raw data'!M39-'Raw data'!M35</f>
        <v>2988.47802972912</v>
      </c>
      <c r="N39" s="3">
        <f>'Raw data'!N39-'Raw data'!N35</f>
        <v>20.2575517822752</v>
      </c>
      <c r="O39" s="3">
        <f>'Raw data'!O39-'Raw data'!O35</f>
        <v>75.181808620610497</v>
      </c>
      <c r="P39" s="3">
        <f>'Raw data'!P39-'Raw data'!P35</f>
        <v>72.119890213803899</v>
      </c>
      <c r="Q39" s="3">
        <f>'Raw data'!Q39-'Raw data'!Q35</f>
        <v>395.63984147354103</v>
      </c>
      <c r="R39" s="3">
        <f>'Raw data'!R39-'Raw data'!R35</f>
        <v>-25.670117317823951</v>
      </c>
      <c r="S39" s="3">
        <f>'Raw data'!S39-'Raw data'!S35</f>
        <v>265.54814534976799</v>
      </c>
      <c r="T39" s="3">
        <f>'Raw data'!T39-'Raw data'!T35</f>
        <v>-178.083454387166</v>
      </c>
      <c r="U39" s="3">
        <f>'Raw data'!U39-'Raw data'!U35</f>
        <v>0</v>
      </c>
      <c r="V39" s="3">
        <f>'Raw data'!V39-'Raw data'!V35</f>
        <v>0</v>
      </c>
      <c r="W39" s="3">
        <f>'Raw data'!W39-'Raw data'!W35</f>
        <v>3384.1751439873101</v>
      </c>
      <c r="X39" s="3">
        <f>'Raw data'!X39-'Raw data'!X35</f>
        <v>1229.4892819168899</v>
      </c>
      <c r="Y39" s="3">
        <f>'Raw data'!Y39-'Raw data'!Y35</f>
        <v>0</v>
      </c>
      <c r="Z39" s="3">
        <f>'Raw data'!Z39-'Raw data'!Z35</f>
        <v>564.69770120206397</v>
      </c>
      <c r="AA39" s="3">
        <f>'Raw data'!AA39-'Raw data'!AA35</f>
        <v>6867.9376729050273</v>
      </c>
      <c r="AB39" s="3">
        <f>'Raw data'!AB39-'Raw data'!AB35</f>
        <v>7041.0321316328909</v>
      </c>
      <c r="AC39" s="3">
        <f>'Raw data'!AC39-'Raw data'!AC35</f>
        <v>0</v>
      </c>
    </row>
    <row r="40" spans="1:29" x14ac:dyDescent="0.35">
      <c r="A40" s="2"/>
      <c r="B40" s="2"/>
      <c r="C40" s="2" t="s">
        <v>74</v>
      </c>
      <c r="D40" s="3">
        <f>'Raw data'!D40-'Raw data'!D35</f>
        <v>39644.392177549809</v>
      </c>
      <c r="E40" s="3">
        <f>'Raw data'!E40-'Raw data'!E35</f>
        <v>-9038.9062430141003</v>
      </c>
      <c r="F40" s="3">
        <f>'Raw data'!F40-'Raw data'!F35</f>
        <v>4703.4674481221991</v>
      </c>
      <c r="G40" s="3">
        <f>'Raw data'!G40-'Raw data'!G35</f>
        <v>-31473.301260497101</v>
      </c>
      <c r="H40" s="3">
        <f>'Raw data'!H40-'Raw data'!H35</f>
        <v>2571.1446465684398</v>
      </c>
      <c r="I40" s="3">
        <f>'Raw data'!I40-'Raw data'!I35</f>
        <v>438.88706480874498</v>
      </c>
      <c r="J40" s="3">
        <f>'Raw data'!J40-'Raw data'!J35</f>
        <v>1520.96635807553</v>
      </c>
      <c r="K40" s="3">
        <f>'Raw data'!K40-'Raw data'!K35</f>
        <v>1012.78153070087</v>
      </c>
      <c r="L40" s="3">
        <f>'Raw data'!L40-'Raw data'!L35</f>
        <v>0</v>
      </c>
      <c r="M40" s="3">
        <f>'Raw data'!M40-'Raw data'!M35</f>
        <v>1818.15567307781</v>
      </c>
      <c r="N40" s="3">
        <f>'Raw data'!N40-'Raw data'!N35</f>
        <v>30.094267918624098</v>
      </c>
      <c r="O40" s="3">
        <f>'Raw data'!O40-'Raw data'!O35</f>
        <v>92.598434226556193</v>
      </c>
      <c r="P40" s="3">
        <f>'Raw data'!P40-'Raw data'!P35</f>
        <v>52.306054541423201</v>
      </c>
      <c r="Q40" s="3">
        <f>'Raw data'!Q40-'Raw data'!Q35</f>
        <v>332.40481936204498</v>
      </c>
      <c r="R40" s="3">
        <f>'Raw data'!R40-'Raw data'!R35</f>
        <v>-261.997473941686</v>
      </c>
      <c r="S40" s="3">
        <f>'Raw data'!S40-'Raw data'!S35</f>
        <v>415.31263268065601</v>
      </c>
      <c r="T40" s="3">
        <f>'Raw data'!T40-'Raw data'!T35</f>
        <v>-146.134822533722</v>
      </c>
      <c r="U40" s="3">
        <f>'Raw data'!U40-'Raw data'!U35</f>
        <v>0</v>
      </c>
      <c r="V40" s="3">
        <f>'Raw data'!V40-'Raw data'!V35</f>
        <v>0</v>
      </c>
      <c r="W40" s="3">
        <f>'Raw data'!W40-'Raw data'!W35</f>
        <v>7131.4570177546202</v>
      </c>
      <c r="X40" s="3">
        <f>'Raw data'!X40-'Raw data'!X35</f>
        <v>499.30183142900501</v>
      </c>
      <c r="Y40" s="3">
        <f>'Raw data'!Y40-'Raw data'!Y35</f>
        <v>0</v>
      </c>
      <c r="Z40" s="3">
        <f>'Raw data'!Z40-'Raw data'!Z35</f>
        <v>348.68954602631197</v>
      </c>
      <c r="AA40" s="3">
        <f>'Raw data'!AA40-'Raw data'!AA35</f>
        <v>1620.7393100289469</v>
      </c>
      <c r="AB40" s="3">
        <f>'Raw data'!AB40-'Raw data'!AB35</f>
        <v>1773.9900084161309</v>
      </c>
      <c r="AC40" s="3">
        <f>'Raw data'!AC40-'Raw data'!AC35</f>
        <v>0</v>
      </c>
    </row>
    <row r="41" spans="1:29" x14ac:dyDescent="0.35">
      <c r="A41" s="2"/>
      <c r="B41" s="2"/>
      <c r="C41" s="2" t="s">
        <v>15</v>
      </c>
      <c r="D41" s="3">
        <f>'Raw data'!D41-'Raw data'!D35</f>
        <v>43837.70964202231</v>
      </c>
      <c r="E41" s="3">
        <f>'Raw data'!E41-'Raw data'!E35</f>
        <v>-9084.4279464491228</v>
      </c>
      <c r="F41" s="3">
        <f>'Raw data'!F41-'Raw data'!F35</f>
        <v>5387.1247381009107</v>
      </c>
      <c r="G41" s="3">
        <f>'Raw data'!G41-'Raw data'!G35</f>
        <v>-31172.845881690213</v>
      </c>
      <c r="H41" s="3">
        <f>'Raw data'!H41-'Raw data'!H35</f>
        <v>2547.0727747404198</v>
      </c>
      <c r="I41" s="3">
        <f>'Raw data'!I41-'Raw data'!I35</f>
        <v>524.837801583275</v>
      </c>
      <c r="J41" s="3">
        <f>'Raw data'!J41-'Raw data'!J35</f>
        <v>1528.6303258655</v>
      </c>
      <c r="K41" s="3">
        <f>'Raw data'!K41-'Raw data'!K35</f>
        <v>1180.7538977450499</v>
      </c>
      <c r="L41" s="3">
        <f>'Raw data'!L41-'Raw data'!L35</f>
        <v>0</v>
      </c>
      <c r="M41" s="3">
        <f>'Raw data'!M41-'Raw data'!M35</f>
        <v>1390.4418258235901</v>
      </c>
      <c r="N41" s="3">
        <f>'Raw data'!N41-'Raw data'!N35</f>
        <v>144.84225082004539</v>
      </c>
      <c r="O41" s="3">
        <f>'Raw data'!O41-'Raw data'!O35</f>
        <v>204.13098687492399</v>
      </c>
      <c r="P41" s="3">
        <f>'Raw data'!P41-'Raw data'!P35</f>
        <v>112.763331225584</v>
      </c>
      <c r="Q41" s="3">
        <f>'Raw data'!Q41-'Raw data'!Q35</f>
        <v>427.46186590084602</v>
      </c>
      <c r="R41" s="3">
        <f>'Raw data'!R41-'Raw data'!R35</f>
        <v>-260.59970404790198</v>
      </c>
      <c r="S41" s="3">
        <f>'Raw data'!S41-'Raw data'!S35</f>
        <v>359.86579783034301</v>
      </c>
      <c r="T41" s="3">
        <f>'Raw data'!T41-'Raw data'!T35</f>
        <v>-216.41968745176959</v>
      </c>
      <c r="U41" s="3">
        <f>'Raw data'!U41-'Raw data'!U35</f>
        <v>0</v>
      </c>
      <c r="V41" s="3">
        <f>'Raw data'!V41-'Raw data'!V35</f>
        <v>0</v>
      </c>
      <c r="W41" s="3">
        <f>'Raw data'!W41-'Raw data'!W35</f>
        <v>4996.4677543653397</v>
      </c>
      <c r="X41" s="3">
        <f>'Raw data'!X41-'Raw data'!X35</f>
        <v>834.69863140144003</v>
      </c>
      <c r="Y41" s="3">
        <f>'Raw data'!Y41-'Raw data'!Y35</f>
        <v>0</v>
      </c>
      <c r="Z41" s="3">
        <f>'Raw data'!Z41-'Raw data'!Z35</f>
        <v>536.84026290130998</v>
      </c>
      <c r="AA41" s="3">
        <f>'Raw data'!AA41-'Raw data'!AA35</f>
        <v>4376.6387257253973</v>
      </c>
      <c r="AB41" s="3">
        <f>'Raw data'!AB41-'Raw data'!AB35</f>
        <v>4424.4593917088214</v>
      </c>
      <c r="AC41" s="3">
        <f>'Raw data'!AC41-'Raw data'!AC35</f>
        <v>0</v>
      </c>
    </row>
    <row r="42" spans="1:29" x14ac:dyDescent="0.35">
      <c r="A42" s="2"/>
      <c r="B42" s="2"/>
      <c r="C42" s="2" t="s">
        <v>27</v>
      </c>
      <c r="D42" s="3">
        <f>'Raw data'!D42-'Raw data'!D35</f>
        <v>9217.6519563095007</v>
      </c>
      <c r="E42" s="3">
        <f>'Raw data'!E42-'Raw data'!E35</f>
        <v>-9226.5614211697612</v>
      </c>
      <c r="F42" s="3">
        <f>'Raw data'!F42-'Raw data'!F35</f>
        <v>8636.9754417537497</v>
      </c>
      <c r="G42" s="3">
        <f>'Raw data'!G42-'Raw data'!G35</f>
        <v>-29660.454276578061</v>
      </c>
      <c r="H42" s="3">
        <f>'Raw data'!H42-'Raw data'!H35</f>
        <v>3660.1847382584001</v>
      </c>
      <c r="I42" s="3">
        <f>'Raw data'!I42-'Raw data'!I35</f>
        <v>625.40748348930504</v>
      </c>
      <c r="J42" s="3">
        <f>'Raw data'!J42-'Raw data'!J35</f>
        <v>7180.7317376538504</v>
      </c>
      <c r="K42" s="3">
        <f>'Raw data'!K42-'Raw data'!K35</f>
        <v>3815.2377262867999</v>
      </c>
      <c r="L42" s="3">
        <f>'Raw data'!L42-'Raw data'!L35</f>
        <v>4215.0855380223702</v>
      </c>
      <c r="M42" s="3">
        <f>'Raw data'!M42-'Raw data'!M35</f>
        <v>7203.63405573613</v>
      </c>
      <c r="N42" s="3">
        <f>'Raw data'!N42-'Raw data'!N35</f>
        <v>1073.8792738154593</v>
      </c>
      <c r="O42" s="3">
        <f>'Raw data'!O42-'Raw data'!O35</f>
        <v>1180.1962470522701</v>
      </c>
      <c r="P42" s="3">
        <f>'Raw data'!P42-'Raw data'!P35</f>
        <v>827.75468238790995</v>
      </c>
      <c r="Q42" s="3">
        <f>'Raw data'!Q42-'Raw data'!Q35</f>
        <v>7002.8266774601898</v>
      </c>
      <c r="R42" s="3">
        <f>'Raw data'!R42-'Raw data'!R35</f>
        <v>1724.299665142853</v>
      </c>
      <c r="S42" s="3">
        <f>'Raw data'!S42-'Raw data'!S35</f>
        <v>2349.0083177889101</v>
      </c>
      <c r="T42" s="3">
        <f>'Raw data'!T42-'Raw data'!T35</f>
        <v>433.78857891720105</v>
      </c>
      <c r="U42" s="3">
        <f>'Raw data'!U42-'Raw data'!U35</f>
        <v>0</v>
      </c>
      <c r="V42" s="3">
        <f>'Raw data'!V42-'Raw data'!V35</f>
        <v>0</v>
      </c>
      <c r="W42" s="3">
        <f>'Raw data'!W42-'Raw data'!W35</f>
        <v>22158.6102990902</v>
      </c>
      <c r="X42" s="3">
        <f>'Raw data'!X42-'Raw data'!X35</f>
        <v>1337.80026854736</v>
      </c>
      <c r="Y42" s="3">
        <f>'Raw data'!Y42-'Raw data'!Y35</f>
        <v>0</v>
      </c>
      <c r="Z42" s="3">
        <f>'Raw data'!Z42-'Raw data'!Z35</f>
        <v>714.28624219337701</v>
      </c>
      <c r="AA42" s="3">
        <f>'Raw data'!AA42-'Raw data'!AA35</f>
        <v>3449.8965287382671</v>
      </c>
      <c r="AB42" s="3">
        <f>'Raw data'!AB42-'Raw data'!AB35</f>
        <v>3512.6945304261008</v>
      </c>
      <c r="AC42" s="3">
        <f>'Raw data'!AC42-'Raw data'!AC35</f>
        <v>0</v>
      </c>
    </row>
    <row r="43" spans="1:29" x14ac:dyDescent="0.35">
      <c r="A43" s="2"/>
      <c r="B43" s="2"/>
      <c r="C43" s="2" t="s">
        <v>64</v>
      </c>
      <c r="D43" s="3">
        <f>'Raw data'!D43-'Raw data'!D35</f>
        <v>27981.97936685451</v>
      </c>
      <c r="E43" s="3">
        <f>'Raw data'!E43-'Raw data'!E35</f>
        <v>-9209.9169595045332</v>
      </c>
      <c r="F43" s="3">
        <f>'Raw data'!F43-'Raw data'!F35</f>
        <v>29955.667395020449</v>
      </c>
      <c r="G43" s="3">
        <f>'Raw data'!G43-'Raw data'!G35</f>
        <v>-28346.85935308411</v>
      </c>
      <c r="H43" s="3">
        <f>'Raw data'!H43-'Raw data'!H35</f>
        <v>8920.3624000160598</v>
      </c>
      <c r="I43" s="3">
        <f>'Raw data'!I43-'Raw data'!I35</f>
        <v>1117.5065154968199</v>
      </c>
      <c r="J43" s="3">
        <f>'Raw data'!J43-'Raw data'!J35</f>
        <v>6059.4531942164404</v>
      </c>
      <c r="K43" s="3">
        <f>'Raw data'!K43-'Raw data'!K35</f>
        <v>5132.9289561430596</v>
      </c>
      <c r="L43" s="3">
        <f>'Raw data'!L43-'Raw data'!L35</f>
        <v>5606.5620100942997</v>
      </c>
      <c r="M43" s="3">
        <f>'Raw data'!M43-'Raw data'!M35</f>
        <v>7459.5150857111103</v>
      </c>
      <c r="N43" s="3">
        <f>'Raw data'!N43-'Raw data'!N35</f>
        <v>1075.5766821483394</v>
      </c>
      <c r="O43" s="3">
        <f>'Raw data'!O43-'Raw data'!O35</f>
        <v>1130.27046215312</v>
      </c>
      <c r="P43" s="3">
        <f>'Raw data'!P43-'Raw data'!P35</f>
        <v>1506.9401970034201</v>
      </c>
      <c r="Q43" s="3">
        <f>'Raw data'!Q43-'Raw data'!Q35</f>
        <v>7358.8134679190498</v>
      </c>
      <c r="R43" s="3">
        <f>'Raw data'!R43-'Raw data'!R35</f>
        <v>918.20583926603297</v>
      </c>
      <c r="S43" s="3">
        <f>'Raw data'!S43-'Raw data'!S35</f>
        <v>2583.25750804275</v>
      </c>
      <c r="T43" s="3">
        <f>'Raw data'!T43-'Raw data'!T35</f>
        <v>687.01231027649897</v>
      </c>
      <c r="U43" s="3">
        <f>'Raw data'!U43-'Raw data'!U35</f>
        <v>0</v>
      </c>
      <c r="V43" s="3">
        <f>'Raw data'!V43-'Raw data'!V35</f>
        <v>0</v>
      </c>
      <c r="W43" s="3">
        <f>'Raw data'!W43-'Raw data'!W35</f>
        <v>18235.8064664007</v>
      </c>
      <c r="X43" s="3">
        <f>'Raw data'!X43-'Raw data'!X35</f>
        <v>5511.2057712659298</v>
      </c>
      <c r="Y43" s="3">
        <f>'Raw data'!Y43-'Raw data'!Y35</f>
        <v>0</v>
      </c>
      <c r="Z43" s="3">
        <f>'Raw data'!Z43-'Raw data'!Z35</f>
        <v>964.90940479437404</v>
      </c>
      <c r="AA43" s="3">
        <f>'Raw data'!AA43-'Raw data'!AA35</f>
        <v>2758.0843895543171</v>
      </c>
      <c r="AB43" s="3">
        <f>'Raw data'!AB43-'Raw data'!AB35</f>
        <v>2727.551130013831</v>
      </c>
      <c r="AC43" s="3">
        <f>'Raw data'!AC43-'Raw data'!AC35</f>
        <v>0</v>
      </c>
    </row>
    <row r="44" spans="1:29" x14ac:dyDescent="0.35">
      <c r="A44" s="2"/>
      <c r="B44" s="2"/>
      <c r="C44" s="2" t="s">
        <v>56</v>
      </c>
      <c r="D44" s="3">
        <f>'Raw data'!D44-'Raw data'!D35</f>
        <v>13772.139721444211</v>
      </c>
      <c r="E44" s="3">
        <f>'Raw data'!E44-'Raw data'!E35</f>
        <v>-9228.1857696084426</v>
      </c>
      <c r="F44" s="3">
        <f>'Raw data'!F44-'Raw data'!F35</f>
        <v>6954.9027390692609</v>
      </c>
      <c r="G44" s="3">
        <f>'Raw data'!G44-'Raw data'!G35</f>
        <v>-29814.961060456153</v>
      </c>
      <c r="H44" s="3">
        <f>'Raw data'!H44-'Raw data'!H35</f>
        <v>4016.1535234851699</v>
      </c>
      <c r="I44" s="3">
        <f>'Raw data'!I44-'Raw data'!I35</f>
        <v>845.84577411334806</v>
      </c>
      <c r="J44" s="3">
        <f>'Raw data'!J44-'Raw data'!J35</f>
        <v>4070.7704660388799</v>
      </c>
      <c r="K44" s="3">
        <f>'Raw data'!K44-'Raw data'!K35</f>
        <v>2604.6458870810902</v>
      </c>
      <c r="L44" s="3">
        <f>'Raw data'!L44-'Raw data'!L35</f>
        <v>1864.60432036152</v>
      </c>
      <c r="M44" s="3">
        <f>'Raw data'!M44-'Raw data'!M35</f>
        <v>10935.9418347546</v>
      </c>
      <c r="N44" s="3">
        <f>'Raw data'!N44-'Raw data'!N35</f>
        <v>1214.3941093215894</v>
      </c>
      <c r="O44" s="3">
        <f>'Raw data'!O44-'Raw data'!O35</f>
        <v>564.51116437291898</v>
      </c>
      <c r="P44" s="3">
        <f>'Raw data'!P44-'Raw data'!P35</f>
        <v>675.33167649376401</v>
      </c>
      <c r="Q44" s="3">
        <f>'Raw data'!Q44-'Raw data'!Q35</f>
        <v>4789.0544720471098</v>
      </c>
      <c r="R44" s="3">
        <f>'Raw data'!R44-'Raw data'!R35</f>
        <v>1042.4460047179232</v>
      </c>
      <c r="S44" s="3">
        <f>'Raw data'!S44-'Raw data'!S35</f>
        <v>3579.6858087357</v>
      </c>
      <c r="T44" s="3">
        <f>'Raw data'!T44-'Raw data'!T35</f>
        <v>1319.931426430494</v>
      </c>
      <c r="U44" s="3">
        <f>'Raw data'!U44-'Raw data'!U35</f>
        <v>0</v>
      </c>
      <c r="V44" s="3">
        <f>'Raw data'!V44-'Raw data'!V35</f>
        <v>0</v>
      </c>
      <c r="W44" s="3">
        <f>'Raw data'!W44-'Raw data'!W35</f>
        <v>25703.9187104675</v>
      </c>
      <c r="X44" s="3">
        <f>'Raw data'!X44-'Raw data'!X35</f>
        <v>1378.53537424776</v>
      </c>
      <c r="Y44" s="3">
        <f>'Raw data'!Y44-'Raw data'!Y35</f>
        <v>0</v>
      </c>
      <c r="Z44" s="3">
        <f>'Raw data'!Z44-'Raw data'!Z35</f>
        <v>402.38702964103601</v>
      </c>
      <c r="AA44" s="3">
        <f>'Raw data'!AA44-'Raw data'!AA35</f>
        <v>3084.780046808627</v>
      </c>
      <c r="AB44" s="3">
        <f>'Raw data'!AB44-'Raw data'!AB35</f>
        <v>3175.7448776588608</v>
      </c>
      <c r="AC44" s="3">
        <f>'Raw data'!AC44-'Raw data'!AC35</f>
        <v>0</v>
      </c>
    </row>
    <row r="45" spans="1:29" x14ac:dyDescent="0.35">
      <c r="A45" s="2"/>
      <c r="B45" s="2"/>
      <c r="C45" s="2" t="s">
        <v>29</v>
      </c>
      <c r="D45" s="3">
        <f>'Raw data'!D45-'Raw data'!D35</f>
        <v>7565.0273027595513</v>
      </c>
      <c r="E45" s="3">
        <f>'Raw data'!E45-'Raw data'!E35</f>
        <v>-9211.9142693087269</v>
      </c>
      <c r="F45" s="3">
        <f>'Raw data'!F45-'Raw data'!F35</f>
        <v>14473.243019589949</v>
      </c>
      <c r="G45" s="3">
        <f>'Raw data'!G45-'Raw data'!G35</f>
        <v>-28519.22535937218</v>
      </c>
      <c r="H45" s="3">
        <f>'Raw data'!H45-'Raw data'!H35</f>
        <v>7276.2080729865402</v>
      </c>
      <c r="I45" s="3">
        <f>'Raw data'!I45-'Raw data'!I35</f>
        <v>917.66175856395</v>
      </c>
      <c r="J45" s="3">
        <f>'Raw data'!J45-'Raw data'!J35</f>
        <v>6426.7273368777996</v>
      </c>
      <c r="K45" s="3">
        <f>'Raw data'!K45-'Raw data'!K35</f>
        <v>3388.9561029627798</v>
      </c>
      <c r="L45" s="3">
        <f>'Raw data'!L45-'Raw data'!L35</f>
        <v>2631.7589543239001</v>
      </c>
      <c r="M45" s="3">
        <f>'Raw data'!M45-'Raw data'!M35</f>
        <v>7722.66689212858</v>
      </c>
      <c r="N45" s="3">
        <f>'Raw data'!N45-'Raw data'!N35</f>
        <v>1110.3509183851495</v>
      </c>
      <c r="O45" s="3">
        <f>'Raw data'!O45-'Raw data'!O35</f>
        <v>909.64582498645996</v>
      </c>
      <c r="P45" s="3">
        <f>'Raw data'!P45-'Raw data'!P35</f>
        <v>641.05680897736602</v>
      </c>
      <c r="Q45" s="3">
        <f>'Raw data'!Q45-'Raw data'!Q35</f>
        <v>6973.8827658152004</v>
      </c>
      <c r="R45" s="3">
        <f>'Raw data'!R45-'Raw data'!R35</f>
        <v>2395.4147764722729</v>
      </c>
      <c r="S45" s="3">
        <f>'Raw data'!S45-'Raw data'!S35</f>
        <v>3589.9998101368001</v>
      </c>
      <c r="T45" s="3">
        <f>'Raw data'!T45-'Raw data'!T35</f>
        <v>736.25344508740409</v>
      </c>
      <c r="U45" s="3">
        <f>'Raw data'!U45-'Raw data'!U35</f>
        <v>0</v>
      </c>
      <c r="V45" s="3">
        <f>'Raw data'!V45-'Raw data'!V35</f>
        <v>0</v>
      </c>
      <c r="W45" s="3">
        <f>'Raw data'!W45-'Raw data'!W35</f>
        <v>31655.533801895199</v>
      </c>
      <c r="X45" s="3">
        <f>'Raw data'!X45-'Raw data'!X35</f>
        <v>3172.28710587763</v>
      </c>
      <c r="Y45" s="3">
        <f>'Raw data'!Y45-'Raw data'!Y35</f>
        <v>0</v>
      </c>
      <c r="Z45" s="3">
        <f>'Raw data'!Z45-'Raw data'!Z35</f>
        <v>730.06128424413703</v>
      </c>
      <c r="AA45" s="3">
        <f>'Raw data'!AA45-'Raw data'!AA35</f>
        <v>2586.964137048777</v>
      </c>
      <c r="AB45" s="3">
        <f>'Raw data'!AB45-'Raw data'!AB35</f>
        <v>2551.8148355520111</v>
      </c>
      <c r="AC45" s="3">
        <f>'Raw data'!AC45-'Raw data'!AC35</f>
        <v>0</v>
      </c>
    </row>
    <row r="46" spans="1:29" x14ac:dyDescent="0.35">
      <c r="A46" s="2"/>
      <c r="B46" s="2"/>
      <c r="C46" s="2" t="s">
        <v>44</v>
      </c>
      <c r="D46" s="3">
        <f>'Raw data'!D46-'Raw data'!D46</f>
        <v>0</v>
      </c>
      <c r="E46" s="3">
        <f>'Raw data'!E46-'Raw data'!E46</f>
        <v>0</v>
      </c>
      <c r="F46" s="3">
        <f>'Raw data'!F46-'Raw data'!F46</f>
        <v>0</v>
      </c>
      <c r="G46" s="3">
        <f>'Raw data'!G46-'Raw data'!G46</f>
        <v>0</v>
      </c>
      <c r="H46" s="3">
        <f>'Raw data'!H46-'Raw data'!H46</f>
        <v>0</v>
      </c>
      <c r="I46" s="3">
        <f>'Raw data'!I46-'Raw data'!I46</f>
        <v>0</v>
      </c>
      <c r="J46" s="3">
        <f>'Raw data'!J46-'Raw data'!J46</f>
        <v>0</v>
      </c>
      <c r="K46" s="3">
        <f>'Raw data'!K46-'Raw data'!K46</f>
        <v>0</v>
      </c>
      <c r="L46" s="3">
        <f>'Raw data'!L46-'Raw data'!L46</f>
        <v>0</v>
      </c>
      <c r="M46" s="3">
        <f>'Raw data'!M46-'Raw data'!M46</f>
        <v>0</v>
      </c>
      <c r="N46" s="3">
        <f>'Raw data'!N46-'Raw data'!N46</f>
        <v>0</v>
      </c>
      <c r="O46" s="3">
        <f>'Raw data'!O46-'Raw data'!O46</f>
        <v>0</v>
      </c>
      <c r="P46" s="3">
        <f>'Raw data'!P46-'Raw data'!P46</f>
        <v>0</v>
      </c>
      <c r="Q46" s="3">
        <f>'Raw data'!Q46-'Raw data'!Q46</f>
        <v>0</v>
      </c>
      <c r="R46" s="3">
        <f>'Raw data'!R46-'Raw data'!R46</f>
        <v>0</v>
      </c>
      <c r="S46" s="3">
        <f>'Raw data'!S46-'Raw data'!S46</f>
        <v>0</v>
      </c>
      <c r="T46" s="3">
        <f>'Raw data'!T46-'Raw data'!T46</f>
        <v>0</v>
      </c>
      <c r="U46" s="3">
        <f>'Raw data'!U46-'Raw data'!U46</f>
        <v>0</v>
      </c>
      <c r="V46" s="3">
        <f>'Raw data'!V46-'Raw data'!V46</f>
        <v>0</v>
      </c>
      <c r="W46" s="3">
        <f>'Raw data'!W46-'Raw data'!W46</f>
        <v>0</v>
      </c>
      <c r="X46" s="3">
        <f>'Raw data'!X46-'Raw data'!X46</f>
        <v>0</v>
      </c>
      <c r="Y46" s="3">
        <f>'Raw data'!Y46-'Raw data'!Y46</f>
        <v>0</v>
      </c>
      <c r="Z46" s="3">
        <f>'Raw data'!Z46-'Raw data'!Z46</f>
        <v>0</v>
      </c>
      <c r="AA46" s="3">
        <f>'Raw data'!AA46-'Raw data'!AA46</f>
        <v>0</v>
      </c>
      <c r="AB46" s="3">
        <f>'Raw data'!AB46-'Raw data'!AB46</f>
        <v>0</v>
      </c>
      <c r="AC46" s="3">
        <f>'Raw data'!AC46-'Raw data'!AC46</f>
        <v>0</v>
      </c>
    </row>
    <row r="47" spans="1:29" x14ac:dyDescent="0.35">
      <c r="A47" s="2"/>
      <c r="B47" s="2"/>
      <c r="C47" s="2" t="s">
        <v>80</v>
      </c>
      <c r="D47" s="3">
        <f>'Raw data'!D47-'Raw data'!D46</f>
        <v>7531.1430353496171</v>
      </c>
      <c r="E47" s="3">
        <f>'Raw data'!E47-'Raw data'!E46</f>
        <v>-109.4857043626604</v>
      </c>
      <c r="F47" s="3">
        <f>'Raw data'!F47-'Raw data'!F46</f>
        <v>7725.1185186685489</v>
      </c>
      <c r="G47" s="3">
        <f>'Raw data'!G47-'Raw data'!G46</f>
        <v>-46717.162560088967</v>
      </c>
      <c r="H47" s="3">
        <f>'Raw data'!H47-'Raw data'!H46</f>
        <v>5883.08135411492</v>
      </c>
      <c r="I47" s="3">
        <f>'Raw data'!I47-'Raw data'!I46</f>
        <v>980.78579881908797</v>
      </c>
      <c r="J47" s="3">
        <f>'Raw data'!J47-'Raw data'!J46</f>
        <v>4399.8788278459297</v>
      </c>
      <c r="K47" s="3">
        <f>'Raw data'!K47-'Raw data'!K46</f>
        <v>1998.4367399574501</v>
      </c>
      <c r="L47" s="3">
        <f>'Raw data'!L47-'Raw data'!L46</f>
        <v>0</v>
      </c>
      <c r="M47" s="3">
        <f>'Raw data'!M47-'Raw data'!M46</f>
        <v>3468.6226648443399</v>
      </c>
      <c r="N47" s="3">
        <f>'Raw data'!N47-'Raw data'!N46</f>
        <v>412.18186222728298</v>
      </c>
      <c r="O47" s="3">
        <f>'Raw data'!O47-'Raw data'!O46</f>
        <v>225.937974559015</v>
      </c>
      <c r="P47" s="3">
        <f>'Raw data'!P47-'Raw data'!P46</f>
        <v>332.44514986221799</v>
      </c>
      <c r="Q47" s="3">
        <f>'Raw data'!Q47-'Raw data'!Q46</f>
        <v>1001.18523264892</v>
      </c>
      <c r="R47" s="3">
        <f>'Raw data'!R47-'Raw data'!R46</f>
        <v>-598.2363683375379</v>
      </c>
      <c r="S47" s="3">
        <f>'Raw data'!S47-'Raw data'!S46</f>
        <v>1319.1306136068599</v>
      </c>
      <c r="T47" s="3">
        <f>'Raw data'!T47-'Raw data'!T46</f>
        <v>270.08001474951101</v>
      </c>
      <c r="U47" s="3">
        <f>'Raw data'!U47-'Raw data'!U46</f>
        <v>0</v>
      </c>
      <c r="V47" s="3">
        <f>'Raw data'!V47-'Raw data'!V46</f>
        <v>0</v>
      </c>
      <c r="W47" s="3">
        <f>'Raw data'!W47-'Raw data'!W46</f>
        <v>48050.187998561603</v>
      </c>
      <c r="X47" s="3">
        <f>'Raw data'!X47-'Raw data'!X46</f>
        <v>3616.34166994311</v>
      </c>
      <c r="Y47" s="3">
        <f>'Raw data'!Y47-'Raw data'!Y46</f>
        <v>0</v>
      </c>
      <c r="Z47" s="3">
        <f>'Raw data'!Z47-'Raw data'!Z46</f>
        <v>872.83681173479704</v>
      </c>
      <c r="AA47" s="3">
        <f>'Raw data'!AA47-'Raw data'!AA46</f>
        <v>7335.8489603925163</v>
      </c>
      <c r="AB47" s="3">
        <f>'Raw data'!AB47-'Raw data'!AB46</f>
        <v>7773.1411648269504</v>
      </c>
      <c r="AC47" s="3">
        <f>'Raw data'!AC47-'Raw data'!AC46</f>
        <v>0</v>
      </c>
    </row>
    <row r="48" spans="1:29" x14ac:dyDescent="0.35">
      <c r="A48" s="2"/>
      <c r="B48" s="2"/>
      <c r="C48" s="2" t="s">
        <v>69</v>
      </c>
      <c r="D48" s="3">
        <f>'Raw data'!D48-'Raw data'!D46</f>
        <v>47799.412423387228</v>
      </c>
      <c r="E48" s="3">
        <f>'Raw data'!E48-'Raw data'!E46</f>
        <v>-141.13355207465111</v>
      </c>
      <c r="F48" s="3">
        <f>'Raw data'!F48-'Raw data'!F46</f>
        <v>3928.8160178961298</v>
      </c>
      <c r="G48" s="3">
        <f>'Raw data'!G48-'Raw data'!G46</f>
        <v>-49281.360532616716</v>
      </c>
      <c r="H48" s="3">
        <f>'Raw data'!H48-'Raw data'!H46</f>
        <v>3136.9608515483301</v>
      </c>
      <c r="I48" s="3">
        <f>'Raw data'!I48-'Raw data'!I46</f>
        <v>620.37433218237595</v>
      </c>
      <c r="J48" s="3">
        <f>'Raw data'!J48-'Raw data'!J46</f>
        <v>2142.5020206446502</v>
      </c>
      <c r="K48" s="3">
        <f>'Raw data'!K48-'Raw data'!K46</f>
        <v>1068.41448062276</v>
      </c>
      <c r="L48" s="3">
        <f>'Raw data'!L48-'Raw data'!L46</f>
        <v>0</v>
      </c>
      <c r="M48" s="3">
        <f>'Raw data'!M48-'Raw data'!M46</f>
        <v>3053.6215291893</v>
      </c>
      <c r="N48" s="3">
        <f>'Raw data'!N48-'Raw data'!N46</f>
        <v>96.677063172098997</v>
      </c>
      <c r="O48" s="3">
        <f>'Raw data'!O48-'Raw data'!O46</f>
        <v>198.91851214646999</v>
      </c>
      <c r="P48" s="3">
        <f>'Raw data'!P48-'Raw data'!P46</f>
        <v>252.62146739969501</v>
      </c>
      <c r="Q48" s="3">
        <f>'Raw data'!Q48-'Raw data'!Q46</f>
        <v>4250.5987138624796</v>
      </c>
      <c r="R48" s="3">
        <f>'Raw data'!R48-'Raw data'!R46</f>
        <v>195.58900584140099</v>
      </c>
      <c r="S48" s="3">
        <f>'Raw data'!S48-'Raw data'!S46</f>
        <v>3851.2317693570299</v>
      </c>
      <c r="T48" s="3">
        <f>'Raw data'!T48-'Raw data'!T46</f>
        <v>815.61446234640198</v>
      </c>
      <c r="U48" s="3">
        <f>'Raw data'!U48-'Raw data'!U46</f>
        <v>0</v>
      </c>
      <c r="V48" s="3">
        <f>'Raw data'!V48-'Raw data'!V46</f>
        <v>0</v>
      </c>
      <c r="W48" s="3">
        <f>'Raw data'!W48-'Raw data'!W46</f>
        <v>40662.140816028303</v>
      </c>
      <c r="X48" s="3">
        <f>'Raw data'!X48-'Raw data'!X46</f>
        <v>468.13294965952701</v>
      </c>
      <c r="Y48" s="3">
        <f>'Raw data'!Y48-'Raw data'!Y46</f>
        <v>0</v>
      </c>
      <c r="Z48" s="3">
        <f>'Raw data'!Z48-'Raw data'!Z46</f>
        <v>269.79131108272202</v>
      </c>
      <c r="AA48" s="3">
        <f>'Raw data'!AA48-'Raw data'!AA46</f>
        <v>1622.9716751619858</v>
      </c>
      <c r="AB48" s="3">
        <f>'Raw data'!AB48-'Raw data'!AB46</f>
        <v>2159.1565784767399</v>
      </c>
      <c r="AC48" s="3">
        <f>'Raw data'!AC48-'Raw data'!AC46</f>
        <v>0</v>
      </c>
    </row>
    <row r="49" spans="1:29" x14ac:dyDescent="0.35">
      <c r="A49" s="2"/>
      <c r="B49" s="2"/>
      <c r="C49" s="2" t="s">
        <v>12</v>
      </c>
      <c r="D49" s="3">
        <f>'Raw data'!D49-'Raw data'!D46</f>
        <v>11259.521498938326</v>
      </c>
      <c r="E49" s="3">
        <f>'Raw data'!E49-'Raw data'!E46</f>
        <v>-123.86171181461199</v>
      </c>
      <c r="F49" s="3">
        <f>'Raw data'!F49-'Raw data'!F46</f>
        <v>8767.6435954993503</v>
      </c>
      <c r="G49" s="3">
        <f>'Raw data'!G49-'Raw data'!G46</f>
        <v>-46789.903219018881</v>
      </c>
      <c r="H49" s="3">
        <f>'Raw data'!H49-'Raw data'!H46</f>
        <v>4821.8086365086001</v>
      </c>
      <c r="I49" s="3">
        <f>'Raw data'!I49-'Raw data'!I46</f>
        <v>800.09814310434695</v>
      </c>
      <c r="J49" s="3">
        <f>'Raw data'!J49-'Raw data'!J46</f>
        <v>8610.0758549649108</v>
      </c>
      <c r="K49" s="3">
        <f>'Raw data'!K49-'Raw data'!K46</f>
        <v>4081.7793649044102</v>
      </c>
      <c r="L49" s="3">
        <f>'Raw data'!L49-'Raw data'!L46</f>
        <v>0</v>
      </c>
      <c r="M49" s="3">
        <f>'Raw data'!M49-'Raw data'!M46</f>
        <v>10829.740640584199</v>
      </c>
      <c r="N49" s="3">
        <f>'Raw data'!N49-'Raw data'!N46</f>
        <v>318.37661387181299</v>
      </c>
      <c r="O49" s="3">
        <f>'Raw data'!O49-'Raw data'!O46</f>
        <v>420.61806284618399</v>
      </c>
      <c r="P49" s="3">
        <f>'Raw data'!P49-'Raw data'!P46</f>
        <v>735.66499378657397</v>
      </c>
      <c r="Q49" s="3">
        <f>'Raw data'!Q49-'Raw data'!Q46</f>
        <v>4786.6673573025</v>
      </c>
      <c r="R49" s="3">
        <f>'Raw data'!R49-'Raw data'!R46</f>
        <v>2609.6584489123111</v>
      </c>
      <c r="S49" s="3">
        <f>'Raw data'!S49-'Raw data'!S46</f>
        <v>6956.3446361783999</v>
      </c>
      <c r="T49" s="3">
        <f>'Raw data'!T49-'Raw data'!T46</f>
        <v>1164.42118577664</v>
      </c>
      <c r="U49" s="3">
        <f>'Raw data'!U49-'Raw data'!U46</f>
        <v>0</v>
      </c>
      <c r="V49" s="3">
        <f>'Raw data'!V49-'Raw data'!V46</f>
        <v>0</v>
      </c>
      <c r="W49" s="3">
        <f>'Raw data'!W49-'Raw data'!W46</f>
        <v>101024.318920979</v>
      </c>
      <c r="X49" s="3">
        <f>'Raw data'!X49-'Raw data'!X46</f>
        <v>1629.30861286083</v>
      </c>
      <c r="Y49" s="3">
        <f>'Raw data'!Y49-'Raw data'!Y46</f>
        <v>0</v>
      </c>
      <c r="Z49" s="3">
        <f>'Raw data'!Z49-'Raw data'!Z46</f>
        <v>722.88797682561801</v>
      </c>
      <c r="AA49" s="3">
        <f>'Raw data'!AA49-'Raw data'!AA46</f>
        <v>3714.272944550326</v>
      </c>
      <c r="AB49" s="3">
        <f>'Raw data'!AB49-'Raw data'!AB46</f>
        <v>4352.6341199096296</v>
      </c>
      <c r="AC49" s="3">
        <f>'Raw data'!AC49-'Raw data'!AC46</f>
        <v>0</v>
      </c>
    </row>
    <row r="50" spans="1:29" x14ac:dyDescent="0.35">
      <c r="A50" s="2"/>
      <c r="B50" s="2"/>
      <c r="C50" s="2" t="s">
        <v>100</v>
      </c>
      <c r="D50" s="3">
        <f>'Raw data'!D50-'Raw data'!D46</f>
        <v>127649.26432486832</v>
      </c>
      <c r="E50" s="3">
        <f>'Raw data'!E50-'Raw data'!E46</f>
        <v>-142.51384310415889</v>
      </c>
      <c r="F50" s="3">
        <f>'Raw data'!F50-'Raw data'!F46</f>
        <v>27447.450489033748</v>
      </c>
      <c r="G50" s="3">
        <f>'Raw data'!G50-'Raw data'!G46</f>
        <v>-51612.590488803122</v>
      </c>
      <c r="H50" s="3">
        <f>'Raw data'!H50-'Raw data'!H46</f>
        <v>32235.939366668401</v>
      </c>
      <c r="I50" s="3">
        <f>'Raw data'!I50-'Raw data'!I46</f>
        <v>1866.3215966031501</v>
      </c>
      <c r="J50" s="3">
        <f>'Raw data'!J50-'Raw data'!J46</f>
        <v>3245.19481671325</v>
      </c>
      <c r="K50" s="3">
        <f>'Raw data'!K50-'Raw data'!K46</f>
        <v>1561.87430943957</v>
      </c>
      <c r="L50" s="3">
        <f>'Raw data'!L50-'Raw data'!L46</f>
        <v>277.10016871857499</v>
      </c>
      <c r="M50" s="3">
        <f>'Raw data'!M50-'Raw data'!M46</f>
        <v>6032.3954842964004</v>
      </c>
      <c r="N50" s="3">
        <f>'Raw data'!N50-'Raw data'!N46</f>
        <v>75.621303133421009</v>
      </c>
      <c r="O50" s="3">
        <f>'Raw data'!O50-'Raw data'!O46</f>
        <v>173.24042455846001</v>
      </c>
      <c r="P50" s="3">
        <f>'Raw data'!P50-'Raw data'!P46</f>
        <v>135.940293600226</v>
      </c>
      <c r="Q50" s="3">
        <f>'Raw data'!Q50-'Raw data'!Q46</f>
        <v>270.91111576927102</v>
      </c>
      <c r="R50" s="3">
        <f>'Raw data'!R50-'Raw data'!R46</f>
        <v>-748.73697672476897</v>
      </c>
      <c r="S50" s="3">
        <f>'Raw data'!S50-'Raw data'!S46</f>
        <v>156.09610910750001</v>
      </c>
      <c r="T50" s="3">
        <f>'Raw data'!T50-'Raw data'!T46</f>
        <v>136.56888003730799</v>
      </c>
      <c r="U50" s="3">
        <f>'Raw data'!U50-'Raw data'!U46</f>
        <v>0</v>
      </c>
      <c r="V50" s="3">
        <f>'Raw data'!V50-'Raw data'!V46</f>
        <v>0</v>
      </c>
      <c r="W50" s="3">
        <f>'Raw data'!W50-'Raw data'!W46</f>
        <v>3407.0858651497601</v>
      </c>
      <c r="X50" s="3">
        <f>'Raw data'!X50-'Raw data'!X46</f>
        <v>1399.39136144091</v>
      </c>
      <c r="Y50" s="3">
        <f>'Raw data'!Y50-'Raw data'!Y46</f>
        <v>0</v>
      </c>
      <c r="Z50" s="3">
        <f>'Raw data'!Z50-'Raw data'!Z46</f>
        <v>471.11592123465698</v>
      </c>
      <c r="AA50" s="3">
        <f>'Raw data'!AA50-'Raw data'!AA46</f>
        <v>7906.5840605875965</v>
      </c>
      <c r="AB50" s="3">
        <f>'Raw data'!AB50-'Raw data'!AB46</f>
        <v>8399.1100193430102</v>
      </c>
      <c r="AC50" s="3">
        <f>'Raw data'!AC50-'Raw data'!AC46</f>
        <v>0</v>
      </c>
    </row>
    <row r="51" spans="1:29" x14ac:dyDescent="0.35">
      <c r="A51" s="2"/>
      <c r="B51" s="2"/>
      <c r="C51" s="2" t="s">
        <v>32</v>
      </c>
      <c r="D51" s="3">
        <f>'Raw data'!D51-'Raw data'!D46</f>
        <v>12453.985270442527</v>
      </c>
      <c r="E51" s="3">
        <f>'Raw data'!E51-'Raw data'!E46</f>
        <v>-150.85471713071712</v>
      </c>
      <c r="F51" s="3">
        <f>'Raw data'!F51-'Raw data'!F46</f>
        <v>4949.3044729529902</v>
      </c>
      <c r="G51" s="3">
        <f>'Raw data'!G51-'Raw data'!G46</f>
        <v>-49969.344848765206</v>
      </c>
      <c r="H51" s="3">
        <f>'Raw data'!H51-'Raw data'!H46</f>
        <v>3644.73802210229</v>
      </c>
      <c r="I51" s="3">
        <f>'Raw data'!I51-'Raw data'!I46</f>
        <v>437.714570019983</v>
      </c>
      <c r="J51" s="3">
        <f>'Raw data'!J51-'Raw data'!J46</f>
        <v>1996.52253908023</v>
      </c>
      <c r="K51" s="3">
        <f>'Raw data'!K51-'Raw data'!K46</f>
        <v>1328.29379381639</v>
      </c>
      <c r="L51" s="3">
        <f>'Raw data'!L51-'Raw data'!L46</f>
        <v>0</v>
      </c>
      <c r="M51" s="3">
        <f>'Raw data'!M51-'Raw data'!M46</f>
        <v>2011.57402523768</v>
      </c>
      <c r="N51" s="3">
        <f>'Raw data'!N51-'Raw data'!N46</f>
        <v>134.330726732465</v>
      </c>
      <c r="O51" s="3">
        <f>'Raw data'!O51-'Raw data'!O46</f>
        <v>185.940359671306</v>
      </c>
      <c r="P51" s="3">
        <f>'Raw data'!P51-'Raw data'!P46</f>
        <v>92.127423380761201</v>
      </c>
      <c r="Q51" s="3">
        <f>'Raw data'!Q51-'Raw data'!Q46</f>
        <v>397.64010475342798</v>
      </c>
      <c r="R51" s="3">
        <f>'Raw data'!R51-'Raw data'!R46</f>
        <v>-662.07044406225498</v>
      </c>
      <c r="S51" s="3">
        <f>'Raw data'!S51-'Raw data'!S46</f>
        <v>479.89965377194602</v>
      </c>
      <c r="T51" s="3">
        <f>'Raw data'!T51-'Raw data'!T46</f>
        <v>209.76074612571799</v>
      </c>
      <c r="U51" s="3">
        <f>'Raw data'!U51-'Raw data'!U46</f>
        <v>0</v>
      </c>
      <c r="V51" s="3">
        <f>'Raw data'!V51-'Raw data'!V46</f>
        <v>0</v>
      </c>
      <c r="W51" s="3">
        <f>'Raw data'!W51-'Raw data'!W46</f>
        <v>31472.981088018299</v>
      </c>
      <c r="X51" s="3">
        <f>'Raw data'!X51-'Raw data'!X46</f>
        <v>578.03690359984796</v>
      </c>
      <c r="Y51" s="3">
        <f>'Raw data'!Y51-'Raw data'!Y46</f>
        <v>0</v>
      </c>
      <c r="Z51" s="3">
        <f>'Raw data'!Z51-'Raw data'!Z46</f>
        <v>504.44579575032998</v>
      </c>
      <c r="AA51" s="3">
        <f>'Raw data'!AA51-'Raw data'!AA46</f>
        <v>3136.558864330756</v>
      </c>
      <c r="AB51" s="3">
        <f>'Raw data'!AB51-'Raw data'!AB46</f>
        <v>3625.11163764602</v>
      </c>
      <c r="AC51" s="3">
        <f>'Raw data'!AC51-'Raw data'!AC46</f>
        <v>0</v>
      </c>
    </row>
    <row r="52" spans="1:29" x14ac:dyDescent="0.35">
      <c r="A52" s="2"/>
      <c r="B52" s="2"/>
      <c r="C52" s="2" t="s">
        <v>54</v>
      </c>
      <c r="D52" s="3">
        <f>'Raw data'!D52-'Raw data'!D46</f>
        <v>391743.6253638253</v>
      </c>
      <c r="E52" s="3">
        <f>'Raw data'!E52-'Raw data'!E46</f>
        <v>-146.53733882552365</v>
      </c>
      <c r="F52" s="3">
        <f>'Raw data'!F52-'Raw data'!F46</f>
        <v>4501.6786522052698</v>
      </c>
      <c r="G52" s="3">
        <f>'Raw data'!G52-'Raw data'!G46</f>
        <v>-49391.574055522076</v>
      </c>
      <c r="H52" s="3">
        <f>'Raw data'!H52-'Raw data'!H46</f>
        <v>0</v>
      </c>
      <c r="I52" s="3">
        <f>'Raw data'!I52-'Raw data'!I46</f>
        <v>974.11850571631101</v>
      </c>
      <c r="J52" s="3">
        <f>'Raw data'!J52-'Raw data'!J46</f>
        <v>4781.3109116776504</v>
      </c>
      <c r="K52" s="3">
        <f>'Raw data'!K52-'Raw data'!K46</f>
        <v>2997.4287627048102</v>
      </c>
      <c r="L52" s="3">
        <f>'Raw data'!L52-'Raw data'!L46</f>
        <v>3868.12000902402</v>
      </c>
      <c r="M52" s="3">
        <f>'Raw data'!M52-'Raw data'!M46</f>
        <v>6583.5165105052001</v>
      </c>
      <c r="N52" s="3">
        <f>'Raw data'!N52-'Raw data'!N46</f>
        <v>727.87840402340896</v>
      </c>
      <c r="O52" s="3">
        <f>'Raw data'!O52-'Raw data'!O46</f>
        <v>830.11985299777996</v>
      </c>
      <c r="P52" s="3">
        <f>'Raw data'!P52-'Raw data'!P46</f>
        <v>898.62252847719196</v>
      </c>
      <c r="Q52" s="3">
        <f>'Raw data'!Q52-'Raw data'!Q46</f>
        <v>6583.2417884075503</v>
      </c>
      <c r="R52" s="3">
        <f>'Raw data'!R52-'Raw data'!R46</f>
        <v>-102.41873021173103</v>
      </c>
      <c r="S52" s="3">
        <f>'Raw data'!S52-'Raw data'!S46</f>
        <v>4460.6764823677704</v>
      </c>
      <c r="T52" s="3">
        <f>'Raw data'!T52-'Raw data'!T46</f>
        <v>811.918484316216</v>
      </c>
      <c r="U52" s="3">
        <f>'Raw data'!U52-'Raw data'!U46</f>
        <v>0</v>
      </c>
      <c r="V52" s="3">
        <f>'Raw data'!V52-'Raw data'!V46</f>
        <v>0</v>
      </c>
      <c r="W52" s="3">
        <f>'Raw data'!W52-'Raw data'!W46</f>
        <v>25686.0147368375</v>
      </c>
      <c r="X52" s="3">
        <f>'Raw data'!X52-'Raw data'!X46</f>
        <v>1918.7954321291199</v>
      </c>
      <c r="Y52" s="3">
        <f>'Raw data'!Y52-'Raw data'!Y46</f>
        <v>0</v>
      </c>
      <c r="Z52" s="3">
        <f>'Raw data'!Z52-'Raw data'!Z46</f>
        <v>1132.6944301414901</v>
      </c>
      <c r="AA52" s="3">
        <f>'Raw data'!AA52-'Raw data'!AA46</f>
        <v>5037.9272371095667</v>
      </c>
      <c r="AB52" s="3">
        <f>'Raw data'!AB52-'Raw data'!AB46</f>
        <v>5656.6961362943202</v>
      </c>
      <c r="AC52" s="3">
        <f>'Raw data'!AC52-'Raw data'!AC46</f>
        <v>0</v>
      </c>
    </row>
    <row r="53" spans="1:29" x14ac:dyDescent="0.35">
      <c r="A53" s="2"/>
      <c r="B53" s="2"/>
      <c r="C53" s="2" t="s">
        <v>4</v>
      </c>
      <c r="D53" s="3">
        <f>'Raw data'!D53-'Raw data'!D46</f>
        <v>23001.344871422527</v>
      </c>
      <c r="E53" s="3">
        <f>'Raw data'!E53-'Raw data'!E46</f>
        <v>-103.7838031915647</v>
      </c>
      <c r="F53" s="3">
        <f>'Raw data'!F53-'Raw data'!F46</f>
        <v>9874.194844000549</v>
      </c>
      <c r="G53" s="3">
        <f>'Raw data'!G53-'Raw data'!G46</f>
        <v>-47260.792045404422</v>
      </c>
      <c r="H53" s="3">
        <f>'Raw data'!H53-'Raw data'!H46</f>
        <v>4818.6655658581803</v>
      </c>
      <c r="I53" s="3">
        <f>'Raw data'!I53-'Raw data'!I46</f>
        <v>980.953813114019</v>
      </c>
      <c r="J53" s="3">
        <f>'Raw data'!J53-'Raw data'!J46</f>
        <v>8299.3285181154806</v>
      </c>
      <c r="K53" s="3">
        <f>'Raw data'!K53-'Raw data'!K46</f>
        <v>5289.2452116446502</v>
      </c>
      <c r="L53" s="3">
        <f>'Raw data'!L53-'Raw data'!L46</f>
        <v>6424.3132389409702</v>
      </c>
      <c r="M53" s="3">
        <f>'Raw data'!M53-'Raw data'!M46</f>
        <v>9908.1086704471709</v>
      </c>
      <c r="N53" s="3">
        <f>'Raw data'!N53-'Raw data'!N46</f>
        <v>1237.104046358769</v>
      </c>
      <c r="O53" s="3">
        <f>'Raw data'!O53-'Raw data'!O46</f>
        <v>1338.6459037258401</v>
      </c>
      <c r="P53" s="3">
        <f>'Raw data'!P53-'Raw data'!P46</f>
        <v>956.91409307537197</v>
      </c>
      <c r="Q53" s="3">
        <f>'Raw data'!Q53-'Raw data'!Q46</f>
        <v>5953.8035733801999</v>
      </c>
      <c r="R53" s="3">
        <f>'Raw data'!R53-'Raw data'!R46</f>
        <v>1416.2656407928512</v>
      </c>
      <c r="S53" s="3">
        <f>'Raw data'!S53-'Raw data'!S46</f>
        <v>4277.6204989109801</v>
      </c>
      <c r="T53" s="3">
        <f>'Raw data'!T53-'Raw data'!T46</f>
        <v>1043.57964494422</v>
      </c>
      <c r="U53" s="3">
        <f>'Raw data'!U53-'Raw data'!U46</f>
        <v>0</v>
      </c>
      <c r="V53" s="3">
        <f>'Raw data'!V53-'Raw data'!V46</f>
        <v>0</v>
      </c>
      <c r="W53" s="3">
        <f>'Raw data'!W53-'Raw data'!W46</f>
        <v>34291.539512565098</v>
      </c>
      <c r="X53" s="3">
        <f>'Raw data'!X53-'Raw data'!X46</f>
        <v>2438.5246768571301</v>
      </c>
      <c r="Y53" s="3">
        <f>'Raw data'!Y53-'Raw data'!Y46</f>
        <v>0</v>
      </c>
      <c r="Z53" s="3">
        <f>'Raw data'!Z53-'Raw data'!Z46</f>
        <v>1060.30285136733</v>
      </c>
      <c r="AA53" s="3">
        <f>'Raw data'!AA53-'Raw data'!AA46</f>
        <v>4228.0253266532263</v>
      </c>
      <c r="AB53" s="3">
        <f>'Raw data'!AB53-'Raw data'!AB46</f>
        <v>4838.4734377840196</v>
      </c>
      <c r="AC53" s="3">
        <f>'Raw data'!AC53-'Raw data'!AC46</f>
        <v>0</v>
      </c>
    </row>
    <row r="54" spans="1:29" x14ac:dyDescent="0.35">
      <c r="A54" s="2"/>
      <c r="B54" s="2"/>
      <c r="C54" s="2" t="s">
        <v>82</v>
      </c>
      <c r="D54" s="3">
        <f>'Raw data'!D54-'Raw data'!D46</f>
        <v>413701.96956808434</v>
      </c>
      <c r="E54" s="3">
        <f>'Raw data'!E54-'Raw data'!E46</f>
        <v>-132.4836320853623</v>
      </c>
      <c r="F54" s="3">
        <f>'Raw data'!F54-'Raw data'!F46</f>
        <v>30156.772765102149</v>
      </c>
      <c r="G54" s="3">
        <f>'Raw data'!G54-'Raw data'!G46</f>
        <v>-47467.909096769239</v>
      </c>
      <c r="H54" s="3">
        <f>'Raw data'!H54-'Raw data'!H46</f>
        <v>10647.987485048199</v>
      </c>
      <c r="I54" s="3">
        <f>'Raw data'!I54-'Raw data'!I46</f>
        <v>1343.33055586408</v>
      </c>
      <c r="J54" s="3">
        <f>'Raw data'!J54-'Raw data'!J46</f>
        <v>10362.485378749399</v>
      </c>
      <c r="K54" s="3">
        <f>'Raw data'!K54-'Raw data'!K46</f>
        <v>8502.50450148032</v>
      </c>
      <c r="L54" s="3">
        <f>'Raw data'!L54-'Raw data'!L46</f>
        <v>11349.3755084898</v>
      </c>
      <c r="M54" s="3">
        <f>'Raw data'!M54-'Raw data'!M46</f>
        <v>12909.097126771299</v>
      </c>
      <c r="N54" s="3">
        <f>'Raw data'!N54-'Raw data'!N46</f>
        <v>1847.6394760801791</v>
      </c>
      <c r="O54" s="3">
        <f>'Raw data'!O54-'Raw data'!O46</f>
        <v>1949.8694358011201</v>
      </c>
      <c r="P54" s="3">
        <f>'Raw data'!P54-'Raw data'!P46</f>
        <v>1807.66204503822</v>
      </c>
      <c r="Q54" s="3">
        <f>'Raw data'!Q54-'Raw data'!Q46</f>
        <v>10033.314988800899</v>
      </c>
      <c r="R54" s="3">
        <f>'Raw data'!R54-'Raw data'!R46</f>
        <v>1475.5951426382112</v>
      </c>
      <c r="S54" s="3">
        <f>'Raw data'!S54-'Raw data'!S46</f>
        <v>3702.3419020863998</v>
      </c>
      <c r="T54" s="3">
        <f>'Raw data'!T54-'Raw data'!T46</f>
        <v>1362.9797487220801</v>
      </c>
      <c r="U54" s="3">
        <f>'Raw data'!U54-'Raw data'!U46</f>
        <v>0</v>
      </c>
      <c r="V54" s="3">
        <f>'Raw data'!V54-'Raw data'!V46</f>
        <v>0</v>
      </c>
      <c r="W54" s="3">
        <f>'Raw data'!W54-'Raw data'!W46</f>
        <v>25243.749474426801</v>
      </c>
      <c r="X54" s="3">
        <f>'Raw data'!X54-'Raw data'!X46</f>
        <v>4333.6369547921604</v>
      </c>
      <c r="Y54" s="3">
        <f>'Raw data'!Y54-'Raw data'!Y46</f>
        <v>0</v>
      </c>
      <c r="Z54" s="3">
        <f>'Raw data'!Z54-'Raw data'!Z46</f>
        <v>1241.7746224648499</v>
      </c>
      <c r="AA54" s="3">
        <f>'Raw data'!AA54-'Raw data'!AA46</f>
        <v>3994.5445054232055</v>
      </c>
      <c r="AB54" s="3">
        <f>'Raw data'!AB54-'Raw data'!AB46</f>
        <v>4609.5291407854902</v>
      </c>
      <c r="AC54" s="3">
        <f>'Raw data'!AC54-'Raw data'!AC46</f>
        <v>0</v>
      </c>
    </row>
    <row r="55" spans="1:29" x14ac:dyDescent="0.35">
      <c r="A55" s="2"/>
      <c r="B55" s="2"/>
      <c r="C55" s="2" t="s">
        <v>73</v>
      </c>
      <c r="D55" s="3">
        <f>'Raw data'!D55-'Raw data'!D46</f>
        <v>25746.02751243543</v>
      </c>
      <c r="E55" s="3">
        <f>'Raw data'!E55-'Raw data'!E46</f>
        <v>-137.98451503652521</v>
      </c>
      <c r="F55" s="3">
        <f>'Raw data'!F55-'Raw data'!F46</f>
        <v>7102.5407797171501</v>
      </c>
      <c r="G55" s="3">
        <f>'Raw data'!G55-'Raw data'!G46</f>
        <v>-48762.855417623628</v>
      </c>
      <c r="H55" s="3">
        <f>'Raw data'!H55-'Raw data'!H46</f>
        <v>3865.4590646123702</v>
      </c>
      <c r="I55" s="3">
        <f>'Raw data'!I55-'Raw data'!I46</f>
        <v>459.74544351510201</v>
      </c>
      <c r="J55" s="3">
        <f>'Raw data'!J55-'Raw data'!J46</f>
        <v>2604.7778475436198</v>
      </c>
      <c r="K55" s="3">
        <f>'Raw data'!K55-'Raw data'!K46</f>
        <v>1834.8606425256</v>
      </c>
      <c r="L55" s="3">
        <f>'Raw data'!L55-'Raw data'!L46</f>
        <v>588.115263252099</v>
      </c>
      <c r="M55" s="3">
        <f>'Raw data'!M55-'Raw data'!M46</f>
        <v>2824.5973590236899</v>
      </c>
      <c r="N55" s="3">
        <f>'Raw data'!N55-'Raw data'!N46</f>
        <v>170.895204965375</v>
      </c>
      <c r="O55" s="3">
        <f>'Raw data'!O55-'Raw data'!O46</f>
        <v>270.77243350664202</v>
      </c>
      <c r="P55" s="3">
        <f>'Raw data'!P55-'Raw data'!P46</f>
        <v>260.59163462276399</v>
      </c>
      <c r="Q55" s="3">
        <f>'Raw data'!Q55-'Raw data'!Q46</f>
        <v>2509.1156106898402</v>
      </c>
      <c r="R55" s="3">
        <f>'Raw data'!R55-'Raw data'!R46</f>
        <v>-334.16230820793294</v>
      </c>
      <c r="S55" s="3">
        <f>'Raw data'!S55-'Raw data'!S46</f>
        <v>2504.19202282166</v>
      </c>
      <c r="T55" s="3">
        <f>'Raw data'!T55-'Raw data'!T46</f>
        <v>1105.2713671480401</v>
      </c>
      <c r="U55" s="3">
        <f>'Raw data'!U55-'Raw data'!U46</f>
        <v>0</v>
      </c>
      <c r="V55" s="3">
        <f>'Raw data'!V55-'Raw data'!V46</f>
        <v>0</v>
      </c>
      <c r="W55" s="3">
        <f>'Raw data'!W55-'Raw data'!W46</f>
        <v>42480.495426233501</v>
      </c>
      <c r="X55" s="3">
        <f>'Raw data'!X55-'Raw data'!X46</f>
        <v>3944.46443910987</v>
      </c>
      <c r="Y55" s="3">
        <f>'Raw data'!Y55-'Raw data'!Y46</f>
        <v>0</v>
      </c>
      <c r="Z55" s="3">
        <f>'Raw data'!Z55-'Raw data'!Z46</f>
        <v>477.99714536482202</v>
      </c>
      <c r="AA55" s="3">
        <f>'Raw data'!AA55-'Raw data'!AA46</f>
        <v>2484.4244991029959</v>
      </c>
      <c r="AB55" s="3">
        <f>'Raw data'!AB55-'Raw data'!AB46</f>
        <v>3015.1621541903501</v>
      </c>
      <c r="AC55" s="3">
        <f>'Raw data'!AC55-'Raw data'!AC46</f>
        <v>0</v>
      </c>
    </row>
    <row r="56" spans="1:29" x14ac:dyDescent="0.35">
      <c r="A56" s="2"/>
      <c r="B56" s="2"/>
      <c r="C56" s="2" t="s">
        <v>55</v>
      </c>
      <c r="D56" s="3">
        <f>'Raw data'!D56-'Raw data'!D46</f>
        <v>44885.054308333529</v>
      </c>
      <c r="E56" s="3">
        <f>'Raw data'!E56-'Raw data'!E46</f>
        <v>-139.7828969129323</v>
      </c>
      <c r="F56" s="3">
        <f>'Raw data'!F56-'Raw data'!F46</f>
        <v>52652.037235513948</v>
      </c>
      <c r="G56" s="3">
        <f>'Raw data'!G56-'Raw data'!G46</f>
        <v>-46290.981974532435</v>
      </c>
      <c r="H56" s="3">
        <f>'Raw data'!H56-'Raw data'!H46</f>
        <v>26065.228714630699</v>
      </c>
      <c r="I56" s="3">
        <f>'Raw data'!I56-'Raw data'!I46</f>
        <v>2290.9209269519602</v>
      </c>
      <c r="J56" s="3">
        <f>'Raw data'!J56-'Raw data'!J46</f>
        <v>14951.517659351601</v>
      </c>
      <c r="K56" s="3">
        <f>'Raw data'!K56-'Raw data'!K46</f>
        <v>11911.9833958693</v>
      </c>
      <c r="L56" s="3">
        <f>'Raw data'!L56-'Raw data'!L46</f>
        <v>8537.5271910076208</v>
      </c>
      <c r="M56" s="3">
        <f>'Raw data'!M56-'Raw data'!M46</f>
        <v>23303.9482805445</v>
      </c>
      <c r="N56" s="3">
        <f>'Raw data'!N56-'Raw data'!N46</f>
        <v>2151.9166093218391</v>
      </c>
      <c r="O56" s="3">
        <f>'Raw data'!O56-'Raw data'!O46</f>
        <v>2257.4050159229801</v>
      </c>
      <c r="P56" s="3">
        <f>'Raw data'!P56-'Raw data'!P46</f>
        <v>1916.3708111998801</v>
      </c>
      <c r="Q56" s="3">
        <f>'Raw data'!Q56-'Raw data'!Q46</f>
        <v>9815.0868077093401</v>
      </c>
      <c r="R56" s="3">
        <f>'Raw data'!R56-'Raw data'!R46</f>
        <v>1194.4805117640512</v>
      </c>
      <c r="S56" s="3">
        <f>'Raw data'!S56-'Raw data'!S46</f>
        <v>4872.9042701922999</v>
      </c>
      <c r="T56" s="3">
        <f>'Raw data'!T56-'Raw data'!T46</f>
        <v>1766.9927348251599</v>
      </c>
      <c r="U56" s="3">
        <f>'Raw data'!U56-'Raw data'!U46</f>
        <v>0</v>
      </c>
      <c r="V56" s="3">
        <f>'Raw data'!V56-'Raw data'!V46</f>
        <v>0</v>
      </c>
      <c r="W56" s="3">
        <f>'Raw data'!W56-'Raw data'!W46</f>
        <v>36139.633600715402</v>
      </c>
      <c r="X56" s="3">
        <f>'Raw data'!X56-'Raw data'!X46</f>
        <v>5170.6484118381404</v>
      </c>
      <c r="Y56" s="3">
        <f>'Raw data'!Y56-'Raw data'!Y46</f>
        <v>0</v>
      </c>
      <c r="Z56" s="3">
        <f>'Raw data'!Z56-'Raw data'!Z46</f>
        <v>1875.83813683533</v>
      </c>
      <c r="AA56" s="3">
        <f>'Raw data'!AA56-'Raw data'!AA46</f>
        <v>8086.8392829610766</v>
      </c>
      <c r="AB56" s="3">
        <f>'Raw data'!AB56-'Raw data'!AB46</f>
        <v>8610.4343955090499</v>
      </c>
      <c r="AC56" s="3">
        <f>'Raw data'!AC56-'Raw data'!AC46</f>
        <v>0</v>
      </c>
    </row>
    <row r="57" spans="1:29" x14ac:dyDescent="0.35">
      <c r="A57" s="2"/>
      <c r="B57" s="2"/>
      <c r="C57" s="2" t="s">
        <v>38</v>
      </c>
      <c r="D57" s="3">
        <f>'Raw data'!D57-'Raw data'!D57</f>
        <v>0</v>
      </c>
      <c r="E57" s="3">
        <f>'Raw data'!E57-'Raw data'!E57</f>
        <v>0</v>
      </c>
      <c r="F57" s="3">
        <f>'Raw data'!F57-'Raw data'!F57</f>
        <v>0</v>
      </c>
      <c r="G57" s="3">
        <f>'Raw data'!G57-'Raw data'!G57</f>
        <v>0</v>
      </c>
      <c r="H57" s="3">
        <f>'Raw data'!H57-'Raw data'!H57</f>
        <v>0</v>
      </c>
      <c r="I57" s="3">
        <f>'Raw data'!I57-'Raw data'!I57</f>
        <v>0</v>
      </c>
      <c r="J57" s="3">
        <f>'Raw data'!J57-'Raw data'!J57</f>
        <v>0</v>
      </c>
      <c r="K57" s="3">
        <f>'Raw data'!K57-'Raw data'!K57</f>
        <v>0</v>
      </c>
      <c r="L57" s="3">
        <f>'Raw data'!L57-'Raw data'!L57</f>
        <v>0</v>
      </c>
      <c r="M57" s="3">
        <f>'Raw data'!M57-'Raw data'!M57</f>
        <v>0</v>
      </c>
      <c r="N57" s="3">
        <f>'Raw data'!N57-'Raw data'!N57</f>
        <v>0</v>
      </c>
      <c r="O57" s="3">
        <f>'Raw data'!O57-'Raw data'!O57</f>
        <v>0</v>
      </c>
      <c r="P57" s="3">
        <f>'Raw data'!P57-'Raw data'!P57</f>
        <v>0</v>
      </c>
      <c r="Q57" s="3">
        <f>'Raw data'!Q57-'Raw data'!Q57</f>
        <v>0</v>
      </c>
      <c r="R57" s="3">
        <f>'Raw data'!R57-'Raw data'!R57</f>
        <v>0</v>
      </c>
      <c r="S57" s="3">
        <f>'Raw data'!S57-'Raw data'!S57</f>
        <v>0</v>
      </c>
      <c r="T57" s="3">
        <f>'Raw data'!T57-'Raw data'!T57</f>
        <v>0</v>
      </c>
      <c r="U57" s="3">
        <f>'Raw data'!U57-'Raw data'!U57</f>
        <v>0</v>
      </c>
      <c r="V57" s="3">
        <f>'Raw data'!V57-'Raw data'!V57</f>
        <v>0</v>
      </c>
      <c r="W57" s="3">
        <f>'Raw data'!W57-'Raw data'!W57</f>
        <v>0</v>
      </c>
      <c r="X57" s="3">
        <f>'Raw data'!X57-'Raw data'!X57</f>
        <v>0</v>
      </c>
      <c r="Y57" s="3">
        <f>'Raw data'!Y57-'Raw data'!Y57</f>
        <v>0</v>
      </c>
      <c r="Z57" s="3">
        <f>'Raw data'!Z57-'Raw data'!Z57</f>
        <v>0</v>
      </c>
      <c r="AA57" s="3">
        <f>'Raw data'!AA57-'Raw data'!AA57</f>
        <v>0</v>
      </c>
      <c r="AB57" s="3">
        <f>'Raw data'!AB57-'Raw data'!AB57</f>
        <v>0</v>
      </c>
      <c r="AC57" s="3">
        <f>'Raw data'!AC57-'Raw data'!AC57</f>
        <v>0</v>
      </c>
    </row>
    <row r="58" spans="1:29" x14ac:dyDescent="0.35">
      <c r="A58" s="2"/>
      <c r="B58" s="2"/>
      <c r="C58" s="2" t="s">
        <v>21</v>
      </c>
      <c r="D58" s="3">
        <f>'Raw data'!D58-'Raw data'!D57</f>
        <v>14649.581156579477</v>
      </c>
      <c r="E58" s="3">
        <f>'Raw data'!E58-'Raw data'!E57</f>
        <v>-119.3596686997752</v>
      </c>
      <c r="F58" s="3">
        <f>'Raw data'!F58-'Raw data'!F57</f>
        <v>8610.1431278721011</v>
      </c>
      <c r="G58" s="3">
        <f>'Raw data'!G58-'Raw data'!G57</f>
        <v>-25003.141316463898</v>
      </c>
      <c r="H58" s="3">
        <f>'Raw data'!H58-'Raw data'!H57</f>
        <v>5295.15136247173</v>
      </c>
      <c r="I58" s="3">
        <f>'Raw data'!I58-'Raw data'!I57</f>
        <v>768.25814463645804</v>
      </c>
      <c r="J58" s="3">
        <f>'Raw data'!J58-'Raw data'!J57</f>
        <v>3225.2646427816799</v>
      </c>
      <c r="K58" s="3">
        <f>'Raw data'!K58-'Raw data'!K57</f>
        <v>2068.0635466733102</v>
      </c>
      <c r="L58" s="3">
        <f>'Raw data'!L58-'Raw data'!L57</f>
        <v>0</v>
      </c>
      <c r="M58" s="3">
        <f>'Raw data'!M58-'Raw data'!M57</f>
        <v>3814.7312589435401</v>
      </c>
      <c r="N58" s="3">
        <f>'Raw data'!N58-'Raw data'!N57</f>
        <v>154.256417457395</v>
      </c>
      <c r="O58" s="3">
        <f>'Raw data'!O58-'Raw data'!O57</f>
        <v>215.931282866175</v>
      </c>
      <c r="P58" s="3">
        <f>'Raw data'!P58-'Raw data'!P57</f>
        <v>320.861078250491</v>
      </c>
      <c r="Q58" s="3">
        <f>'Raw data'!Q58-'Raw data'!Q57</f>
        <v>1546.4175714098899</v>
      </c>
      <c r="R58" s="3">
        <f>'Raw data'!R58-'Raw data'!R57</f>
        <v>806.9158791497639</v>
      </c>
      <c r="S58" s="3">
        <f>'Raw data'!S58-'Raw data'!S57</f>
        <v>3736.71925605147</v>
      </c>
      <c r="T58" s="3">
        <f>'Raw data'!T58-'Raw data'!T57</f>
        <v>871.02168644577</v>
      </c>
      <c r="U58" s="3">
        <f>'Raw data'!U58-'Raw data'!U57</f>
        <v>0</v>
      </c>
      <c r="V58" s="3">
        <f>'Raw data'!V58-'Raw data'!V57</f>
        <v>0</v>
      </c>
      <c r="W58" s="3">
        <f>'Raw data'!W58-'Raw data'!W57</f>
        <v>63752.467366029399</v>
      </c>
      <c r="X58" s="3">
        <f>'Raw data'!X58-'Raw data'!X57</f>
        <v>3424.0531302450499</v>
      </c>
      <c r="Y58" s="3">
        <f>'Raw data'!Y58-'Raw data'!Y57</f>
        <v>0</v>
      </c>
      <c r="Z58" s="3">
        <f>'Raw data'!Z58-'Raw data'!Z57</f>
        <v>450.21265934497802</v>
      </c>
      <c r="AA58" s="3">
        <f>'Raw data'!AA58-'Raw data'!AA57</f>
        <v>2384.6841155243187</v>
      </c>
      <c r="AB58" s="3">
        <f>'Raw data'!AB58-'Raw data'!AB57</f>
        <v>2738.06653721775</v>
      </c>
      <c r="AC58" s="3">
        <f>'Raw data'!AC58-'Raw data'!AC57</f>
        <v>0</v>
      </c>
    </row>
    <row r="59" spans="1:29" x14ac:dyDescent="0.35">
      <c r="A59" s="2"/>
      <c r="B59" s="2"/>
      <c r="C59" s="2" t="s">
        <v>11</v>
      </c>
      <c r="D59" s="3">
        <f>'Raw data'!D59-'Raw data'!D57</f>
        <v>39155.275267176476</v>
      </c>
      <c r="E59" s="3">
        <f>'Raw data'!E59-'Raw data'!E57</f>
        <v>-109.8877113298814</v>
      </c>
      <c r="F59" s="3">
        <f>'Raw data'!F59-'Raw data'!F57</f>
        <v>10894.500298699</v>
      </c>
      <c r="G59" s="3">
        <f>'Raw data'!G59-'Raw data'!G57</f>
        <v>-24465.166225052759</v>
      </c>
      <c r="H59" s="3">
        <f>'Raw data'!H59-'Raw data'!H57</f>
        <v>4540.0655271323603</v>
      </c>
      <c r="I59" s="3">
        <f>'Raw data'!I59-'Raw data'!I57</f>
        <v>974.69881855523204</v>
      </c>
      <c r="J59" s="3">
        <f>'Raw data'!J59-'Raw data'!J57</f>
        <v>2763.72712473102</v>
      </c>
      <c r="K59" s="3">
        <f>'Raw data'!K59-'Raw data'!K57</f>
        <v>1583.6298430046099</v>
      </c>
      <c r="L59" s="3">
        <f>'Raw data'!L59-'Raw data'!L57</f>
        <v>32.489794150450102</v>
      </c>
      <c r="M59" s="3">
        <f>'Raw data'!M59-'Raw data'!M57</f>
        <v>2239.7687008261901</v>
      </c>
      <c r="N59" s="3">
        <f>'Raw data'!N59-'Raw data'!N57</f>
        <v>65.756228078363989</v>
      </c>
      <c r="O59" s="3">
        <f>'Raw data'!O59-'Raw data'!O57</f>
        <v>127.789856425867</v>
      </c>
      <c r="P59" s="3">
        <f>'Raw data'!P59-'Raw data'!P57</f>
        <v>169.69111410006701</v>
      </c>
      <c r="Q59" s="3">
        <f>'Raw data'!Q59-'Raw data'!Q57</f>
        <v>600.62180371861803</v>
      </c>
      <c r="R59" s="3">
        <f>'Raw data'!R59-'Raw data'!R57</f>
        <v>169.57677419136201</v>
      </c>
      <c r="S59" s="3">
        <f>'Raw data'!S59-'Raw data'!S57</f>
        <v>1489.50466585818</v>
      </c>
      <c r="T59" s="3">
        <f>'Raw data'!T59-'Raw data'!T57</f>
        <v>529.30989955089103</v>
      </c>
      <c r="U59" s="3">
        <f>'Raw data'!U59-'Raw data'!U57</f>
        <v>0</v>
      </c>
      <c r="V59" s="3">
        <f>'Raw data'!V59-'Raw data'!V57</f>
        <v>0</v>
      </c>
      <c r="W59" s="3">
        <f>'Raw data'!W59-'Raw data'!W57</f>
        <v>35075.686038697801</v>
      </c>
      <c r="X59" s="3">
        <f>'Raw data'!X59-'Raw data'!X57</f>
        <v>607.90409130777402</v>
      </c>
      <c r="Y59" s="3">
        <f>'Raw data'!Y59-'Raw data'!Y57</f>
        <v>0</v>
      </c>
      <c r="Z59" s="3">
        <f>'Raw data'!Z59-'Raw data'!Z57</f>
        <v>463.83535533802097</v>
      </c>
      <c r="AA59" s="3">
        <f>'Raw data'!AA59-'Raw data'!AA57</f>
        <v>2327.9427066848389</v>
      </c>
      <c r="AB59" s="3">
        <f>'Raw data'!AB59-'Raw data'!AB57</f>
        <v>2729.95856417194</v>
      </c>
      <c r="AC59" s="3">
        <f>'Raw data'!AC59-'Raw data'!AC57</f>
        <v>0</v>
      </c>
    </row>
    <row r="60" spans="1:29" x14ac:dyDescent="0.35">
      <c r="A60" s="2"/>
      <c r="B60" s="2"/>
      <c r="C60" s="2" t="s">
        <v>31</v>
      </c>
      <c r="D60" s="3">
        <f>'Raw data'!D60-'Raw data'!D57</f>
        <v>53040.140419032978</v>
      </c>
      <c r="E60" s="3">
        <f>'Raw data'!E60-'Raw data'!E57</f>
        <v>-114.8815977896064</v>
      </c>
      <c r="F60" s="3">
        <f>'Raw data'!F60-'Raw data'!F57</f>
        <v>14690.5913527667</v>
      </c>
      <c r="G60" s="3">
        <f>'Raw data'!G60-'Raw data'!G57</f>
        <v>-16720.2161565407</v>
      </c>
      <c r="H60" s="3">
        <f>'Raw data'!H60-'Raw data'!H57</f>
        <v>10141.119806131601</v>
      </c>
      <c r="I60" s="3">
        <f>'Raw data'!I60-'Raw data'!I57</f>
        <v>1952.02313626511</v>
      </c>
      <c r="J60" s="3">
        <f>'Raw data'!J60-'Raw data'!J57</f>
        <v>15899.8506355998</v>
      </c>
      <c r="K60" s="3">
        <f>'Raw data'!K60-'Raw data'!K57</f>
        <v>6457.8272434902101</v>
      </c>
      <c r="L60" s="3">
        <f>'Raw data'!L60-'Raw data'!L57</f>
        <v>0</v>
      </c>
      <c r="M60" s="3">
        <f>'Raw data'!M60-'Raw data'!M57</f>
        <v>15172.9499547459</v>
      </c>
      <c r="N60" s="3">
        <f>'Raw data'!N60-'Raw data'!N57</f>
        <v>929.945521303806</v>
      </c>
      <c r="O60" s="3">
        <f>'Raw data'!O60-'Raw data'!O57</f>
        <v>991.55227526785802</v>
      </c>
      <c r="P60" s="3">
        <f>'Raw data'!P60-'Raw data'!P57</f>
        <v>936.776009701205</v>
      </c>
      <c r="Q60" s="3">
        <f>'Raw data'!Q60-'Raw data'!Q57</f>
        <v>5887.9092310559199</v>
      </c>
      <c r="R60" s="3">
        <f>'Raw data'!R60-'Raw data'!R57</f>
        <v>2559.3710322118991</v>
      </c>
      <c r="S60" s="3">
        <f>'Raw data'!S60-'Raw data'!S57</f>
        <v>8136.9545386475702</v>
      </c>
      <c r="T60" s="3">
        <f>'Raw data'!T60-'Raw data'!T57</f>
        <v>1216.7033822170299</v>
      </c>
      <c r="U60" s="3">
        <f>'Raw data'!U60-'Raw data'!U57</f>
        <v>0</v>
      </c>
      <c r="V60" s="3">
        <f>'Raw data'!V60-'Raw data'!V57</f>
        <v>0</v>
      </c>
      <c r="W60" s="3">
        <f>'Raw data'!W60-'Raw data'!W57</f>
        <v>75167.992526968606</v>
      </c>
      <c r="X60" s="3">
        <f>'Raw data'!X60-'Raw data'!X57</f>
        <v>550.02962353384396</v>
      </c>
      <c r="Y60" s="3">
        <f>'Raw data'!Y60-'Raw data'!Y57</f>
        <v>0</v>
      </c>
      <c r="Z60" s="3">
        <f>'Raw data'!Z60-'Raw data'!Z57</f>
        <v>526.72346194136196</v>
      </c>
      <c r="AA60" s="3">
        <f>'Raw data'!AA60-'Raw data'!AA57</f>
        <v>2437.2271910509189</v>
      </c>
      <c r="AB60" s="3">
        <f>'Raw data'!AB60-'Raw data'!AB57</f>
        <v>2853.79814723851</v>
      </c>
      <c r="AC60" s="3">
        <f>'Raw data'!AC60-'Raw data'!AC57</f>
        <v>0</v>
      </c>
    </row>
    <row r="61" spans="1:29" x14ac:dyDescent="0.35">
      <c r="A61" s="2"/>
      <c r="B61" s="2"/>
      <c r="C61" s="2" t="s">
        <v>9</v>
      </c>
      <c r="D61" s="3">
        <f>'Raw data'!D61-'Raw data'!D57</f>
        <v>359589.17543672433</v>
      </c>
      <c r="E61" s="3">
        <f>'Raw data'!E61-'Raw data'!E57</f>
        <v>-127.52242263745191</v>
      </c>
      <c r="F61" s="3">
        <f>'Raw data'!F61-'Raw data'!F57</f>
        <v>11045.2562163941</v>
      </c>
      <c r="G61" s="3">
        <f>'Raw data'!G61-'Raw data'!G57</f>
        <v>-27603.25808927805</v>
      </c>
      <c r="H61" s="3">
        <f>'Raw data'!H61-'Raw data'!H57</f>
        <v>1451.67284750003</v>
      </c>
      <c r="I61" s="3">
        <f>'Raw data'!I61-'Raw data'!I57</f>
        <v>299.92837180507303</v>
      </c>
      <c r="J61" s="3">
        <f>'Raw data'!J61-'Raw data'!J57</f>
        <v>1510.33831807192</v>
      </c>
      <c r="K61" s="3">
        <f>'Raw data'!K61-'Raw data'!K57</f>
        <v>1841.6726430589099</v>
      </c>
      <c r="L61" s="3">
        <f>'Raw data'!L61-'Raw data'!L57</f>
        <v>0</v>
      </c>
      <c r="M61" s="3">
        <f>'Raw data'!M61-'Raw data'!M57</f>
        <v>2056.7159696778499</v>
      </c>
      <c r="N61" s="3">
        <f>'Raw data'!N61-'Raw data'!N57</f>
        <v>69.468192184733994</v>
      </c>
      <c r="O61" s="3">
        <f>'Raw data'!O61-'Raw data'!O57</f>
        <v>130.39659569030101</v>
      </c>
      <c r="P61" s="3">
        <f>'Raw data'!P61-'Raw data'!P57</f>
        <v>0</v>
      </c>
      <c r="Q61" s="3">
        <f>'Raw data'!Q61-'Raw data'!Q57</f>
        <v>260.71577482344998</v>
      </c>
      <c r="R61" s="3">
        <f>'Raw data'!R61-'Raw data'!R57</f>
        <v>87.499255733306995</v>
      </c>
      <c r="S61" s="3">
        <f>'Raw data'!S61-'Raw data'!S57</f>
        <v>672.79175002734701</v>
      </c>
      <c r="T61" s="3">
        <f>'Raw data'!T61-'Raw data'!T57</f>
        <v>143.21631917806701</v>
      </c>
      <c r="U61" s="3">
        <f>'Raw data'!U61-'Raw data'!U57</f>
        <v>0</v>
      </c>
      <c r="V61" s="3">
        <f>'Raw data'!V61-'Raw data'!V57</f>
        <v>0</v>
      </c>
      <c r="W61" s="3">
        <f>'Raw data'!W61-'Raw data'!W57</f>
        <v>30279.1327320825</v>
      </c>
      <c r="X61" s="3">
        <f>'Raw data'!X61-'Raw data'!X57</f>
        <v>573.067064994676</v>
      </c>
      <c r="Y61" s="3">
        <f>'Raw data'!Y61-'Raw data'!Y57</f>
        <v>0</v>
      </c>
      <c r="Z61" s="3">
        <f>'Raw data'!Z61-'Raw data'!Z57</f>
        <v>277.54625105993199</v>
      </c>
      <c r="AA61" s="3">
        <f>'Raw data'!AA61-'Raw data'!AA57</f>
        <v>1453.2425763964288</v>
      </c>
      <c r="AB61" s="3">
        <f>'Raw data'!AB61-'Raw data'!AB57</f>
        <v>1852.1874374832701</v>
      </c>
      <c r="AC61" s="3">
        <f>'Raw data'!AC61-'Raw data'!AC57</f>
        <v>0</v>
      </c>
    </row>
    <row r="62" spans="1:29" x14ac:dyDescent="0.35">
      <c r="A62" s="2"/>
      <c r="B62" s="2"/>
      <c r="C62" s="2" t="s">
        <v>71</v>
      </c>
      <c r="D62" s="3">
        <f>'Raw data'!D62-'Raw data'!D57</f>
        <v>34371.675420852378</v>
      </c>
      <c r="E62" s="3">
        <f>'Raw data'!E62-'Raw data'!E57</f>
        <v>-52.707452511112706</v>
      </c>
      <c r="F62" s="3">
        <f>'Raw data'!F62-'Raw data'!F57</f>
        <v>17777.632224127199</v>
      </c>
      <c r="G62" s="3">
        <f>'Raw data'!G62-'Raw data'!G57</f>
        <v>-26645.034707665498</v>
      </c>
      <c r="H62" s="3">
        <f>'Raw data'!H62-'Raw data'!H57</f>
        <v>8144.5746478486399</v>
      </c>
      <c r="I62" s="3">
        <f>'Raw data'!I62-'Raw data'!I57</f>
        <v>566.23513959744696</v>
      </c>
      <c r="J62" s="3">
        <f>'Raw data'!J62-'Raw data'!J57</f>
        <v>2248.2204261972001</v>
      </c>
      <c r="K62" s="3">
        <f>'Raw data'!K62-'Raw data'!K57</f>
        <v>1493.6783995461999</v>
      </c>
      <c r="L62" s="3">
        <f>'Raw data'!L62-'Raw data'!L57</f>
        <v>403.37580242022801</v>
      </c>
      <c r="M62" s="3">
        <f>'Raw data'!M62-'Raw data'!M57</f>
        <v>1486.07893136997</v>
      </c>
      <c r="N62" s="3">
        <f>'Raw data'!N62-'Raw data'!N57</f>
        <v>14.015542710541403</v>
      </c>
      <c r="O62" s="3">
        <f>'Raw data'!O62-'Raw data'!O57</f>
        <v>74.169105536292093</v>
      </c>
      <c r="P62" s="3">
        <f>'Raw data'!P62-'Raw data'!P57</f>
        <v>92.727845025838207</v>
      </c>
      <c r="Q62" s="3">
        <f>'Raw data'!Q62-'Raw data'!Q57</f>
        <v>414.827865044953</v>
      </c>
      <c r="R62" s="3">
        <f>'Raw data'!R62-'Raw data'!R57</f>
        <v>7.3103031919380044</v>
      </c>
      <c r="S62" s="3">
        <f>'Raw data'!S62-'Raw data'!S57</f>
        <v>313.22147655199501</v>
      </c>
      <c r="T62" s="3">
        <f>'Raw data'!T62-'Raw data'!T57</f>
        <v>117.382077932698</v>
      </c>
      <c r="U62" s="3">
        <f>'Raw data'!U62-'Raw data'!U57</f>
        <v>0</v>
      </c>
      <c r="V62" s="3">
        <f>'Raw data'!V62-'Raw data'!V57</f>
        <v>0</v>
      </c>
      <c r="W62" s="3">
        <f>'Raw data'!W62-'Raw data'!W57</f>
        <v>16405.484615679201</v>
      </c>
      <c r="X62" s="3">
        <f>'Raw data'!X62-'Raw data'!X57</f>
        <v>1069.5345041671301</v>
      </c>
      <c r="Y62" s="3">
        <f>'Raw data'!Y62-'Raw data'!Y57</f>
        <v>0</v>
      </c>
      <c r="Z62" s="3">
        <f>'Raw data'!Z62-'Raw data'!Z57</f>
        <v>401.15015107015398</v>
      </c>
      <c r="AA62" s="3">
        <f>'Raw data'!AA62-'Raw data'!AA57</f>
        <v>2704.5374454909988</v>
      </c>
      <c r="AB62" s="3">
        <f>'Raw data'!AB62-'Raw data'!AB57</f>
        <v>3085.1771181856402</v>
      </c>
      <c r="AC62" s="3">
        <f>'Raw data'!AC62-'Raw data'!AC57</f>
        <v>0</v>
      </c>
    </row>
    <row r="63" spans="1:29" x14ac:dyDescent="0.35">
      <c r="A63" s="2"/>
      <c r="B63" s="2"/>
      <c r="C63" s="2" t="s">
        <v>58</v>
      </c>
      <c r="D63" s="3">
        <f>'Raw data'!D63-'Raw data'!D57</f>
        <v>47227.491901565278</v>
      </c>
      <c r="E63" s="3">
        <f>'Raw data'!E63-'Raw data'!E57</f>
        <v>-119.96211670059671</v>
      </c>
      <c r="F63" s="3">
        <f>'Raw data'!F63-'Raw data'!F57</f>
        <v>16905.391048799302</v>
      </c>
      <c r="G63" s="3">
        <f>'Raw data'!G63-'Raw data'!G57</f>
        <v>-26625.843101712988</v>
      </c>
      <c r="H63" s="3">
        <f>'Raw data'!H63-'Raw data'!H57</f>
        <v>5590.4499115696499</v>
      </c>
      <c r="I63" s="3">
        <f>'Raw data'!I63-'Raw data'!I57</f>
        <v>742.19232502839805</v>
      </c>
      <c r="J63" s="3">
        <f>'Raw data'!J63-'Raw data'!J57</f>
        <v>2745.8343507537402</v>
      </c>
      <c r="K63" s="3">
        <f>'Raw data'!K63-'Raw data'!K57</f>
        <v>1873.4987971086</v>
      </c>
      <c r="L63" s="3">
        <f>'Raw data'!L63-'Raw data'!L57</f>
        <v>498.33352432658103</v>
      </c>
      <c r="M63" s="3">
        <f>'Raw data'!M63-'Raw data'!M57</f>
        <v>2400.2172450979901</v>
      </c>
      <c r="N63" s="3">
        <f>'Raw data'!N63-'Raw data'!N57</f>
        <v>165.04475653593099</v>
      </c>
      <c r="O63" s="3">
        <f>'Raw data'!O63-'Raw data'!O57</f>
        <v>227.01293531053</v>
      </c>
      <c r="P63" s="3">
        <f>'Raw data'!P63-'Raw data'!P57</f>
        <v>183.32308565972301</v>
      </c>
      <c r="Q63" s="3">
        <f>'Raw data'!Q63-'Raw data'!Q57</f>
        <v>518.22196301456302</v>
      </c>
      <c r="R63" s="3">
        <f>'Raw data'!R63-'Raw data'!R57</f>
        <v>-53.547740027967407</v>
      </c>
      <c r="S63" s="3">
        <f>'Raw data'!S63-'Raw data'!S57</f>
        <v>604.542768810947</v>
      </c>
      <c r="T63" s="3">
        <f>'Raw data'!T63-'Raw data'!T57</f>
        <v>142.836757450927</v>
      </c>
      <c r="U63" s="3">
        <f>'Raw data'!U63-'Raw data'!U57</f>
        <v>0</v>
      </c>
      <c r="V63" s="3">
        <f>'Raw data'!V63-'Raw data'!V57</f>
        <v>0</v>
      </c>
      <c r="W63" s="3">
        <f>'Raw data'!W63-'Raw data'!W57</f>
        <v>5363.9241275354698</v>
      </c>
      <c r="X63" s="3">
        <f>'Raw data'!X63-'Raw data'!X57</f>
        <v>450.51549502057298</v>
      </c>
      <c r="Y63" s="3">
        <f>'Raw data'!Y63-'Raw data'!Y57</f>
        <v>0</v>
      </c>
      <c r="Z63" s="3">
        <f>'Raw data'!Z63-'Raw data'!Z57</f>
        <v>428.01324007492099</v>
      </c>
      <c r="AA63" s="3">
        <f>'Raw data'!AA63-'Raw data'!AA57</f>
        <v>2114.422846811759</v>
      </c>
      <c r="AB63" s="3">
        <f>'Raw data'!AB63-'Raw data'!AB57</f>
        <v>2524.7822832648999</v>
      </c>
      <c r="AC63" s="3">
        <f>'Raw data'!AC63-'Raw data'!AC57</f>
        <v>0</v>
      </c>
    </row>
    <row r="64" spans="1:29" x14ac:dyDescent="0.35">
      <c r="A64" s="2"/>
      <c r="B64" s="2"/>
      <c r="C64" s="2" t="s">
        <v>46</v>
      </c>
      <c r="D64" s="3">
        <f>'Raw data'!D64-'Raw data'!D57</f>
        <v>36209.360750629574</v>
      </c>
      <c r="E64" s="3">
        <f>'Raw data'!E64-'Raw data'!E57</f>
        <v>-126.62455588682809</v>
      </c>
      <c r="F64" s="3">
        <f>'Raw data'!F64-'Raw data'!F57</f>
        <v>8784.141672371301</v>
      </c>
      <c r="G64" s="3">
        <f>'Raw data'!G64-'Raw data'!G57</f>
        <v>-25949.05406202166</v>
      </c>
      <c r="H64" s="3">
        <f>'Raw data'!H64-'Raw data'!H57</f>
        <v>4362.8711111605198</v>
      </c>
      <c r="I64" s="3">
        <f>'Raw data'!I64-'Raw data'!I57</f>
        <v>801.67833025960499</v>
      </c>
      <c r="J64" s="3">
        <f>'Raw data'!J64-'Raw data'!J57</f>
        <v>2698.6642326780998</v>
      </c>
      <c r="K64" s="3">
        <f>'Raw data'!K64-'Raw data'!K57</f>
        <v>1634.3315707829499</v>
      </c>
      <c r="L64" s="3">
        <f>'Raw data'!L64-'Raw data'!L57</f>
        <v>0</v>
      </c>
      <c r="M64" s="3">
        <f>'Raw data'!M64-'Raw data'!M57</f>
        <v>2563.18073534216</v>
      </c>
      <c r="N64" s="3">
        <f>'Raw data'!N64-'Raw data'!N57</f>
        <v>101.787510604863</v>
      </c>
      <c r="O64" s="3">
        <f>'Raw data'!O64-'Raw data'!O57</f>
        <v>164.193240816177</v>
      </c>
      <c r="P64" s="3">
        <f>'Raw data'!P64-'Raw data'!P57</f>
        <v>96.361421114417197</v>
      </c>
      <c r="Q64" s="3">
        <f>'Raw data'!Q64-'Raw data'!Q57</f>
        <v>352.19630952204398</v>
      </c>
      <c r="R64" s="3">
        <f>'Raw data'!R64-'Raw data'!R57</f>
        <v>-62.269656464378414</v>
      </c>
      <c r="S64" s="3">
        <f>'Raw data'!S64-'Raw data'!S57</f>
        <v>456.902143190537</v>
      </c>
      <c r="T64" s="3">
        <f>'Raw data'!T64-'Raw data'!T57</f>
        <v>167.874836954606</v>
      </c>
      <c r="U64" s="3">
        <f>'Raw data'!U64-'Raw data'!U57</f>
        <v>0</v>
      </c>
      <c r="V64" s="3">
        <f>'Raw data'!V64-'Raw data'!V57</f>
        <v>0</v>
      </c>
      <c r="W64" s="3">
        <f>'Raw data'!W64-'Raw data'!W57</f>
        <v>3616.2298459590502</v>
      </c>
      <c r="X64" s="3">
        <f>'Raw data'!X64-'Raw data'!X57</f>
        <v>306.45034481885699</v>
      </c>
      <c r="Y64" s="3">
        <f>'Raw data'!Y64-'Raw data'!Y57</f>
        <v>0</v>
      </c>
      <c r="Z64" s="3">
        <f>'Raw data'!Z64-'Raw data'!Z57</f>
        <v>364.723868743141</v>
      </c>
      <c r="AA64" s="3">
        <f>'Raw data'!AA64-'Raw data'!AA57</f>
        <v>1469.759678068549</v>
      </c>
      <c r="AB64" s="3">
        <f>'Raw data'!AB64-'Raw data'!AB57</f>
        <v>1879.06320334205</v>
      </c>
      <c r="AC64" s="3">
        <f>'Raw data'!AC64-'Raw data'!AC57</f>
        <v>0</v>
      </c>
    </row>
    <row r="65" spans="1:29" x14ac:dyDescent="0.35">
      <c r="A65" s="2"/>
      <c r="B65" s="2"/>
      <c r="C65" s="2" t="s">
        <v>8</v>
      </c>
      <c r="D65" s="3">
        <f>'Raw data'!D65-'Raw data'!D57</f>
        <v>36893.155283131979</v>
      </c>
      <c r="E65" s="3">
        <f>'Raw data'!E65-'Raw data'!E57</f>
        <v>-119.97460660280321</v>
      </c>
      <c r="F65" s="3">
        <f>'Raw data'!F65-'Raw data'!F57</f>
        <v>17958.331511722201</v>
      </c>
      <c r="G65" s="3">
        <f>'Raw data'!G65-'Raw data'!G57</f>
        <v>-26228.74266953563</v>
      </c>
      <c r="H65" s="3">
        <f>'Raw data'!H65-'Raw data'!H57</f>
        <v>4919.9061679085098</v>
      </c>
      <c r="I65" s="3">
        <f>'Raw data'!I65-'Raw data'!I57</f>
        <v>1145.4748236246201</v>
      </c>
      <c r="J65" s="3">
        <f>'Raw data'!J65-'Raw data'!J57</f>
        <v>3741.8965046437802</v>
      </c>
      <c r="K65" s="3">
        <f>'Raw data'!K65-'Raw data'!K57</f>
        <v>4394.8715594940104</v>
      </c>
      <c r="L65" s="3">
        <f>'Raw data'!L65-'Raw data'!L57</f>
        <v>2645.7038965494098</v>
      </c>
      <c r="M65" s="3">
        <f>'Raw data'!M65-'Raw data'!M57</f>
        <v>4448.4643828238004</v>
      </c>
      <c r="N65" s="3">
        <f>'Raw data'!N65-'Raw data'!N57</f>
        <v>501.46344386037606</v>
      </c>
      <c r="O65" s="3">
        <f>'Raw data'!O65-'Raw data'!O57</f>
        <v>563.02470176347504</v>
      </c>
      <c r="P65" s="3">
        <f>'Raw data'!P65-'Raw data'!P57</f>
        <v>664.13798320233104</v>
      </c>
      <c r="Q65" s="3">
        <f>'Raw data'!Q65-'Raw data'!Q57</f>
        <v>5035.8591693418903</v>
      </c>
      <c r="R65" s="3">
        <f>'Raw data'!R65-'Raw data'!R57</f>
        <v>1913.5186089151789</v>
      </c>
      <c r="S65" s="3">
        <f>'Raw data'!S65-'Raw data'!S57</f>
        <v>2496.69391761307</v>
      </c>
      <c r="T65" s="3">
        <f>'Raw data'!T65-'Raw data'!T57</f>
        <v>923.96002905986199</v>
      </c>
      <c r="U65" s="3">
        <f>'Raw data'!U65-'Raw data'!U57</f>
        <v>0</v>
      </c>
      <c r="V65" s="3">
        <f>'Raw data'!V65-'Raw data'!V57</f>
        <v>0</v>
      </c>
      <c r="W65" s="3">
        <f>'Raw data'!W65-'Raw data'!W57</f>
        <v>13813.167145216799</v>
      </c>
      <c r="X65" s="3">
        <f>'Raw data'!X65-'Raw data'!X57</f>
        <v>1148.25550086762</v>
      </c>
      <c r="Y65" s="3">
        <f>'Raw data'!Y65-'Raw data'!Y57</f>
        <v>0</v>
      </c>
      <c r="Z65" s="3">
        <f>'Raw data'!Z65-'Raw data'!Z57</f>
        <v>746.04132230580797</v>
      </c>
      <c r="AA65" s="3">
        <f>'Raw data'!AA65-'Raw data'!AA57</f>
        <v>2698.941669639069</v>
      </c>
      <c r="AB65" s="3">
        <f>'Raw data'!AB65-'Raw data'!AB57</f>
        <v>3081.9567764261901</v>
      </c>
      <c r="AC65" s="3">
        <f>'Raw data'!AC65-'Raw data'!AC57</f>
        <v>0</v>
      </c>
    </row>
    <row r="66" spans="1:29" x14ac:dyDescent="0.35">
      <c r="A66" s="2"/>
      <c r="B66" s="2"/>
      <c r="C66" s="2" t="s">
        <v>68</v>
      </c>
      <c r="D66" s="3">
        <f>'Raw data'!D66-'Raw data'!D57</f>
        <v>19591.897283595077</v>
      </c>
      <c r="E66" s="3">
        <f>'Raw data'!E66-'Raw data'!E57</f>
        <v>-122.6296344073269</v>
      </c>
      <c r="F66" s="3">
        <f>'Raw data'!F66-'Raw data'!F57</f>
        <v>16876.923886504501</v>
      </c>
      <c r="G66" s="3">
        <f>'Raw data'!G66-'Raw data'!G57</f>
        <v>-21503.618058215838</v>
      </c>
      <c r="H66" s="3">
        <f>'Raw data'!H66-'Raw data'!H57</f>
        <v>8570.8387414825702</v>
      </c>
      <c r="I66" s="3">
        <f>'Raw data'!I66-'Raw data'!I57</f>
        <v>1881.1763286820001</v>
      </c>
      <c r="J66" s="3">
        <f>'Raw data'!J66-'Raw data'!J57</f>
        <v>16717.834743432199</v>
      </c>
      <c r="K66" s="3">
        <f>'Raw data'!K66-'Raw data'!K57</f>
        <v>11166.509473444899</v>
      </c>
      <c r="L66" s="3">
        <f>'Raw data'!L66-'Raw data'!L57</f>
        <v>15489.148538052499</v>
      </c>
      <c r="M66" s="3">
        <f>'Raw data'!M66-'Raw data'!M57</f>
        <v>13690.468872633101</v>
      </c>
      <c r="N66" s="3">
        <f>'Raw data'!N66-'Raw data'!N57</f>
        <v>2022.5780447575612</v>
      </c>
      <c r="O66" s="3">
        <f>'Raw data'!O66-'Raw data'!O57</f>
        <v>2083.65472361705</v>
      </c>
      <c r="P66" s="3">
        <f>'Raw data'!P66-'Raw data'!P57</f>
        <v>2000.2999335724501</v>
      </c>
      <c r="Q66" s="3">
        <f>'Raw data'!Q66-'Raw data'!Q57</f>
        <v>11787.1555845783</v>
      </c>
      <c r="R66" s="3">
        <f>'Raw data'!R66-'Raw data'!R57</f>
        <v>1480.512635207479</v>
      </c>
      <c r="S66" s="3">
        <f>'Raw data'!S66-'Raw data'!S57</f>
        <v>4478.6731069527204</v>
      </c>
      <c r="T66" s="3">
        <f>'Raw data'!T66-'Raw data'!T57</f>
        <v>1120.00415985513</v>
      </c>
      <c r="U66" s="3">
        <f>'Raw data'!U66-'Raw data'!U57</f>
        <v>0</v>
      </c>
      <c r="V66" s="3">
        <f>'Raw data'!V66-'Raw data'!V57</f>
        <v>0</v>
      </c>
      <c r="W66" s="3">
        <f>'Raw data'!W66-'Raw data'!W57</f>
        <v>20113.191708299</v>
      </c>
      <c r="X66" s="3">
        <f>'Raw data'!X66-'Raw data'!X57</f>
        <v>6906.7957195694098</v>
      </c>
      <c r="Y66" s="3">
        <f>'Raw data'!Y66-'Raw data'!Y57</f>
        <v>0</v>
      </c>
      <c r="Z66" s="3">
        <f>'Raw data'!Z66-'Raw data'!Z57</f>
        <v>931.90153229597797</v>
      </c>
      <c r="AA66" s="3">
        <f>'Raw data'!AA66-'Raw data'!AA57</f>
        <v>2690.4041839419988</v>
      </c>
      <c r="AB66" s="3">
        <f>'Raw data'!AB66-'Raw data'!AB57</f>
        <v>3127.6248768371602</v>
      </c>
      <c r="AC66" s="3">
        <f>'Raw data'!AC66-'Raw data'!AC57</f>
        <v>0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8441C-775A-4CEE-BF63-8EA389BAD0B8}">
  <dimension ref="A1:AC59"/>
  <sheetViews>
    <sheetView workbookViewId="0"/>
  </sheetViews>
  <sheetFormatPr defaultRowHeight="14.5" x14ac:dyDescent="0.35"/>
  <cols>
    <col min="1" max="1" width="9.81640625" bestFit="1" customWidth="1"/>
    <col min="2" max="2" width="18.81640625" customWidth="1"/>
  </cols>
  <sheetData>
    <row r="1" spans="1:29" x14ac:dyDescent="0.35">
      <c r="A1" s="6" t="s">
        <v>105</v>
      </c>
      <c r="B1" s="6" t="s">
        <v>126</v>
      </c>
      <c r="C1" t="s">
        <v>104</v>
      </c>
      <c r="D1" t="s">
        <v>127</v>
      </c>
      <c r="E1" t="s">
        <v>128</v>
      </c>
      <c r="F1" t="s">
        <v>129</v>
      </c>
      <c r="G1" t="s">
        <v>130</v>
      </c>
      <c r="H1" t="s">
        <v>131</v>
      </c>
      <c r="I1" t="s">
        <v>132</v>
      </c>
      <c r="J1" t="s">
        <v>133</v>
      </c>
      <c r="K1" t="s">
        <v>134</v>
      </c>
      <c r="L1" t="s">
        <v>135</v>
      </c>
      <c r="M1" t="s">
        <v>136</v>
      </c>
      <c r="N1" t="s">
        <v>137</v>
      </c>
      <c r="O1" t="s">
        <v>138</v>
      </c>
      <c r="P1" t="s">
        <v>139</v>
      </c>
      <c r="Q1" t="s">
        <v>140</v>
      </c>
      <c r="R1" t="s">
        <v>141</v>
      </c>
      <c r="S1" t="s">
        <v>142</v>
      </c>
      <c r="T1" t="s">
        <v>143</v>
      </c>
      <c r="U1" t="s">
        <v>144</v>
      </c>
      <c r="V1" t="s">
        <v>145</v>
      </c>
      <c r="W1" t="s">
        <v>146</v>
      </c>
      <c r="X1" t="s">
        <v>147</v>
      </c>
      <c r="Y1" t="s">
        <v>148</v>
      </c>
      <c r="Z1" t="s">
        <v>149</v>
      </c>
      <c r="AA1" t="s">
        <v>150</v>
      </c>
      <c r="AB1" t="s">
        <v>151</v>
      </c>
      <c r="AC1" t="s">
        <v>152</v>
      </c>
    </row>
    <row r="2" spans="1:29" x14ac:dyDescent="0.35">
      <c r="A2" t="s">
        <v>116</v>
      </c>
      <c r="B2" s="7" t="str">
        <f t="shared" ref="B2:B31" si="0">LEFT(C2,3)</f>
        <v>CO1</v>
      </c>
      <c r="C2" t="s">
        <v>75</v>
      </c>
      <c r="D2">
        <v>4873.3660024767105</v>
      </c>
      <c r="E2">
        <v>-27.541487999339672</v>
      </c>
      <c r="F2">
        <v>4051.690581263184</v>
      </c>
      <c r="G2">
        <v>-7751.8517307049506</v>
      </c>
      <c r="H2">
        <v>2376.67108609252</v>
      </c>
      <c r="I2">
        <v>436.84737593570998</v>
      </c>
      <c r="J2">
        <v>2122.4724843715899</v>
      </c>
      <c r="K2">
        <v>1378.6368255841101</v>
      </c>
      <c r="L2">
        <v>0</v>
      </c>
      <c r="M2">
        <v>2391.0212473147799</v>
      </c>
      <c r="N2">
        <v>18.944523635871789</v>
      </c>
      <c r="O2">
        <v>105.036965428503</v>
      </c>
      <c r="P2">
        <v>152.84869172270501</v>
      </c>
      <c r="Q2">
        <v>526.51569497327705</v>
      </c>
      <c r="R2">
        <v>-54.661850123177004</v>
      </c>
      <c r="S2">
        <v>667.09658438153099</v>
      </c>
      <c r="T2">
        <v>27.978918955171991</v>
      </c>
      <c r="U2">
        <v>0</v>
      </c>
      <c r="V2">
        <v>0</v>
      </c>
      <c r="W2">
        <v>5448.1787100442098</v>
      </c>
      <c r="X2">
        <v>1041.8374367136801</v>
      </c>
      <c r="Y2">
        <v>0</v>
      </c>
      <c r="Z2">
        <v>642.43813573236696</v>
      </c>
      <c r="AA2">
        <v>4451.2315770513196</v>
      </c>
      <c r="AB2">
        <v>4383.1234638113701</v>
      </c>
      <c r="AC2">
        <v>0</v>
      </c>
    </row>
    <row r="3" spans="1:29" x14ac:dyDescent="0.35">
      <c r="A3" t="s">
        <v>116</v>
      </c>
      <c r="B3" s="7" t="str">
        <f t="shared" si="0"/>
        <v>CO1</v>
      </c>
      <c r="C3" t="s">
        <v>2</v>
      </c>
      <c r="D3">
        <v>21718.29762449161</v>
      </c>
      <c r="E3">
        <v>-8922.2055846352032</v>
      </c>
      <c r="F3">
        <v>7518.959096973651</v>
      </c>
      <c r="G3">
        <v>-27940.27361109708</v>
      </c>
      <c r="H3">
        <v>0</v>
      </c>
      <c r="I3">
        <v>853.96004115885103</v>
      </c>
      <c r="J3">
        <v>9921.5626938856894</v>
      </c>
      <c r="K3">
        <v>3091.1897994605602</v>
      </c>
      <c r="L3">
        <v>0</v>
      </c>
      <c r="M3">
        <v>9425.8691143449705</v>
      </c>
      <c r="N3">
        <v>456.27981154286942</v>
      </c>
      <c r="O3">
        <v>505.14824626159702</v>
      </c>
      <c r="P3">
        <v>601.54345580805796</v>
      </c>
      <c r="Q3">
        <v>5085.88647463699</v>
      </c>
      <c r="R3">
        <v>841.86097502219297</v>
      </c>
      <c r="S3">
        <v>8049.9990771667999</v>
      </c>
      <c r="T3">
        <v>908.70832288319411</v>
      </c>
      <c r="U3">
        <v>0</v>
      </c>
      <c r="V3">
        <v>0</v>
      </c>
      <c r="W3">
        <v>74153.610094371994</v>
      </c>
      <c r="X3">
        <v>2869.71893330893</v>
      </c>
      <c r="Y3">
        <v>0</v>
      </c>
      <c r="Z3">
        <v>438.20726431626201</v>
      </c>
      <c r="AA3">
        <v>2606.5856371604173</v>
      </c>
      <c r="AB3">
        <v>2660.5045390149407</v>
      </c>
      <c r="AC3">
        <v>0</v>
      </c>
    </row>
    <row r="4" spans="1:29" x14ac:dyDescent="0.35">
      <c r="A4" t="s">
        <v>116</v>
      </c>
      <c r="B4" s="7" t="str">
        <f t="shared" si="0"/>
        <v>CO1</v>
      </c>
      <c r="C4" t="s">
        <v>80</v>
      </c>
      <c r="D4">
        <v>7531.1430353496171</v>
      </c>
      <c r="E4">
        <v>-109.4857043626604</v>
      </c>
      <c r="F4">
        <v>7725.1185186685489</v>
      </c>
      <c r="G4">
        <v>-46717.162560088967</v>
      </c>
      <c r="H4">
        <v>5883.08135411492</v>
      </c>
      <c r="I4">
        <v>980.78579881908797</v>
      </c>
      <c r="J4">
        <v>4399.8788278459297</v>
      </c>
      <c r="K4">
        <v>1998.4367399574501</v>
      </c>
      <c r="L4">
        <v>0</v>
      </c>
      <c r="M4">
        <v>3468.6226648443399</v>
      </c>
      <c r="N4">
        <v>412.18186222728298</v>
      </c>
      <c r="O4">
        <v>225.937974559015</v>
      </c>
      <c r="P4">
        <v>332.44514986221799</v>
      </c>
      <c r="Q4">
        <v>1001.18523264892</v>
      </c>
      <c r="R4">
        <v>-598.2363683375379</v>
      </c>
      <c r="S4">
        <v>1319.1306136068599</v>
      </c>
      <c r="T4">
        <v>270.08001474951101</v>
      </c>
      <c r="U4">
        <v>0</v>
      </c>
      <c r="V4">
        <v>0</v>
      </c>
      <c r="W4">
        <v>48050.187998561603</v>
      </c>
      <c r="X4">
        <v>3616.34166994311</v>
      </c>
      <c r="Y4">
        <v>0</v>
      </c>
      <c r="Z4">
        <v>872.83681173479704</v>
      </c>
      <c r="AA4">
        <v>7335.8489603925163</v>
      </c>
      <c r="AB4">
        <v>7773.1411648269504</v>
      </c>
      <c r="AC4">
        <v>0</v>
      </c>
    </row>
    <row r="5" spans="1:29" x14ac:dyDescent="0.35">
      <c r="A5" t="s">
        <v>117</v>
      </c>
      <c r="B5" s="7" t="str">
        <f t="shared" si="0"/>
        <v>CO2</v>
      </c>
      <c r="C5" t="s">
        <v>14</v>
      </c>
      <c r="D5">
        <v>6635.5196337303605</v>
      </c>
      <c r="E5">
        <v>-24.107156884665905</v>
      </c>
      <c r="F5">
        <v>-19.015947502281961</v>
      </c>
      <c r="G5">
        <v>-9681.9234608252009</v>
      </c>
      <c r="H5">
        <v>0</v>
      </c>
      <c r="I5">
        <v>0</v>
      </c>
      <c r="J5">
        <v>1019.81924469914</v>
      </c>
      <c r="K5">
        <v>1012.48875660019</v>
      </c>
      <c r="L5">
        <v>0</v>
      </c>
      <c r="M5">
        <v>2262.32425703644</v>
      </c>
      <c r="N5">
        <v>91.482702285300803</v>
      </c>
      <c r="O5">
        <v>174.31571882346299</v>
      </c>
      <c r="P5">
        <v>95.229415506212604</v>
      </c>
      <c r="Q5">
        <v>816.41704308575004</v>
      </c>
      <c r="R5">
        <v>155.816728889892</v>
      </c>
      <c r="S5">
        <v>1064.2096059660601</v>
      </c>
      <c r="T5">
        <v>50.326007696826011</v>
      </c>
      <c r="U5">
        <v>0</v>
      </c>
      <c r="V5">
        <v>0</v>
      </c>
      <c r="W5">
        <v>34518.471694117703</v>
      </c>
      <c r="X5">
        <v>155.19954142620699</v>
      </c>
      <c r="Y5">
        <v>0</v>
      </c>
      <c r="Z5">
        <v>77.081193411266597</v>
      </c>
      <c r="AA5">
        <v>552.519619070114</v>
      </c>
      <c r="AB5">
        <v>458.957972634763</v>
      </c>
      <c r="AC5">
        <v>0</v>
      </c>
    </row>
    <row r="6" spans="1:29" x14ac:dyDescent="0.35">
      <c r="A6" t="s">
        <v>117</v>
      </c>
      <c r="B6" s="7" t="str">
        <f t="shared" si="0"/>
        <v>CO2</v>
      </c>
      <c r="C6" t="s">
        <v>18</v>
      </c>
      <c r="D6">
        <v>40150.576126286913</v>
      </c>
      <c r="E6">
        <v>-9203.5448999124601</v>
      </c>
      <c r="F6">
        <v>6207.43374790501</v>
      </c>
      <c r="G6">
        <v>-32057.096653096341</v>
      </c>
      <c r="H6">
        <v>0</v>
      </c>
      <c r="I6">
        <v>316.76466483616599</v>
      </c>
      <c r="J6">
        <v>1035.1785160193399</v>
      </c>
      <c r="K6">
        <v>1293.9425017060901</v>
      </c>
      <c r="L6">
        <v>0</v>
      </c>
      <c r="M6">
        <v>943.26371687740402</v>
      </c>
      <c r="N6">
        <v>47.217401931103396</v>
      </c>
      <c r="O6">
        <v>102.087013751508</v>
      </c>
      <c r="P6">
        <v>0</v>
      </c>
      <c r="Q6">
        <v>384.36354740668901</v>
      </c>
      <c r="R6">
        <v>-210.09424507727897</v>
      </c>
      <c r="S6">
        <v>131.71923126637799</v>
      </c>
      <c r="T6">
        <v>-179.23582199038199</v>
      </c>
      <c r="U6">
        <v>0</v>
      </c>
      <c r="V6">
        <v>0</v>
      </c>
      <c r="W6">
        <v>2065.0323906121698</v>
      </c>
      <c r="X6">
        <v>108.33766959530899</v>
      </c>
      <c r="Y6">
        <v>0</v>
      </c>
      <c r="Z6">
        <v>257.490308677911</v>
      </c>
      <c r="AA6">
        <v>887.62040812994701</v>
      </c>
      <c r="AB6">
        <v>941.14360856094095</v>
      </c>
      <c r="AC6">
        <v>0</v>
      </c>
    </row>
    <row r="7" spans="1:29" x14ac:dyDescent="0.35">
      <c r="A7" t="s">
        <v>117</v>
      </c>
      <c r="B7" s="7" t="str">
        <f t="shared" si="0"/>
        <v>CO2</v>
      </c>
      <c r="C7" t="s">
        <v>69</v>
      </c>
      <c r="D7">
        <v>47799.412423387228</v>
      </c>
      <c r="E7">
        <v>-141.13355207465111</v>
      </c>
      <c r="F7">
        <v>3928.8160178961298</v>
      </c>
      <c r="G7">
        <v>-49281.360532616716</v>
      </c>
      <c r="H7">
        <v>3136.9608515483301</v>
      </c>
      <c r="I7">
        <v>620.37433218237595</v>
      </c>
      <c r="J7">
        <v>2142.5020206446502</v>
      </c>
      <c r="K7">
        <v>1068.41448062276</v>
      </c>
      <c r="L7">
        <v>0</v>
      </c>
      <c r="M7">
        <v>3053.6215291893</v>
      </c>
      <c r="N7">
        <v>96.677063172098997</v>
      </c>
      <c r="O7">
        <v>198.91851214646999</v>
      </c>
      <c r="P7">
        <v>252.62146739969501</v>
      </c>
      <c r="Q7">
        <v>4250.5987138624796</v>
      </c>
      <c r="R7">
        <v>195.58900584140099</v>
      </c>
      <c r="S7">
        <v>3851.2317693570299</v>
      </c>
      <c r="T7">
        <v>815.61446234640198</v>
      </c>
      <c r="U7">
        <v>0</v>
      </c>
      <c r="V7">
        <v>0</v>
      </c>
      <c r="W7">
        <v>40662.140816028303</v>
      </c>
      <c r="X7">
        <v>468.13294965952701</v>
      </c>
      <c r="Y7">
        <v>0</v>
      </c>
      <c r="Z7">
        <v>269.79131108272202</v>
      </c>
      <c r="AA7">
        <v>1622.9716751619858</v>
      </c>
      <c r="AB7">
        <v>2159.1565784767399</v>
      </c>
      <c r="AC7">
        <v>0</v>
      </c>
    </row>
    <row r="8" spans="1:29" x14ac:dyDescent="0.35">
      <c r="A8" t="s">
        <v>118</v>
      </c>
      <c r="B8" s="7" t="str">
        <f t="shared" si="0"/>
        <v>CO3</v>
      </c>
      <c r="C8" t="s">
        <v>45</v>
      </c>
      <c r="D8">
        <v>7027.3123089749106</v>
      </c>
      <c r="E8">
        <v>-1.6887085612304027</v>
      </c>
      <c r="F8">
        <v>1911.267351120614</v>
      </c>
      <c r="G8">
        <v>-9681.9234608252009</v>
      </c>
      <c r="H8">
        <v>0</v>
      </c>
      <c r="I8">
        <v>259.14738762099</v>
      </c>
      <c r="J8">
        <v>0</v>
      </c>
      <c r="K8">
        <v>578.32405625473496</v>
      </c>
      <c r="L8">
        <v>0</v>
      </c>
      <c r="M8">
        <v>750.05552192370101</v>
      </c>
      <c r="N8">
        <v>-39.752834873078008</v>
      </c>
      <c r="O8">
        <v>44.7667689815339</v>
      </c>
      <c r="P8">
        <v>46.543549655347398</v>
      </c>
      <c r="Q8">
        <v>272.17570557672798</v>
      </c>
      <c r="R8">
        <v>-64.916134118305024</v>
      </c>
      <c r="S8">
        <v>288.41733061521302</v>
      </c>
      <c r="T8">
        <v>-21.859724999829197</v>
      </c>
      <c r="U8">
        <v>0</v>
      </c>
      <c r="V8">
        <v>0</v>
      </c>
      <c r="W8">
        <v>2584.2717685590801</v>
      </c>
      <c r="X8">
        <v>131.150728576418</v>
      </c>
      <c r="Y8">
        <v>0</v>
      </c>
      <c r="Z8">
        <v>375.10331572570601</v>
      </c>
      <c r="AA8">
        <v>2360.34567346006</v>
      </c>
      <c r="AB8">
        <v>2400.0065471855801</v>
      </c>
      <c r="AC8">
        <v>0</v>
      </c>
    </row>
    <row r="9" spans="1:29" x14ac:dyDescent="0.35">
      <c r="A9" t="s">
        <v>118</v>
      </c>
      <c r="B9" s="7" t="str">
        <f t="shared" si="0"/>
        <v>CO3</v>
      </c>
      <c r="C9" t="s">
        <v>85</v>
      </c>
      <c r="D9">
        <v>4552.4945352505911</v>
      </c>
      <c r="E9">
        <v>-9158.6869134825502</v>
      </c>
      <c r="F9">
        <v>25990.147761274548</v>
      </c>
      <c r="G9">
        <v>-21422.3849022182</v>
      </c>
      <c r="H9">
        <v>13593.8816447387</v>
      </c>
      <c r="I9">
        <v>2479.80201159943</v>
      </c>
      <c r="J9">
        <v>17329.856300218398</v>
      </c>
      <c r="K9">
        <v>10953.4699847355</v>
      </c>
      <c r="L9">
        <v>0</v>
      </c>
      <c r="M9">
        <v>21035.717975416199</v>
      </c>
      <c r="N9">
        <v>2801.7516213177496</v>
      </c>
      <c r="O9">
        <v>1107.09797655273</v>
      </c>
      <c r="P9">
        <v>8453.5022751159595</v>
      </c>
      <c r="Q9">
        <v>6312.4007157108599</v>
      </c>
      <c r="R9">
        <v>3521.0544349747533</v>
      </c>
      <c r="S9">
        <v>7903.2989559342996</v>
      </c>
      <c r="T9">
        <v>1152.5938696197341</v>
      </c>
      <c r="U9">
        <v>0</v>
      </c>
      <c r="V9">
        <v>0</v>
      </c>
      <c r="W9">
        <v>64154.544226954</v>
      </c>
      <c r="X9">
        <v>608.063954311251</v>
      </c>
      <c r="Y9">
        <v>0</v>
      </c>
      <c r="Z9">
        <v>488.48963406458802</v>
      </c>
      <c r="AA9">
        <v>2556.2491064316268</v>
      </c>
      <c r="AB9">
        <v>2654.9845513070009</v>
      </c>
      <c r="AC9">
        <v>0</v>
      </c>
    </row>
    <row r="10" spans="1:29" x14ac:dyDescent="0.35">
      <c r="A10" t="s">
        <v>118</v>
      </c>
      <c r="B10" s="7" t="str">
        <f t="shared" si="0"/>
        <v>CO3</v>
      </c>
      <c r="C10" t="s">
        <v>12</v>
      </c>
      <c r="D10">
        <v>11259.521498938326</v>
      </c>
      <c r="E10">
        <v>-123.86171181461199</v>
      </c>
      <c r="F10">
        <v>8767.6435954993503</v>
      </c>
      <c r="G10">
        <v>-46789.903219018881</v>
      </c>
      <c r="H10">
        <v>4821.8086365086001</v>
      </c>
      <c r="I10">
        <v>800.09814310434695</v>
      </c>
      <c r="J10">
        <v>8610.0758549649108</v>
      </c>
      <c r="K10">
        <v>4081.7793649044102</v>
      </c>
      <c r="L10">
        <v>0</v>
      </c>
      <c r="M10">
        <v>10829.740640584199</v>
      </c>
      <c r="N10">
        <v>318.37661387181299</v>
      </c>
      <c r="O10">
        <v>420.61806284618399</v>
      </c>
      <c r="P10">
        <v>735.66499378657397</v>
      </c>
      <c r="Q10">
        <v>4786.6673573025</v>
      </c>
      <c r="R10">
        <v>2609.6584489123111</v>
      </c>
      <c r="S10">
        <v>6956.3446361783999</v>
      </c>
      <c r="T10">
        <v>1164.42118577664</v>
      </c>
      <c r="U10">
        <v>0</v>
      </c>
      <c r="V10">
        <v>0</v>
      </c>
      <c r="W10">
        <v>101024.318920979</v>
      </c>
      <c r="X10">
        <v>1629.30861286083</v>
      </c>
      <c r="Y10">
        <v>0</v>
      </c>
      <c r="Z10">
        <v>722.88797682561801</v>
      </c>
      <c r="AA10">
        <v>3714.272944550326</v>
      </c>
      <c r="AB10">
        <v>4352.6341199096296</v>
      </c>
      <c r="AC10">
        <v>0</v>
      </c>
    </row>
    <row r="11" spans="1:29" x14ac:dyDescent="0.35">
      <c r="A11" t="s">
        <v>119</v>
      </c>
      <c r="B11" s="7" t="str">
        <f t="shared" si="0"/>
        <v>CO4</v>
      </c>
      <c r="C11" t="s">
        <v>102</v>
      </c>
      <c r="D11">
        <v>26164.501508520261</v>
      </c>
      <c r="E11">
        <v>20.878107677709295</v>
      </c>
      <c r="F11">
        <v>9016.3700065099438</v>
      </c>
      <c r="G11">
        <v>-8827.040712653461</v>
      </c>
      <c r="H11">
        <v>19263.6104152187</v>
      </c>
      <c r="I11">
        <v>1063.3391241816</v>
      </c>
      <c r="J11">
        <v>3081.04243423242</v>
      </c>
      <c r="K11">
        <v>1280.5647294546</v>
      </c>
      <c r="L11">
        <v>227.80136664308901</v>
      </c>
      <c r="M11">
        <v>4898.5114127871102</v>
      </c>
      <c r="N11">
        <v>82.274640024521801</v>
      </c>
      <c r="O11">
        <v>168.64707500847501</v>
      </c>
      <c r="P11">
        <v>119.881705190326</v>
      </c>
      <c r="Q11">
        <v>181.15637176530399</v>
      </c>
      <c r="R11">
        <v>-117.95884226381001</v>
      </c>
      <c r="S11">
        <v>118.093190220439</v>
      </c>
      <c r="T11">
        <v>10.817322136413992</v>
      </c>
      <c r="U11">
        <v>0</v>
      </c>
      <c r="V11">
        <v>0</v>
      </c>
      <c r="W11">
        <v>17437.818926449901</v>
      </c>
      <c r="X11">
        <v>686.20754115806199</v>
      </c>
      <c r="Y11">
        <v>0</v>
      </c>
      <c r="Z11">
        <v>0</v>
      </c>
      <c r="AA11">
        <v>14707.2378873299</v>
      </c>
      <c r="AB11">
        <v>14738.672765805901</v>
      </c>
      <c r="AC11">
        <v>0</v>
      </c>
    </row>
    <row r="12" spans="1:29" x14ac:dyDescent="0.35">
      <c r="A12" t="s">
        <v>119</v>
      </c>
      <c r="B12" s="7" t="str">
        <f t="shared" si="0"/>
        <v>CO4</v>
      </c>
      <c r="C12" t="s">
        <v>7</v>
      </c>
      <c r="D12">
        <v>21042.863759081709</v>
      </c>
      <c r="E12">
        <v>-9306.8641648595913</v>
      </c>
      <c r="F12">
        <v>13289.464092093351</v>
      </c>
      <c r="G12">
        <v>-31294.079371774809</v>
      </c>
      <c r="H12">
        <v>11535.578459541901</v>
      </c>
      <c r="I12">
        <v>0</v>
      </c>
      <c r="J12">
        <v>2320.0215238997198</v>
      </c>
      <c r="K12">
        <v>1074.2094221066</v>
      </c>
      <c r="L12">
        <v>0</v>
      </c>
      <c r="M12">
        <v>2988.47802972912</v>
      </c>
      <c r="N12">
        <v>20.2575517822752</v>
      </c>
      <c r="O12">
        <v>75.181808620610497</v>
      </c>
      <c r="P12">
        <v>72.119890213803899</v>
      </c>
      <c r="Q12">
        <v>395.63984147354103</v>
      </c>
      <c r="R12">
        <v>-25.670117317823951</v>
      </c>
      <c r="S12">
        <v>265.54814534976799</v>
      </c>
      <c r="T12">
        <v>-178.083454387166</v>
      </c>
      <c r="U12">
        <v>0</v>
      </c>
      <c r="V12">
        <v>0</v>
      </c>
      <c r="W12">
        <v>3384.1751439873101</v>
      </c>
      <c r="X12">
        <v>1229.4892819168899</v>
      </c>
      <c r="Y12">
        <v>0</v>
      </c>
      <c r="Z12">
        <v>564.69770120206397</v>
      </c>
      <c r="AA12">
        <v>6867.9376729050273</v>
      </c>
      <c r="AB12">
        <v>7041.0321316328909</v>
      </c>
      <c r="AC12">
        <v>0</v>
      </c>
    </row>
    <row r="13" spans="1:29" x14ac:dyDescent="0.35">
      <c r="A13" t="s">
        <v>119</v>
      </c>
      <c r="B13" s="7" t="str">
        <f t="shared" si="0"/>
        <v>CO4</v>
      </c>
      <c r="C13" t="s">
        <v>100</v>
      </c>
      <c r="D13">
        <v>127649.26432486832</v>
      </c>
      <c r="E13">
        <v>-142.51384310415889</v>
      </c>
      <c r="F13">
        <v>27447.450489033748</v>
      </c>
      <c r="G13">
        <v>-51612.590488803122</v>
      </c>
      <c r="H13">
        <v>32235.939366668401</v>
      </c>
      <c r="I13">
        <v>1866.3215966031501</v>
      </c>
      <c r="J13">
        <v>3245.19481671325</v>
      </c>
      <c r="K13">
        <v>1561.87430943957</v>
      </c>
      <c r="L13">
        <v>277.10016871857499</v>
      </c>
      <c r="M13">
        <v>6032.3954842964004</v>
      </c>
      <c r="N13">
        <v>75.621303133421009</v>
      </c>
      <c r="O13">
        <v>173.24042455846001</v>
      </c>
      <c r="P13">
        <v>135.940293600226</v>
      </c>
      <c r="Q13">
        <v>270.91111576927102</v>
      </c>
      <c r="R13">
        <v>-748.73697672476897</v>
      </c>
      <c r="S13">
        <v>156.09610910750001</v>
      </c>
      <c r="T13">
        <v>136.56888003730799</v>
      </c>
      <c r="U13">
        <v>0</v>
      </c>
      <c r="V13">
        <v>0</v>
      </c>
      <c r="W13">
        <v>3407.0858651497601</v>
      </c>
      <c r="X13">
        <v>1399.39136144091</v>
      </c>
      <c r="Y13">
        <v>0</v>
      </c>
      <c r="Z13">
        <v>471.11592123465698</v>
      </c>
      <c r="AA13">
        <v>7906.5840605875965</v>
      </c>
      <c r="AB13">
        <v>8399.1100193430102</v>
      </c>
      <c r="AC13">
        <v>0</v>
      </c>
    </row>
    <row r="14" spans="1:29" x14ac:dyDescent="0.35">
      <c r="A14" t="s">
        <v>120</v>
      </c>
      <c r="B14" s="7" t="str">
        <f t="shared" si="0"/>
        <v>CO5</v>
      </c>
      <c r="C14" t="s">
        <v>35</v>
      </c>
      <c r="D14">
        <v>6412.688659724321</v>
      </c>
      <c r="E14">
        <v>-3.2058306886281009</v>
      </c>
      <c r="F14">
        <v>3435.3121787098544</v>
      </c>
      <c r="G14">
        <v>-7865.7986808165106</v>
      </c>
      <c r="H14">
        <v>0</v>
      </c>
      <c r="I14">
        <v>306.03841420286398</v>
      </c>
      <c r="J14">
        <v>1351.74571269642</v>
      </c>
      <c r="K14">
        <v>740.60484813462597</v>
      </c>
      <c r="L14">
        <v>0</v>
      </c>
      <c r="M14">
        <v>1988.0610377729399</v>
      </c>
      <c r="N14">
        <v>-13.8848115750055</v>
      </c>
      <c r="O14">
        <v>73.443400384345395</v>
      </c>
      <c r="P14">
        <v>97.861461603013495</v>
      </c>
      <c r="Q14">
        <v>216.311829328074</v>
      </c>
      <c r="R14">
        <v>-152.02311253291651</v>
      </c>
      <c r="S14">
        <v>387.37366752510798</v>
      </c>
      <c r="T14">
        <v>246.78785374204199</v>
      </c>
      <c r="U14">
        <v>0</v>
      </c>
      <c r="V14">
        <v>0</v>
      </c>
      <c r="W14">
        <v>25729.119725811601</v>
      </c>
      <c r="X14">
        <v>209.23223869838799</v>
      </c>
      <c r="Y14">
        <v>0</v>
      </c>
      <c r="Z14">
        <v>224.53137530228</v>
      </c>
      <c r="AA14">
        <v>2174.61797485531</v>
      </c>
      <c r="AB14">
        <v>2169.7105649598202</v>
      </c>
      <c r="AC14">
        <v>0</v>
      </c>
    </row>
    <row r="15" spans="1:29" x14ac:dyDescent="0.35">
      <c r="A15" t="s">
        <v>120</v>
      </c>
      <c r="B15" s="7" t="str">
        <f t="shared" si="0"/>
        <v>CO5</v>
      </c>
      <c r="C15" t="s">
        <v>74</v>
      </c>
      <c r="D15">
        <v>39644.392177549809</v>
      </c>
      <c r="E15">
        <v>-9038.9062430141003</v>
      </c>
      <c r="F15">
        <v>4703.4674481221991</v>
      </c>
      <c r="G15">
        <v>-31473.301260497101</v>
      </c>
      <c r="H15">
        <v>2571.1446465684398</v>
      </c>
      <c r="I15">
        <v>438.88706480874498</v>
      </c>
      <c r="J15">
        <v>1520.96635807553</v>
      </c>
      <c r="K15">
        <v>1012.78153070087</v>
      </c>
      <c r="L15">
        <v>0</v>
      </c>
      <c r="M15">
        <v>1818.15567307781</v>
      </c>
      <c r="N15">
        <v>30.094267918624098</v>
      </c>
      <c r="O15">
        <v>92.598434226556193</v>
      </c>
      <c r="P15">
        <v>52.306054541423201</v>
      </c>
      <c r="Q15">
        <v>332.40481936204498</v>
      </c>
      <c r="R15">
        <v>-261.997473941686</v>
      </c>
      <c r="S15">
        <v>415.31263268065601</v>
      </c>
      <c r="T15">
        <v>-146.134822533722</v>
      </c>
      <c r="U15">
        <v>0</v>
      </c>
      <c r="V15">
        <v>0</v>
      </c>
      <c r="W15">
        <v>7131.4570177546202</v>
      </c>
      <c r="X15">
        <v>499.30183142900501</v>
      </c>
      <c r="Y15">
        <v>0</v>
      </c>
      <c r="Z15">
        <v>348.68954602631197</v>
      </c>
      <c r="AA15">
        <v>1620.7393100289469</v>
      </c>
      <c r="AB15">
        <v>1773.9900084161309</v>
      </c>
      <c r="AC15">
        <v>0</v>
      </c>
    </row>
    <row r="16" spans="1:29" x14ac:dyDescent="0.35">
      <c r="A16" t="s">
        <v>120</v>
      </c>
      <c r="B16" s="7" t="str">
        <f t="shared" si="0"/>
        <v>CO5</v>
      </c>
      <c r="C16" t="s">
        <v>32</v>
      </c>
      <c r="D16">
        <v>12453.985270442527</v>
      </c>
      <c r="E16">
        <v>-150.85471713071712</v>
      </c>
      <c r="F16">
        <v>4949.3044729529902</v>
      </c>
      <c r="G16">
        <v>-49969.344848765206</v>
      </c>
      <c r="H16">
        <v>3644.73802210229</v>
      </c>
      <c r="I16">
        <v>437.714570019983</v>
      </c>
      <c r="J16">
        <v>1996.52253908023</v>
      </c>
      <c r="K16">
        <v>1328.29379381639</v>
      </c>
      <c r="L16">
        <v>0</v>
      </c>
      <c r="M16">
        <v>2011.57402523768</v>
      </c>
      <c r="N16">
        <v>134.330726732465</v>
      </c>
      <c r="O16">
        <v>185.940359671306</v>
      </c>
      <c r="P16">
        <v>92.127423380761201</v>
      </c>
      <c r="Q16">
        <v>397.64010475342798</v>
      </c>
      <c r="R16">
        <v>-662.07044406225498</v>
      </c>
      <c r="S16">
        <v>479.89965377194602</v>
      </c>
      <c r="T16">
        <v>209.76074612571799</v>
      </c>
      <c r="U16">
        <v>0</v>
      </c>
      <c r="V16">
        <v>0</v>
      </c>
      <c r="W16">
        <v>31472.981088018299</v>
      </c>
      <c r="X16">
        <v>578.03690359984796</v>
      </c>
      <c r="Y16">
        <v>0</v>
      </c>
      <c r="Z16">
        <v>504.44579575032998</v>
      </c>
      <c r="AA16">
        <v>3136.558864330756</v>
      </c>
      <c r="AB16">
        <v>3625.11163764602</v>
      </c>
      <c r="AC16">
        <v>0</v>
      </c>
    </row>
    <row r="17" spans="1:29" x14ac:dyDescent="0.35">
      <c r="A17" t="s">
        <v>107</v>
      </c>
      <c r="B17" s="7" t="str">
        <f t="shared" si="0"/>
        <v>CO6</v>
      </c>
      <c r="C17" t="s">
        <v>28</v>
      </c>
      <c r="D17">
        <v>1015.2208132462963</v>
      </c>
      <c r="E17">
        <v>-815.00495397694999</v>
      </c>
      <c r="F17">
        <v>1696.0606038638398</v>
      </c>
      <c r="G17">
        <v>1784.8160403143499</v>
      </c>
      <c r="H17">
        <v>1565.135943889476</v>
      </c>
      <c r="I17">
        <v>292.91902870003997</v>
      </c>
      <c r="J17">
        <v>3329.7386660254001</v>
      </c>
      <c r="K17">
        <v>1736.9586252259501</v>
      </c>
      <c r="L17">
        <v>0</v>
      </c>
      <c r="M17">
        <v>7473.8151238057499</v>
      </c>
      <c r="N17">
        <v>654.23577803411035</v>
      </c>
      <c r="O17">
        <v>309.91650251344839</v>
      </c>
      <c r="P17">
        <v>326.20769274264097</v>
      </c>
      <c r="Q17">
        <v>2067.4707739219698</v>
      </c>
      <c r="R17">
        <v>951.92173253076305</v>
      </c>
      <c r="S17">
        <v>3047.1572500779298</v>
      </c>
      <c r="T17">
        <v>851.50071216258902</v>
      </c>
      <c r="U17">
        <v>0</v>
      </c>
      <c r="V17">
        <v>0</v>
      </c>
      <c r="W17">
        <v>42022.767733426597</v>
      </c>
      <c r="X17">
        <v>966.10683138359502</v>
      </c>
      <c r="Y17">
        <v>0</v>
      </c>
      <c r="Z17">
        <v>436.59232498450001</v>
      </c>
      <c r="AA17">
        <v>1947.1497998350401</v>
      </c>
      <c r="AB17">
        <v>1980.96100946257</v>
      </c>
      <c r="AC17">
        <v>0</v>
      </c>
    </row>
    <row r="18" spans="1:29" x14ac:dyDescent="0.35">
      <c r="A18" t="s">
        <v>107</v>
      </c>
      <c r="B18" s="7" t="str">
        <f t="shared" si="0"/>
        <v>CO6</v>
      </c>
      <c r="C18" t="s">
        <v>94</v>
      </c>
      <c r="D18">
        <v>13731.848767958878</v>
      </c>
      <c r="E18">
        <v>-20730.865464612078</v>
      </c>
      <c r="F18">
        <v>7617.394362071951</v>
      </c>
      <c r="G18">
        <v>-20839.410310974021</v>
      </c>
      <c r="H18">
        <v>4900.7941828883304</v>
      </c>
      <c r="I18">
        <v>686.61021180101898</v>
      </c>
      <c r="J18">
        <v>2455.3056425303798</v>
      </c>
      <c r="K18">
        <v>1568.2163139384099</v>
      </c>
      <c r="L18">
        <v>0</v>
      </c>
      <c r="M18">
        <v>4510.5986985630097</v>
      </c>
      <c r="N18">
        <v>168.95372712305749</v>
      </c>
      <c r="O18">
        <v>157.9652884239685</v>
      </c>
      <c r="P18">
        <v>227.60522848437299</v>
      </c>
      <c r="Q18">
        <v>2040.62160343765</v>
      </c>
      <c r="R18">
        <v>1102.40339559621</v>
      </c>
      <c r="S18">
        <v>3512.4486968762499</v>
      </c>
      <c r="T18">
        <v>1333.21040826279</v>
      </c>
      <c r="U18">
        <v>0</v>
      </c>
      <c r="V18">
        <v>0</v>
      </c>
      <c r="W18">
        <v>62872.568432906999</v>
      </c>
      <c r="X18">
        <v>2682.3332685709001</v>
      </c>
      <c r="Y18">
        <v>0</v>
      </c>
      <c r="Z18">
        <v>472.60252874854882</v>
      </c>
      <c r="AA18">
        <v>2344.4338396071671</v>
      </c>
      <c r="AB18">
        <v>2386.077956027651</v>
      </c>
      <c r="AC18">
        <v>0</v>
      </c>
    </row>
    <row r="19" spans="1:29" x14ac:dyDescent="0.35">
      <c r="A19" t="s">
        <v>107</v>
      </c>
      <c r="B19" s="7" t="str">
        <f t="shared" si="0"/>
        <v>CO6</v>
      </c>
      <c r="C19" t="s">
        <v>21</v>
      </c>
      <c r="D19">
        <v>14649.581156579477</v>
      </c>
      <c r="E19">
        <v>-119.3596686997752</v>
      </c>
      <c r="F19">
        <v>8610.1431278721011</v>
      </c>
      <c r="G19">
        <v>-25003.141316463898</v>
      </c>
      <c r="H19">
        <v>5295.15136247173</v>
      </c>
      <c r="I19">
        <v>768.25814463645804</v>
      </c>
      <c r="J19">
        <v>3225.2646427816799</v>
      </c>
      <c r="K19">
        <v>2068.0635466733102</v>
      </c>
      <c r="L19">
        <v>0</v>
      </c>
      <c r="M19">
        <v>3814.7312589435401</v>
      </c>
      <c r="N19">
        <v>154.256417457395</v>
      </c>
      <c r="O19">
        <v>215.931282866175</v>
      </c>
      <c r="P19">
        <v>320.861078250491</v>
      </c>
      <c r="Q19">
        <v>1546.4175714098899</v>
      </c>
      <c r="R19">
        <v>806.9158791497639</v>
      </c>
      <c r="S19">
        <v>3736.71925605147</v>
      </c>
      <c r="T19">
        <v>871.02168644577</v>
      </c>
      <c r="U19">
        <v>0</v>
      </c>
      <c r="V19">
        <v>0</v>
      </c>
      <c r="W19">
        <v>63752.467366029399</v>
      </c>
      <c r="X19">
        <v>3424.0531302450499</v>
      </c>
      <c r="Y19">
        <v>0</v>
      </c>
      <c r="Z19">
        <v>450.21265934497802</v>
      </c>
      <c r="AA19">
        <v>2384.6841155243187</v>
      </c>
      <c r="AB19">
        <v>2738.06653721775</v>
      </c>
      <c r="AC19">
        <v>0</v>
      </c>
    </row>
    <row r="20" spans="1:29" x14ac:dyDescent="0.35">
      <c r="A20" t="s">
        <v>108</v>
      </c>
      <c r="B20" s="7" t="str">
        <f t="shared" si="0"/>
        <v>CO7</v>
      </c>
      <c r="C20" t="s">
        <v>48</v>
      </c>
      <c r="D20">
        <v>3330.7744492248362</v>
      </c>
      <c r="E20">
        <v>-742.42069786806292</v>
      </c>
      <c r="F20">
        <v>5002.7334731614792</v>
      </c>
      <c r="G20">
        <v>3328.2814628917999</v>
      </c>
      <c r="H20">
        <v>4175.2582793164256</v>
      </c>
      <c r="I20">
        <v>777.78797629267603</v>
      </c>
      <c r="J20">
        <v>5988.21946482575</v>
      </c>
      <c r="K20">
        <v>2755.6343902640601</v>
      </c>
      <c r="L20">
        <v>0</v>
      </c>
      <c r="M20">
        <v>9601.9845526033296</v>
      </c>
      <c r="N20">
        <v>371.66360658709539</v>
      </c>
      <c r="O20">
        <v>362.1016239472454</v>
      </c>
      <c r="P20">
        <v>528.90960111939899</v>
      </c>
      <c r="Q20">
        <v>3167.4484386229501</v>
      </c>
      <c r="R20">
        <v>674.58476363247405</v>
      </c>
      <c r="S20">
        <v>3426.3567426223599</v>
      </c>
      <c r="T20">
        <v>1023.051214878462</v>
      </c>
      <c r="U20">
        <v>0</v>
      </c>
      <c r="V20">
        <v>0</v>
      </c>
      <c r="W20">
        <v>30634.516587769602</v>
      </c>
      <c r="X20">
        <v>477.15167079803001</v>
      </c>
      <c r="Y20">
        <v>0</v>
      </c>
      <c r="Z20">
        <v>524.38666906279195</v>
      </c>
      <c r="AA20">
        <v>3201.2992777203999</v>
      </c>
      <c r="AB20">
        <v>3166.61503795615</v>
      </c>
      <c r="AC20">
        <v>0</v>
      </c>
    </row>
    <row r="21" spans="1:29" x14ac:dyDescent="0.35">
      <c r="A21" t="s">
        <v>108</v>
      </c>
      <c r="B21" s="7" t="str">
        <f t="shared" si="0"/>
        <v>CO7</v>
      </c>
      <c r="C21" t="s">
        <v>40</v>
      </c>
      <c r="D21">
        <v>14133.233452325878</v>
      </c>
      <c r="E21">
        <v>-22084.483021766559</v>
      </c>
      <c r="F21">
        <v>7720.7545430204209</v>
      </c>
      <c r="G21">
        <v>-21374.641728441191</v>
      </c>
      <c r="H21">
        <v>4567.6873528693504</v>
      </c>
      <c r="I21">
        <v>615.11192541619801</v>
      </c>
      <c r="J21">
        <v>2221.83922448062</v>
      </c>
      <c r="K21">
        <v>1489.69151154525</v>
      </c>
      <c r="L21">
        <v>0</v>
      </c>
      <c r="M21">
        <v>7545.0969629349602</v>
      </c>
      <c r="N21">
        <v>210.08952861487847</v>
      </c>
      <c r="O21">
        <v>200.25968604143452</v>
      </c>
      <c r="P21">
        <v>399.26046947356701</v>
      </c>
      <c r="Q21">
        <v>3224.6659865734</v>
      </c>
      <c r="R21">
        <v>547.21677127389307</v>
      </c>
      <c r="S21">
        <v>4529.1457829608999</v>
      </c>
      <c r="T21">
        <v>1462.963343657</v>
      </c>
      <c r="U21">
        <v>0</v>
      </c>
      <c r="V21">
        <v>0</v>
      </c>
      <c r="W21">
        <v>58705.964132806497</v>
      </c>
      <c r="X21">
        <v>1095.3919790495499</v>
      </c>
      <c r="Y21">
        <v>0</v>
      </c>
      <c r="Z21">
        <v>403.21497720025991</v>
      </c>
      <c r="AA21">
        <v>2459.876133296857</v>
      </c>
      <c r="AB21">
        <v>2519.4393772950111</v>
      </c>
      <c r="AC21">
        <v>0</v>
      </c>
    </row>
    <row r="22" spans="1:29" x14ac:dyDescent="0.35">
      <c r="A22" t="s">
        <v>108</v>
      </c>
      <c r="B22" s="7" t="str">
        <f t="shared" si="0"/>
        <v>CO7</v>
      </c>
      <c r="C22" t="s">
        <v>11</v>
      </c>
      <c r="D22">
        <v>39155.275267176476</v>
      </c>
      <c r="E22">
        <v>-109.8877113298814</v>
      </c>
      <c r="F22">
        <v>10894.500298699</v>
      </c>
      <c r="G22">
        <v>-24465.166225052759</v>
      </c>
      <c r="H22">
        <v>4540.0655271323603</v>
      </c>
      <c r="I22">
        <v>974.69881855523204</v>
      </c>
      <c r="J22">
        <v>2763.72712473102</v>
      </c>
      <c r="K22">
        <v>1583.6298430046099</v>
      </c>
      <c r="L22">
        <v>32.489794150450102</v>
      </c>
      <c r="M22">
        <v>2239.7687008261901</v>
      </c>
      <c r="N22">
        <v>65.756228078363989</v>
      </c>
      <c r="O22">
        <v>127.789856425867</v>
      </c>
      <c r="P22">
        <v>169.69111410006701</v>
      </c>
      <c r="Q22">
        <v>600.62180371861803</v>
      </c>
      <c r="R22">
        <v>169.57677419136201</v>
      </c>
      <c r="S22">
        <v>1489.50466585818</v>
      </c>
      <c r="T22">
        <v>529.30989955089103</v>
      </c>
      <c r="U22">
        <v>0</v>
      </c>
      <c r="V22">
        <v>0</v>
      </c>
      <c r="W22">
        <v>35075.686038697801</v>
      </c>
      <c r="X22">
        <v>607.90409130777402</v>
      </c>
      <c r="Y22">
        <v>0</v>
      </c>
      <c r="Z22">
        <v>463.83535533802097</v>
      </c>
      <c r="AA22">
        <v>2327.9427066848389</v>
      </c>
      <c r="AB22">
        <v>2729.95856417194</v>
      </c>
      <c r="AC22">
        <v>0</v>
      </c>
    </row>
    <row r="23" spans="1:29" x14ac:dyDescent="0.35">
      <c r="A23" t="s">
        <v>109</v>
      </c>
      <c r="B23" s="7" t="str">
        <f t="shared" si="0"/>
        <v>CO8</v>
      </c>
      <c r="C23" t="s">
        <v>1</v>
      </c>
      <c r="D23">
        <v>1854.0129708419263</v>
      </c>
      <c r="E23">
        <v>-940.83941105393501</v>
      </c>
      <c r="F23">
        <v>836.54616861765999</v>
      </c>
      <c r="G23">
        <v>891.94451355253102</v>
      </c>
      <c r="H23">
        <v>646.27752786560302</v>
      </c>
      <c r="I23">
        <v>259.18959201690097</v>
      </c>
      <c r="J23">
        <v>628.98358942128903</v>
      </c>
      <c r="K23">
        <v>226.25787439142999</v>
      </c>
      <c r="L23">
        <v>0</v>
      </c>
      <c r="M23">
        <v>382.78737181343303</v>
      </c>
      <c r="N23">
        <v>41.175716086770493</v>
      </c>
      <c r="O23">
        <v>-31.240096455812601</v>
      </c>
      <c r="P23">
        <v>19.8088969199008</v>
      </c>
      <c r="Q23">
        <v>196.12844971998501</v>
      </c>
      <c r="R23">
        <v>59.124280434969101</v>
      </c>
      <c r="S23">
        <v>242.43123632563501</v>
      </c>
      <c r="T23">
        <v>-63.928364636819097</v>
      </c>
      <c r="U23">
        <v>0</v>
      </c>
      <c r="V23">
        <v>0</v>
      </c>
      <c r="W23">
        <v>2149.5573146275901</v>
      </c>
      <c r="X23">
        <v>735.46527116958396</v>
      </c>
      <c r="Y23">
        <v>0</v>
      </c>
      <c r="Z23">
        <v>322.34585038050898</v>
      </c>
      <c r="AA23">
        <v>1376.7582175326099</v>
      </c>
      <c r="AB23">
        <v>1349.80112904931</v>
      </c>
      <c r="AC23">
        <v>0</v>
      </c>
    </row>
    <row r="24" spans="1:29" x14ac:dyDescent="0.35">
      <c r="A24" t="s">
        <v>109</v>
      </c>
      <c r="B24" s="7" t="str">
        <f t="shared" si="0"/>
        <v>CO8</v>
      </c>
      <c r="C24" t="s">
        <v>89</v>
      </c>
      <c r="D24">
        <v>11362.638847123479</v>
      </c>
      <c r="E24">
        <v>-21566.285323387488</v>
      </c>
      <c r="F24">
        <v>10754.31156401927</v>
      </c>
      <c r="G24">
        <v>-17538.79838278189</v>
      </c>
      <c r="H24">
        <v>6140.6722527703996</v>
      </c>
      <c r="I24">
        <v>1424.64912113011</v>
      </c>
      <c r="J24">
        <v>10899.110231005099</v>
      </c>
      <c r="K24">
        <v>6409.4824967468803</v>
      </c>
      <c r="L24">
        <v>813.52220805676598</v>
      </c>
      <c r="M24">
        <v>11798.461746848199</v>
      </c>
      <c r="N24">
        <v>1601.3571929082275</v>
      </c>
      <c r="O24">
        <v>633.7540239043775</v>
      </c>
      <c r="P24">
        <v>819.42465867015505</v>
      </c>
      <c r="Q24">
        <v>4379.6156469286998</v>
      </c>
      <c r="R24">
        <v>1359.3630150561</v>
      </c>
      <c r="S24">
        <v>5816.0413920357396</v>
      </c>
      <c r="T24">
        <v>924.86500576385504</v>
      </c>
      <c r="U24">
        <v>0</v>
      </c>
      <c r="V24">
        <v>0</v>
      </c>
      <c r="W24">
        <v>67583.698745735906</v>
      </c>
      <c r="X24">
        <v>621.25016400212496</v>
      </c>
      <c r="Y24">
        <v>0</v>
      </c>
      <c r="Z24">
        <v>508.67263151844293</v>
      </c>
      <c r="AA24">
        <v>1807.9703558925269</v>
      </c>
      <c r="AB24">
        <v>1740.8079139321212</v>
      </c>
      <c r="AC24">
        <v>0</v>
      </c>
    </row>
    <row r="25" spans="1:29" x14ac:dyDescent="0.35">
      <c r="A25" t="s">
        <v>109</v>
      </c>
      <c r="B25" s="7" t="str">
        <f t="shared" si="0"/>
        <v>CO8</v>
      </c>
      <c r="C25" t="s">
        <v>31</v>
      </c>
      <c r="D25">
        <v>53040.140419032978</v>
      </c>
      <c r="E25">
        <v>-114.8815977896064</v>
      </c>
      <c r="F25">
        <v>14690.5913527667</v>
      </c>
      <c r="G25">
        <v>-16720.2161565407</v>
      </c>
      <c r="H25">
        <v>10141.119806131601</v>
      </c>
      <c r="I25">
        <v>1952.02313626511</v>
      </c>
      <c r="J25">
        <v>15899.8506355998</v>
      </c>
      <c r="K25">
        <v>6457.8272434902101</v>
      </c>
      <c r="L25">
        <v>0</v>
      </c>
      <c r="M25">
        <v>15172.9499547459</v>
      </c>
      <c r="N25">
        <v>929.945521303806</v>
      </c>
      <c r="O25">
        <v>991.55227526785802</v>
      </c>
      <c r="P25">
        <v>936.776009701205</v>
      </c>
      <c r="Q25">
        <v>5887.9092310559199</v>
      </c>
      <c r="R25">
        <v>2559.3710322118991</v>
      </c>
      <c r="S25">
        <v>8136.9545386475702</v>
      </c>
      <c r="T25">
        <v>1216.7033822170299</v>
      </c>
      <c r="U25">
        <v>0</v>
      </c>
      <c r="V25">
        <v>0</v>
      </c>
      <c r="W25">
        <v>75167.992526968606</v>
      </c>
      <c r="X25">
        <v>550.02962353384396</v>
      </c>
      <c r="Y25">
        <v>0</v>
      </c>
      <c r="Z25">
        <v>526.72346194136196</v>
      </c>
      <c r="AA25">
        <v>2437.2271910509189</v>
      </c>
      <c r="AB25">
        <v>2853.79814723851</v>
      </c>
      <c r="AC25">
        <v>0</v>
      </c>
    </row>
    <row r="26" spans="1:29" x14ac:dyDescent="0.35">
      <c r="A26" t="s">
        <v>110</v>
      </c>
      <c r="B26" s="7" t="str">
        <f t="shared" si="0"/>
        <v>CO9</v>
      </c>
      <c r="C26" t="s">
        <v>97</v>
      </c>
      <c r="D26">
        <v>6488.020366268106</v>
      </c>
      <c r="E26">
        <v>-970.06119673627086</v>
      </c>
      <c r="F26">
        <v>890.22336633662007</v>
      </c>
      <c r="G26">
        <v>849.67391712164704</v>
      </c>
      <c r="H26">
        <v>340.66716427317294</v>
      </c>
      <c r="I26">
        <v>113.991572603077</v>
      </c>
      <c r="J26">
        <v>0</v>
      </c>
      <c r="K26">
        <v>631.004290817217</v>
      </c>
      <c r="L26">
        <v>0</v>
      </c>
      <c r="M26">
        <v>1132.5803366237101</v>
      </c>
      <c r="N26">
        <v>43.451219531132892</v>
      </c>
      <c r="O26">
        <v>45.868661955013096</v>
      </c>
      <c r="P26">
        <v>122.450313629832</v>
      </c>
      <c r="Q26">
        <v>1132.0225235206001</v>
      </c>
      <c r="R26">
        <v>477.87724640415399</v>
      </c>
      <c r="S26">
        <v>1594.63450213487</v>
      </c>
      <c r="T26">
        <v>179.74528968348801</v>
      </c>
      <c r="U26">
        <v>0</v>
      </c>
      <c r="V26">
        <v>0</v>
      </c>
      <c r="W26">
        <v>19021.915261349499</v>
      </c>
      <c r="X26">
        <v>0</v>
      </c>
      <c r="Y26">
        <v>0</v>
      </c>
      <c r="Z26">
        <v>162.74098880632701</v>
      </c>
      <c r="AA26">
        <v>782.24576516457398</v>
      </c>
      <c r="AB26">
        <v>766.87750352143803</v>
      </c>
      <c r="AC26">
        <v>0</v>
      </c>
    </row>
    <row r="27" spans="1:29" x14ac:dyDescent="0.35">
      <c r="A27" t="s">
        <v>110</v>
      </c>
      <c r="B27" s="7" t="str">
        <f t="shared" si="0"/>
        <v>CO9</v>
      </c>
      <c r="C27" t="s">
        <v>63</v>
      </c>
      <c r="D27">
        <v>35038.086808885884</v>
      </c>
      <c r="E27">
        <v>-23390.584532654364</v>
      </c>
      <c r="F27">
        <v>5282.4088388816999</v>
      </c>
      <c r="G27">
        <v>-22705.994845526442</v>
      </c>
      <c r="H27">
        <v>1385.9030057601001</v>
      </c>
      <c r="I27">
        <v>227.34502621252</v>
      </c>
      <c r="J27">
        <v>1055.90840453899</v>
      </c>
      <c r="K27">
        <v>1090.88219904992</v>
      </c>
      <c r="L27">
        <v>0</v>
      </c>
      <c r="M27">
        <v>1487.8704937060099</v>
      </c>
      <c r="N27">
        <v>38.996954167102103</v>
      </c>
      <c r="O27">
        <v>52.928440159555493</v>
      </c>
      <c r="P27">
        <v>139.47594574680201</v>
      </c>
      <c r="Q27">
        <v>279.87949353827901</v>
      </c>
      <c r="R27">
        <v>59.949477569875</v>
      </c>
      <c r="S27">
        <v>293.33797947193</v>
      </c>
      <c r="T27">
        <v>0</v>
      </c>
      <c r="U27">
        <v>0</v>
      </c>
      <c r="V27">
        <v>0</v>
      </c>
      <c r="W27">
        <v>14758.321373348601</v>
      </c>
      <c r="X27">
        <v>173.73071675787099</v>
      </c>
      <c r="Y27">
        <v>0</v>
      </c>
      <c r="Z27">
        <v>203.48309244231291</v>
      </c>
      <c r="AA27">
        <v>349.46392214526895</v>
      </c>
      <c r="AB27">
        <v>389.60807329464296</v>
      </c>
      <c r="AC27">
        <v>0</v>
      </c>
    </row>
    <row r="28" spans="1:29" x14ac:dyDescent="0.35">
      <c r="A28" t="s">
        <v>110</v>
      </c>
      <c r="B28" s="7" t="str">
        <f t="shared" si="0"/>
        <v>CO9</v>
      </c>
      <c r="C28" t="s">
        <v>9</v>
      </c>
      <c r="D28">
        <v>359589.17543672433</v>
      </c>
      <c r="E28">
        <v>-127.52242263745191</v>
      </c>
      <c r="F28">
        <v>11045.2562163941</v>
      </c>
      <c r="G28">
        <v>-27603.25808927805</v>
      </c>
      <c r="H28">
        <v>1451.67284750003</v>
      </c>
      <c r="I28">
        <v>299.92837180507303</v>
      </c>
      <c r="J28">
        <v>1510.33831807192</v>
      </c>
      <c r="K28">
        <v>1841.6726430589099</v>
      </c>
      <c r="L28">
        <v>0</v>
      </c>
      <c r="M28">
        <v>2056.7159696778499</v>
      </c>
      <c r="N28">
        <v>69.468192184733994</v>
      </c>
      <c r="O28">
        <v>130.39659569030101</v>
      </c>
      <c r="P28">
        <v>0</v>
      </c>
      <c r="Q28">
        <v>260.71577482344998</v>
      </c>
      <c r="R28">
        <v>87.499255733306995</v>
      </c>
      <c r="S28">
        <v>672.79175002734701</v>
      </c>
      <c r="T28">
        <v>143.21631917806701</v>
      </c>
      <c r="U28">
        <v>0</v>
      </c>
      <c r="V28">
        <v>0</v>
      </c>
      <c r="W28">
        <v>30279.1327320825</v>
      </c>
      <c r="X28">
        <v>573.067064994676</v>
      </c>
      <c r="Y28">
        <v>0</v>
      </c>
      <c r="Z28">
        <v>277.54625105993199</v>
      </c>
      <c r="AA28">
        <v>1453.2425763964288</v>
      </c>
      <c r="AB28">
        <v>1852.1874374832701</v>
      </c>
      <c r="AC28">
        <v>0</v>
      </c>
    </row>
    <row r="29" spans="1:29" x14ac:dyDescent="0.35">
      <c r="A29" t="s">
        <v>115</v>
      </c>
      <c r="B29" s="7" t="str">
        <f t="shared" si="0"/>
        <v>EO1</v>
      </c>
      <c r="C29" t="s">
        <v>24</v>
      </c>
      <c r="D29">
        <v>4269.2374186800607</v>
      </c>
      <c r="E29">
        <v>-14.129788156168303</v>
      </c>
      <c r="F29">
        <v>3048.5915098071441</v>
      </c>
      <c r="G29">
        <v>-7894.9821172721713</v>
      </c>
      <c r="H29">
        <v>0</v>
      </c>
      <c r="I29">
        <v>539.05430400379998</v>
      </c>
      <c r="J29">
        <v>2860.25793930088</v>
      </c>
      <c r="K29">
        <v>1386.85370904498</v>
      </c>
      <c r="L29">
        <v>1534.2713977383601</v>
      </c>
      <c r="M29">
        <v>3111.1529873531899</v>
      </c>
      <c r="N29">
        <v>330.4399760351028</v>
      </c>
      <c r="O29">
        <v>415.62584925828099</v>
      </c>
      <c r="P29">
        <v>466.78923372661302</v>
      </c>
      <c r="Q29">
        <v>3070.67792210589</v>
      </c>
      <c r="R29">
        <v>368.58028211168198</v>
      </c>
      <c r="S29">
        <v>3101.5232535300902</v>
      </c>
      <c r="T29">
        <v>499.39218375289204</v>
      </c>
      <c r="U29">
        <v>0</v>
      </c>
      <c r="V29">
        <v>0</v>
      </c>
      <c r="W29">
        <v>17205.905459507601</v>
      </c>
      <c r="X29">
        <v>420.06252465135202</v>
      </c>
      <c r="Y29">
        <v>0</v>
      </c>
      <c r="Z29">
        <v>743.661551232698</v>
      </c>
      <c r="AA29">
        <v>3804.2080107310398</v>
      </c>
      <c r="AB29">
        <v>3821.1551178606701</v>
      </c>
      <c r="AC29">
        <v>0</v>
      </c>
    </row>
    <row r="30" spans="1:29" x14ac:dyDescent="0.35">
      <c r="A30" t="s">
        <v>115</v>
      </c>
      <c r="B30" s="7" t="str">
        <f t="shared" si="0"/>
        <v>EO1</v>
      </c>
      <c r="C30" t="s">
        <v>15</v>
      </c>
      <c r="D30">
        <v>43837.70964202231</v>
      </c>
      <c r="E30">
        <v>-9084.4279464491228</v>
      </c>
      <c r="F30">
        <v>5387.1247381009107</v>
      </c>
      <c r="G30">
        <v>-31172.845881690213</v>
      </c>
      <c r="H30">
        <v>2547.0727747404198</v>
      </c>
      <c r="I30">
        <v>524.837801583275</v>
      </c>
      <c r="J30">
        <v>1528.6303258655</v>
      </c>
      <c r="K30">
        <v>1180.7538977450499</v>
      </c>
      <c r="L30">
        <v>0</v>
      </c>
      <c r="M30">
        <v>1390.4418258235901</v>
      </c>
      <c r="N30">
        <v>144.84225082004539</v>
      </c>
      <c r="O30">
        <v>204.13098687492399</v>
      </c>
      <c r="P30">
        <v>112.763331225584</v>
      </c>
      <c r="Q30">
        <v>427.46186590084602</v>
      </c>
      <c r="R30">
        <v>-260.59970404790198</v>
      </c>
      <c r="S30">
        <v>359.86579783034301</v>
      </c>
      <c r="T30">
        <v>-216.41968745176959</v>
      </c>
      <c r="U30">
        <v>0</v>
      </c>
      <c r="V30">
        <v>0</v>
      </c>
      <c r="W30">
        <v>4996.4677543653397</v>
      </c>
      <c r="X30">
        <v>834.69863140144003</v>
      </c>
      <c r="Y30">
        <v>0</v>
      </c>
      <c r="Z30">
        <v>536.84026290130998</v>
      </c>
      <c r="AA30">
        <v>4376.6387257253973</v>
      </c>
      <c r="AB30">
        <v>4424.4593917088214</v>
      </c>
      <c r="AC30">
        <v>0</v>
      </c>
    </row>
    <row r="31" spans="1:29" x14ac:dyDescent="0.35">
      <c r="A31" t="s">
        <v>115</v>
      </c>
      <c r="B31" s="7" t="str">
        <f t="shared" si="0"/>
        <v>EO1</v>
      </c>
      <c r="C31" t="s">
        <v>54</v>
      </c>
      <c r="D31">
        <v>391743.6253638253</v>
      </c>
      <c r="E31">
        <v>-146.53733882552365</v>
      </c>
      <c r="F31">
        <v>4501.6786522052698</v>
      </c>
      <c r="G31">
        <v>-49391.574055522076</v>
      </c>
      <c r="H31">
        <v>0</v>
      </c>
      <c r="I31">
        <v>974.11850571631101</v>
      </c>
      <c r="J31">
        <v>4781.3109116776504</v>
      </c>
      <c r="K31">
        <v>2997.4287627048102</v>
      </c>
      <c r="L31">
        <v>3868.12000902402</v>
      </c>
      <c r="M31">
        <v>6583.5165105052001</v>
      </c>
      <c r="N31">
        <v>727.87840402340896</v>
      </c>
      <c r="O31">
        <v>830.11985299777996</v>
      </c>
      <c r="P31">
        <v>898.62252847719196</v>
      </c>
      <c r="Q31">
        <v>6583.2417884075503</v>
      </c>
      <c r="R31">
        <v>-102.41873021173103</v>
      </c>
      <c r="S31">
        <v>4460.6764823677704</v>
      </c>
      <c r="T31">
        <v>811.918484316216</v>
      </c>
      <c r="U31">
        <v>0</v>
      </c>
      <c r="V31">
        <v>0</v>
      </c>
      <c r="W31">
        <v>25686.0147368375</v>
      </c>
      <c r="X31">
        <v>1918.7954321291199</v>
      </c>
      <c r="Y31">
        <v>0</v>
      </c>
      <c r="Z31">
        <v>1132.6944301414901</v>
      </c>
      <c r="AA31">
        <v>5037.9272371095667</v>
      </c>
      <c r="AB31">
        <v>5656.6961362943202</v>
      </c>
      <c r="AC31">
        <v>0</v>
      </c>
    </row>
    <row r="32" spans="1:29" x14ac:dyDescent="0.35">
      <c r="A32" t="s">
        <v>125</v>
      </c>
      <c r="B32" s="7" t="str">
        <f>LEFT(C32,4)</f>
        <v>EO10</v>
      </c>
      <c r="C32" t="s">
        <v>65</v>
      </c>
      <c r="D32">
        <v>525.26289843753125</v>
      </c>
      <c r="E32">
        <v>-979.71611769909521</v>
      </c>
      <c r="F32">
        <v>6022.5532527128908</v>
      </c>
      <c r="G32">
        <v>1572.57138938868</v>
      </c>
      <c r="H32">
        <v>-197.05746767814401</v>
      </c>
      <c r="I32">
        <v>684.684873820397</v>
      </c>
      <c r="J32">
        <v>2300.1096228685601</v>
      </c>
      <c r="K32">
        <v>2743.1700997119901</v>
      </c>
      <c r="L32">
        <v>2273.5868265396298</v>
      </c>
      <c r="M32">
        <v>2658.9343030166501</v>
      </c>
      <c r="N32">
        <v>364.55326431502243</v>
      </c>
      <c r="O32">
        <v>357.14551099708143</v>
      </c>
      <c r="P32">
        <v>684.78749015600897</v>
      </c>
      <c r="Q32">
        <v>1833.4581438826999</v>
      </c>
      <c r="R32">
        <v>422.07339069430901</v>
      </c>
      <c r="S32">
        <v>461.820078018706</v>
      </c>
      <c r="T32">
        <v>146.92603532688298</v>
      </c>
      <c r="U32">
        <v>0</v>
      </c>
      <c r="V32">
        <v>0</v>
      </c>
      <c r="W32">
        <v>6968.79597328615</v>
      </c>
      <c r="X32">
        <v>1102.35009162709</v>
      </c>
      <c r="Y32">
        <v>0</v>
      </c>
      <c r="Z32">
        <v>484.16065955361802</v>
      </c>
      <c r="AA32">
        <v>1764.7068393202301</v>
      </c>
      <c r="AB32">
        <v>1754.4491830683</v>
      </c>
      <c r="AC32">
        <v>0</v>
      </c>
    </row>
    <row r="33" spans="1:29" x14ac:dyDescent="0.35">
      <c r="A33" t="s">
        <v>125</v>
      </c>
      <c r="B33" s="7" t="str">
        <f>LEFT(C33,4)</f>
        <v>EO10</v>
      </c>
      <c r="C33" t="s">
        <v>6</v>
      </c>
      <c r="D33">
        <v>10485.151498936479</v>
      </c>
      <c r="E33">
        <v>-23096.265111419387</v>
      </c>
      <c r="F33">
        <v>19762.478295730667</v>
      </c>
      <c r="G33">
        <v>-18027.90943773805</v>
      </c>
      <c r="H33">
        <v>9006.1781064778606</v>
      </c>
      <c r="I33">
        <v>2087.5223531041602</v>
      </c>
      <c r="J33">
        <v>15348.885022628299</v>
      </c>
      <c r="K33">
        <v>14990.761867936701</v>
      </c>
      <c r="L33">
        <v>22638.707933602</v>
      </c>
      <c r="M33">
        <v>13834.925377354901</v>
      </c>
      <c r="N33">
        <v>2898.7652398768673</v>
      </c>
      <c r="O33">
        <v>2581.1905528395278</v>
      </c>
      <c r="P33">
        <v>2676.3154615963799</v>
      </c>
      <c r="Q33">
        <v>7915.5988534488897</v>
      </c>
      <c r="R33">
        <v>1651.1708925303501</v>
      </c>
      <c r="S33">
        <v>3016.3078298350802</v>
      </c>
      <c r="T33">
        <v>1264.2984150084201</v>
      </c>
      <c r="U33">
        <v>0</v>
      </c>
      <c r="V33">
        <v>0</v>
      </c>
      <c r="W33">
        <v>7411.8174800913603</v>
      </c>
      <c r="X33">
        <v>9524.7606183295193</v>
      </c>
      <c r="Y33">
        <v>0</v>
      </c>
      <c r="Z33">
        <v>1132.9192350348551</v>
      </c>
      <c r="AA33">
        <v>2850.2304567208366</v>
      </c>
      <c r="AB33">
        <v>2729.2079605962308</v>
      </c>
      <c r="AC33">
        <v>0</v>
      </c>
    </row>
    <row r="34" spans="1:29" x14ac:dyDescent="0.35">
      <c r="A34" t="s">
        <v>125</v>
      </c>
      <c r="B34" s="7" t="str">
        <f>LEFT(C34,4)</f>
        <v>EO10</v>
      </c>
      <c r="C34" t="s">
        <v>68</v>
      </c>
      <c r="D34">
        <v>19591.897283595077</v>
      </c>
      <c r="E34">
        <v>-122.6296344073269</v>
      </c>
      <c r="F34">
        <v>16876.923886504501</v>
      </c>
      <c r="G34">
        <v>-21503.618058215838</v>
      </c>
      <c r="H34">
        <v>8570.8387414825702</v>
      </c>
      <c r="I34">
        <v>1881.1763286820001</v>
      </c>
      <c r="J34">
        <v>16717.834743432199</v>
      </c>
      <c r="K34">
        <v>11166.509473444899</v>
      </c>
      <c r="L34">
        <v>15489.148538052499</v>
      </c>
      <c r="M34">
        <v>13690.468872633101</v>
      </c>
      <c r="N34">
        <v>2022.5780447575612</v>
      </c>
      <c r="O34">
        <v>2083.65472361705</v>
      </c>
      <c r="P34">
        <v>2000.2999335724501</v>
      </c>
      <c r="Q34">
        <v>11787.1555845783</v>
      </c>
      <c r="R34">
        <v>1480.512635207479</v>
      </c>
      <c r="S34">
        <v>4478.6731069527204</v>
      </c>
      <c r="T34">
        <v>1120.00415985513</v>
      </c>
      <c r="U34">
        <v>0</v>
      </c>
      <c r="V34">
        <v>0</v>
      </c>
      <c r="W34">
        <v>20113.191708299</v>
      </c>
      <c r="X34">
        <v>6906.7957195694098</v>
      </c>
      <c r="Y34">
        <v>0</v>
      </c>
      <c r="Z34">
        <v>931.90153229597797</v>
      </c>
      <c r="AA34">
        <v>2690.4041839419988</v>
      </c>
      <c r="AB34">
        <v>3127.6248768371602</v>
      </c>
      <c r="AC34">
        <v>0</v>
      </c>
    </row>
    <row r="35" spans="1:29" x14ac:dyDescent="0.35">
      <c r="A35" t="s">
        <v>121</v>
      </c>
      <c r="B35" s="7" t="str">
        <f t="shared" ref="B35:B58" si="1">LEFT(C35,3)</f>
        <v>EO2</v>
      </c>
      <c r="C35" t="s">
        <v>30</v>
      </c>
      <c r="D35">
        <v>6337.0397069326109</v>
      </c>
      <c r="E35">
        <v>-5.3660236125887018</v>
      </c>
      <c r="F35">
        <v>7914.8397481017746</v>
      </c>
      <c r="G35">
        <v>-5301.5238400950611</v>
      </c>
      <c r="H35">
        <v>0</v>
      </c>
      <c r="I35">
        <v>694.96225021985299</v>
      </c>
      <c r="J35">
        <v>7772.1058979236004</v>
      </c>
      <c r="K35">
        <v>3694.5734648799598</v>
      </c>
      <c r="L35">
        <v>2650.5074687729002</v>
      </c>
      <c r="M35">
        <v>4184.3426303548704</v>
      </c>
      <c r="N35">
        <v>564.72635423439874</v>
      </c>
      <c r="O35">
        <v>642.65033846849201</v>
      </c>
      <c r="P35">
        <v>661.46626457774698</v>
      </c>
      <c r="Q35">
        <v>4394.9009980799501</v>
      </c>
      <c r="R35">
        <v>1997.924700675484</v>
      </c>
      <c r="S35">
        <v>2121.65502965934</v>
      </c>
      <c r="T35">
        <v>553.29098059762498</v>
      </c>
      <c r="U35">
        <v>0</v>
      </c>
      <c r="V35">
        <v>0</v>
      </c>
      <c r="W35">
        <v>15496.012819539401</v>
      </c>
      <c r="X35">
        <v>1560.6517639640599</v>
      </c>
      <c r="Y35">
        <v>0</v>
      </c>
      <c r="Z35">
        <v>655.70318104189005</v>
      </c>
      <c r="AA35">
        <v>3474.5525562517</v>
      </c>
      <c r="AB35">
        <v>3595.7937080412798</v>
      </c>
      <c r="AC35">
        <v>0</v>
      </c>
    </row>
    <row r="36" spans="1:29" x14ac:dyDescent="0.35">
      <c r="A36" t="s">
        <v>121</v>
      </c>
      <c r="B36" s="7" t="str">
        <f t="shared" si="1"/>
        <v>EO2</v>
      </c>
      <c r="C36" t="s">
        <v>27</v>
      </c>
      <c r="D36">
        <v>9217.6519563095007</v>
      </c>
      <c r="E36">
        <v>-9226.5614211697612</v>
      </c>
      <c r="F36">
        <v>8636.9754417537497</v>
      </c>
      <c r="G36">
        <v>-29660.454276578061</v>
      </c>
      <c r="H36">
        <v>3660.1847382584001</v>
      </c>
      <c r="I36">
        <v>625.40748348930504</v>
      </c>
      <c r="J36">
        <v>7180.7317376538504</v>
      </c>
      <c r="K36">
        <v>3815.2377262867999</v>
      </c>
      <c r="L36">
        <v>4215.0855380223702</v>
      </c>
      <c r="M36">
        <v>7203.63405573613</v>
      </c>
      <c r="N36">
        <v>1073.8792738154593</v>
      </c>
      <c r="O36">
        <v>1180.1962470522701</v>
      </c>
      <c r="P36">
        <v>827.75468238790995</v>
      </c>
      <c r="Q36">
        <v>7002.8266774601898</v>
      </c>
      <c r="R36">
        <v>1724.299665142853</v>
      </c>
      <c r="S36">
        <v>2349.0083177889101</v>
      </c>
      <c r="T36">
        <v>433.78857891720105</v>
      </c>
      <c r="U36">
        <v>0</v>
      </c>
      <c r="V36">
        <v>0</v>
      </c>
      <c r="W36">
        <v>22158.6102990902</v>
      </c>
      <c r="X36">
        <v>1337.80026854736</v>
      </c>
      <c r="Y36">
        <v>0</v>
      </c>
      <c r="Z36">
        <v>714.28624219337701</v>
      </c>
      <c r="AA36">
        <v>3449.8965287382671</v>
      </c>
      <c r="AB36">
        <v>3512.6945304261008</v>
      </c>
      <c r="AC36">
        <v>0</v>
      </c>
    </row>
    <row r="37" spans="1:29" x14ac:dyDescent="0.35">
      <c r="A37" t="s">
        <v>121</v>
      </c>
      <c r="B37" s="7" t="str">
        <f t="shared" si="1"/>
        <v>EO2</v>
      </c>
      <c r="C37" t="s">
        <v>4</v>
      </c>
      <c r="D37">
        <v>23001.344871422527</v>
      </c>
      <c r="E37">
        <v>-103.7838031915647</v>
      </c>
      <c r="F37">
        <v>9874.194844000549</v>
      </c>
      <c r="G37">
        <v>-47260.792045404422</v>
      </c>
      <c r="H37">
        <v>4818.6655658581803</v>
      </c>
      <c r="I37">
        <v>980.953813114019</v>
      </c>
      <c r="J37">
        <v>8299.3285181154806</v>
      </c>
      <c r="K37">
        <v>5289.2452116446502</v>
      </c>
      <c r="L37">
        <v>6424.3132389409702</v>
      </c>
      <c r="M37">
        <v>9908.1086704471709</v>
      </c>
      <c r="N37">
        <v>1237.104046358769</v>
      </c>
      <c r="O37">
        <v>1338.6459037258401</v>
      </c>
      <c r="P37">
        <v>956.91409307537197</v>
      </c>
      <c r="Q37">
        <v>5953.8035733801999</v>
      </c>
      <c r="R37">
        <v>1416.2656407928512</v>
      </c>
      <c r="S37">
        <v>4277.6204989109801</v>
      </c>
      <c r="T37">
        <v>1043.57964494422</v>
      </c>
      <c r="U37">
        <v>0</v>
      </c>
      <c r="V37">
        <v>0</v>
      </c>
      <c r="W37">
        <v>34291.539512565098</v>
      </c>
      <c r="X37">
        <v>2438.5246768571301</v>
      </c>
      <c r="Y37">
        <v>0</v>
      </c>
      <c r="Z37">
        <v>1060.30285136733</v>
      </c>
      <c r="AA37">
        <v>4228.0253266532263</v>
      </c>
      <c r="AB37">
        <v>4838.4734377840196</v>
      </c>
      <c r="AC37">
        <v>0</v>
      </c>
    </row>
    <row r="38" spans="1:29" x14ac:dyDescent="0.35">
      <c r="A38" t="s">
        <v>122</v>
      </c>
      <c r="B38" s="7" t="str">
        <f t="shared" si="1"/>
        <v>EO3</v>
      </c>
      <c r="C38" t="s">
        <v>51</v>
      </c>
      <c r="D38">
        <v>8550.5678283694306</v>
      </c>
      <c r="E38">
        <v>18.329078904192897</v>
      </c>
      <c r="F38">
        <v>18421.831126088044</v>
      </c>
      <c r="G38">
        <v>-4472.2841703660506</v>
      </c>
      <c r="H38">
        <v>0</v>
      </c>
      <c r="I38">
        <v>1207.6361499499501</v>
      </c>
      <c r="J38">
        <v>9223.5066159821999</v>
      </c>
      <c r="K38">
        <v>7927.8599966840302</v>
      </c>
      <c r="L38">
        <v>8230.8142030525396</v>
      </c>
      <c r="M38">
        <v>10786.4294189588</v>
      </c>
      <c r="N38">
        <v>1390.4138363200418</v>
      </c>
      <c r="O38">
        <v>1476.51149957085</v>
      </c>
      <c r="P38">
        <v>1475.0933508241701</v>
      </c>
      <c r="Q38">
        <v>7171.9705372142298</v>
      </c>
      <c r="R38">
        <v>1736.936759070674</v>
      </c>
      <c r="S38">
        <v>2982.0357755457198</v>
      </c>
      <c r="T38">
        <v>967.00637209884803</v>
      </c>
      <c r="U38">
        <v>0</v>
      </c>
      <c r="V38">
        <v>0</v>
      </c>
      <c r="W38">
        <v>8859.9575795134497</v>
      </c>
      <c r="X38">
        <v>2422.0131572666901</v>
      </c>
      <c r="Y38">
        <v>0</v>
      </c>
      <c r="Z38">
        <v>1234.8265039211699</v>
      </c>
      <c r="AA38">
        <v>3572.63434873386</v>
      </c>
      <c r="AB38">
        <v>3650.7205549446699</v>
      </c>
      <c r="AC38">
        <v>0</v>
      </c>
    </row>
    <row r="39" spans="1:29" x14ac:dyDescent="0.35">
      <c r="A39" t="s">
        <v>122</v>
      </c>
      <c r="B39" s="7" t="str">
        <f t="shared" si="1"/>
        <v>EO3</v>
      </c>
      <c r="C39" t="s">
        <v>64</v>
      </c>
      <c r="D39">
        <v>27981.97936685451</v>
      </c>
      <c r="E39">
        <v>-9209.9169595045332</v>
      </c>
      <c r="F39">
        <v>29955.667395020449</v>
      </c>
      <c r="G39">
        <v>-28346.85935308411</v>
      </c>
      <c r="H39">
        <v>8920.3624000160598</v>
      </c>
      <c r="I39">
        <v>1117.5065154968199</v>
      </c>
      <c r="J39">
        <v>6059.4531942164404</v>
      </c>
      <c r="K39">
        <v>5132.9289561430596</v>
      </c>
      <c r="L39">
        <v>5606.5620100942997</v>
      </c>
      <c r="M39">
        <v>7459.5150857111103</v>
      </c>
      <c r="N39">
        <v>1075.5766821483394</v>
      </c>
      <c r="O39">
        <v>1130.27046215312</v>
      </c>
      <c r="P39">
        <v>1506.9401970034201</v>
      </c>
      <c r="Q39">
        <v>7358.8134679190498</v>
      </c>
      <c r="R39">
        <v>918.20583926603297</v>
      </c>
      <c r="S39">
        <v>2583.25750804275</v>
      </c>
      <c r="T39">
        <v>687.01231027649897</v>
      </c>
      <c r="U39">
        <v>0</v>
      </c>
      <c r="V39">
        <v>0</v>
      </c>
      <c r="W39">
        <v>18235.8064664007</v>
      </c>
      <c r="X39">
        <v>5511.2057712659298</v>
      </c>
      <c r="Y39">
        <v>0</v>
      </c>
      <c r="Z39">
        <v>964.90940479437404</v>
      </c>
      <c r="AA39">
        <v>2758.0843895543171</v>
      </c>
      <c r="AB39">
        <v>2727.551130013831</v>
      </c>
      <c r="AC39">
        <v>0</v>
      </c>
    </row>
    <row r="40" spans="1:29" x14ac:dyDescent="0.35">
      <c r="A40" t="s">
        <v>122</v>
      </c>
      <c r="B40" s="7" t="str">
        <f t="shared" si="1"/>
        <v>EO3</v>
      </c>
      <c r="C40" t="s">
        <v>82</v>
      </c>
      <c r="D40">
        <v>413701.96956808434</v>
      </c>
      <c r="E40">
        <v>-132.4836320853623</v>
      </c>
      <c r="F40">
        <v>30156.772765102149</v>
      </c>
      <c r="G40">
        <v>-47467.909096769239</v>
      </c>
      <c r="H40">
        <v>10647.987485048199</v>
      </c>
      <c r="I40">
        <v>1343.33055586408</v>
      </c>
      <c r="J40">
        <v>10362.485378749399</v>
      </c>
      <c r="K40">
        <v>8502.50450148032</v>
      </c>
      <c r="L40">
        <v>11349.3755084898</v>
      </c>
      <c r="M40">
        <v>12909.097126771299</v>
      </c>
      <c r="N40">
        <v>1847.6394760801791</v>
      </c>
      <c r="O40">
        <v>1949.8694358011201</v>
      </c>
      <c r="P40">
        <v>1807.66204503822</v>
      </c>
      <c r="Q40">
        <v>10033.314988800899</v>
      </c>
      <c r="R40">
        <v>1475.5951426382112</v>
      </c>
      <c r="S40">
        <v>3702.3419020863998</v>
      </c>
      <c r="T40">
        <v>1362.9797487220801</v>
      </c>
      <c r="U40">
        <v>0</v>
      </c>
      <c r="V40">
        <v>0</v>
      </c>
      <c r="W40">
        <v>25243.749474426801</v>
      </c>
      <c r="X40">
        <v>4333.6369547921604</v>
      </c>
      <c r="Y40">
        <v>0</v>
      </c>
      <c r="Z40">
        <v>1241.7746224648499</v>
      </c>
      <c r="AA40">
        <v>3994.5445054232055</v>
      </c>
      <c r="AB40">
        <v>4609.5291407854902</v>
      </c>
      <c r="AC40">
        <v>0</v>
      </c>
    </row>
    <row r="41" spans="1:29" x14ac:dyDescent="0.35">
      <c r="A41" t="s">
        <v>123</v>
      </c>
      <c r="B41" s="7" t="str">
        <f t="shared" si="1"/>
        <v>EO4</v>
      </c>
      <c r="C41" t="s">
        <v>60</v>
      </c>
      <c r="D41">
        <v>3199.5458786087115</v>
      </c>
      <c r="E41">
        <v>-12.591582037586704</v>
      </c>
      <c r="F41">
        <v>4933.0182636331137</v>
      </c>
      <c r="G41">
        <v>-7374.4977280715102</v>
      </c>
      <c r="H41">
        <v>0</v>
      </c>
      <c r="I41">
        <v>447.391298689032</v>
      </c>
      <c r="J41">
        <v>1443.50032424235</v>
      </c>
      <c r="K41">
        <v>1261.93393920723</v>
      </c>
      <c r="L41">
        <v>463.81331391668499</v>
      </c>
      <c r="M41">
        <v>1961.9826216834699</v>
      </c>
      <c r="N41">
        <v>67.448927772704792</v>
      </c>
      <c r="O41">
        <v>146.48863729481599</v>
      </c>
      <c r="P41">
        <v>160.94898119527701</v>
      </c>
      <c r="Q41">
        <v>1738.56501763605</v>
      </c>
      <c r="R41">
        <v>683.15049364962601</v>
      </c>
      <c r="S41">
        <v>1723.90049130439</v>
      </c>
      <c r="T41">
        <v>466.57535335365503</v>
      </c>
      <c r="U41">
        <v>0</v>
      </c>
      <c r="V41">
        <v>0</v>
      </c>
      <c r="W41">
        <v>34880.376213725103</v>
      </c>
      <c r="X41">
        <v>1826.9237387052101</v>
      </c>
      <c r="Y41">
        <v>0</v>
      </c>
      <c r="Z41">
        <v>354.44719199397298</v>
      </c>
      <c r="AA41">
        <v>2700.8580236379798</v>
      </c>
      <c r="AB41">
        <v>2709.9270386094099</v>
      </c>
      <c r="AC41">
        <v>0</v>
      </c>
    </row>
    <row r="42" spans="1:29" x14ac:dyDescent="0.35">
      <c r="A42" t="s">
        <v>123</v>
      </c>
      <c r="B42" s="7" t="str">
        <f t="shared" si="1"/>
        <v>EO4</v>
      </c>
      <c r="C42" t="s">
        <v>56</v>
      </c>
      <c r="D42">
        <v>13772.139721444211</v>
      </c>
      <c r="E42">
        <v>-9228.1857696084426</v>
      </c>
      <c r="F42">
        <v>6954.9027390692609</v>
      </c>
      <c r="G42">
        <v>-29814.961060456153</v>
      </c>
      <c r="H42">
        <v>4016.1535234851699</v>
      </c>
      <c r="I42">
        <v>845.84577411334806</v>
      </c>
      <c r="J42">
        <v>4070.7704660388799</v>
      </c>
      <c r="K42">
        <v>2604.6458870810902</v>
      </c>
      <c r="L42">
        <v>1864.60432036152</v>
      </c>
      <c r="M42">
        <v>10935.9418347546</v>
      </c>
      <c r="N42">
        <v>1214.3941093215894</v>
      </c>
      <c r="O42">
        <v>564.51116437291898</v>
      </c>
      <c r="P42">
        <v>675.33167649376401</v>
      </c>
      <c r="Q42">
        <v>4789.0544720471098</v>
      </c>
      <c r="R42">
        <v>1042.4460047179232</v>
      </c>
      <c r="S42">
        <v>3579.6858087357</v>
      </c>
      <c r="T42">
        <v>1319.931426430494</v>
      </c>
      <c r="U42">
        <v>0</v>
      </c>
      <c r="V42">
        <v>0</v>
      </c>
      <c r="W42">
        <v>25703.9187104675</v>
      </c>
      <c r="X42">
        <v>1378.53537424776</v>
      </c>
      <c r="Y42">
        <v>0</v>
      </c>
      <c r="Z42">
        <v>402.38702964103601</v>
      </c>
      <c r="AA42">
        <v>3084.780046808627</v>
      </c>
      <c r="AB42">
        <v>3175.7448776588608</v>
      </c>
      <c r="AC42">
        <v>0</v>
      </c>
    </row>
    <row r="43" spans="1:29" x14ac:dyDescent="0.35">
      <c r="A43" t="s">
        <v>123</v>
      </c>
      <c r="B43" s="7" t="str">
        <f t="shared" si="1"/>
        <v>EO4</v>
      </c>
      <c r="C43" t="s">
        <v>73</v>
      </c>
      <c r="D43">
        <v>25746.02751243543</v>
      </c>
      <c r="E43">
        <v>-137.98451503652521</v>
      </c>
      <c r="F43">
        <v>7102.5407797171501</v>
      </c>
      <c r="G43">
        <v>-48762.855417623628</v>
      </c>
      <c r="H43">
        <v>3865.4590646123702</v>
      </c>
      <c r="I43">
        <v>459.74544351510201</v>
      </c>
      <c r="J43">
        <v>2604.7778475436198</v>
      </c>
      <c r="K43">
        <v>1834.8606425256</v>
      </c>
      <c r="L43">
        <v>588.115263252099</v>
      </c>
      <c r="M43">
        <v>2824.5973590236899</v>
      </c>
      <c r="N43">
        <v>170.895204965375</v>
      </c>
      <c r="O43">
        <v>270.77243350664202</v>
      </c>
      <c r="P43">
        <v>260.59163462276399</v>
      </c>
      <c r="Q43">
        <v>2509.1156106898402</v>
      </c>
      <c r="R43">
        <v>-334.16230820793294</v>
      </c>
      <c r="S43">
        <v>2504.19202282166</v>
      </c>
      <c r="T43">
        <v>1105.2713671480401</v>
      </c>
      <c r="U43">
        <v>0</v>
      </c>
      <c r="V43">
        <v>0</v>
      </c>
      <c r="W43">
        <v>42480.495426233501</v>
      </c>
      <c r="X43">
        <v>3944.46443910987</v>
      </c>
      <c r="Y43">
        <v>0</v>
      </c>
      <c r="Z43">
        <v>477.99714536482202</v>
      </c>
      <c r="AA43">
        <v>2484.4244991029959</v>
      </c>
      <c r="AB43">
        <v>3015.1621541903501</v>
      </c>
      <c r="AC43">
        <v>0</v>
      </c>
    </row>
    <row r="44" spans="1:29" x14ac:dyDescent="0.35">
      <c r="A44" t="s">
        <v>124</v>
      </c>
      <c r="B44" s="7" t="str">
        <f t="shared" si="1"/>
        <v>EO5</v>
      </c>
      <c r="C44" t="s">
        <v>72</v>
      </c>
      <c r="D44">
        <v>3923.1190699394715</v>
      </c>
      <c r="E44">
        <v>-20.533262149948605</v>
      </c>
      <c r="F44">
        <v>11117.968130812344</v>
      </c>
      <c r="G44">
        <v>-4628.9930054308606</v>
      </c>
      <c r="H44">
        <v>0</v>
      </c>
      <c r="I44">
        <v>1052.7188297755699</v>
      </c>
      <c r="J44">
        <v>9401.7254881355493</v>
      </c>
      <c r="K44">
        <v>5401.7422802470901</v>
      </c>
      <c r="L44">
        <v>3527.9779633179101</v>
      </c>
      <c r="M44">
        <v>9749.4938364608406</v>
      </c>
      <c r="N44">
        <v>876.30642268061877</v>
      </c>
      <c r="O44">
        <v>953.44813317966702</v>
      </c>
      <c r="P44">
        <v>869.02498569449801</v>
      </c>
      <c r="Q44">
        <v>6399.3604161501498</v>
      </c>
      <c r="R44">
        <v>2692.0192564549238</v>
      </c>
      <c r="S44">
        <v>4217.6603607923698</v>
      </c>
      <c r="T44">
        <v>927.03218111647811</v>
      </c>
      <c r="U44">
        <v>0</v>
      </c>
      <c r="V44">
        <v>0</v>
      </c>
      <c r="W44">
        <v>45233.109338307397</v>
      </c>
      <c r="X44">
        <v>2474.6916183788599</v>
      </c>
      <c r="Y44">
        <v>0</v>
      </c>
      <c r="Z44">
        <v>710.11187814521702</v>
      </c>
      <c r="AA44">
        <v>2917.0774818954101</v>
      </c>
      <c r="AB44">
        <v>2890.0845564411702</v>
      </c>
      <c r="AC44">
        <v>0</v>
      </c>
    </row>
    <row r="45" spans="1:29" x14ac:dyDescent="0.35">
      <c r="A45" t="s">
        <v>124</v>
      </c>
      <c r="B45" s="7" t="str">
        <f t="shared" si="1"/>
        <v>EO5</v>
      </c>
      <c r="C45" t="s">
        <v>29</v>
      </c>
      <c r="D45">
        <v>7565.0273027595513</v>
      </c>
      <c r="E45">
        <v>-9211.9142693087269</v>
      </c>
      <c r="F45">
        <v>14473.243019589949</v>
      </c>
      <c r="G45">
        <v>-28519.22535937218</v>
      </c>
      <c r="H45">
        <v>7276.2080729865402</v>
      </c>
      <c r="I45">
        <v>917.66175856395</v>
      </c>
      <c r="J45">
        <v>6426.7273368777996</v>
      </c>
      <c r="K45">
        <v>3388.9561029627798</v>
      </c>
      <c r="L45">
        <v>2631.7589543239001</v>
      </c>
      <c r="M45">
        <v>7722.66689212858</v>
      </c>
      <c r="N45">
        <v>1110.3509183851495</v>
      </c>
      <c r="O45">
        <v>909.64582498645996</v>
      </c>
      <c r="P45">
        <v>641.05680897736602</v>
      </c>
      <c r="Q45">
        <v>6973.8827658152004</v>
      </c>
      <c r="R45">
        <v>2395.4147764722729</v>
      </c>
      <c r="S45">
        <v>3589.9998101368001</v>
      </c>
      <c r="T45">
        <v>736.25344508740409</v>
      </c>
      <c r="U45">
        <v>0</v>
      </c>
      <c r="V45">
        <v>0</v>
      </c>
      <c r="W45">
        <v>31655.533801895199</v>
      </c>
      <c r="X45">
        <v>3172.28710587763</v>
      </c>
      <c r="Y45">
        <v>0</v>
      </c>
      <c r="Z45">
        <v>730.06128424413703</v>
      </c>
      <c r="AA45">
        <v>2586.964137048777</v>
      </c>
      <c r="AB45">
        <v>2551.8148355520111</v>
      </c>
      <c r="AC45">
        <v>0</v>
      </c>
    </row>
    <row r="46" spans="1:29" x14ac:dyDescent="0.35">
      <c r="A46" t="s">
        <v>124</v>
      </c>
      <c r="B46" s="7" t="str">
        <f t="shared" si="1"/>
        <v>EO5</v>
      </c>
      <c r="C46" t="s">
        <v>55</v>
      </c>
      <c r="D46">
        <v>44885.054308333529</v>
      </c>
      <c r="E46">
        <v>-139.7828969129323</v>
      </c>
      <c r="F46">
        <v>52652.037235513948</v>
      </c>
      <c r="G46">
        <v>-46290.981974532435</v>
      </c>
      <c r="H46">
        <v>26065.228714630699</v>
      </c>
      <c r="I46">
        <v>2290.9209269519602</v>
      </c>
      <c r="J46">
        <v>14951.517659351601</v>
      </c>
      <c r="K46">
        <v>11911.9833958693</v>
      </c>
      <c r="L46">
        <v>8537.5271910076208</v>
      </c>
      <c r="M46">
        <v>23303.9482805445</v>
      </c>
      <c r="N46">
        <v>2151.9166093218391</v>
      </c>
      <c r="O46">
        <v>2257.4050159229801</v>
      </c>
      <c r="P46">
        <v>1916.3708111998801</v>
      </c>
      <c r="Q46">
        <v>9815.0868077093401</v>
      </c>
      <c r="R46">
        <v>1194.4805117640512</v>
      </c>
      <c r="S46">
        <v>4872.9042701922999</v>
      </c>
      <c r="T46">
        <v>1766.9927348251599</v>
      </c>
      <c r="U46">
        <v>0</v>
      </c>
      <c r="V46">
        <v>0</v>
      </c>
      <c r="W46">
        <v>36139.633600715402</v>
      </c>
      <c r="X46">
        <v>5170.6484118381404</v>
      </c>
      <c r="Y46">
        <v>0</v>
      </c>
      <c r="Z46">
        <v>1875.83813683533</v>
      </c>
      <c r="AA46">
        <v>8086.8392829610766</v>
      </c>
      <c r="AB46">
        <v>8610.4343955090499</v>
      </c>
      <c r="AC46">
        <v>0</v>
      </c>
    </row>
    <row r="47" spans="1:29" x14ac:dyDescent="0.35">
      <c r="A47" t="s">
        <v>111</v>
      </c>
      <c r="B47" s="7" t="str">
        <f t="shared" si="1"/>
        <v>EO6</v>
      </c>
      <c r="C47" t="s">
        <v>41</v>
      </c>
      <c r="D47">
        <v>1722.1719073869463</v>
      </c>
      <c r="E47">
        <v>-880.74111622879298</v>
      </c>
      <c r="F47">
        <v>6277.1482563142508</v>
      </c>
      <c r="G47">
        <v>1337.8264051347101</v>
      </c>
      <c r="H47">
        <v>3860.6138993192963</v>
      </c>
      <c r="I47">
        <v>0</v>
      </c>
      <c r="J47">
        <v>4040.2121496312998</v>
      </c>
      <c r="K47">
        <v>2331.9711320219199</v>
      </c>
      <c r="L47">
        <v>0</v>
      </c>
      <c r="M47">
        <v>6456.8770441627703</v>
      </c>
      <c r="N47">
        <v>423.57973106110143</v>
      </c>
      <c r="O47">
        <v>426.66590794783139</v>
      </c>
      <c r="P47">
        <v>438.70191191347902</v>
      </c>
      <c r="Q47">
        <v>4090.4015441104402</v>
      </c>
      <c r="R47">
        <v>1463.65600241686</v>
      </c>
      <c r="S47">
        <v>2882.7527216425101</v>
      </c>
      <c r="T47">
        <v>627.21764230650399</v>
      </c>
      <c r="U47">
        <v>0</v>
      </c>
      <c r="V47">
        <v>0</v>
      </c>
      <c r="W47">
        <v>43935.143878723</v>
      </c>
      <c r="X47">
        <v>1685.2176756348999</v>
      </c>
      <c r="Y47">
        <v>0</v>
      </c>
      <c r="Z47">
        <v>577.49147503491599</v>
      </c>
      <c r="AA47">
        <v>2769.6682077949599</v>
      </c>
      <c r="AB47">
        <v>2689.52579360663</v>
      </c>
      <c r="AC47">
        <v>0</v>
      </c>
    </row>
    <row r="48" spans="1:29" x14ac:dyDescent="0.35">
      <c r="A48" t="s">
        <v>111</v>
      </c>
      <c r="B48" s="7" t="str">
        <f t="shared" si="1"/>
        <v>EO6</v>
      </c>
      <c r="C48" t="s">
        <v>103</v>
      </c>
      <c r="D48">
        <v>25767.602870982279</v>
      </c>
      <c r="E48">
        <v>-20954.48927079546</v>
      </c>
      <c r="F48">
        <v>26545.328372127871</v>
      </c>
      <c r="G48">
        <v>-15988.941375279881</v>
      </c>
      <c r="H48">
        <v>30521.831016664099</v>
      </c>
      <c r="I48">
        <v>2111.8547430376998</v>
      </c>
      <c r="J48">
        <v>12654.6675565432</v>
      </c>
      <c r="K48">
        <v>7296.0194923795498</v>
      </c>
      <c r="L48">
        <v>0</v>
      </c>
      <c r="M48">
        <v>20548.451867067201</v>
      </c>
      <c r="N48">
        <v>1042.9306587392375</v>
      </c>
      <c r="O48">
        <v>1036.8375801071475</v>
      </c>
      <c r="P48">
        <v>1261.6781078387801</v>
      </c>
      <c r="Q48">
        <v>8867.8440246152895</v>
      </c>
      <c r="R48">
        <v>1483.76416463241</v>
      </c>
      <c r="S48">
        <v>4106.2057646557296</v>
      </c>
      <c r="T48">
        <v>1392.89059442237</v>
      </c>
      <c r="U48">
        <v>0</v>
      </c>
      <c r="V48">
        <v>0</v>
      </c>
      <c r="W48">
        <v>37281.646820803799</v>
      </c>
      <c r="X48">
        <v>2341.3437569707398</v>
      </c>
      <c r="Y48">
        <v>0</v>
      </c>
      <c r="Z48">
        <v>953.80607848191187</v>
      </c>
      <c r="AA48">
        <v>4942.0845513113663</v>
      </c>
      <c r="AB48">
        <v>4886.9907055242011</v>
      </c>
      <c r="AC48">
        <v>0</v>
      </c>
    </row>
    <row r="49" spans="1:29" x14ac:dyDescent="0.35">
      <c r="A49" t="s">
        <v>111</v>
      </c>
      <c r="B49" s="7" t="str">
        <f t="shared" si="1"/>
        <v>EO6</v>
      </c>
      <c r="C49" t="s">
        <v>71</v>
      </c>
      <c r="D49">
        <v>34371.675420852378</v>
      </c>
      <c r="E49">
        <v>-52.707452511112706</v>
      </c>
      <c r="F49">
        <v>17777.632224127199</v>
      </c>
      <c r="G49">
        <v>-26645.034707665498</v>
      </c>
      <c r="H49">
        <v>8144.5746478486399</v>
      </c>
      <c r="I49">
        <v>566.23513959744696</v>
      </c>
      <c r="J49">
        <v>2248.2204261972001</v>
      </c>
      <c r="K49">
        <v>1493.6783995461999</v>
      </c>
      <c r="L49">
        <v>403.37580242022801</v>
      </c>
      <c r="M49">
        <v>1486.07893136997</v>
      </c>
      <c r="N49">
        <v>14.015542710541403</v>
      </c>
      <c r="O49">
        <v>74.169105536292093</v>
      </c>
      <c r="P49">
        <v>92.727845025838207</v>
      </c>
      <c r="Q49">
        <v>414.827865044953</v>
      </c>
      <c r="R49">
        <v>7.3103031919380044</v>
      </c>
      <c r="S49">
        <v>313.22147655199501</v>
      </c>
      <c r="T49">
        <v>117.382077932698</v>
      </c>
      <c r="U49">
        <v>0</v>
      </c>
      <c r="V49">
        <v>0</v>
      </c>
      <c r="W49">
        <v>16405.484615679201</v>
      </c>
      <c r="X49">
        <v>1069.5345041671301</v>
      </c>
      <c r="Y49">
        <v>0</v>
      </c>
      <c r="Z49">
        <v>401.15015107015398</v>
      </c>
      <c r="AA49">
        <v>2704.5374454909988</v>
      </c>
      <c r="AB49">
        <v>3085.1771181856402</v>
      </c>
      <c r="AC49">
        <v>0</v>
      </c>
    </row>
    <row r="50" spans="1:29" x14ac:dyDescent="0.35">
      <c r="A50" t="s">
        <v>112</v>
      </c>
      <c r="B50" s="7" t="str">
        <f t="shared" si="1"/>
        <v>EO7</v>
      </c>
      <c r="C50" t="s">
        <v>90</v>
      </c>
      <c r="D50">
        <v>-25.940628932803801</v>
      </c>
      <c r="E50">
        <v>-932.48520391169905</v>
      </c>
      <c r="F50">
        <v>2524.3804690557699</v>
      </c>
      <c r="G50">
        <v>1757.6043120071699</v>
      </c>
      <c r="H50">
        <v>2049.4278994013262</v>
      </c>
      <c r="I50">
        <v>711.80485125261202</v>
      </c>
      <c r="J50">
        <v>5672.1654294714899</v>
      </c>
      <c r="K50">
        <v>2986.2877763901301</v>
      </c>
      <c r="L50">
        <v>0</v>
      </c>
      <c r="M50">
        <v>8824.46252500216</v>
      </c>
      <c r="N50">
        <v>350.56680715763241</v>
      </c>
      <c r="O50">
        <v>352.43484978525743</v>
      </c>
      <c r="P50">
        <v>562.91338221694502</v>
      </c>
      <c r="Q50">
        <v>3755.82512362956</v>
      </c>
      <c r="R50">
        <v>773.39667164836703</v>
      </c>
      <c r="S50">
        <v>2870.8055773226802</v>
      </c>
      <c r="T50">
        <v>1008.275801471182</v>
      </c>
      <c r="U50">
        <v>0</v>
      </c>
      <c r="V50">
        <v>0</v>
      </c>
      <c r="W50">
        <v>33807.818641569203</v>
      </c>
      <c r="X50">
        <v>1328.9930925188301</v>
      </c>
      <c r="Y50">
        <v>0</v>
      </c>
      <c r="Z50">
        <v>408.07442654104699</v>
      </c>
      <c r="AA50">
        <v>2181.6803404726802</v>
      </c>
      <c r="AB50">
        <v>2181.68650903448</v>
      </c>
      <c r="AC50">
        <v>0</v>
      </c>
    </row>
    <row r="51" spans="1:29" x14ac:dyDescent="0.35">
      <c r="A51" t="s">
        <v>112</v>
      </c>
      <c r="B51" s="7" t="str">
        <f t="shared" si="1"/>
        <v>EO7</v>
      </c>
      <c r="C51" t="s">
        <v>13</v>
      </c>
      <c r="D51">
        <v>15145.922987347978</v>
      </c>
      <c r="E51">
        <v>-22875.375192611518</v>
      </c>
      <c r="F51">
        <v>4853.0560592422598</v>
      </c>
      <c r="G51">
        <v>-22147.813181440732</v>
      </c>
      <c r="H51">
        <v>2598.4706511681602</v>
      </c>
      <c r="I51">
        <v>491.52718113918598</v>
      </c>
      <c r="J51">
        <v>1787.7819531692401</v>
      </c>
      <c r="K51">
        <v>1212.33381539226</v>
      </c>
      <c r="L51">
        <v>403.86669937052301</v>
      </c>
      <c r="M51">
        <v>1983.6588860194299</v>
      </c>
      <c r="N51">
        <v>29.412183179090604</v>
      </c>
      <c r="O51">
        <v>31.083171374787199</v>
      </c>
      <c r="P51">
        <v>165.37932510696399</v>
      </c>
      <c r="Q51">
        <v>1264.2726424564801</v>
      </c>
      <c r="R51">
        <v>164.77905808785397</v>
      </c>
      <c r="S51">
        <v>1836.3898991639201</v>
      </c>
      <c r="T51">
        <v>614.76998294440898</v>
      </c>
      <c r="U51">
        <v>0</v>
      </c>
      <c r="V51">
        <v>0</v>
      </c>
      <c r="W51">
        <v>26146.414601214001</v>
      </c>
      <c r="X51">
        <v>1479.9349145886699</v>
      </c>
      <c r="Y51">
        <v>0</v>
      </c>
      <c r="Z51">
        <v>419.24672988485293</v>
      </c>
      <c r="AA51">
        <v>1851.270060337147</v>
      </c>
      <c r="AB51">
        <v>1889.4340246977208</v>
      </c>
      <c r="AC51">
        <v>0</v>
      </c>
    </row>
    <row r="52" spans="1:29" x14ac:dyDescent="0.35">
      <c r="A52" t="s">
        <v>112</v>
      </c>
      <c r="B52" s="7" t="str">
        <f t="shared" si="1"/>
        <v>EO7</v>
      </c>
      <c r="C52" t="s">
        <v>58</v>
      </c>
      <c r="D52">
        <v>47227.491901565278</v>
      </c>
      <c r="E52">
        <v>-119.96211670059671</v>
      </c>
      <c r="F52">
        <v>16905.391048799302</v>
      </c>
      <c r="G52">
        <v>-26625.843101712988</v>
      </c>
      <c r="H52">
        <v>5590.4499115696499</v>
      </c>
      <c r="I52">
        <v>742.19232502839805</v>
      </c>
      <c r="J52">
        <v>2745.8343507537402</v>
      </c>
      <c r="K52">
        <v>1873.4987971086</v>
      </c>
      <c r="L52">
        <v>498.33352432658103</v>
      </c>
      <c r="M52">
        <v>2400.2172450979901</v>
      </c>
      <c r="N52">
        <v>165.04475653593099</v>
      </c>
      <c r="O52">
        <v>227.01293531053</v>
      </c>
      <c r="P52">
        <v>183.32308565972301</v>
      </c>
      <c r="Q52">
        <v>518.22196301456302</v>
      </c>
      <c r="R52">
        <v>-53.547740027967407</v>
      </c>
      <c r="S52">
        <v>604.542768810947</v>
      </c>
      <c r="T52">
        <v>142.836757450927</v>
      </c>
      <c r="U52">
        <v>0</v>
      </c>
      <c r="V52">
        <v>0</v>
      </c>
      <c r="W52">
        <v>5363.9241275354698</v>
      </c>
      <c r="X52">
        <v>450.51549502057298</v>
      </c>
      <c r="Y52">
        <v>0</v>
      </c>
      <c r="Z52">
        <v>428.01324007492099</v>
      </c>
      <c r="AA52">
        <v>2114.422846811759</v>
      </c>
      <c r="AB52">
        <v>2524.7822832648999</v>
      </c>
      <c r="AC52">
        <v>0</v>
      </c>
    </row>
    <row r="53" spans="1:29" x14ac:dyDescent="0.35">
      <c r="A53" t="s">
        <v>113</v>
      </c>
      <c r="B53" s="7" t="str">
        <f t="shared" si="1"/>
        <v>EO8</v>
      </c>
      <c r="C53" t="s">
        <v>66</v>
      </c>
      <c r="D53">
        <v>-25.940628932803801</v>
      </c>
      <c r="E53">
        <v>-978.62654615534359</v>
      </c>
      <c r="F53">
        <v>3329.5954372446099</v>
      </c>
      <c r="G53">
        <v>1011.25309659993</v>
      </c>
      <c r="H53">
        <v>1926.5944336869561</v>
      </c>
      <c r="I53">
        <v>138.06381020653899</v>
      </c>
      <c r="J53">
        <v>805.27449362740299</v>
      </c>
      <c r="K53">
        <v>370.738108326565</v>
      </c>
      <c r="L53">
        <v>0</v>
      </c>
      <c r="M53">
        <v>984.18613421603698</v>
      </c>
      <c r="N53">
        <v>51.684639885408089</v>
      </c>
      <c r="O53">
        <v>45.287292344661893</v>
      </c>
      <c r="P53">
        <v>72.140126100234795</v>
      </c>
      <c r="Q53">
        <v>235.775361123506</v>
      </c>
      <c r="R53">
        <v>141.45057705690201</v>
      </c>
      <c r="S53">
        <v>446.98899409702102</v>
      </c>
      <c r="T53">
        <v>41.860952186296004</v>
      </c>
      <c r="U53">
        <v>0</v>
      </c>
      <c r="V53">
        <v>0</v>
      </c>
      <c r="W53">
        <v>19072.318796408599</v>
      </c>
      <c r="X53">
        <v>904.04991879263605</v>
      </c>
      <c r="Y53">
        <v>0</v>
      </c>
      <c r="Z53">
        <v>409.609153684874</v>
      </c>
      <c r="AA53">
        <v>2537.0858320048801</v>
      </c>
      <c r="AB53">
        <v>2408.0958614852598</v>
      </c>
      <c r="AC53">
        <v>0</v>
      </c>
    </row>
    <row r="54" spans="1:29" x14ac:dyDescent="0.35">
      <c r="A54" t="s">
        <v>113</v>
      </c>
      <c r="B54" s="7" t="str">
        <f t="shared" si="1"/>
        <v>EO8</v>
      </c>
      <c r="C54" t="s">
        <v>79</v>
      </c>
      <c r="D54">
        <v>4411.4108518816283</v>
      </c>
      <c r="E54">
        <v>-23068.402912800058</v>
      </c>
      <c r="F54">
        <v>14381.94414789877</v>
      </c>
      <c r="G54">
        <v>-17921.136593188341</v>
      </c>
      <c r="H54">
        <v>9638.3708650482695</v>
      </c>
      <c r="I54">
        <v>1664.03487667527</v>
      </c>
      <c r="J54">
        <v>12729.086004237</v>
      </c>
      <c r="K54">
        <v>8287.7175118895702</v>
      </c>
      <c r="L54">
        <v>0</v>
      </c>
      <c r="M54">
        <v>22604.3084523078</v>
      </c>
      <c r="N54">
        <v>2414.4736251550976</v>
      </c>
      <c r="O54">
        <v>993.6229218330775</v>
      </c>
      <c r="P54">
        <v>989.30184509026799</v>
      </c>
      <c r="Q54">
        <v>5486.7858046855899</v>
      </c>
      <c r="R54">
        <v>1406.70297388616</v>
      </c>
      <c r="S54">
        <v>6139.79112834016</v>
      </c>
      <c r="T54">
        <v>2245.8169413761202</v>
      </c>
      <c r="U54">
        <v>0</v>
      </c>
      <c r="V54">
        <v>0</v>
      </c>
      <c r="W54">
        <v>81355.990434059597</v>
      </c>
      <c r="X54">
        <v>694.88809396725901</v>
      </c>
      <c r="Y54">
        <v>0</v>
      </c>
      <c r="Z54">
        <v>500.58477375266887</v>
      </c>
      <c r="AA54">
        <v>2491.8885952440469</v>
      </c>
      <c r="AB54">
        <v>2502.6983121273211</v>
      </c>
      <c r="AC54">
        <v>0</v>
      </c>
    </row>
    <row r="55" spans="1:29" x14ac:dyDescent="0.35">
      <c r="A55" t="s">
        <v>113</v>
      </c>
      <c r="B55" s="7" t="str">
        <f t="shared" si="1"/>
        <v>EO8</v>
      </c>
      <c r="C55" t="s">
        <v>46</v>
      </c>
      <c r="D55">
        <v>36209.360750629574</v>
      </c>
      <c r="E55">
        <v>-126.62455588682809</v>
      </c>
      <c r="F55">
        <v>8784.141672371301</v>
      </c>
      <c r="G55">
        <v>-25949.05406202166</v>
      </c>
      <c r="H55">
        <v>4362.8711111605198</v>
      </c>
      <c r="I55">
        <v>801.67833025960499</v>
      </c>
      <c r="J55">
        <v>2698.6642326780998</v>
      </c>
      <c r="K55">
        <v>1634.3315707829499</v>
      </c>
      <c r="L55">
        <v>0</v>
      </c>
      <c r="M55">
        <v>2563.18073534216</v>
      </c>
      <c r="N55">
        <v>101.787510604863</v>
      </c>
      <c r="O55">
        <v>164.193240816177</v>
      </c>
      <c r="P55">
        <v>96.361421114417197</v>
      </c>
      <c r="Q55">
        <v>352.19630952204398</v>
      </c>
      <c r="R55">
        <v>-62.269656464378414</v>
      </c>
      <c r="S55">
        <v>456.902143190537</v>
      </c>
      <c r="T55">
        <v>167.874836954606</v>
      </c>
      <c r="U55">
        <v>0</v>
      </c>
      <c r="V55">
        <v>0</v>
      </c>
      <c r="W55">
        <v>3616.2298459590502</v>
      </c>
      <c r="X55">
        <v>306.45034481885699</v>
      </c>
      <c r="Y55">
        <v>0</v>
      </c>
      <c r="Z55">
        <v>364.723868743141</v>
      </c>
      <c r="AA55">
        <v>1469.759678068549</v>
      </c>
      <c r="AB55">
        <v>1879.06320334205</v>
      </c>
      <c r="AC55">
        <v>0</v>
      </c>
    </row>
    <row r="56" spans="1:29" x14ac:dyDescent="0.35">
      <c r="A56" t="s">
        <v>114</v>
      </c>
      <c r="B56" s="7" t="str">
        <f t="shared" si="1"/>
        <v>EO9</v>
      </c>
      <c r="C56" t="s">
        <v>101</v>
      </c>
      <c r="D56">
        <v>322.61614565148921</v>
      </c>
      <c r="E56">
        <v>-971.65699437242642</v>
      </c>
      <c r="F56">
        <v>3048.1658717575697</v>
      </c>
      <c r="G56">
        <v>476.58720259698401</v>
      </c>
      <c r="H56">
        <v>538.37533322085801</v>
      </c>
      <c r="I56">
        <v>173.10877437460201</v>
      </c>
      <c r="J56">
        <v>404.07685224432601</v>
      </c>
      <c r="K56">
        <v>615.876726409291</v>
      </c>
      <c r="L56">
        <v>0</v>
      </c>
      <c r="M56">
        <v>450.24432696262801</v>
      </c>
      <c r="N56">
        <v>55.249632746282799</v>
      </c>
      <c r="O56">
        <v>51.724267679172897</v>
      </c>
      <c r="P56">
        <v>77.627767471336597</v>
      </c>
      <c r="Q56">
        <v>162.63795130846199</v>
      </c>
      <c r="R56">
        <v>83.872673683158396</v>
      </c>
      <c r="S56">
        <v>0</v>
      </c>
      <c r="T56">
        <v>-99.239746646695892</v>
      </c>
      <c r="U56">
        <v>0</v>
      </c>
      <c r="V56">
        <v>0</v>
      </c>
      <c r="W56">
        <v>1021.71337362133</v>
      </c>
      <c r="X56">
        <v>0</v>
      </c>
      <c r="Y56">
        <v>0</v>
      </c>
      <c r="Z56">
        <v>101.862740659153</v>
      </c>
      <c r="AA56">
        <v>819.08536946394099</v>
      </c>
      <c r="AB56">
        <v>822.23916304020099</v>
      </c>
      <c r="AC56">
        <v>0</v>
      </c>
    </row>
    <row r="57" spans="1:29" x14ac:dyDescent="0.35">
      <c r="A57" t="s">
        <v>114</v>
      </c>
      <c r="B57" s="7" t="str">
        <f t="shared" si="1"/>
        <v>EO9</v>
      </c>
      <c r="C57" t="s">
        <v>43</v>
      </c>
      <c r="D57">
        <v>13506.774747348278</v>
      </c>
      <c r="E57">
        <v>-23132.060526531324</v>
      </c>
      <c r="F57">
        <v>11503.66571022927</v>
      </c>
      <c r="G57">
        <v>-21300.502067067609</v>
      </c>
      <c r="H57">
        <v>3666.2264419305902</v>
      </c>
      <c r="I57">
        <v>1083.3782880983699</v>
      </c>
      <c r="J57">
        <v>9046.64069600929</v>
      </c>
      <c r="K57">
        <v>7374.4920179474202</v>
      </c>
      <c r="L57">
        <v>8645.2759121856197</v>
      </c>
      <c r="M57">
        <v>8338.7869237077703</v>
      </c>
      <c r="N57">
        <v>1769.9883336469375</v>
      </c>
      <c r="O57">
        <v>1743.5499248792376</v>
      </c>
      <c r="P57">
        <v>1647.0808626953899</v>
      </c>
      <c r="Q57">
        <v>6117.9878873652697</v>
      </c>
      <c r="R57">
        <v>1288.1160929929301</v>
      </c>
      <c r="S57">
        <v>2227.4037529676498</v>
      </c>
      <c r="T57">
        <v>933.64682197037996</v>
      </c>
      <c r="U57">
        <v>0</v>
      </c>
      <c r="V57">
        <v>0</v>
      </c>
      <c r="W57">
        <v>12288.227051059301</v>
      </c>
      <c r="X57">
        <v>2381.1981932203598</v>
      </c>
      <c r="Y57">
        <v>0</v>
      </c>
      <c r="Z57">
        <v>796.94461460457683</v>
      </c>
      <c r="AA57">
        <v>1774.3738961919769</v>
      </c>
      <c r="AB57">
        <v>1845.8864652358511</v>
      </c>
      <c r="AC57">
        <v>0</v>
      </c>
    </row>
    <row r="58" spans="1:29" x14ac:dyDescent="0.35">
      <c r="A58" t="s">
        <v>114</v>
      </c>
      <c r="B58" s="7" t="str">
        <f t="shared" si="1"/>
        <v>EO9</v>
      </c>
      <c r="C58" t="s">
        <v>8</v>
      </c>
      <c r="D58">
        <v>36893.155283131979</v>
      </c>
      <c r="E58">
        <v>-119.97460660280321</v>
      </c>
      <c r="F58">
        <v>17958.331511722201</v>
      </c>
      <c r="G58">
        <v>-26228.74266953563</v>
      </c>
      <c r="H58">
        <v>4919.9061679085098</v>
      </c>
      <c r="I58">
        <v>1145.4748236246201</v>
      </c>
      <c r="J58">
        <v>3741.8965046437802</v>
      </c>
      <c r="K58">
        <v>4394.8715594940104</v>
      </c>
      <c r="L58">
        <v>2645.7038965494098</v>
      </c>
      <c r="M58">
        <v>4448.4643828238004</v>
      </c>
      <c r="N58">
        <v>501.46344386037606</v>
      </c>
      <c r="O58">
        <v>563.02470176347504</v>
      </c>
      <c r="P58">
        <v>664.13798320233104</v>
      </c>
      <c r="Q58">
        <v>5035.8591693418903</v>
      </c>
      <c r="R58">
        <v>1913.5186089151789</v>
      </c>
      <c r="S58">
        <v>2496.69391761307</v>
      </c>
      <c r="T58">
        <v>923.96002905986199</v>
      </c>
      <c r="U58">
        <v>0</v>
      </c>
      <c r="V58">
        <v>0</v>
      </c>
      <c r="W58">
        <v>13813.167145216799</v>
      </c>
      <c r="X58">
        <v>1148.25550086762</v>
      </c>
      <c r="Y58">
        <v>0</v>
      </c>
      <c r="Z58">
        <v>746.04132230580797</v>
      </c>
      <c r="AA58">
        <v>2698.941669639069</v>
      </c>
      <c r="AB58">
        <v>3081.9567764261901</v>
      </c>
      <c r="AC58">
        <v>0</v>
      </c>
    </row>
    <row r="59" spans="1:29" x14ac:dyDescent="0.35">
      <c r="A59" t="s">
        <v>106</v>
      </c>
      <c r="B59" s="7" t="str">
        <f>LEFT(C59,10)</f>
        <v>vape-juice</v>
      </c>
      <c r="C59" t="s">
        <v>49</v>
      </c>
      <c r="D59">
        <v>165.82805397885471</v>
      </c>
      <c r="E59">
        <v>-22948.532050142901</v>
      </c>
      <c r="F59">
        <v>-1401.5327951198719</v>
      </c>
      <c r="G59">
        <v>-16104.38601187554</v>
      </c>
      <c r="H59">
        <v>0</v>
      </c>
      <c r="I59">
        <v>0</v>
      </c>
      <c r="J59">
        <v>0</v>
      </c>
      <c r="K59">
        <v>0</v>
      </c>
      <c r="L59">
        <v>719.04661748218496</v>
      </c>
      <c r="M59">
        <v>0</v>
      </c>
      <c r="N59">
        <v>55.292385863006501</v>
      </c>
      <c r="O59">
        <v>-52.506791715502501</v>
      </c>
      <c r="P59">
        <v>0</v>
      </c>
      <c r="Q59">
        <v>0</v>
      </c>
      <c r="R59">
        <v>-50.657803056557107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-17.269339110613</v>
      </c>
      <c r="AA59">
        <v>-134.59731630896607</v>
      </c>
      <c r="AB59">
        <v>-124.45158261383295</v>
      </c>
      <c r="AC59">
        <v>4968.0192117132801</v>
      </c>
    </row>
  </sheetData>
  <sortState xmlns:xlrd2="http://schemas.microsoft.com/office/spreadsheetml/2017/richdata2" ref="A2:AC59">
    <sortCondition ref="A2:A5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0CDFE-C6A3-41FB-9953-8A826FFB4E66}">
  <dimension ref="A1:AC78"/>
  <sheetViews>
    <sheetView workbookViewId="0">
      <selection activeCell="D5" sqref="D5"/>
    </sheetView>
  </sheetViews>
  <sheetFormatPr defaultRowHeight="14.5" x14ac:dyDescent="0.35"/>
  <cols>
    <col min="1" max="1" width="9.81640625" bestFit="1" customWidth="1"/>
    <col min="2" max="2" width="18.81640625" customWidth="1"/>
  </cols>
  <sheetData>
    <row r="1" spans="1:29" x14ac:dyDescent="0.35">
      <c r="A1" s="6" t="s">
        <v>105</v>
      </c>
      <c r="B1" s="6" t="s">
        <v>126</v>
      </c>
      <c r="C1" t="s">
        <v>104</v>
      </c>
      <c r="D1" t="s">
        <v>127</v>
      </c>
      <c r="E1" t="s">
        <v>128</v>
      </c>
      <c r="F1" t="s">
        <v>129</v>
      </c>
      <c r="G1" t="s">
        <v>130</v>
      </c>
      <c r="H1" t="s">
        <v>131</v>
      </c>
      <c r="I1" t="s">
        <v>132</v>
      </c>
      <c r="J1" t="s">
        <v>133</v>
      </c>
      <c r="K1" t="s">
        <v>134</v>
      </c>
      <c r="L1" t="s">
        <v>135</v>
      </c>
      <c r="M1" t="s">
        <v>136</v>
      </c>
      <c r="N1" t="s">
        <v>137</v>
      </c>
      <c r="O1" t="s">
        <v>138</v>
      </c>
      <c r="P1" t="s">
        <v>139</v>
      </c>
      <c r="Q1" t="s">
        <v>140</v>
      </c>
      <c r="R1" t="s">
        <v>141</v>
      </c>
      <c r="S1" t="s">
        <v>142</v>
      </c>
      <c r="T1" t="s">
        <v>143</v>
      </c>
      <c r="U1" t="s">
        <v>144</v>
      </c>
      <c r="V1" t="s">
        <v>145</v>
      </c>
      <c r="W1" t="s">
        <v>146</v>
      </c>
      <c r="X1" t="s">
        <v>147</v>
      </c>
      <c r="Y1" t="s">
        <v>148</v>
      </c>
      <c r="Z1" t="s">
        <v>149</v>
      </c>
      <c r="AA1" t="s">
        <v>150</v>
      </c>
      <c r="AB1" t="s">
        <v>151</v>
      </c>
      <c r="AC1" t="s">
        <v>152</v>
      </c>
    </row>
    <row r="2" spans="1:29" x14ac:dyDescent="0.35">
      <c r="A2" t="s">
        <v>116</v>
      </c>
      <c r="B2" s="7" t="str">
        <f>LEFT(C2,3)</f>
        <v>CO1</v>
      </c>
      <c r="C2" t="s">
        <v>75</v>
      </c>
      <c r="D2">
        <v>4873.3660024767105</v>
      </c>
      <c r="E2">
        <v>-27.541487999339672</v>
      </c>
      <c r="F2">
        <v>4051.690581263184</v>
      </c>
      <c r="G2">
        <v>-7751.8517307049506</v>
      </c>
      <c r="H2">
        <v>2376.67108609252</v>
      </c>
      <c r="I2">
        <v>436.84737593570998</v>
      </c>
      <c r="J2">
        <v>2122.4724843715899</v>
      </c>
      <c r="K2">
        <v>1378.6368255841101</v>
      </c>
      <c r="L2">
        <v>0</v>
      </c>
      <c r="M2">
        <v>2391.0212473147799</v>
      </c>
      <c r="N2">
        <v>18.944523635871789</v>
      </c>
      <c r="O2">
        <v>105.036965428503</v>
      </c>
      <c r="P2">
        <v>152.84869172270501</v>
      </c>
      <c r="Q2">
        <v>526.51569497327705</v>
      </c>
      <c r="R2">
        <v>-54.661850123177004</v>
      </c>
      <c r="S2">
        <v>667.09658438153099</v>
      </c>
      <c r="T2">
        <v>27.978918955171991</v>
      </c>
      <c r="U2">
        <v>0</v>
      </c>
      <c r="V2">
        <v>0</v>
      </c>
      <c r="W2">
        <v>5448.1787100442098</v>
      </c>
      <c r="X2">
        <v>1041.8374367136801</v>
      </c>
      <c r="Y2">
        <v>0</v>
      </c>
      <c r="Z2">
        <v>642.43813573236696</v>
      </c>
      <c r="AA2">
        <v>4451.2315770513196</v>
      </c>
      <c r="AB2">
        <v>4383.1234638113701</v>
      </c>
      <c r="AC2">
        <v>0</v>
      </c>
    </row>
    <row r="3" spans="1:29" x14ac:dyDescent="0.35">
      <c r="A3" t="s">
        <v>116</v>
      </c>
      <c r="B3" s="7" t="str">
        <f>LEFT(C3,3)</f>
        <v>CO1</v>
      </c>
      <c r="C3" t="s">
        <v>2</v>
      </c>
      <c r="D3">
        <v>21718.29762449161</v>
      </c>
      <c r="E3">
        <v>-8922.2055846352032</v>
      </c>
      <c r="F3">
        <v>7518.959096973651</v>
      </c>
      <c r="G3">
        <v>-27940.27361109708</v>
      </c>
      <c r="H3">
        <v>0</v>
      </c>
      <c r="I3">
        <v>853.96004115885103</v>
      </c>
      <c r="J3">
        <v>9921.5626938856894</v>
      </c>
      <c r="K3">
        <v>3091.1897994605602</v>
      </c>
      <c r="L3">
        <v>0</v>
      </c>
      <c r="M3">
        <v>9425.8691143449705</v>
      </c>
      <c r="N3">
        <v>456.27981154286942</v>
      </c>
      <c r="O3">
        <v>505.14824626159702</v>
      </c>
      <c r="P3">
        <v>601.54345580805796</v>
      </c>
      <c r="Q3">
        <v>5085.88647463699</v>
      </c>
      <c r="R3">
        <v>841.86097502219297</v>
      </c>
      <c r="S3">
        <v>8049.9990771667999</v>
      </c>
      <c r="T3">
        <v>908.70832288319411</v>
      </c>
      <c r="U3">
        <v>0</v>
      </c>
      <c r="V3">
        <v>0</v>
      </c>
      <c r="W3">
        <v>74153.610094371994</v>
      </c>
      <c r="X3">
        <v>2869.71893330893</v>
      </c>
      <c r="Y3">
        <v>0</v>
      </c>
      <c r="Z3">
        <v>438.20726431626201</v>
      </c>
      <c r="AA3">
        <v>2606.5856371604173</v>
      </c>
      <c r="AB3">
        <v>2660.5045390149407</v>
      </c>
      <c r="AC3">
        <v>0</v>
      </c>
    </row>
    <row r="4" spans="1:29" x14ac:dyDescent="0.35">
      <c r="A4" t="s">
        <v>116</v>
      </c>
      <c r="B4" s="7" t="str">
        <f>LEFT(C4,3)</f>
        <v>CO1</v>
      </c>
      <c r="C4" t="s">
        <v>80</v>
      </c>
      <c r="D4">
        <v>7531.1430353496171</v>
      </c>
      <c r="E4">
        <v>-109.4857043626604</v>
      </c>
      <c r="F4">
        <v>7725.1185186685489</v>
      </c>
      <c r="G4">
        <v>-46717.162560088967</v>
      </c>
      <c r="H4">
        <v>5883.08135411492</v>
      </c>
      <c r="I4">
        <v>980.78579881908797</v>
      </c>
      <c r="J4">
        <v>4399.8788278459297</v>
      </c>
      <c r="K4">
        <v>1998.4367399574501</v>
      </c>
      <c r="L4">
        <v>0</v>
      </c>
      <c r="M4">
        <v>3468.6226648443399</v>
      </c>
      <c r="N4">
        <v>412.18186222728298</v>
      </c>
      <c r="O4">
        <v>225.937974559015</v>
      </c>
      <c r="P4">
        <v>332.44514986221799</v>
      </c>
      <c r="Q4">
        <v>1001.18523264892</v>
      </c>
      <c r="R4">
        <v>-598.2363683375379</v>
      </c>
      <c r="S4">
        <v>1319.1306136068599</v>
      </c>
      <c r="T4">
        <v>270.08001474951101</v>
      </c>
      <c r="U4">
        <v>0</v>
      </c>
      <c r="V4">
        <v>0</v>
      </c>
      <c r="W4">
        <v>48050.187998561603</v>
      </c>
      <c r="X4">
        <v>3616.34166994311</v>
      </c>
      <c r="Y4">
        <v>0</v>
      </c>
      <c r="Z4">
        <v>872.83681173479704</v>
      </c>
      <c r="AA4">
        <v>7335.8489603925163</v>
      </c>
      <c r="AB4">
        <v>7773.1411648269504</v>
      </c>
      <c r="AC4">
        <v>0</v>
      </c>
    </row>
    <row r="5" spans="1:29" x14ac:dyDescent="0.35">
      <c r="B5" s="7"/>
      <c r="D5">
        <f>AVERAGE(D2:D4)</f>
        <v>11374.268887439313</v>
      </c>
      <c r="E5">
        <f t="shared" ref="E5:AC5" si="0">AVERAGE(E2:E4)</f>
        <v>-3019.7442589990678</v>
      </c>
      <c r="F5">
        <f t="shared" si="0"/>
        <v>6431.922732301794</v>
      </c>
      <c r="G5">
        <f t="shared" si="0"/>
        <v>-27469.762633963663</v>
      </c>
      <c r="H5">
        <f t="shared" si="0"/>
        <v>2753.2508134024797</v>
      </c>
      <c r="I5">
        <f t="shared" si="0"/>
        <v>757.19773863788305</v>
      </c>
      <c r="J5">
        <f t="shared" si="0"/>
        <v>5481.3046687010692</v>
      </c>
      <c r="K5">
        <f t="shared" si="0"/>
        <v>2156.0877883340404</v>
      </c>
      <c r="L5">
        <f t="shared" si="0"/>
        <v>0</v>
      </c>
      <c r="M5">
        <f t="shared" si="0"/>
        <v>5095.1710088346963</v>
      </c>
      <c r="N5">
        <f t="shared" si="0"/>
        <v>295.80206580200803</v>
      </c>
      <c r="O5">
        <f t="shared" si="0"/>
        <v>278.70772874970498</v>
      </c>
      <c r="P5">
        <f t="shared" si="0"/>
        <v>362.27909913099364</v>
      </c>
      <c r="Q5">
        <f t="shared" si="0"/>
        <v>2204.5291340863955</v>
      </c>
      <c r="R5">
        <f t="shared" si="0"/>
        <v>62.987585520492679</v>
      </c>
      <c r="S5">
        <f t="shared" si="0"/>
        <v>3345.4087583850633</v>
      </c>
      <c r="T5">
        <f t="shared" si="0"/>
        <v>402.25575219595908</v>
      </c>
      <c r="U5">
        <f t="shared" si="0"/>
        <v>0</v>
      </c>
      <c r="V5">
        <f t="shared" si="0"/>
        <v>0</v>
      </c>
      <c r="W5">
        <f t="shared" si="0"/>
        <v>42550.65893432594</v>
      </c>
      <c r="X5">
        <f t="shared" si="0"/>
        <v>2509.2993466552402</v>
      </c>
      <c r="Y5">
        <f t="shared" si="0"/>
        <v>0</v>
      </c>
      <c r="Z5">
        <f t="shared" si="0"/>
        <v>651.160737261142</v>
      </c>
      <c r="AA5">
        <f t="shared" si="0"/>
        <v>4797.888724868084</v>
      </c>
      <c r="AB5">
        <f t="shared" si="0"/>
        <v>4938.9230558844201</v>
      </c>
      <c r="AC5">
        <f t="shared" si="0"/>
        <v>0</v>
      </c>
    </row>
    <row r="6" spans="1:29" x14ac:dyDescent="0.35">
      <c r="A6" t="s">
        <v>117</v>
      </c>
      <c r="B6" s="7" t="str">
        <f>LEFT(C6,3)</f>
        <v>CO2</v>
      </c>
      <c r="C6" t="s">
        <v>14</v>
      </c>
      <c r="D6">
        <v>6635.5196337303605</v>
      </c>
      <c r="E6">
        <v>-24.107156884665905</v>
      </c>
      <c r="F6">
        <v>-19.015947502281961</v>
      </c>
      <c r="G6">
        <v>-9681.9234608252009</v>
      </c>
      <c r="H6">
        <v>0</v>
      </c>
      <c r="I6">
        <v>0</v>
      </c>
      <c r="J6">
        <v>1019.81924469914</v>
      </c>
      <c r="K6">
        <v>1012.48875660019</v>
      </c>
      <c r="L6">
        <v>0</v>
      </c>
      <c r="M6">
        <v>2262.32425703644</v>
      </c>
      <c r="N6">
        <v>91.482702285300803</v>
      </c>
      <c r="O6">
        <v>174.31571882346299</v>
      </c>
      <c r="P6">
        <v>95.229415506212604</v>
      </c>
      <c r="Q6">
        <v>816.41704308575004</v>
      </c>
      <c r="R6">
        <v>155.816728889892</v>
      </c>
      <c r="S6">
        <v>1064.2096059660601</v>
      </c>
      <c r="T6">
        <v>50.326007696826011</v>
      </c>
      <c r="U6">
        <v>0</v>
      </c>
      <c r="V6">
        <v>0</v>
      </c>
      <c r="W6">
        <v>34518.471694117703</v>
      </c>
      <c r="X6">
        <v>155.19954142620699</v>
      </c>
      <c r="Y6">
        <v>0</v>
      </c>
      <c r="Z6">
        <v>77.081193411266597</v>
      </c>
      <c r="AA6">
        <v>552.519619070114</v>
      </c>
      <c r="AB6">
        <v>458.957972634763</v>
      </c>
      <c r="AC6">
        <v>0</v>
      </c>
    </row>
    <row r="7" spans="1:29" x14ac:dyDescent="0.35">
      <c r="A7" t="s">
        <v>117</v>
      </c>
      <c r="B7" s="7" t="str">
        <f>LEFT(C7,3)</f>
        <v>CO2</v>
      </c>
      <c r="C7" t="s">
        <v>18</v>
      </c>
      <c r="D7">
        <v>40150.576126286913</v>
      </c>
      <c r="E7">
        <v>-9203.5448999124601</v>
      </c>
      <c r="F7">
        <v>6207.43374790501</v>
      </c>
      <c r="G7">
        <v>-32057.096653096341</v>
      </c>
      <c r="H7">
        <v>0</v>
      </c>
      <c r="I7">
        <v>316.76466483616599</v>
      </c>
      <c r="J7">
        <v>1035.1785160193399</v>
      </c>
      <c r="K7">
        <v>1293.9425017060901</v>
      </c>
      <c r="L7">
        <v>0</v>
      </c>
      <c r="M7">
        <v>943.26371687740402</v>
      </c>
      <c r="N7">
        <v>47.217401931103396</v>
      </c>
      <c r="O7">
        <v>102.087013751508</v>
      </c>
      <c r="P7">
        <v>0</v>
      </c>
      <c r="Q7">
        <v>384.36354740668901</v>
      </c>
      <c r="R7">
        <v>-210.09424507727897</v>
      </c>
      <c r="S7">
        <v>131.71923126637799</v>
      </c>
      <c r="T7">
        <v>-179.23582199038199</v>
      </c>
      <c r="U7">
        <v>0</v>
      </c>
      <c r="V7">
        <v>0</v>
      </c>
      <c r="W7">
        <v>2065.0323906121698</v>
      </c>
      <c r="X7">
        <v>108.33766959530899</v>
      </c>
      <c r="Y7">
        <v>0</v>
      </c>
      <c r="Z7">
        <v>257.490308677911</v>
      </c>
      <c r="AA7">
        <v>887.62040812994701</v>
      </c>
      <c r="AB7">
        <v>941.14360856094095</v>
      </c>
      <c r="AC7">
        <v>0</v>
      </c>
    </row>
    <row r="8" spans="1:29" x14ac:dyDescent="0.35">
      <c r="A8" t="s">
        <v>117</v>
      </c>
      <c r="B8" s="7" t="str">
        <f>LEFT(C8,3)</f>
        <v>CO2</v>
      </c>
      <c r="C8" t="s">
        <v>69</v>
      </c>
      <c r="D8">
        <v>47799.412423387228</v>
      </c>
      <c r="E8">
        <v>-141.13355207465111</v>
      </c>
      <c r="F8">
        <v>3928.8160178961298</v>
      </c>
      <c r="G8">
        <v>-49281.360532616716</v>
      </c>
      <c r="H8">
        <v>3136.9608515483301</v>
      </c>
      <c r="I8">
        <v>620.37433218237595</v>
      </c>
      <c r="J8">
        <v>2142.5020206446502</v>
      </c>
      <c r="K8">
        <v>1068.41448062276</v>
      </c>
      <c r="L8">
        <v>0</v>
      </c>
      <c r="M8">
        <v>3053.6215291893</v>
      </c>
      <c r="N8">
        <v>96.677063172098997</v>
      </c>
      <c r="O8">
        <v>198.91851214646999</v>
      </c>
      <c r="P8">
        <v>252.62146739969501</v>
      </c>
      <c r="Q8">
        <v>4250.5987138624796</v>
      </c>
      <c r="R8">
        <v>195.58900584140099</v>
      </c>
      <c r="S8">
        <v>3851.2317693570299</v>
      </c>
      <c r="T8">
        <v>815.61446234640198</v>
      </c>
      <c r="U8">
        <v>0</v>
      </c>
      <c r="V8">
        <v>0</v>
      </c>
      <c r="W8">
        <v>40662.140816028303</v>
      </c>
      <c r="X8">
        <v>468.13294965952701</v>
      </c>
      <c r="Y8">
        <v>0</v>
      </c>
      <c r="Z8">
        <v>269.79131108272202</v>
      </c>
      <c r="AA8">
        <v>1622.9716751619858</v>
      </c>
      <c r="AB8">
        <v>2159.1565784767399</v>
      </c>
      <c r="AC8">
        <v>0</v>
      </c>
    </row>
    <row r="9" spans="1:29" x14ac:dyDescent="0.35">
      <c r="B9" s="7"/>
      <c r="D9">
        <f>AVERAGE(D6:D8)</f>
        <v>31528.5027278015</v>
      </c>
      <c r="E9">
        <f t="shared" ref="E9:AC9" si="1">AVERAGE(E6:E8)</f>
        <v>-3122.9285362905921</v>
      </c>
      <c r="F9">
        <f t="shared" si="1"/>
        <v>3372.4112727662855</v>
      </c>
      <c r="G9">
        <f t="shared" si="1"/>
        <v>-30340.126882179418</v>
      </c>
      <c r="H9">
        <f t="shared" si="1"/>
        <v>1045.6536171827768</v>
      </c>
      <c r="I9">
        <f t="shared" si="1"/>
        <v>312.3796656728473</v>
      </c>
      <c r="J9">
        <f t="shared" si="1"/>
        <v>1399.1665937877103</v>
      </c>
      <c r="K9">
        <f t="shared" si="1"/>
        <v>1124.9485796430133</v>
      </c>
      <c r="L9">
        <f t="shared" si="1"/>
        <v>0</v>
      </c>
      <c r="M9">
        <f t="shared" si="1"/>
        <v>2086.403167701048</v>
      </c>
      <c r="N9">
        <f t="shared" si="1"/>
        <v>78.459055796167732</v>
      </c>
      <c r="O9">
        <f t="shared" si="1"/>
        <v>158.44041490714699</v>
      </c>
      <c r="P9">
        <f t="shared" si="1"/>
        <v>115.95029430196921</v>
      </c>
      <c r="Q9">
        <f t="shared" si="1"/>
        <v>1817.1264347849728</v>
      </c>
      <c r="R9">
        <f t="shared" si="1"/>
        <v>47.103829884671342</v>
      </c>
      <c r="S9">
        <f t="shared" si="1"/>
        <v>1682.3868688631562</v>
      </c>
      <c r="T9">
        <f t="shared" si="1"/>
        <v>228.90154935094867</v>
      </c>
      <c r="U9">
        <f t="shared" si="1"/>
        <v>0</v>
      </c>
      <c r="V9">
        <f t="shared" si="1"/>
        <v>0</v>
      </c>
      <c r="W9">
        <f t="shared" si="1"/>
        <v>25748.548300252722</v>
      </c>
      <c r="X9">
        <f t="shared" si="1"/>
        <v>243.89005356034764</v>
      </c>
      <c r="Y9">
        <f t="shared" si="1"/>
        <v>0</v>
      </c>
      <c r="Z9">
        <f t="shared" si="1"/>
        <v>201.45427105729991</v>
      </c>
      <c r="AA9">
        <f t="shared" si="1"/>
        <v>1021.0372341206822</v>
      </c>
      <c r="AB9">
        <f t="shared" si="1"/>
        <v>1186.4193865574814</v>
      </c>
      <c r="AC9">
        <f t="shared" si="1"/>
        <v>0</v>
      </c>
    </row>
    <row r="10" spans="1:29" x14ac:dyDescent="0.35">
      <c r="A10" t="s">
        <v>118</v>
      </c>
      <c r="B10" s="7" t="str">
        <f>LEFT(C10,3)</f>
        <v>CO3</v>
      </c>
      <c r="C10" t="s">
        <v>45</v>
      </c>
      <c r="D10">
        <v>7027.3123089749106</v>
      </c>
      <c r="E10">
        <v>-1.6887085612304027</v>
      </c>
      <c r="F10">
        <v>1911.267351120614</v>
      </c>
      <c r="G10">
        <v>-9681.9234608252009</v>
      </c>
      <c r="H10">
        <v>0</v>
      </c>
      <c r="I10">
        <v>259.14738762099</v>
      </c>
      <c r="J10">
        <v>0</v>
      </c>
      <c r="K10">
        <v>578.32405625473496</v>
      </c>
      <c r="L10">
        <v>0</v>
      </c>
      <c r="M10">
        <v>750.05552192370101</v>
      </c>
      <c r="N10">
        <v>-39.752834873078008</v>
      </c>
      <c r="O10">
        <v>44.7667689815339</v>
      </c>
      <c r="P10">
        <v>46.543549655347398</v>
      </c>
      <c r="Q10">
        <v>272.17570557672798</v>
      </c>
      <c r="R10">
        <v>-64.916134118305024</v>
      </c>
      <c r="S10">
        <v>288.41733061521302</v>
      </c>
      <c r="T10">
        <v>-21.859724999829197</v>
      </c>
      <c r="U10">
        <v>0</v>
      </c>
      <c r="V10">
        <v>0</v>
      </c>
      <c r="W10">
        <v>2584.2717685590801</v>
      </c>
      <c r="X10">
        <v>131.150728576418</v>
      </c>
      <c r="Y10">
        <v>0</v>
      </c>
      <c r="Z10">
        <v>375.10331572570601</v>
      </c>
      <c r="AA10">
        <v>2360.34567346006</v>
      </c>
      <c r="AB10">
        <v>2400.0065471855801</v>
      </c>
      <c r="AC10">
        <v>0</v>
      </c>
    </row>
    <row r="11" spans="1:29" x14ac:dyDescent="0.35">
      <c r="A11" t="s">
        <v>118</v>
      </c>
      <c r="B11" s="7" t="str">
        <f>LEFT(C11,3)</f>
        <v>CO3</v>
      </c>
      <c r="C11" t="s">
        <v>85</v>
      </c>
      <c r="D11">
        <v>4552.4945352505911</v>
      </c>
      <c r="E11">
        <v>-9158.6869134825502</v>
      </c>
      <c r="F11">
        <v>25990.147761274548</v>
      </c>
      <c r="G11">
        <v>-21422.3849022182</v>
      </c>
      <c r="H11">
        <v>13593.8816447387</v>
      </c>
      <c r="I11">
        <v>2479.80201159943</v>
      </c>
      <c r="J11">
        <v>17329.856300218398</v>
      </c>
      <c r="K11">
        <v>10953.4699847355</v>
      </c>
      <c r="L11">
        <v>0</v>
      </c>
      <c r="M11">
        <v>21035.717975416199</v>
      </c>
      <c r="N11">
        <v>2801.7516213177496</v>
      </c>
      <c r="O11">
        <v>1107.09797655273</v>
      </c>
      <c r="P11">
        <v>8453.5022751159595</v>
      </c>
      <c r="Q11">
        <v>6312.4007157108599</v>
      </c>
      <c r="R11">
        <v>3521.0544349747533</v>
      </c>
      <c r="S11">
        <v>7903.2989559342996</v>
      </c>
      <c r="T11">
        <v>1152.5938696197341</v>
      </c>
      <c r="U11">
        <v>0</v>
      </c>
      <c r="V11">
        <v>0</v>
      </c>
      <c r="W11">
        <v>64154.544226954</v>
      </c>
      <c r="X11">
        <v>608.063954311251</v>
      </c>
      <c r="Y11">
        <v>0</v>
      </c>
      <c r="Z11">
        <v>488.48963406458802</v>
      </c>
      <c r="AA11">
        <v>2556.2491064316268</v>
      </c>
      <c r="AB11">
        <v>2654.9845513070009</v>
      </c>
      <c r="AC11">
        <v>0</v>
      </c>
    </row>
    <row r="12" spans="1:29" x14ac:dyDescent="0.35">
      <c r="A12" t="s">
        <v>118</v>
      </c>
      <c r="B12" s="7" t="str">
        <f>LEFT(C12,3)</f>
        <v>CO3</v>
      </c>
      <c r="C12" t="s">
        <v>12</v>
      </c>
      <c r="D12">
        <v>11259.521498938326</v>
      </c>
      <c r="E12">
        <v>-123.86171181461199</v>
      </c>
      <c r="F12">
        <v>8767.6435954993503</v>
      </c>
      <c r="G12">
        <v>-46789.903219018881</v>
      </c>
      <c r="H12">
        <v>4821.8086365086001</v>
      </c>
      <c r="I12">
        <v>800.09814310434695</v>
      </c>
      <c r="J12">
        <v>8610.0758549649108</v>
      </c>
      <c r="K12">
        <v>4081.7793649044102</v>
      </c>
      <c r="L12">
        <v>0</v>
      </c>
      <c r="M12">
        <v>10829.740640584199</v>
      </c>
      <c r="N12">
        <v>318.37661387181299</v>
      </c>
      <c r="O12">
        <v>420.61806284618399</v>
      </c>
      <c r="P12">
        <v>735.66499378657397</v>
      </c>
      <c r="Q12">
        <v>4786.6673573025</v>
      </c>
      <c r="R12">
        <v>2609.6584489123111</v>
      </c>
      <c r="S12">
        <v>6956.3446361783999</v>
      </c>
      <c r="T12">
        <v>1164.42118577664</v>
      </c>
      <c r="U12">
        <v>0</v>
      </c>
      <c r="V12">
        <v>0</v>
      </c>
      <c r="W12">
        <v>101024.318920979</v>
      </c>
      <c r="X12">
        <v>1629.30861286083</v>
      </c>
      <c r="Y12">
        <v>0</v>
      </c>
      <c r="Z12">
        <v>722.88797682561801</v>
      </c>
      <c r="AA12">
        <v>3714.272944550326</v>
      </c>
      <c r="AB12">
        <v>4352.6341199096296</v>
      </c>
      <c r="AC12">
        <v>0</v>
      </c>
    </row>
    <row r="13" spans="1:29" x14ac:dyDescent="0.35">
      <c r="B13" s="7"/>
      <c r="D13">
        <f>AVERAGE(D10:D12)</f>
        <v>7613.1094477212755</v>
      </c>
      <c r="E13">
        <f t="shared" ref="E13:AC13" si="2">AVERAGE(E10:E12)</f>
        <v>-3094.7457779527977</v>
      </c>
      <c r="F13">
        <f t="shared" si="2"/>
        <v>12223.019569298171</v>
      </c>
      <c r="G13">
        <f t="shared" si="2"/>
        <v>-25964.737194020763</v>
      </c>
      <c r="H13">
        <f t="shared" si="2"/>
        <v>6138.563427082433</v>
      </c>
      <c r="I13">
        <f t="shared" si="2"/>
        <v>1179.6825141082556</v>
      </c>
      <c r="J13">
        <f t="shared" si="2"/>
        <v>8646.6440517277697</v>
      </c>
      <c r="K13">
        <f t="shared" si="2"/>
        <v>5204.5244686315482</v>
      </c>
      <c r="L13">
        <f t="shared" si="2"/>
        <v>0</v>
      </c>
      <c r="M13">
        <f t="shared" si="2"/>
        <v>10871.838045974699</v>
      </c>
      <c r="N13">
        <f t="shared" si="2"/>
        <v>1026.7918001054948</v>
      </c>
      <c r="O13">
        <f t="shared" si="2"/>
        <v>524.16093612681595</v>
      </c>
      <c r="P13">
        <f t="shared" si="2"/>
        <v>3078.5702728526267</v>
      </c>
      <c r="Q13">
        <f t="shared" si="2"/>
        <v>3790.4145928633625</v>
      </c>
      <c r="R13">
        <f t="shared" si="2"/>
        <v>2021.9322499229199</v>
      </c>
      <c r="S13">
        <f t="shared" si="2"/>
        <v>5049.353640909304</v>
      </c>
      <c r="T13">
        <f t="shared" si="2"/>
        <v>765.05177679884821</v>
      </c>
      <c r="U13">
        <f t="shared" si="2"/>
        <v>0</v>
      </c>
      <c r="V13">
        <f t="shared" si="2"/>
        <v>0</v>
      </c>
      <c r="W13">
        <f t="shared" si="2"/>
        <v>55921.044972164033</v>
      </c>
      <c r="X13">
        <f t="shared" si="2"/>
        <v>789.5077652494997</v>
      </c>
      <c r="Y13">
        <f t="shared" si="2"/>
        <v>0</v>
      </c>
      <c r="Z13">
        <f t="shared" si="2"/>
        <v>528.82697553863738</v>
      </c>
      <c r="AA13">
        <f t="shared" si="2"/>
        <v>2876.9559081473376</v>
      </c>
      <c r="AB13">
        <f t="shared" si="2"/>
        <v>3135.8750728007367</v>
      </c>
      <c r="AC13">
        <f t="shared" si="2"/>
        <v>0</v>
      </c>
    </row>
    <row r="14" spans="1:29" x14ac:dyDescent="0.35">
      <c r="A14" t="s">
        <v>119</v>
      </c>
      <c r="B14" s="7" t="str">
        <f>LEFT(C14,3)</f>
        <v>CO4</v>
      </c>
      <c r="C14" t="s">
        <v>102</v>
      </c>
      <c r="D14">
        <v>26164.501508520261</v>
      </c>
      <c r="E14">
        <v>20.878107677709295</v>
      </c>
      <c r="F14">
        <v>9016.3700065099438</v>
      </c>
      <c r="G14">
        <v>-8827.040712653461</v>
      </c>
      <c r="H14">
        <v>19263.6104152187</v>
      </c>
      <c r="I14">
        <v>1063.3391241816</v>
      </c>
      <c r="J14">
        <v>3081.04243423242</v>
      </c>
      <c r="K14">
        <v>1280.5647294546</v>
      </c>
      <c r="L14">
        <v>227.80136664308901</v>
      </c>
      <c r="M14">
        <v>4898.5114127871102</v>
      </c>
      <c r="N14">
        <v>82.274640024521801</v>
      </c>
      <c r="O14">
        <v>168.64707500847501</v>
      </c>
      <c r="P14">
        <v>119.881705190326</v>
      </c>
      <c r="Q14">
        <v>181.15637176530399</v>
      </c>
      <c r="R14">
        <v>-117.95884226381001</v>
      </c>
      <c r="S14">
        <v>118.093190220439</v>
      </c>
      <c r="T14">
        <v>10.817322136413992</v>
      </c>
      <c r="U14">
        <v>0</v>
      </c>
      <c r="V14">
        <v>0</v>
      </c>
      <c r="W14">
        <v>17437.818926449901</v>
      </c>
      <c r="X14">
        <v>686.20754115806199</v>
      </c>
      <c r="Y14">
        <v>0</v>
      </c>
      <c r="Z14">
        <v>0</v>
      </c>
      <c r="AA14">
        <v>14707.2378873299</v>
      </c>
      <c r="AB14">
        <v>14738.672765805901</v>
      </c>
      <c r="AC14">
        <v>0</v>
      </c>
    </row>
    <row r="15" spans="1:29" x14ac:dyDescent="0.35">
      <c r="A15" t="s">
        <v>119</v>
      </c>
      <c r="B15" s="7" t="str">
        <f>LEFT(C15,3)</f>
        <v>CO4</v>
      </c>
      <c r="C15" t="s">
        <v>7</v>
      </c>
      <c r="D15">
        <v>21042.863759081709</v>
      </c>
      <c r="E15">
        <v>-9306.8641648595913</v>
      </c>
      <c r="F15">
        <v>13289.464092093351</v>
      </c>
      <c r="G15">
        <v>-31294.079371774809</v>
      </c>
      <c r="H15">
        <v>11535.578459541901</v>
      </c>
      <c r="I15">
        <v>0</v>
      </c>
      <c r="J15">
        <v>2320.0215238997198</v>
      </c>
      <c r="K15">
        <v>1074.2094221066</v>
      </c>
      <c r="L15">
        <v>0</v>
      </c>
      <c r="M15">
        <v>2988.47802972912</v>
      </c>
      <c r="N15">
        <v>20.2575517822752</v>
      </c>
      <c r="O15">
        <v>75.181808620610497</v>
      </c>
      <c r="P15">
        <v>72.119890213803899</v>
      </c>
      <c r="Q15">
        <v>395.63984147354103</v>
      </c>
      <c r="R15">
        <v>-25.670117317823951</v>
      </c>
      <c r="S15">
        <v>265.54814534976799</v>
      </c>
      <c r="T15">
        <v>-178.083454387166</v>
      </c>
      <c r="U15">
        <v>0</v>
      </c>
      <c r="V15">
        <v>0</v>
      </c>
      <c r="W15">
        <v>3384.1751439873101</v>
      </c>
      <c r="X15">
        <v>1229.4892819168899</v>
      </c>
      <c r="Y15">
        <v>0</v>
      </c>
      <c r="Z15">
        <v>564.69770120206397</v>
      </c>
      <c r="AA15">
        <v>6867.9376729050273</v>
      </c>
      <c r="AB15">
        <v>7041.0321316328909</v>
      </c>
      <c r="AC15">
        <v>0</v>
      </c>
    </row>
    <row r="16" spans="1:29" x14ac:dyDescent="0.35">
      <c r="A16" t="s">
        <v>119</v>
      </c>
      <c r="B16" s="7" t="str">
        <f>LEFT(C16,3)</f>
        <v>CO4</v>
      </c>
      <c r="C16" t="s">
        <v>100</v>
      </c>
      <c r="D16">
        <v>127649.26432486832</v>
      </c>
      <c r="E16">
        <v>-142.51384310415889</v>
      </c>
      <c r="F16">
        <v>27447.450489033748</v>
      </c>
      <c r="G16">
        <v>-51612.590488803122</v>
      </c>
      <c r="H16">
        <v>32235.939366668401</v>
      </c>
      <c r="I16">
        <v>1866.3215966031501</v>
      </c>
      <c r="J16">
        <v>3245.19481671325</v>
      </c>
      <c r="K16">
        <v>1561.87430943957</v>
      </c>
      <c r="L16">
        <v>277.10016871857499</v>
      </c>
      <c r="M16">
        <v>6032.3954842964004</v>
      </c>
      <c r="N16">
        <v>75.621303133421009</v>
      </c>
      <c r="O16">
        <v>173.24042455846001</v>
      </c>
      <c r="P16">
        <v>135.940293600226</v>
      </c>
      <c r="Q16">
        <v>270.91111576927102</v>
      </c>
      <c r="R16">
        <v>-748.73697672476897</v>
      </c>
      <c r="S16">
        <v>156.09610910750001</v>
      </c>
      <c r="T16">
        <v>136.56888003730799</v>
      </c>
      <c r="U16">
        <v>0</v>
      </c>
      <c r="V16">
        <v>0</v>
      </c>
      <c r="W16">
        <v>3407.0858651497601</v>
      </c>
      <c r="X16">
        <v>1399.39136144091</v>
      </c>
      <c r="Y16">
        <v>0</v>
      </c>
      <c r="Z16">
        <v>471.11592123465698</v>
      </c>
      <c r="AA16">
        <v>7906.5840605875965</v>
      </c>
      <c r="AB16">
        <v>8399.1100193430102</v>
      </c>
      <c r="AC16">
        <v>0</v>
      </c>
    </row>
    <row r="17" spans="1:29" x14ac:dyDescent="0.35">
      <c r="B17" s="7"/>
      <c r="D17">
        <f>AVERAGE(D14:D16)</f>
        <v>58285.5431974901</v>
      </c>
      <c r="E17">
        <f t="shared" ref="E17:AC17" si="3">AVERAGE(E14:E16)</f>
        <v>-3142.8333000953476</v>
      </c>
      <c r="F17">
        <f t="shared" si="3"/>
        <v>16584.428195879012</v>
      </c>
      <c r="G17">
        <f t="shared" si="3"/>
        <v>-30577.903524410463</v>
      </c>
      <c r="H17">
        <f t="shared" si="3"/>
        <v>21011.709413809669</v>
      </c>
      <c r="I17">
        <f t="shared" si="3"/>
        <v>976.55357359491666</v>
      </c>
      <c r="J17">
        <f t="shared" si="3"/>
        <v>2882.0862582817967</v>
      </c>
      <c r="K17">
        <f t="shared" si="3"/>
        <v>1305.5494870002565</v>
      </c>
      <c r="L17">
        <f t="shared" si="3"/>
        <v>168.30051178722132</v>
      </c>
      <c r="M17">
        <f t="shared" si="3"/>
        <v>4639.7949756042099</v>
      </c>
      <c r="N17">
        <f t="shared" si="3"/>
        <v>59.384498313406006</v>
      </c>
      <c r="O17">
        <f t="shared" si="3"/>
        <v>139.02310272918183</v>
      </c>
      <c r="P17">
        <f t="shared" si="3"/>
        <v>109.31396300145195</v>
      </c>
      <c r="Q17">
        <f t="shared" si="3"/>
        <v>282.56910966937198</v>
      </c>
      <c r="R17">
        <f t="shared" si="3"/>
        <v>-297.45531210213431</v>
      </c>
      <c r="S17">
        <f t="shared" si="3"/>
        <v>179.91248155923566</v>
      </c>
      <c r="T17">
        <f t="shared" si="3"/>
        <v>-10.232417404481339</v>
      </c>
      <c r="U17">
        <f t="shared" si="3"/>
        <v>0</v>
      </c>
      <c r="V17">
        <f t="shared" si="3"/>
        <v>0</v>
      </c>
      <c r="W17">
        <f t="shared" si="3"/>
        <v>8076.3599785289916</v>
      </c>
      <c r="X17">
        <f t="shared" si="3"/>
        <v>1105.0293948386206</v>
      </c>
      <c r="Y17">
        <f t="shared" si="3"/>
        <v>0</v>
      </c>
      <c r="Z17">
        <f t="shared" si="3"/>
        <v>345.27120747890694</v>
      </c>
      <c r="AA17">
        <f t="shared" si="3"/>
        <v>9827.2532069408426</v>
      </c>
      <c r="AB17">
        <f t="shared" si="3"/>
        <v>10059.6049722606</v>
      </c>
      <c r="AC17">
        <f t="shared" si="3"/>
        <v>0</v>
      </c>
    </row>
    <row r="18" spans="1:29" x14ac:dyDescent="0.35">
      <c r="A18" t="s">
        <v>120</v>
      </c>
      <c r="B18" s="7" t="str">
        <f>LEFT(C18,3)</f>
        <v>CO5</v>
      </c>
      <c r="C18" t="s">
        <v>35</v>
      </c>
      <c r="D18">
        <v>6412.688659724321</v>
      </c>
      <c r="E18">
        <v>-3.2058306886281009</v>
      </c>
      <c r="F18">
        <v>3435.3121787098544</v>
      </c>
      <c r="G18">
        <v>-7865.7986808165106</v>
      </c>
      <c r="H18">
        <v>0</v>
      </c>
      <c r="I18">
        <v>306.03841420286398</v>
      </c>
      <c r="J18">
        <v>1351.74571269642</v>
      </c>
      <c r="K18">
        <v>740.60484813462597</v>
      </c>
      <c r="L18">
        <v>0</v>
      </c>
      <c r="M18">
        <v>1988.0610377729399</v>
      </c>
      <c r="N18">
        <v>-13.8848115750055</v>
      </c>
      <c r="O18">
        <v>73.443400384345395</v>
      </c>
      <c r="P18">
        <v>97.861461603013495</v>
      </c>
      <c r="Q18">
        <v>216.311829328074</v>
      </c>
      <c r="R18">
        <v>-152.02311253291651</v>
      </c>
      <c r="S18">
        <v>387.37366752510798</v>
      </c>
      <c r="T18">
        <v>246.78785374204199</v>
      </c>
      <c r="U18">
        <v>0</v>
      </c>
      <c r="V18">
        <v>0</v>
      </c>
      <c r="W18">
        <v>25729.119725811601</v>
      </c>
      <c r="X18">
        <v>209.23223869838799</v>
      </c>
      <c r="Y18">
        <v>0</v>
      </c>
      <c r="Z18">
        <v>224.53137530228</v>
      </c>
      <c r="AA18">
        <v>2174.61797485531</v>
      </c>
      <c r="AB18">
        <v>2169.7105649598202</v>
      </c>
      <c r="AC18">
        <v>0</v>
      </c>
    </row>
    <row r="19" spans="1:29" x14ac:dyDescent="0.35">
      <c r="A19" t="s">
        <v>120</v>
      </c>
      <c r="B19" s="7" t="str">
        <f>LEFT(C19,3)</f>
        <v>CO5</v>
      </c>
      <c r="C19" t="s">
        <v>74</v>
      </c>
      <c r="D19">
        <v>39644.392177549809</v>
      </c>
      <c r="E19">
        <v>-9038.9062430141003</v>
      </c>
      <c r="F19">
        <v>4703.4674481221991</v>
      </c>
      <c r="G19">
        <v>-31473.301260497101</v>
      </c>
      <c r="H19">
        <v>2571.1446465684398</v>
      </c>
      <c r="I19">
        <v>438.88706480874498</v>
      </c>
      <c r="J19">
        <v>1520.96635807553</v>
      </c>
      <c r="K19">
        <v>1012.78153070087</v>
      </c>
      <c r="L19">
        <v>0</v>
      </c>
      <c r="M19">
        <v>1818.15567307781</v>
      </c>
      <c r="N19">
        <v>30.094267918624098</v>
      </c>
      <c r="O19">
        <v>92.598434226556193</v>
      </c>
      <c r="P19">
        <v>52.306054541423201</v>
      </c>
      <c r="Q19">
        <v>332.40481936204498</v>
      </c>
      <c r="R19">
        <v>-261.997473941686</v>
      </c>
      <c r="S19">
        <v>415.31263268065601</v>
      </c>
      <c r="T19">
        <v>-146.134822533722</v>
      </c>
      <c r="U19">
        <v>0</v>
      </c>
      <c r="V19">
        <v>0</v>
      </c>
      <c r="W19">
        <v>7131.4570177546202</v>
      </c>
      <c r="X19">
        <v>499.30183142900501</v>
      </c>
      <c r="Y19">
        <v>0</v>
      </c>
      <c r="Z19">
        <v>348.68954602631197</v>
      </c>
      <c r="AA19">
        <v>1620.7393100289469</v>
      </c>
      <c r="AB19">
        <v>1773.9900084161309</v>
      </c>
      <c r="AC19">
        <v>0</v>
      </c>
    </row>
    <row r="20" spans="1:29" x14ac:dyDescent="0.35">
      <c r="A20" t="s">
        <v>120</v>
      </c>
      <c r="B20" s="7" t="str">
        <f>LEFT(C20,3)</f>
        <v>CO5</v>
      </c>
      <c r="C20" t="s">
        <v>32</v>
      </c>
      <c r="D20">
        <v>12453.985270442527</v>
      </c>
      <c r="E20">
        <v>-150.85471713071712</v>
      </c>
      <c r="F20">
        <v>4949.3044729529902</v>
      </c>
      <c r="G20">
        <v>-49969.344848765206</v>
      </c>
      <c r="H20">
        <v>3644.73802210229</v>
      </c>
      <c r="I20">
        <v>437.714570019983</v>
      </c>
      <c r="J20">
        <v>1996.52253908023</v>
      </c>
      <c r="K20">
        <v>1328.29379381639</v>
      </c>
      <c r="L20">
        <v>0</v>
      </c>
      <c r="M20">
        <v>2011.57402523768</v>
      </c>
      <c r="N20">
        <v>134.330726732465</v>
      </c>
      <c r="O20">
        <v>185.940359671306</v>
      </c>
      <c r="P20">
        <v>92.127423380761201</v>
      </c>
      <c r="Q20">
        <v>397.64010475342798</v>
      </c>
      <c r="R20">
        <v>-662.07044406225498</v>
      </c>
      <c r="S20">
        <v>479.89965377194602</v>
      </c>
      <c r="T20">
        <v>209.76074612571799</v>
      </c>
      <c r="U20">
        <v>0</v>
      </c>
      <c r="V20">
        <v>0</v>
      </c>
      <c r="W20">
        <v>31472.981088018299</v>
      </c>
      <c r="X20">
        <v>578.03690359984796</v>
      </c>
      <c r="Y20">
        <v>0</v>
      </c>
      <c r="Z20">
        <v>504.44579575032998</v>
      </c>
      <c r="AA20">
        <v>3136.558864330756</v>
      </c>
      <c r="AB20">
        <v>3625.11163764602</v>
      </c>
      <c r="AC20">
        <v>0</v>
      </c>
    </row>
    <row r="21" spans="1:29" x14ac:dyDescent="0.35">
      <c r="B21" s="7"/>
      <c r="D21">
        <f>AVERAGE(D18:D20)</f>
        <v>19503.688702572221</v>
      </c>
      <c r="E21">
        <f t="shared" ref="E21:AC21" si="4">AVERAGE(E18:E20)</f>
        <v>-3064.3222636111482</v>
      </c>
      <c r="F21">
        <f t="shared" si="4"/>
        <v>4362.6946999283473</v>
      </c>
      <c r="G21">
        <f t="shared" si="4"/>
        <v>-29769.481596692942</v>
      </c>
      <c r="H21">
        <f t="shared" si="4"/>
        <v>2071.9608895569099</v>
      </c>
      <c r="I21">
        <f t="shared" si="4"/>
        <v>394.21334967719736</v>
      </c>
      <c r="J21">
        <f t="shared" si="4"/>
        <v>1623.07820328406</v>
      </c>
      <c r="K21">
        <f t="shared" si="4"/>
        <v>1027.2267242172954</v>
      </c>
      <c r="L21">
        <f t="shared" si="4"/>
        <v>0</v>
      </c>
      <c r="M21">
        <f t="shared" si="4"/>
        <v>1939.2635786961434</v>
      </c>
      <c r="N21">
        <f t="shared" si="4"/>
        <v>50.180061025361198</v>
      </c>
      <c r="O21">
        <f t="shared" si="4"/>
        <v>117.32739809406921</v>
      </c>
      <c r="P21">
        <f t="shared" si="4"/>
        <v>80.764979841732625</v>
      </c>
      <c r="Q21">
        <f t="shared" si="4"/>
        <v>315.45225114784898</v>
      </c>
      <c r="R21">
        <f t="shared" si="4"/>
        <v>-358.6970101789525</v>
      </c>
      <c r="S21">
        <f t="shared" si="4"/>
        <v>427.52865132590335</v>
      </c>
      <c r="T21">
        <f t="shared" si="4"/>
        <v>103.47125911134599</v>
      </c>
      <c r="U21">
        <f t="shared" si="4"/>
        <v>0</v>
      </c>
      <c r="V21">
        <f t="shared" si="4"/>
        <v>0</v>
      </c>
      <c r="W21">
        <f t="shared" si="4"/>
        <v>21444.519277194839</v>
      </c>
      <c r="X21">
        <f t="shared" si="4"/>
        <v>428.85699124241364</v>
      </c>
      <c r="Y21">
        <f t="shared" si="4"/>
        <v>0</v>
      </c>
      <c r="Z21">
        <f t="shared" si="4"/>
        <v>359.22223902630731</v>
      </c>
      <c r="AA21">
        <f t="shared" si="4"/>
        <v>2310.6387164050043</v>
      </c>
      <c r="AB21">
        <f t="shared" si="4"/>
        <v>2522.9374036739905</v>
      </c>
      <c r="AC21">
        <f t="shared" si="4"/>
        <v>0</v>
      </c>
    </row>
    <row r="22" spans="1:29" x14ac:dyDescent="0.35">
      <c r="A22" t="s">
        <v>107</v>
      </c>
      <c r="B22" s="7" t="str">
        <f>LEFT(C22,3)</f>
        <v>CO6</v>
      </c>
      <c r="C22" t="s">
        <v>28</v>
      </c>
      <c r="D22">
        <v>1015.2208132462963</v>
      </c>
      <c r="E22">
        <v>-815.00495397694999</v>
      </c>
      <c r="F22">
        <v>1696.0606038638398</v>
      </c>
      <c r="G22">
        <v>1784.8160403143499</v>
      </c>
      <c r="H22">
        <v>1565.135943889476</v>
      </c>
      <c r="I22">
        <v>292.91902870003997</v>
      </c>
      <c r="J22">
        <v>3329.7386660254001</v>
      </c>
      <c r="K22">
        <v>1736.9586252259501</v>
      </c>
      <c r="L22">
        <v>0</v>
      </c>
      <c r="M22">
        <v>7473.8151238057499</v>
      </c>
      <c r="N22">
        <v>654.23577803411035</v>
      </c>
      <c r="O22">
        <v>309.91650251344839</v>
      </c>
      <c r="P22">
        <v>326.20769274264097</v>
      </c>
      <c r="Q22">
        <v>2067.4707739219698</v>
      </c>
      <c r="R22">
        <v>951.92173253076305</v>
      </c>
      <c r="S22">
        <v>3047.1572500779298</v>
      </c>
      <c r="T22">
        <v>851.50071216258902</v>
      </c>
      <c r="U22">
        <v>0</v>
      </c>
      <c r="V22">
        <v>0</v>
      </c>
      <c r="W22">
        <v>42022.767733426597</v>
      </c>
      <c r="X22">
        <v>966.10683138359502</v>
      </c>
      <c r="Y22">
        <v>0</v>
      </c>
      <c r="Z22">
        <v>436.59232498450001</v>
      </c>
      <c r="AA22">
        <v>1947.1497998350401</v>
      </c>
      <c r="AB22">
        <v>1980.96100946257</v>
      </c>
      <c r="AC22">
        <v>0</v>
      </c>
    </row>
    <row r="23" spans="1:29" x14ac:dyDescent="0.35">
      <c r="A23" t="s">
        <v>107</v>
      </c>
      <c r="B23" s="7" t="str">
        <f>LEFT(C23,3)</f>
        <v>CO6</v>
      </c>
      <c r="C23" t="s">
        <v>94</v>
      </c>
      <c r="D23">
        <v>13731.848767958878</v>
      </c>
      <c r="E23">
        <v>-20730.865464612078</v>
      </c>
      <c r="F23">
        <v>7617.394362071951</v>
      </c>
      <c r="G23">
        <v>-20839.410310974021</v>
      </c>
      <c r="H23">
        <v>4900.7941828883304</v>
      </c>
      <c r="I23">
        <v>686.61021180101898</v>
      </c>
      <c r="J23">
        <v>2455.3056425303798</v>
      </c>
      <c r="K23">
        <v>1568.2163139384099</v>
      </c>
      <c r="L23">
        <v>0</v>
      </c>
      <c r="M23">
        <v>4510.5986985630097</v>
      </c>
      <c r="N23">
        <v>168.95372712305749</v>
      </c>
      <c r="O23">
        <v>157.9652884239685</v>
      </c>
      <c r="P23">
        <v>227.60522848437299</v>
      </c>
      <c r="Q23">
        <v>2040.62160343765</v>
      </c>
      <c r="R23">
        <v>1102.40339559621</v>
      </c>
      <c r="S23">
        <v>3512.4486968762499</v>
      </c>
      <c r="T23">
        <v>1333.21040826279</v>
      </c>
      <c r="U23">
        <v>0</v>
      </c>
      <c r="V23">
        <v>0</v>
      </c>
      <c r="W23">
        <v>62872.568432906999</v>
      </c>
      <c r="X23">
        <v>2682.3332685709001</v>
      </c>
      <c r="Y23">
        <v>0</v>
      </c>
      <c r="Z23">
        <v>472.60252874854882</v>
      </c>
      <c r="AA23">
        <v>2344.4338396071671</v>
      </c>
      <c r="AB23">
        <v>2386.077956027651</v>
      </c>
      <c r="AC23">
        <v>0</v>
      </c>
    </row>
    <row r="24" spans="1:29" x14ac:dyDescent="0.35">
      <c r="A24" t="s">
        <v>107</v>
      </c>
      <c r="B24" s="7" t="str">
        <f>LEFT(C24,3)</f>
        <v>CO6</v>
      </c>
      <c r="C24" t="s">
        <v>21</v>
      </c>
      <c r="D24">
        <v>14649.581156579477</v>
      </c>
      <c r="E24">
        <v>-119.3596686997752</v>
      </c>
      <c r="F24">
        <v>8610.1431278721011</v>
      </c>
      <c r="G24">
        <v>-25003.141316463898</v>
      </c>
      <c r="H24">
        <v>5295.15136247173</v>
      </c>
      <c r="I24">
        <v>768.25814463645804</v>
      </c>
      <c r="J24">
        <v>3225.2646427816799</v>
      </c>
      <c r="K24">
        <v>2068.0635466733102</v>
      </c>
      <c r="L24">
        <v>0</v>
      </c>
      <c r="M24">
        <v>3814.7312589435401</v>
      </c>
      <c r="N24">
        <v>154.256417457395</v>
      </c>
      <c r="O24">
        <v>215.931282866175</v>
      </c>
      <c r="P24">
        <v>320.861078250491</v>
      </c>
      <c r="Q24">
        <v>1546.4175714098899</v>
      </c>
      <c r="R24">
        <v>806.9158791497639</v>
      </c>
      <c r="S24">
        <v>3736.71925605147</v>
      </c>
      <c r="T24">
        <v>871.02168644577</v>
      </c>
      <c r="U24">
        <v>0</v>
      </c>
      <c r="V24">
        <v>0</v>
      </c>
      <c r="W24">
        <v>63752.467366029399</v>
      </c>
      <c r="X24">
        <v>3424.0531302450499</v>
      </c>
      <c r="Y24">
        <v>0</v>
      </c>
      <c r="Z24">
        <v>450.21265934497802</v>
      </c>
      <c r="AA24">
        <v>2384.6841155243187</v>
      </c>
      <c r="AB24">
        <v>2738.06653721775</v>
      </c>
      <c r="AC24">
        <v>0</v>
      </c>
    </row>
    <row r="25" spans="1:29" x14ac:dyDescent="0.35">
      <c r="B25" s="7"/>
      <c r="D25">
        <f>AVERAGE(D22:D24)</f>
        <v>9798.88357926155</v>
      </c>
      <c r="E25">
        <f t="shared" ref="E25:AC25" si="5">AVERAGE(E22:E24)</f>
        <v>-7221.7433624296</v>
      </c>
      <c r="F25">
        <f t="shared" si="5"/>
        <v>5974.5326979359643</v>
      </c>
      <c r="G25">
        <f t="shared" si="5"/>
        <v>-14685.911862374523</v>
      </c>
      <c r="H25">
        <f t="shared" si="5"/>
        <v>3920.360496416512</v>
      </c>
      <c r="I25">
        <f t="shared" si="5"/>
        <v>582.59579504583905</v>
      </c>
      <c r="J25">
        <f t="shared" si="5"/>
        <v>3003.4363171124864</v>
      </c>
      <c r="K25">
        <f t="shared" si="5"/>
        <v>1791.0794952792232</v>
      </c>
      <c r="L25">
        <f t="shared" si="5"/>
        <v>0</v>
      </c>
      <c r="M25">
        <f t="shared" si="5"/>
        <v>5266.3816937707661</v>
      </c>
      <c r="N25">
        <f t="shared" si="5"/>
        <v>325.8153075381876</v>
      </c>
      <c r="O25">
        <f t="shared" si="5"/>
        <v>227.93769126786398</v>
      </c>
      <c r="P25">
        <f t="shared" si="5"/>
        <v>291.557999825835</v>
      </c>
      <c r="Q25">
        <f t="shared" si="5"/>
        <v>1884.8366495898365</v>
      </c>
      <c r="R25">
        <f t="shared" si="5"/>
        <v>953.74700242557901</v>
      </c>
      <c r="S25">
        <f t="shared" si="5"/>
        <v>3432.1084010018835</v>
      </c>
      <c r="T25">
        <f t="shared" si="5"/>
        <v>1018.5776022903829</v>
      </c>
      <c r="U25">
        <f t="shared" si="5"/>
        <v>0</v>
      </c>
      <c r="V25">
        <f t="shared" si="5"/>
        <v>0</v>
      </c>
      <c r="W25">
        <f t="shared" si="5"/>
        <v>56215.934510787665</v>
      </c>
      <c r="X25">
        <f t="shared" si="5"/>
        <v>2357.4977433998483</v>
      </c>
      <c r="Y25">
        <f t="shared" si="5"/>
        <v>0</v>
      </c>
      <c r="Z25">
        <f t="shared" si="5"/>
        <v>453.13583769267558</v>
      </c>
      <c r="AA25">
        <f t="shared" si="5"/>
        <v>2225.4225849888421</v>
      </c>
      <c r="AB25">
        <f t="shared" si="5"/>
        <v>2368.3685009026572</v>
      </c>
      <c r="AC25">
        <f t="shared" si="5"/>
        <v>0</v>
      </c>
    </row>
    <row r="26" spans="1:29" x14ac:dyDescent="0.35">
      <c r="A26" t="s">
        <v>108</v>
      </c>
      <c r="B26" s="7" t="str">
        <f>LEFT(C26,3)</f>
        <v>CO7</v>
      </c>
      <c r="C26" t="s">
        <v>48</v>
      </c>
      <c r="D26">
        <v>3330.7744492248362</v>
      </c>
      <c r="E26">
        <v>-742.42069786806292</v>
      </c>
      <c r="F26">
        <v>5002.7334731614792</v>
      </c>
      <c r="G26">
        <v>3328.2814628917999</v>
      </c>
      <c r="H26">
        <v>4175.2582793164256</v>
      </c>
      <c r="I26">
        <v>777.78797629267603</v>
      </c>
      <c r="J26">
        <v>5988.21946482575</v>
      </c>
      <c r="K26">
        <v>2755.6343902640601</v>
      </c>
      <c r="L26">
        <v>0</v>
      </c>
      <c r="M26">
        <v>9601.9845526033296</v>
      </c>
      <c r="N26">
        <v>371.66360658709539</v>
      </c>
      <c r="O26">
        <v>362.1016239472454</v>
      </c>
      <c r="P26">
        <v>528.90960111939899</v>
      </c>
      <c r="Q26">
        <v>3167.4484386229501</v>
      </c>
      <c r="R26">
        <v>674.58476363247405</v>
      </c>
      <c r="S26">
        <v>3426.3567426223599</v>
      </c>
      <c r="T26">
        <v>1023.051214878462</v>
      </c>
      <c r="U26">
        <v>0</v>
      </c>
      <c r="V26">
        <v>0</v>
      </c>
      <c r="W26">
        <v>30634.516587769602</v>
      </c>
      <c r="X26">
        <v>477.15167079803001</v>
      </c>
      <c r="Y26">
        <v>0</v>
      </c>
      <c r="Z26">
        <v>524.38666906279195</v>
      </c>
      <c r="AA26">
        <v>3201.2992777203999</v>
      </c>
      <c r="AB26">
        <v>3166.61503795615</v>
      </c>
      <c r="AC26">
        <v>0</v>
      </c>
    </row>
    <row r="27" spans="1:29" x14ac:dyDescent="0.35">
      <c r="A27" t="s">
        <v>108</v>
      </c>
      <c r="B27" s="7" t="str">
        <f>LEFT(C27,3)</f>
        <v>CO7</v>
      </c>
      <c r="C27" t="s">
        <v>40</v>
      </c>
      <c r="D27">
        <v>14133.233452325878</v>
      </c>
      <c r="E27">
        <v>-22084.483021766559</v>
      </c>
      <c r="F27">
        <v>7720.7545430204209</v>
      </c>
      <c r="G27">
        <v>-21374.641728441191</v>
      </c>
      <c r="H27">
        <v>4567.6873528693504</v>
      </c>
      <c r="I27">
        <v>615.11192541619801</v>
      </c>
      <c r="J27">
        <v>2221.83922448062</v>
      </c>
      <c r="K27">
        <v>1489.69151154525</v>
      </c>
      <c r="L27">
        <v>0</v>
      </c>
      <c r="M27">
        <v>7545.0969629349602</v>
      </c>
      <c r="N27">
        <v>210.08952861487847</v>
      </c>
      <c r="O27">
        <v>200.25968604143452</v>
      </c>
      <c r="P27">
        <v>399.26046947356701</v>
      </c>
      <c r="Q27">
        <v>3224.6659865734</v>
      </c>
      <c r="R27">
        <v>547.21677127389307</v>
      </c>
      <c r="S27">
        <v>4529.1457829608999</v>
      </c>
      <c r="T27">
        <v>1462.963343657</v>
      </c>
      <c r="U27">
        <v>0</v>
      </c>
      <c r="V27">
        <v>0</v>
      </c>
      <c r="W27">
        <v>58705.964132806497</v>
      </c>
      <c r="X27">
        <v>1095.3919790495499</v>
      </c>
      <c r="Y27">
        <v>0</v>
      </c>
      <c r="Z27">
        <v>403.21497720025991</v>
      </c>
      <c r="AA27">
        <v>2459.876133296857</v>
      </c>
      <c r="AB27">
        <v>2519.4393772950111</v>
      </c>
      <c r="AC27">
        <v>0</v>
      </c>
    </row>
    <row r="28" spans="1:29" x14ac:dyDescent="0.35">
      <c r="A28" t="s">
        <v>108</v>
      </c>
      <c r="B28" s="7" t="str">
        <f>LEFT(C28,3)</f>
        <v>CO7</v>
      </c>
      <c r="C28" t="s">
        <v>11</v>
      </c>
      <c r="D28">
        <v>39155.275267176476</v>
      </c>
      <c r="E28">
        <v>-109.8877113298814</v>
      </c>
      <c r="F28">
        <v>10894.500298699</v>
      </c>
      <c r="G28">
        <v>-24465.166225052759</v>
      </c>
      <c r="H28">
        <v>4540.0655271323603</v>
      </c>
      <c r="I28">
        <v>974.69881855523204</v>
      </c>
      <c r="J28">
        <v>2763.72712473102</v>
      </c>
      <c r="K28">
        <v>1583.6298430046099</v>
      </c>
      <c r="L28">
        <v>32.489794150450102</v>
      </c>
      <c r="M28">
        <v>2239.7687008261901</v>
      </c>
      <c r="N28">
        <v>65.756228078363989</v>
      </c>
      <c r="O28">
        <v>127.789856425867</v>
      </c>
      <c r="P28">
        <v>169.69111410006701</v>
      </c>
      <c r="Q28">
        <v>600.62180371861803</v>
      </c>
      <c r="R28">
        <v>169.57677419136201</v>
      </c>
      <c r="S28">
        <v>1489.50466585818</v>
      </c>
      <c r="T28">
        <v>529.30989955089103</v>
      </c>
      <c r="U28">
        <v>0</v>
      </c>
      <c r="V28">
        <v>0</v>
      </c>
      <c r="W28">
        <v>35075.686038697801</v>
      </c>
      <c r="X28">
        <v>607.90409130777402</v>
      </c>
      <c r="Y28">
        <v>0</v>
      </c>
      <c r="Z28">
        <v>463.83535533802097</v>
      </c>
      <c r="AA28">
        <v>2327.9427066848389</v>
      </c>
      <c r="AB28">
        <v>2729.95856417194</v>
      </c>
      <c r="AC28">
        <v>0</v>
      </c>
    </row>
    <row r="29" spans="1:29" x14ac:dyDescent="0.35">
      <c r="B29" s="7"/>
      <c r="D29">
        <f>AVERAGE(D26:D28)</f>
        <v>18873.09438957573</v>
      </c>
      <c r="E29">
        <f t="shared" ref="E29:AC29" si="6">AVERAGE(E26:E28)</f>
        <v>-7645.5971436548343</v>
      </c>
      <c r="F29">
        <f t="shared" si="6"/>
        <v>7872.6627716269677</v>
      </c>
      <c r="G29">
        <f t="shared" si="6"/>
        <v>-14170.508830200715</v>
      </c>
      <c r="H29">
        <f t="shared" si="6"/>
        <v>4427.6703864393785</v>
      </c>
      <c r="I29">
        <f t="shared" si="6"/>
        <v>789.19957342136877</v>
      </c>
      <c r="J29">
        <f t="shared" si="6"/>
        <v>3657.9286046791299</v>
      </c>
      <c r="K29">
        <f t="shared" si="6"/>
        <v>1942.9852482713068</v>
      </c>
      <c r="L29">
        <f t="shared" si="6"/>
        <v>10.829931383483368</v>
      </c>
      <c r="M29">
        <f t="shared" si="6"/>
        <v>6462.2834054548257</v>
      </c>
      <c r="N29">
        <f t="shared" si="6"/>
        <v>215.83645442677928</v>
      </c>
      <c r="O29">
        <f t="shared" si="6"/>
        <v>230.05038880484901</v>
      </c>
      <c r="P29">
        <f t="shared" si="6"/>
        <v>365.95372823101098</v>
      </c>
      <c r="Q29">
        <f t="shared" si="6"/>
        <v>2330.9120763049896</v>
      </c>
      <c r="R29">
        <f t="shared" si="6"/>
        <v>463.79276969924302</v>
      </c>
      <c r="S29">
        <f t="shared" si="6"/>
        <v>3148.3357304804799</v>
      </c>
      <c r="T29">
        <f t="shared" si="6"/>
        <v>1005.1081526954509</v>
      </c>
      <c r="U29">
        <f t="shared" si="6"/>
        <v>0</v>
      </c>
      <c r="V29">
        <f t="shared" si="6"/>
        <v>0</v>
      </c>
      <c r="W29">
        <f t="shared" si="6"/>
        <v>41472.055586424634</v>
      </c>
      <c r="X29">
        <f t="shared" si="6"/>
        <v>726.81591371845127</v>
      </c>
      <c r="Y29">
        <f t="shared" si="6"/>
        <v>0</v>
      </c>
      <c r="Z29">
        <f t="shared" si="6"/>
        <v>463.81233386702428</v>
      </c>
      <c r="AA29">
        <f t="shared" si="6"/>
        <v>2663.0393725673653</v>
      </c>
      <c r="AB29">
        <f t="shared" si="6"/>
        <v>2805.3376598077007</v>
      </c>
      <c r="AC29">
        <f t="shared" si="6"/>
        <v>0</v>
      </c>
    </row>
    <row r="30" spans="1:29" x14ac:dyDescent="0.35">
      <c r="A30" t="s">
        <v>109</v>
      </c>
      <c r="B30" s="7" t="str">
        <f>LEFT(C30,3)</f>
        <v>CO8</v>
      </c>
      <c r="C30" t="s">
        <v>1</v>
      </c>
      <c r="D30">
        <v>1854.0129708419263</v>
      </c>
      <c r="E30">
        <v>-940.83941105393501</v>
      </c>
      <c r="F30">
        <v>836.54616861765999</v>
      </c>
      <c r="G30">
        <v>891.94451355253102</v>
      </c>
      <c r="H30">
        <v>646.27752786560302</v>
      </c>
      <c r="I30">
        <v>259.18959201690097</v>
      </c>
      <c r="J30">
        <v>628.98358942128903</v>
      </c>
      <c r="K30">
        <v>226.25787439142999</v>
      </c>
      <c r="L30">
        <v>0</v>
      </c>
      <c r="M30">
        <v>382.78737181343303</v>
      </c>
      <c r="N30">
        <v>41.175716086770493</v>
      </c>
      <c r="O30">
        <v>-31.240096455812601</v>
      </c>
      <c r="P30">
        <v>19.8088969199008</v>
      </c>
      <c r="Q30">
        <v>196.12844971998501</v>
      </c>
      <c r="R30">
        <v>59.124280434969101</v>
      </c>
      <c r="S30">
        <v>242.43123632563501</v>
      </c>
      <c r="T30">
        <v>-63.928364636819097</v>
      </c>
      <c r="U30">
        <v>0</v>
      </c>
      <c r="V30">
        <v>0</v>
      </c>
      <c r="W30">
        <v>2149.5573146275901</v>
      </c>
      <c r="X30">
        <v>735.46527116958396</v>
      </c>
      <c r="Y30">
        <v>0</v>
      </c>
      <c r="Z30">
        <v>322.34585038050898</v>
      </c>
      <c r="AA30">
        <v>1376.7582175326099</v>
      </c>
      <c r="AB30">
        <v>1349.80112904931</v>
      </c>
      <c r="AC30">
        <v>0</v>
      </c>
    </row>
    <row r="31" spans="1:29" x14ac:dyDescent="0.35">
      <c r="A31" t="s">
        <v>109</v>
      </c>
      <c r="B31" s="7" t="str">
        <f>LEFT(C31,3)</f>
        <v>CO8</v>
      </c>
      <c r="C31" t="s">
        <v>89</v>
      </c>
      <c r="D31">
        <v>11362.638847123479</v>
      </c>
      <c r="E31">
        <v>-21566.285323387488</v>
      </c>
      <c r="F31">
        <v>10754.31156401927</v>
      </c>
      <c r="G31">
        <v>-17538.79838278189</v>
      </c>
      <c r="H31">
        <v>6140.6722527703996</v>
      </c>
      <c r="I31">
        <v>1424.64912113011</v>
      </c>
      <c r="J31">
        <v>10899.110231005099</v>
      </c>
      <c r="K31">
        <v>6409.4824967468803</v>
      </c>
      <c r="L31">
        <v>813.52220805676598</v>
      </c>
      <c r="M31">
        <v>11798.461746848199</v>
      </c>
      <c r="N31">
        <v>1601.3571929082275</v>
      </c>
      <c r="O31">
        <v>633.7540239043775</v>
      </c>
      <c r="P31">
        <v>819.42465867015505</v>
      </c>
      <c r="Q31">
        <v>4379.6156469286998</v>
      </c>
      <c r="R31">
        <v>1359.3630150561</v>
      </c>
      <c r="S31">
        <v>5816.0413920357396</v>
      </c>
      <c r="T31">
        <v>924.86500576385504</v>
      </c>
      <c r="U31">
        <v>0</v>
      </c>
      <c r="V31">
        <v>0</v>
      </c>
      <c r="W31">
        <v>67583.698745735906</v>
      </c>
      <c r="X31">
        <v>621.25016400212496</v>
      </c>
      <c r="Y31">
        <v>0</v>
      </c>
      <c r="Z31">
        <v>508.67263151844293</v>
      </c>
      <c r="AA31">
        <v>1807.9703558925269</v>
      </c>
      <c r="AB31">
        <v>1740.8079139321212</v>
      </c>
      <c r="AC31">
        <v>0</v>
      </c>
    </row>
    <row r="32" spans="1:29" x14ac:dyDescent="0.35">
      <c r="A32" t="s">
        <v>109</v>
      </c>
      <c r="B32" s="7" t="str">
        <f>LEFT(C32,3)</f>
        <v>CO8</v>
      </c>
      <c r="C32" t="s">
        <v>31</v>
      </c>
      <c r="D32">
        <v>53040.140419032978</v>
      </c>
      <c r="E32">
        <v>-114.8815977896064</v>
      </c>
      <c r="F32">
        <v>14690.5913527667</v>
      </c>
      <c r="G32">
        <v>-16720.2161565407</v>
      </c>
      <c r="H32">
        <v>10141.119806131601</v>
      </c>
      <c r="I32">
        <v>1952.02313626511</v>
      </c>
      <c r="J32">
        <v>15899.8506355998</v>
      </c>
      <c r="K32">
        <v>6457.8272434902101</v>
      </c>
      <c r="L32">
        <v>0</v>
      </c>
      <c r="M32">
        <v>15172.9499547459</v>
      </c>
      <c r="N32">
        <v>929.945521303806</v>
      </c>
      <c r="O32">
        <v>991.55227526785802</v>
      </c>
      <c r="P32">
        <v>936.776009701205</v>
      </c>
      <c r="Q32">
        <v>5887.9092310559199</v>
      </c>
      <c r="R32">
        <v>2559.3710322118991</v>
      </c>
      <c r="S32">
        <v>8136.9545386475702</v>
      </c>
      <c r="T32">
        <v>1216.7033822170299</v>
      </c>
      <c r="U32">
        <v>0</v>
      </c>
      <c r="V32">
        <v>0</v>
      </c>
      <c r="W32">
        <v>75167.992526968606</v>
      </c>
      <c r="X32">
        <v>550.02962353384396</v>
      </c>
      <c r="Y32">
        <v>0</v>
      </c>
      <c r="Z32">
        <v>526.72346194136196</v>
      </c>
      <c r="AA32">
        <v>2437.2271910509189</v>
      </c>
      <c r="AB32">
        <v>2853.79814723851</v>
      </c>
      <c r="AC32">
        <v>0</v>
      </c>
    </row>
    <row r="33" spans="1:29" x14ac:dyDescent="0.35">
      <c r="B33" s="7"/>
      <c r="D33">
        <f>AVERAGE(D30:D32)</f>
        <v>22085.597412332794</v>
      </c>
      <c r="E33">
        <f t="shared" ref="E33:AC33" si="7">AVERAGE(E30:E32)</f>
        <v>-7540.668777410342</v>
      </c>
      <c r="F33">
        <f t="shared" si="7"/>
        <v>8760.4830284678774</v>
      </c>
      <c r="G33">
        <f t="shared" si="7"/>
        <v>-11122.356675256686</v>
      </c>
      <c r="H33">
        <f t="shared" si="7"/>
        <v>5642.6898622558683</v>
      </c>
      <c r="I33">
        <f t="shared" si="7"/>
        <v>1211.9539498040403</v>
      </c>
      <c r="J33">
        <f t="shared" si="7"/>
        <v>9142.6481520087291</v>
      </c>
      <c r="K33">
        <f t="shared" si="7"/>
        <v>4364.5225382095068</v>
      </c>
      <c r="L33">
        <f t="shared" si="7"/>
        <v>271.17406935225534</v>
      </c>
      <c r="M33">
        <f t="shared" si="7"/>
        <v>9118.0663578025105</v>
      </c>
      <c r="N33">
        <f t="shared" si="7"/>
        <v>857.49281009960134</v>
      </c>
      <c r="O33">
        <f t="shared" si="7"/>
        <v>531.35540090547431</v>
      </c>
      <c r="P33">
        <f t="shared" si="7"/>
        <v>592.00318843042032</v>
      </c>
      <c r="Q33">
        <f t="shared" si="7"/>
        <v>3487.8844425682014</v>
      </c>
      <c r="R33">
        <f t="shared" si="7"/>
        <v>1325.9527759009895</v>
      </c>
      <c r="S33">
        <f t="shared" si="7"/>
        <v>4731.8090556696479</v>
      </c>
      <c r="T33">
        <f t="shared" si="7"/>
        <v>692.54667444802192</v>
      </c>
      <c r="U33">
        <f t="shared" si="7"/>
        <v>0</v>
      </c>
      <c r="V33">
        <f t="shared" si="7"/>
        <v>0</v>
      </c>
      <c r="W33">
        <f t="shared" si="7"/>
        <v>48300.416195777361</v>
      </c>
      <c r="X33">
        <f t="shared" si="7"/>
        <v>635.58168623518429</v>
      </c>
      <c r="Y33">
        <f t="shared" si="7"/>
        <v>0</v>
      </c>
      <c r="Z33">
        <f t="shared" si="7"/>
        <v>452.58064794677131</v>
      </c>
      <c r="AA33">
        <f t="shared" si="7"/>
        <v>1873.9852548253518</v>
      </c>
      <c r="AB33">
        <f t="shared" si="7"/>
        <v>1981.4690634066471</v>
      </c>
      <c r="AC33">
        <f t="shared" si="7"/>
        <v>0</v>
      </c>
    </row>
    <row r="34" spans="1:29" x14ac:dyDescent="0.35">
      <c r="A34" t="s">
        <v>110</v>
      </c>
      <c r="B34" s="7" t="str">
        <f>LEFT(C34,3)</f>
        <v>CO9</v>
      </c>
      <c r="C34" t="s">
        <v>97</v>
      </c>
      <c r="D34">
        <v>6488.020366268106</v>
      </c>
      <c r="E34">
        <v>-970.06119673627086</v>
      </c>
      <c r="F34">
        <v>890.22336633662007</v>
      </c>
      <c r="G34">
        <v>849.67391712164704</v>
      </c>
      <c r="H34">
        <v>340.66716427317294</v>
      </c>
      <c r="I34">
        <v>113.991572603077</v>
      </c>
      <c r="J34">
        <v>0</v>
      </c>
      <c r="K34">
        <v>631.004290817217</v>
      </c>
      <c r="L34">
        <v>0</v>
      </c>
      <c r="M34">
        <v>1132.5803366237101</v>
      </c>
      <c r="N34">
        <v>43.451219531132892</v>
      </c>
      <c r="O34">
        <v>45.868661955013096</v>
      </c>
      <c r="P34">
        <v>122.450313629832</v>
      </c>
      <c r="Q34">
        <v>1132.0225235206001</v>
      </c>
      <c r="R34">
        <v>477.87724640415399</v>
      </c>
      <c r="S34">
        <v>1594.63450213487</v>
      </c>
      <c r="T34">
        <v>179.74528968348801</v>
      </c>
      <c r="U34">
        <v>0</v>
      </c>
      <c r="V34">
        <v>0</v>
      </c>
      <c r="W34">
        <v>19021.915261349499</v>
      </c>
      <c r="X34">
        <v>0</v>
      </c>
      <c r="Y34">
        <v>0</v>
      </c>
      <c r="Z34">
        <v>162.74098880632701</v>
      </c>
      <c r="AA34">
        <v>782.24576516457398</v>
      </c>
      <c r="AB34">
        <v>766.87750352143803</v>
      </c>
      <c r="AC34">
        <v>0</v>
      </c>
    </row>
    <row r="35" spans="1:29" x14ac:dyDescent="0.35">
      <c r="A35" t="s">
        <v>110</v>
      </c>
      <c r="B35" s="7" t="str">
        <f>LEFT(C35,3)</f>
        <v>CO9</v>
      </c>
      <c r="C35" t="s">
        <v>63</v>
      </c>
      <c r="D35">
        <v>35038.086808885884</v>
      </c>
      <c r="E35">
        <v>-23390.584532654364</v>
      </c>
      <c r="F35">
        <v>5282.4088388816999</v>
      </c>
      <c r="G35">
        <v>-22705.994845526442</v>
      </c>
      <c r="H35">
        <v>1385.9030057601001</v>
      </c>
      <c r="I35">
        <v>227.34502621252</v>
      </c>
      <c r="J35">
        <v>1055.90840453899</v>
      </c>
      <c r="K35">
        <v>1090.88219904992</v>
      </c>
      <c r="L35">
        <v>0</v>
      </c>
      <c r="M35">
        <v>1487.8704937060099</v>
      </c>
      <c r="N35">
        <v>38.996954167102103</v>
      </c>
      <c r="O35">
        <v>52.928440159555493</v>
      </c>
      <c r="P35">
        <v>139.47594574680201</v>
      </c>
      <c r="Q35">
        <v>279.87949353827901</v>
      </c>
      <c r="R35">
        <v>59.949477569875</v>
      </c>
      <c r="S35">
        <v>293.33797947193</v>
      </c>
      <c r="T35">
        <v>0</v>
      </c>
      <c r="U35">
        <v>0</v>
      </c>
      <c r="V35">
        <v>0</v>
      </c>
      <c r="W35">
        <v>14758.321373348601</v>
      </c>
      <c r="X35">
        <v>173.73071675787099</v>
      </c>
      <c r="Y35">
        <v>0</v>
      </c>
      <c r="Z35">
        <v>203.48309244231291</v>
      </c>
      <c r="AA35">
        <v>349.46392214526895</v>
      </c>
      <c r="AB35">
        <v>389.60807329464296</v>
      </c>
      <c r="AC35">
        <v>0</v>
      </c>
    </row>
    <row r="36" spans="1:29" x14ac:dyDescent="0.35">
      <c r="A36" t="s">
        <v>110</v>
      </c>
      <c r="B36" s="7" t="str">
        <f>LEFT(C36,3)</f>
        <v>CO9</v>
      </c>
      <c r="C36" t="s">
        <v>9</v>
      </c>
      <c r="D36">
        <v>359589.17543672433</v>
      </c>
      <c r="E36">
        <v>-127.52242263745191</v>
      </c>
      <c r="F36">
        <v>11045.2562163941</v>
      </c>
      <c r="G36">
        <v>-27603.25808927805</v>
      </c>
      <c r="H36">
        <v>1451.67284750003</v>
      </c>
      <c r="I36">
        <v>299.92837180507303</v>
      </c>
      <c r="J36">
        <v>1510.33831807192</v>
      </c>
      <c r="K36">
        <v>1841.6726430589099</v>
      </c>
      <c r="L36">
        <v>0</v>
      </c>
      <c r="M36">
        <v>2056.7159696778499</v>
      </c>
      <c r="N36">
        <v>69.468192184733994</v>
      </c>
      <c r="O36">
        <v>130.39659569030101</v>
      </c>
      <c r="P36">
        <v>0</v>
      </c>
      <c r="Q36">
        <v>260.71577482344998</v>
      </c>
      <c r="R36">
        <v>87.499255733306995</v>
      </c>
      <c r="S36">
        <v>672.79175002734701</v>
      </c>
      <c r="T36">
        <v>143.21631917806701</v>
      </c>
      <c r="U36">
        <v>0</v>
      </c>
      <c r="V36">
        <v>0</v>
      </c>
      <c r="W36">
        <v>30279.1327320825</v>
      </c>
      <c r="X36">
        <v>573.067064994676</v>
      </c>
      <c r="Y36">
        <v>0</v>
      </c>
      <c r="Z36">
        <v>277.54625105993199</v>
      </c>
      <c r="AA36">
        <v>1453.2425763964288</v>
      </c>
      <c r="AB36">
        <v>1852.1874374832701</v>
      </c>
      <c r="AC36">
        <v>0</v>
      </c>
    </row>
    <row r="37" spans="1:29" x14ac:dyDescent="0.35">
      <c r="B37" s="7"/>
      <c r="D37">
        <f>AVERAGE(D34:D36)</f>
        <v>133705.09420395942</v>
      </c>
      <c r="E37">
        <f t="shared" ref="E37:AC37" si="8">AVERAGE(E34:E36)</f>
        <v>-8162.7227173426954</v>
      </c>
      <c r="F37">
        <f t="shared" si="8"/>
        <v>5739.2961405374735</v>
      </c>
      <c r="G37">
        <f t="shared" si="8"/>
        <v>-16486.526339227614</v>
      </c>
      <c r="H37">
        <f t="shared" si="8"/>
        <v>1059.4143391777677</v>
      </c>
      <c r="I37">
        <f t="shared" si="8"/>
        <v>213.75499020689003</v>
      </c>
      <c r="J37">
        <f t="shared" si="8"/>
        <v>855.41557420363677</v>
      </c>
      <c r="K37">
        <f t="shared" si="8"/>
        <v>1187.8530443086822</v>
      </c>
      <c r="L37">
        <f t="shared" si="8"/>
        <v>0</v>
      </c>
      <c r="M37">
        <f t="shared" si="8"/>
        <v>1559.0556000025233</v>
      </c>
      <c r="N37">
        <f t="shared" si="8"/>
        <v>50.638788627656332</v>
      </c>
      <c r="O37">
        <f t="shared" si="8"/>
        <v>76.397899268289862</v>
      </c>
      <c r="P37">
        <f t="shared" si="8"/>
        <v>87.308753125544669</v>
      </c>
      <c r="Q37">
        <f t="shared" si="8"/>
        <v>557.53926396077634</v>
      </c>
      <c r="R37">
        <f t="shared" si="8"/>
        <v>208.44199323577865</v>
      </c>
      <c r="S37">
        <f t="shared" si="8"/>
        <v>853.58807721138237</v>
      </c>
      <c r="T37">
        <f t="shared" si="8"/>
        <v>107.65386962051834</v>
      </c>
      <c r="U37">
        <f t="shared" si="8"/>
        <v>0</v>
      </c>
      <c r="V37">
        <f t="shared" si="8"/>
        <v>0</v>
      </c>
      <c r="W37">
        <f t="shared" si="8"/>
        <v>21353.1231222602</v>
      </c>
      <c r="X37">
        <f t="shared" si="8"/>
        <v>248.93259391751567</v>
      </c>
      <c r="Y37">
        <f t="shared" si="8"/>
        <v>0</v>
      </c>
      <c r="Z37">
        <f t="shared" si="8"/>
        <v>214.59011076952393</v>
      </c>
      <c r="AA37">
        <f t="shared" si="8"/>
        <v>861.65075456875729</v>
      </c>
      <c r="AB37">
        <f t="shared" si="8"/>
        <v>1002.8910047664504</v>
      </c>
      <c r="AC37">
        <f t="shared" si="8"/>
        <v>0</v>
      </c>
    </row>
    <row r="38" spans="1:29" x14ac:dyDescent="0.35">
      <c r="A38" t="s">
        <v>115</v>
      </c>
      <c r="B38" s="7" t="str">
        <f>LEFT(C38,3)</f>
        <v>EO1</v>
      </c>
      <c r="C38" t="s">
        <v>24</v>
      </c>
      <c r="D38">
        <v>4269.2374186800607</v>
      </c>
      <c r="E38">
        <v>-14.129788156168303</v>
      </c>
      <c r="F38">
        <v>3048.5915098071441</v>
      </c>
      <c r="G38">
        <v>-7894.9821172721713</v>
      </c>
      <c r="H38">
        <v>0</v>
      </c>
      <c r="I38">
        <v>539.05430400379998</v>
      </c>
      <c r="J38">
        <v>2860.25793930088</v>
      </c>
      <c r="K38">
        <v>1386.85370904498</v>
      </c>
      <c r="L38">
        <v>1534.2713977383601</v>
      </c>
      <c r="M38">
        <v>3111.1529873531899</v>
      </c>
      <c r="N38">
        <v>330.4399760351028</v>
      </c>
      <c r="O38">
        <v>415.62584925828099</v>
      </c>
      <c r="P38">
        <v>466.78923372661302</v>
      </c>
      <c r="Q38">
        <v>3070.67792210589</v>
      </c>
      <c r="R38">
        <v>368.58028211168198</v>
      </c>
      <c r="S38">
        <v>3101.5232535300902</v>
      </c>
      <c r="T38">
        <v>499.39218375289204</v>
      </c>
      <c r="U38">
        <v>0</v>
      </c>
      <c r="V38">
        <v>0</v>
      </c>
      <c r="W38">
        <v>17205.905459507601</v>
      </c>
      <c r="X38">
        <v>420.06252465135202</v>
      </c>
      <c r="Y38">
        <v>0</v>
      </c>
      <c r="Z38">
        <v>743.661551232698</v>
      </c>
      <c r="AA38">
        <v>3804.2080107310398</v>
      </c>
      <c r="AB38">
        <v>3821.1551178606701</v>
      </c>
      <c r="AC38">
        <v>0</v>
      </c>
    </row>
    <row r="39" spans="1:29" x14ac:dyDescent="0.35">
      <c r="A39" t="s">
        <v>115</v>
      </c>
      <c r="B39" s="7" t="str">
        <f>LEFT(C39,3)</f>
        <v>EO1</v>
      </c>
      <c r="C39" t="s">
        <v>15</v>
      </c>
      <c r="D39">
        <v>43837.70964202231</v>
      </c>
      <c r="E39">
        <v>-9084.4279464491228</v>
      </c>
      <c r="F39">
        <v>5387.1247381009107</v>
      </c>
      <c r="G39">
        <v>-31172.845881690213</v>
      </c>
      <c r="H39">
        <v>2547.0727747404198</v>
      </c>
      <c r="I39">
        <v>524.837801583275</v>
      </c>
      <c r="J39">
        <v>1528.6303258655</v>
      </c>
      <c r="K39">
        <v>1180.7538977450499</v>
      </c>
      <c r="L39">
        <v>0</v>
      </c>
      <c r="M39">
        <v>1390.4418258235901</v>
      </c>
      <c r="N39">
        <v>144.84225082004539</v>
      </c>
      <c r="O39">
        <v>204.13098687492399</v>
      </c>
      <c r="P39">
        <v>112.763331225584</v>
      </c>
      <c r="Q39">
        <v>427.46186590084602</v>
      </c>
      <c r="R39">
        <v>-260.59970404790198</v>
      </c>
      <c r="S39">
        <v>359.86579783034301</v>
      </c>
      <c r="T39">
        <v>-216.41968745176959</v>
      </c>
      <c r="U39">
        <v>0</v>
      </c>
      <c r="V39">
        <v>0</v>
      </c>
      <c r="W39">
        <v>4996.4677543653397</v>
      </c>
      <c r="X39">
        <v>834.69863140144003</v>
      </c>
      <c r="Y39">
        <v>0</v>
      </c>
      <c r="Z39">
        <v>536.84026290130998</v>
      </c>
      <c r="AA39">
        <v>4376.6387257253973</v>
      </c>
      <c r="AB39">
        <v>4424.4593917088214</v>
      </c>
      <c r="AC39">
        <v>0</v>
      </c>
    </row>
    <row r="40" spans="1:29" x14ac:dyDescent="0.35">
      <c r="A40" t="s">
        <v>115</v>
      </c>
      <c r="B40" s="7" t="str">
        <f>LEFT(C40,3)</f>
        <v>EO1</v>
      </c>
      <c r="C40" t="s">
        <v>54</v>
      </c>
      <c r="D40">
        <v>391743.6253638253</v>
      </c>
      <c r="E40">
        <v>-146.53733882552365</v>
      </c>
      <c r="F40">
        <v>4501.6786522052698</v>
      </c>
      <c r="G40">
        <v>-49391.574055522076</v>
      </c>
      <c r="H40">
        <v>0</v>
      </c>
      <c r="I40">
        <v>974.11850571631101</v>
      </c>
      <c r="J40">
        <v>4781.3109116776504</v>
      </c>
      <c r="K40">
        <v>2997.4287627048102</v>
      </c>
      <c r="L40">
        <v>3868.12000902402</v>
      </c>
      <c r="M40">
        <v>6583.5165105052001</v>
      </c>
      <c r="N40">
        <v>727.87840402340896</v>
      </c>
      <c r="O40">
        <v>830.11985299777996</v>
      </c>
      <c r="P40">
        <v>898.62252847719196</v>
      </c>
      <c r="Q40">
        <v>6583.2417884075503</v>
      </c>
      <c r="R40">
        <v>-102.41873021173103</v>
      </c>
      <c r="S40">
        <v>4460.6764823677704</v>
      </c>
      <c r="T40">
        <v>811.918484316216</v>
      </c>
      <c r="U40">
        <v>0</v>
      </c>
      <c r="V40">
        <v>0</v>
      </c>
      <c r="W40">
        <v>25686.0147368375</v>
      </c>
      <c r="X40">
        <v>1918.7954321291199</v>
      </c>
      <c r="Y40">
        <v>0</v>
      </c>
      <c r="Z40">
        <v>1132.6944301414901</v>
      </c>
      <c r="AA40">
        <v>5037.9272371095667</v>
      </c>
      <c r="AB40">
        <v>5656.6961362943202</v>
      </c>
      <c r="AC40">
        <v>0</v>
      </c>
    </row>
    <row r="41" spans="1:29" x14ac:dyDescent="0.35">
      <c r="B41" s="7"/>
      <c r="D41">
        <f>AVERAGE(D38:D40)</f>
        <v>146616.85747484255</v>
      </c>
      <c r="E41">
        <f t="shared" ref="E41:AC41" si="9">AVERAGE(E38:E40)</f>
        <v>-3081.6983578102713</v>
      </c>
      <c r="F41">
        <f t="shared" si="9"/>
        <v>4312.4649667044414</v>
      </c>
      <c r="G41">
        <f t="shared" si="9"/>
        <v>-29486.467351494823</v>
      </c>
      <c r="H41">
        <f t="shared" si="9"/>
        <v>849.02425824680665</v>
      </c>
      <c r="I41">
        <f t="shared" si="9"/>
        <v>679.33687043446207</v>
      </c>
      <c r="J41">
        <f t="shared" si="9"/>
        <v>3056.7330589480102</v>
      </c>
      <c r="K41">
        <f t="shared" si="9"/>
        <v>1855.0121231649466</v>
      </c>
      <c r="L41">
        <f t="shared" si="9"/>
        <v>1800.7971355874599</v>
      </c>
      <c r="M41">
        <f t="shared" si="9"/>
        <v>3695.0371078939934</v>
      </c>
      <c r="N41">
        <f t="shared" si="9"/>
        <v>401.05354362618573</v>
      </c>
      <c r="O41">
        <f t="shared" si="9"/>
        <v>483.29222971032829</v>
      </c>
      <c r="P41">
        <f t="shared" si="9"/>
        <v>492.72503114312968</v>
      </c>
      <c r="Q41">
        <f t="shared" si="9"/>
        <v>3360.4605254714284</v>
      </c>
      <c r="R41">
        <f t="shared" si="9"/>
        <v>1.8539492840163234</v>
      </c>
      <c r="S41">
        <f t="shared" si="9"/>
        <v>2640.6885112427349</v>
      </c>
      <c r="T41">
        <f t="shared" si="9"/>
        <v>364.96366020577943</v>
      </c>
      <c r="U41">
        <f t="shared" si="9"/>
        <v>0</v>
      </c>
      <c r="V41">
        <f t="shared" si="9"/>
        <v>0</v>
      </c>
      <c r="W41">
        <f t="shared" si="9"/>
        <v>15962.795983570148</v>
      </c>
      <c r="X41">
        <f t="shared" si="9"/>
        <v>1057.8521960606374</v>
      </c>
      <c r="Y41">
        <f t="shared" si="9"/>
        <v>0</v>
      </c>
      <c r="Z41">
        <f t="shared" si="9"/>
        <v>804.39874809183266</v>
      </c>
      <c r="AA41">
        <f t="shared" si="9"/>
        <v>4406.2579911886678</v>
      </c>
      <c r="AB41">
        <f t="shared" si="9"/>
        <v>4634.1035486212704</v>
      </c>
      <c r="AC41">
        <f t="shared" si="9"/>
        <v>0</v>
      </c>
    </row>
    <row r="42" spans="1:29" x14ac:dyDescent="0.35">
      <c r="A42" t="s">
        <v>125</v>
      </c>
      <c r="B42" s="7" t="str">
        <f>LEFT(C42,4)</f>
        <v>EO10</v>
      </c>
      <c r="C42" t="s">
        <v>65</v>
      </c>
      <c r="D42">
        <v>525.26289843753125</v>
      </c>
      <c r="E42">
        <v>-979.71611769909521</v>
      </c>
      <c r="F42">
        <v>6022.5532527128908</v>
      </c>
      <c r="G42">
        <v>1572.57138938868</v>
      </c>
      <c r="H42">
        <v>-197.05746767814401</v>
      </c>
      <c r="I42">
        <v>684.684873820397</v>
      </c>
      <c r="J42">
        <v>2300.1096228685601</v>
      </c>
      <c r="K42">
        <v>2743.1700997119901</v>
      </c>
      <c r="L42">
        <v>2273.5868265396298</v>
      </c>
      <c r="M42">
        <v>2658.9343030166501</v>
      </c>
      <c r="N42">
        <v>364.55326431502243</v>
      </c>
      <c r="O42">
        <v>357.14551099708143</v>
      </c>
      <c r="P42">
        <v>684.78749015600897</v>
      </c>
      <c r="Q42">
        <v>1833.4581438826999</v>
      </c>
      <c r="R42">
        <v>422.07339069430901</v>
      </c>
      <c r="S42">
        <v>461.820078018706</v>
      </c>
      <c r="T42">
        <v>146.92603532688298</v>
      </c>
      <c r="U42">
        <v>0</v>
      </c>
      <c r="V42">
        <v>0</v>
      </c>
      <c r="W42">
        <v>6968.79597328615</v>
      </c>
      <c r="X42">
        <v>1102.35009162709</v>
      </c>
      <c r="Y42">
        <v>0</v>
      </c>
      <c r="Z42">
        <v>484.16065955361802</v>
      </c>
      <c r="AA42">
        <v>1764.7068393202301</v>
      </c>
      <c r="AB42">
        <v>1754.4491830683</v>
      </c>
      <c r="AC42">
        <v>0</v>
      </c>
    </row>
    <row r="43" spans="1:29" x14ac:dyDescent="0.35">
      <c r="A43" t="s">
        <v>125</v>
      </c>
      <c r="B43" s="7" t="str">
        <f>LEFT(C43,4)</f>
        <v>EO10</v>
      </c>
      <c r="C43" t="s">
        <v>6</v>
      </c>
      <c r="D43">
        <v>10485.151498936479</v>
      </c>
      <c r="E43">
        <v>-23096.265111419387</v>
      </c>
      <c r="F43">
        <v>19762.478295730667</v>
      </c>
      <c r="G43">
        <v>-18027.90943773805</v>
      </c>
      <c r="H43">
        <v>9006.1781064778606</v>
      </c>
      <c r="I43">
        <v>2087.5223531041602</v>
      </c>
      <c r="J43">
        <v>15348.885022628299</v>
      </c>
      <c r="K43">
        <v>14990.761867936701</v>
      </c>
      <c r="L43">
        <v>22638.707933602</v>
      </c>
      <c r="M43">
        <v>13834.925377354901</v>
      </c>
      <c r="N43">
        <v>2898.7652398768673</v>
      </c>
      <c r="O43">
        <v>2581.1905528395278</v>
      </c>
      <c r="P43">
        <v>2676.3154615963799</v>
      </c>
      <c r="Q43">
        <v>7915.5988534488897</v>
      </c>
      <c r="R43">
        <v>1651.1708925303501</v>
      </c>
      <c r="S43">
        <v>3016.3078298350802</v>
      </c>
      <c r="T43">
        <v>1264.2984150084201</v>
      </c>
      <c r="U43">
        <v>0</v>
      </c>
      <c r="V43">
        <v>0</v>
      </c>
      <c r="W43">
        <v>7411.8174800913603</v>
      </c>
      <c r="X43">
        <v>9524.7606183295193</v>
      </c>
      <c r="Y43">
        <v>0</v>
      </c>
      <c r="Z43">
        <v>1132.9192350348551</v>
      </c>
      <c r="AA43">
        <v>2850.2304567208366</v>
      </c>
      <c r="AB43">
        <v>2729.2079605962308</v>
      </c>
      <c r="AC43">
        <v>0</v>
      </c>
    </row>
    <row r="44" spans="1:29" x14ac:dyDescent="0.35">
      <c r="A44" t="s">
        <v>125</v>
      </c>
      <c r="B44" s="7" t="str">
        <f>LEFT(C44,4)</f>
        <v>EO10</v>
      </c>
      <c r="C44" t="s">
        <v>68</v>
      </c>
      <c r="D44">
        <v>19591.897283595077</v>
      </c>
      <c r="E44">
        <v>-122.6296344073269</v>
      </c>
      <c r="F44">
        <v>16876.923886504501</v>
      </c>
      <c r="G44">
        <v>-21503.618058215838</v>
      </c>
      <c r="H44">
        <v>8570.8387414825702</v>
      </c>
      <c r="I44">
        <v>1881.1763286820001</v>
      </c>
      <c r="J44">
        <v>16717.834743432199</v>
      </c>
      <c r="K44">
        <v>11166.509473444899</v>
      </c>
      <c r="L44">
        <v>15489.148538052499</v>
      </c>
      <c r="M44">
        <v>13690.468872633101</v>
      </c>
      <c r="N44">
        <v>2022.5780447575612</v>
      </c>
      <c r="O44">
        <v>2083.65472361705</v>
      </c>
      <c r="P44">
        <v>2000.2999335724501</v>
      </c>
      <c r="Q44">
        <v>11787.1555845783</v>
      </c>
      <c r="R44">
        <v>1480.512635207479</v>
      </c>
      <c r="S44">
        <v>4478.6731069527204</v>
      </c>
      <c r="T44">
        <v>1120.00415985513</v>
      </c>
      <c r="U44">
        <v>0</v>
      </c>
      <c r="V44">
        <v>0</v>
      </c>
      <c r="W44">
        <v>20113.191708299</v>
      </c>
      <c r="X44">
        <v>6906.7957195694098</v>
      </c>
      <c r="Y44">
        <v>0</v>
      </c>
      <c r="Z44">
        <v>931.90153229597797</v>
      </c>
      <c r="AA44">
        <v>2690.4041839419988</v>
      </c>
      <c r="AB44">
        <v>3127.6248768371602</v>
      </c>
      <c r="AC44">
        <v>0</v>
      </c>
    </row>
    <row r="45" spans="1:29" x14ac:dyDescent="0.35">
      <c r="B45" s="7"/>
      <c r="D45">
        <f>AVERAGE(D42:D44)</f>
        <v>10200.77056032303</v>
      </c>
      <c r="E45">
        <f t="shared" ref="E45:AC45" si="10">AVERAGE(E42:E44)</f>
        <v>-8066.2036211752702</v>
      </c>
      <c r="F45">
        <f t="shared" si="10"/>
        <v>14220.651811649353</v>
      </c>
      <c r="G45">
        <f t="shared" si="10"/>
        <v>-12652.98536885507</v>
      </c>
      <c r="H45">
        <f t="shared" si="10"/>
        <v>5793.3197934274285</v>
      </c>
      <c r="I45">
        <f t="shared" si="10"/>
        <v>1551.1278518688523</v>
      </c>
      <c r="J45">
        <f t="shared" si="10"/>
        <v>11455.609796309685</v>
      </c>
      <c r="K45">
        <f t="shared" si="10"/>
        <v>9633.4804803645311</v>
      </c>
      <c r="L45">
        <f t="shared" si="10"/>
        <v>13467.147766064709</v>
      </c>
      <c r="M45">
        <f t="shared" si="10"/>
        <v>10061.442851001551</v>
      </c>
      <c r="N45">
        <f t="shared" si="10"/>
        <v>1761.9655163164837</v>
      </c>
      <c r="O45">
        <f t="shared" si="10"/>
        <v>1673.9969291512198</v>
      </c>
      <c r="P45">
        <f t="shared" si="10"/>
        <v>1787.1342951082797</v>
      </c>
      <c r="Q45">
        <f t="shared" si="10"/>
        <v>7178.7375273032967</v>
      </c>
      <c r="R45">
        <f t="shared" si="10"/>
        <v>1184.5856394773793</v>
      </c>
      <c r="S45">
        <f t="shared" si="10"/>
        <v>2652.2670049355024</v>
      </c>
      <c r="T45">
        <f t="shared" si="10"/>
        <v>843.74287006347765</v>
      </c>
      <c r="U45">
        <f t="shared" si="10"/>
        <v>0</v>
      </c>
      <c r="V45">
        <f t="shared" si="10"/>
        <v>0</v>
      </c>
      <c r="W45">
        <f t="shared" si="10"/>
        <v>11497.935053892172</v>
      </c>
      <c r="X45">
        <f t="shared" si="10"/>
        <v>5844.6354765086726</v>
      </c>
      <c r="Y45">
        <f t="shared" si="10"/>
        <v>0</v>
      </c>
      <c r="Z45">
        <f t="shared" si="10"/>
        <v>849.66047562815038</v>
      </c>
      <c r="AA45">
        <f t="shared" si="10"/>
        <v>2435.1138266610219</v>
      </c>
      <c r="AB45">
        <f t="shared" si="10"/>
        <v>2537.0940068338969</v>
      </c>
      <c r="AC45">
        <f t="shared" si="10"/>
        <v>0</v>
      </c>
    </row>
    <row r="46" spans="1:29" x14ac:dyDescent="0.35">
      <c r="A46" t="s">
        <v>121</v>
      </c>
      <c r="B46" s="7" t="str">
        <f>LEFT(C46,3)</f>
        <v>EO2</v>
      </c>
      <c r="C46" t="s">
        <v>30</v>
      </c>
      <c r="D46">
        <v>6337.0397069326109</v>
      </c>
      <c r="E46">
        <v>-5.3660236125887018</v>
      </c>
      <c r="F46">
        <v>7914.8397481017746</v>
      </c>
      <c r="G46">
        <v>-5301.5238400950611</v>
      </c>
      <c r="H46">
        <v>0</v>
      </c>
      <c r="I46">
        <v>694.96225021985299</v>
      </c>
      <c r="J46">
        <v>7772.1058979236004</v>
      </c>
      <c r="K46">
        <v>3694.5734648799598</v>
      </c>
      <c r="L46">
        <v>2650.5074687729002</v>
      </c>
      <c r="M46">
        <v>4184.3426303548704</v>
      </c>
      <c r="N46">
        <v>564.72635423439874</v>
      </c>
      <c r="O46">
        <v>642.65033846849201</v>
      </c>
      <c r="P46">
        <v>661.46626457774698</v>
      </c>
      <c r="Q46">
        <v>4394.9009980799501</v>
      </c>
      <c r="R46">
        <v>1997.924700675484</v>
      </c>
      <c r="S46">
        <v>2121.65502965934</v>
      </c>
      <c r="T46">
        <v>553.29098059762498</v>
      </c>
      <c r="U46">
        <v>0</v>
      </c>
      <c r="V46">
        <v>0</v>
      </c>
      <c r="W46">
        <v>15496.012819539401</v>
      </c>
      <c r="X46">
        <v>1560.6517639640599</v>
      </c>
      <c r="Y46">
        <v>0</v>
      </c>
      <c r="Z46">
        <v>655.70318104189005</v>
      </c>
      <c r="AA46">
        <v>3474.5525562517</v>
      </c>
      <c r="AB46">
        <v>3595.7937080412798</v>
      </c>
      <c r="AC46">
        <v>0</v>
      </c>
    </row>
    <row r="47" spans="1:29" x14ac:dyDescent="0.35">
      <c r="A47" t="s">
        <v>121</v>
      </c>
      <c r="B47" s="7" t="str">
        <f>LEFT(C47,3)</f>
        <v>EO2</v>
      </c>
      <c r="C47" t="s">
        <v>27</v>
      </c>
      <c r="D47">
        <v>9217.6519563095007</v>
      </c>
      <c r="E47">
        <v>-9226.5614211697612</v>
      </c>
      <c r="F47">
        <v>8636.9754417537497</v>
      </c>
      <c r="G47">
        <v>-29660.454276578061</v>
      </c>
      <c r="H47">
        <v>3660.1847382584001</v>
      </c>
      <c r="I47">
        <v>625.40748348930504</v>
      </c>
      <c r="J47">
        <v>7180.7317376538504</v>
      </c>
      <c r="K47">
        <v>3815.2377262867999</v>
      </c>
      <c r="L47">
        <v>4215.0855380223702</v>
      </c>
      <c r="M47">
        <v>7203.63405573613</v>
      </c>
      <c r="N47">
        <v>1073.8792738154593</v>
      </c>
      <c r="O47">
        <v>1180.1962470522701</v>
      </c>
      <c r="P47">
        <v>827.75468238790995</v>
      </c>
      <c r="Q47">
        <v>7002.8266774601898</v>
      </c>
      <c r="R47">
        <v>1724.299665142853</v>
      </c>
      <c r="S47">
        <v>2349.0083177889101</v>
      </c>
      <c r="T47">
        <v>433.78857891720105</v>
      </c>
      <c r="U47">
        <v>0</v>
      </c>
      <c r="V47">
        <v>0</v>
      </c>
      <c r="W47">
        <v>22158.6102990902</v>
      </c>
      <c r="X47">
        <v>1337.80026854736</v>
      </c>
      <c r="Y47">
        <v>0</v>
      </c>
      <c r="Z47">
        <v>714.28624219337701</v>
      </c>
      <c r="AA47">
        <v>3449.8965287382671</v>
      </c>
      <c r="AB47">
        <v>3512.6945304261008</v>
      </c>
      <c r="AC47">
        <v>0</v>
      </c>
    </row>
    <row r="48" spans="1:29" x14ac:dyDescent="0.35">
      <c r="A48" t="s">
        <v>121</v>
      </c>
      <c r="B48" s="7" t="str">
        <f>LEFT(C48,3)</f>
        <v>EO2</v>
      </c>
      <c r="C48" t="s">
        <v>4</v>
      </c>
      <c r="D48">
        <v>23001.344871422527</v>
      </c>
      <c r="E48">
        <v>-103.7838031915647</v>
      </c>
      <c r="F48">
        <v>9874.194844000549</v>
      </c>
      <c r="G48">
        <v>-47260.792045404422</v>
      </c>
      <c r="H48">
        <v>4818.6655658581803</v>
      </c>
      <c r="I48">
        <v>980.953813114019</v>
      </c>
      <c r="J48">
        <v>8299.3285181154806</v>
      </c>
      <c r="K48">
        <v>5289.2452116446502</v>
      </c>
      <c r="L48">
        <v>6424.3132389409702</v>
      </c>
      <c r="M48">
        <v>9908.1086704471709</v>
      </c>
      <c r="N48">
        <v>1237.104046358769</v>
      </c>
      <c r="O48">
        <v>1338.6459037258401</v>
      </c>
      <c r="P48">
        <v>956.91409307537197</v>
      </c>
      <c r="Q48">
        <v>5953.8035733801999</v>
      </c>
      <c r="R48">
        <v>1416.2656407928512</v>
      </c>
      <c r="S48">
        <v>4277.6204989109801</v>
      </c>
      <c r="T48">
        <v>1043.57964494422</v>
      </c>
      <c r="U48">
        <v>0</v>
      </c>
      <c r="V48">
        <v>0</v>
      </c>
      <c r="W48">
        <v>34291.539512565098</v>
      </c>
      <c r="X48">
        <v>2438.5246768571301</v>
      </c>
      <c r="Y48">
        <v>0</v>
      </c>
      <c r="Z48">
        <v>1060.30285136733</v>
      </c>
      <c r="AA48">
        <v>4228.0253266532263</v>
      </c>
      <c r="AB48">
        <v>4838.4734377840196</v>
      </c>
      <c r="AC48">
        <v>0</v>
      </c>
    </row>
    <row r="49" spans="1:29" x14ac:dyDescent="0.35">
      <c r="B49" s="7"/>
      <c r="D49">
        <f>AVERAGE(D46:D48)</f>
        <v>12852.012178221548</v>
      </c>
      <c r="E49">
        <f t="shared" ref="E49:AC49" si="11">AVERAGE(E46:E48)</f>
        <v>-3111.9037493246383</v>
      </c>
      <c r="F49">
        <f t="shared" si="11"/>
        <v>8808.6700112853578</v>
      </c>
      <c r="G49">
        <f t="shared" si="11"/>
        <v>-27407.590054025844</v>
      </c>
      <c r="H49">
        <f t="shared" si="11"/>
        <v>2826.2834347055268</v>
      </c>
      <c r="I49">
        <f t="shared" si="11"/>
        <v>767.10784894105893</v>
      </c>
      <c r="J49">
        <f t="shared" si="11"/>
        <v>7750.7220512309768</v>
      </c>
      <c r="K49">
        <f t="shared" si="11"/>
        <v>4266.3521342704698</v>
      </c>
      <c r="L49">
        <f t="shared" si="11"/>
        <v>4429.9687485787472</v>
      </c>
      <c r="M49">
        <f t="shared" si="11"/>
        <v>7098.6951188460562</v>
      </c>
      <c r="N49">
        <f t="shared" si="11"/>
        <v>958.56989146954231</v>
      </c>
      <c r="O49">
        <f t="shared" si="11"/>
        <v>1053.8308297488675</v>
      </c>
      <c r="P49">
        <f t="shared" si="11"/>
        <v>815.37834668034293</v>
      </c>
      <c r="Q49">
        <f t="shared" si="11"/>
        <v>5783.8437496401129</v>
      </c>
      <c r="R49">
        <f t="shared" si="11"/>
        <v>1712.8300022037292</v>
      </c>
      <c r="S49">
        <f t="shared" si="11"/>
        <v>2916.094615453077</v>
      </c>
      <c r="T49">
        <f t="shared" si="11"/>
        <v>676.88640148634875</v>
      </c>
      <c r="U49">
        <f t="shared" si="11"/>
        <v>0</v>
      </c>
      <c r="V49">
        <f t="shared" si="11"/>
        <v>0</v>
      </c>
      <c r="W49">
        <f t="shared" si="11"/>
        <v>23982.05421039823</v>
      </c>
      <c r="X49">
        <f t="shared" si="11"/>
        <v>1778.9922364561833</v>
      </c>
      <c r="Y49">
        <f t="shared" si="11"/>
        <v>0</v>
      </c>
      <c r="Z49">
        <f t="shared" si="11"/>
        <v>810.09742486753237</v>
      </c>
      <c r="AA49">
        <f t="shared" si="11"/>
        <v>3717.4914705477313</v>
      </c>
      <c r="AB49">
        <f t="shared" si="11"/>
        <v>3982.3205587504667</v>
      </c>
      <c r="AC49">
        <f t="shared" si="11"/>
        <v>0</v>
      </c>
    </row>
    <row r="50" spans="1:29" x14ac:dyDescent="0.35">
      <c r="A50" t="s">
        <v>122</v>
      </c>
      <c r="B50" s="7" t="str">
        <f>LEFT(C50,3)</f>
        <v>EO3</v>
      </c>
      <c r="C50" t="s">
        <v>51</v>
      </c>
      <c r="D50">
        <v>8550.5678283694306</v>
      </c>
      <c r="E50">
        <v>18.329078904192897</v>
      </c>
      <c r="F50">
        <v>18421.831126088044</v>
      </c>
      <c r="G50">
        <v>-4472.2841703660506</v>
      </c>
      <c r="H50">
        <v>0</v>
      </c>
      <c r="I50">
        <v>1207.6361499499501</v>
      </c>
      <c r="J50">
        <v>9223.5066159821999</v>
      </c>
      <c r="K50">
        <v>7927.8599966840302</v>
      </c>
      <c r="L50">
        <v>8230.8142030525396</v>
      </c>
      <c r="M50">
        <v>10786.4294189588</v>
      </c>
      <c r="N50">
        <v>1390.4138363200418</v>
      </c>
      <c r="O50">
        <v>1476.51149957085</v>
      </c>
      <c r="P50">
        <v>1475.0933508241701</v>
      </c>
      <c r="Q50">
        <v>7171.9705372142298</v>
      </c>
      <c r="R50">
        <v>1736.936759070674</v>
      </c>
      <c r="S50">
        <v>2982.0357755457198</v>
      </c>
      <c r="T50">
        <v>967.00637209884803</v>
      </c>
      <c r="U50">
        <v>0</v>
      </c>
      <c r="V50">
        <v>0</v>
      </c>
      <c r="W50">
        <v>8859.9575795134497</v>
      </c>
      <c r="X50">
        <v>2422.0131572666901</v>
      </c>
      <c r="Y50">
        <v>0</v>
      </c>
      <c r="Z50">
        <v>1234.8265039211699</v>
      </c>
      <c r="AA50">
        <v>3572.63434873386</v>
      </c>
      <c r="AB50">
        <v>3650.7205549446699</v>
      </c>
      <c r="AC50">
        <v>0</v>
      </c>
    </row>
    <row r="51" spans="1:29" x14ac:dyDescent="0.35">
      <c r="A51" t="s">
        <v>122</v>
      </c>
      <c r="B51" s="7" t="str">
        <f>LEFT(C51,3)</f>
        <v>EO3</v>
      </c>
      <c r="C51" t="s">
        <v>64</v>
      </c>
      <c r="D51">
        <v>27981.97936685451</v>
      </c>
      <c r="E51">
        <v>-9209.9169595045332</v>
      </c>
      <c r="F51">
        <v>29955.667395020449</v>
      </c>
      <c r="G51">
        <v>-28346.85935308411</v>
      </c>
      <c r="H51">
        <v>8920.3624000160598</v>
      </c>
      <c r="I51">
        <v>1117.5065154968199</v>
      </c>
      <c r="J51">
        <v>6059.4531942164404</v>
      </c>
      <c r="K51">
        <v>5132.9289561430596</v>
      </c>
      <c r="L51">
        <v>5606.5620100942997</v>
      </c>
      <c r="M51">
        <v>7459.5150857111103</v>
      </c>
      <c r="N51">
        <v>1075.5766821483394</v>
      </c>
      <c r="O51">
        <v>1130.27046215312</v>
      </c>
      <c r="P51">
        <v>1506.9401970034201</v>
      </c>
      <c r="Q51">
        <v>7358.8134679190498</v>
      </c>
      <c r="R51">
        <v>918.20583926603297</v>
      </c>
      <c r="S51">
        <v>2583.25750804275</v>
      </c>
      <c r="T51">
        <v>687.01231027649897</v>
      </c>
      <c r="U51">
        <v>0</v>
      </c>
      <c r="V51">
        <v>0</v>
      </c>
      <c r="W51">
        <v>18235.8064664007</v>
      </c>
      <c r="X51">
        <v>5511.2057712659298</v>
      </c>
      <c r="Y51">
        <v>0</v>
      </c>
      <c r="Z51">
        <v>964.90940479437404</v>
      </c>
      <c r="AA51">
        <v>2758.0843895543171</v>
      </c>
      <c r="AB51">
        <v>2727.551130013831</v>
      </c>
      <c r="AC51">
        <v>0</v>
      </c>
    </row>
    <row r="52" spans="1:29" x14ac:dyDescent="0.35">
      <c r="A52" t="s">
        <v>122</v>
      </c>
      <c r="B52" s="7" t="str">
        <f>LEFT(C52,3)</f>
        <v>EO3</v>
      </c>
      <c r="C52" t="s">
        <v>82</v>
      </c>
      <c r="D52">
        <v>413701.96956808434</v>
      </c>
      <c r="E52">
        <v>-132.4836320853623</v>
      </c>
      <c r="F52">
        <v>30156.772765102149</v>
      </c>
      <c r="G52">
        <v>-47467.909096769239</v>
      </c>
      <c r="H52">
        <v>10647.987485048199</v>
      </c>
      <c r="I52">
        <v>1343.33055586408</v>
      </c>
      <c r="J52">
        <v>10362.485378749399</v>
      </c>
      <c r="K52">
        <v>8502.50450148032</v>
      </c>
      <c r="L52">
        <v>11349.3755084898</v>
      </c>
      <c r="M52">
        <v>12909.097126771299</v>
      </c>
      <c r="N52">
        <v>1847.6394760801791</v>
      </c>
      <c r="O52">
        <v>1949.8694358011201</v>
      </c>
      <c r="P52">
        <v>1807.66204503822</v>
      </c>
      <c r="Q52">
        <v>10033.314988800899</v>
      </c>
      <c r="R52">
        <v>1475.5951426382112</v>
      </c>
      <c r="S52">
        <v>3702.3419020863998</v>
      </c>
      <c r="T52">
        <v>1362.9797487220801</v>
      </c>
      <c r="U52">
        <v>0</v>
      </c>
      <c r="V52">
        <v>0</v>
      </c>
      <c r="W52">
        <v>25243.749474426801</v>
      </c>
      <c r="X52">
        <v>4333.6369547921604</v>
      </c>
      <c r="Y52">
        <v>0</v>
      </c>
      <c r="Z52">
        <v>1241.7746224648499</v>
      </c>
      <c r="AA52">
        <v>3994.5445054232055</v>
      </c>
      <c r="AB52">
        <v>4609.5291407854902</v>
      </c>
      <c r="AC52">
        <v>0</v>
      </c>
    </row>
    <row r="53" spans="1:29" x14ac:dyDescent="0.35">
      <c r="B53" s="7"/>
      <c r="D53">
        <f>AVERAGE(D50:D52)</f>
        <v>150078.1722544361</v>
      </c>
      <c r="E53">
        <f t="shared" ref="E53:AC53" si="12">AVERAGE(E50:E52)</f>
        <v>-3108.023837561901</v>
      </c>
      <c r="F53">
        <f t="shared" si="12"/>
        <v>26178.090428736879</v>
      </c>
      <c r="G53">
        <f t="shared" si="12"/>
        <v>-26762.350873406467</v>
      </c>
      <c r="H53">
        <f t="shared" si="12"/>
        <v>6522.7832950214188</v>
      </c>
      <c r="I53">
        <f t="shared" si="12"/>
        <v>1222.8244071036167</v>
      </c>
      <c r="J53">
        <f t="shared" si="12"/>
        <v>8548.4817296493475</v>
      </c>
      <c r="K53">
        <f t="shared" si="12"/>
        <v>7187.7644847691363</v>
      </c>
      <c r="L53">
        <f t="shared" si="12"/>
        <v>8395.5839072122126</v>
      </c>
      <c r="M53">
        <f t="shared" si="12"/>
        <v>10385.01387714707</v>
      </c>
      <c r="N53">
        <f t="shared" si="12"/>
        <v>1437.8766648495202</v>
      </c>
      <c r="O53">
        <f t="shared" si="12"/>
        <v>1518.8837991750299</v>
      </c>
      <c r="P53">
        <f t="shared" si="12"/>
        <v>1596.5651976219367</v>
      </c>
      <c r="Q53">
        <f t="shared" si="12"/>
        <v>8188.032997978059</v>
      </c>
      <c r="R53">
        <f t="shared" si="12"/>
        <v>1376.9125803249729</v>
      </c>
      <c r="S53">
        <f t="shared" si="12"/>
        <v>3089.2117285582899</v>
      </c>
      <c r="T53">
        <f t="shared" si="12"/>
        <v>1005.6661436991423</v>
      </c>
      <c r="U53">
        <f t="shared" si="12"/>
        <v>0</v>
      </c>
      <c r="V53">
        <f t="shared" si="12"/>
        <v>0</v>
      </c>
      <c r="W53">
        <f t="shared" si="12"/>
        <v>17446.504506780315</v>
      </c>
      <c r="X53">
        <f t="shared" si="12"/>
        <v>4088.9519611082601</v>
      </c>
      <c r="Y53">
        <f t="shared" si="12"/>
        <v>0</v>
      </c>
      <c r="Z53">
        <f t="shared" si="12"/>
        <v>1147.1701770601312</v>
      </c>
      <c r="AA53">
        <f t="shared" si="12"/>
        <v>3441.754414570461</v>
      </c>
      <c r="AB53">
        <f t="shared" si="12"/>
        <v>3662.6002752479967</v>
      </c>
      <c r="AC53">
        <f t="shared" si="12"/>
        <v>0</v>
      </c>
    </row>
    <row r="54" spans="1:29" x14ac:dyDescent="0.35">
      <c r="A54" t="s">
        <v>123</v>
      </c>
      <c r="B54" s="7" t="str">
        <f>LEFT(C54,3)</f>
        <v>EO4</v>
      </c>
      <c r="C54" t="s">
        <v>60</v>
      </c>
      <c r="D54">
        <v>3199.5458786087115</v>
      </c>
      <c r="E54">
        <v>-12.591582037586704</v>
      </c>
      <c r="F54">
        <v>4933.0182636331137</v>
      </c>
      <c r="G54">
        <v>-7374.4977280715102</v>
      </c>
      <c r="H54">
        <v>0</v>
      </c>
      <c r="I54">
        <v>447.391298689032</v>
      </c>
      <c r="J54">
        <v>1443.50032424235</v>
      </c>
      <c r="K54">
        <v>1261.93393920723</v>
      </c>
      <c r="L54">
        <v>463.81331391668499</v>
      </c>
      <c r="M54">
        <v>1961.9826216834699</v>
      </c>
      <c r="N54">
        <v>67.448927772704792</v>
      </c>
      <c r="O54">
        <v>146.48863729481599</v>
      </c>
      <c r="P54">
        <v>160.94898119527701</v>
      </c>
      <c r="Q54">
        <v>1738.56501763605</v>
      </c>
      <c r="R54">
        <v>683.15049364962601</v>
      </c>
      <c r="S54">
        <v>1723.90049130439</v>
      </c>
      <c r="T54">
        <v>466.57535335365503</v>
      </c>
      <c r="U54">
        <v>0</v>
      </c>
      <c r="V54">
        <v>0</v>
      </c>
      <c r="W54">
        <v>34880.376213725103</v>
      </c>
      <c r="X54">
        <v>1826.9237387052101</v>
      </c>
      <c r="Y54">
        <v>0</v>
      </c>
      <c r="Z54">
        <v>354.44719199397298</v>
      </c>
      <c r="AA54">
        <v>2700.8580236379798</v>
      </c>
      <c r="AB54">
        <v>2709.9270386094099</v>
      </c>
      <c r="AC54">
        <v>0</v>
      </c>
    </row>
    <row r="55" spans="1:29" x14ac:dyDescent="0.35">
      <c r="A55" t="s">
        <v>123</v>
      </c>
      <c r="B55" s="7" t="str">
        <f>LEFT(C55,3)</f>
        <v>EO4</v>
      </c>
      <c r="C55" t="s">
        <v>56</v>
      </c>
      <c r="D55">
        <v>13772.139721444211</v>
      </c>
      <c r="E55">
        <v>-9228.1857696084426</v>
      </c>
      <c r="F55">
        <v>6954.9027390692609</v>
      </c>
      <c r="G55">
        <v>-29814.961060456153</v>
      </c>
      <c r="H55">
        <v>4016.1535234851699</v>
      </c>
      <c r="I55">
        <v>845.84577411334806</v>
      </c>
      <c r="J55">
        <v>4070.7704660388799</v>
      </c>
      <c r="K55">
        <v>2604.6458870810902</v>
      </c>
      <c r="L55">
        <v>1864.60432036152</v>
      </c>
      <c r="M55">
        <v>10935.9418347546</v>
      </c>
      <c r="N55">
        <v>1214.3941093215894</v>
      </c>
      <c r="O55">
        <v>564.51116437291898</v>
      </c>
      <c r="P55">
        <v>675.33167649376401</v>
      </c>
      <c r="Q55">
        <v>4789.0544720471098</v>
      </c>
      <c r="R55">
        <v>1042.4460047179232</v>
      </c>
      <c r="S55">
        <v>3579.6858087357</v>
      </c>
      <c r="T55">
        <v>1319.931426430494</v>
      </c>
      <c r="U55">
        <v>0</v>
      </c>
      <c r="V55">
        <v>0</v>
      </c>
      <c r="W55">
        <v>25703.9187104675</v>
      </c>
      <c r="X55">
        <v>1378.53537424776</v>
      </c>
      <c r="Y55">
        <v>0</v>
      </c>
      <c r="Z55">
        <v>402.38702964103601</v>
      </c>
      <c r="AA55">
        <v>3084.780046808627</v>
      </c>
      <c r="AB55">
        <v>3175.7448776588608</v>
      </c>
      <c r="AC55">
        <v>0</v>
      </c>
    </row>
    <row r="56" spans="1:29" x14ac:dyDescent="0.35">
      <c r="A56" t="s">
        <v>123</v>
      </c>
      <c r="B56" s="7" t="str">
        <f>LEFT(C56,3)</f>
        <v>EO4</v>
      </c>
      <c r="C56" t="s">
        <v>73</v>
      </c>
      <c r="D56">
        <v>25746.02751243543</v>
      </c>
      <c r="E56">
        <v>-137.98451503652521</v>
      </c>
      <c r="F56">
        <v>7102.5407797171501</v>
      </c>
      <c r="G56">
        <v>-48762.855417623628</v>
      </c>
      <c r="H56">
        <v>3865.4590646123702</v>
      </c>
      <c r="I56">
        <v>459.74544351510201</v>
      </c>
      <c r="J56">
        <v>2604.7778475436198</v>
      </c>
      <c r="K56">
        <v>1834.8606425256</v>
      </c>
      <c r="L56">
        <v>588.115263252099</v>
      </c>
      <c r="M56">
        <v>2824.5973590236899</v>
      </c>
      <c r="N56">
        <v>170.895204965375</v>
      </c>
      <c r="O56">
        <v>270.77243350664202</v>
      </c>
      <c r="P56">
        <v>260.59163462276399</v>
      </c>
      <c r="Q56">
        <v>2509.1156106898402</v>
      </c>
      <c r="R56">
        <v>-334.16230820793294</v>
      </c>
      <c r="S56">
        <v>2504.19202282166</v>
      </c>
      <c r="T56">
        <v>1105.2713671480401</v>
      </c>
      <c r="U56">
        <v>0</v>
      </c>
      <c r="V56">
        <v>0</v>
      </c>
      <c r="W56">
        <v>42480.495426233501</v>
      </c>
      <c r="X56">
        <v>3944.46443910987</v>
      </c>
      <c r="Y56">
        <v>0</v>
      </c>
      <c r="Z56">
        <v>477.99714536482202</v>
      </c>
      <c r="AA56">
        <v>2484.4244991029959</v>
      </c>
      <c r="AB56">
        <v>3015.1621541903501</v>
      </c>
      <c r="AC56">
        <v>0</v>
      </c>
    </row>
    <row r="57" spans="1:29" x14ac:dyDescent="0.35">
      <c r="B57" s="7"/>
      <c r="D57">
        <f>AVERAGE(D54:D56)</f>
        <v>14239.237704162784</v>
      </c>
      <c r="E57">
        <f t="shared" ref="E57:AC57" si="13">AVERAGE(E54:E56)</f>
        <v>-3126.2539555608514</v>
      </c>
      <c r="F57">
        <f t="shared" si="13"/>
        <v>6330.153927473174</v>
      </c>
      <c r="G57">
        <f t="shared" si="13"/>
        <v>-28650.771402050432</v>
      </c>
      <c r="H57">
        <f t="shared" si="13"/>
        <v>2627.2041960325132</v>
      </c>
      <c r="I57">
        <f t="shared" si="13"/>
        <v>584.32750543916063</v>
      </c>
      <c r="J57">
        <f t="shared" si="13"/>
        <v>2706.3495459416167</v>
      </c>
      <c r="K57">
        <f t="shared" si="13"/>
        <v>1900.4801562713067</v>
      </c>
      <c r="L57">
        <f t="shared" si="13"/>
        <v>972.17763251010126</v>
      </c>
      <c r="M57">
        <f t="shared" si="13"/>
        <v>5240.8406051539196</v>
      </c>
      <c r="N57">
        <f t="shared" si="13"/>
        <v>484.24608068655635</v>
      </c>
      <c r="O57">
        <f t="shared" si="13"/>
        <v>327.25741172479235</v>
      </c>
      <c r="P57">
        <f t="shared" si="13"/>
        <v>365.62409743726835</v>
      </c>
      <c r="Q57">
        <f t="shared" si="13"/>
        <v>3012.2450334576665</v>
      </c>
      <c r="R57">
        <f t="shared" si="13"/>
        <v>463.81139671987211</v>
      </c>
      <c r="S57">
        <f t="shared" si="13"/>
        <v>2602.59277428725</v>
      </c>
      <c r="T57">
        <f t="shared" si="13"/>
        <v>963.92604897739636</v>
      </c>
      <c r="U57">
        <f t="shared" si="13"/>
        <v>0</v>
      </c>
      <c r="V57">
        <f t="shared" si="13"/>
        <v>0</v>
      </c>
      <c r="W57">
        <f t="shared" si="13"/>
        <v>34354.930116808704</v>
      </c>
      <c r="X57">
        <f t="shared" si="13"/>
        <v>2383.3078506876132</v>
      </c>
      <c r="Y57">
        <f t="shared" si="13"/>
        <v>0</v>
      </c>
      <c r="Z57">
        <f t="shared" si="13"/>
        <v>411.61045566661033</v>
      </c>
      <c r="AA57">
        <f t="shared" si="13"/>
        <v>2756.6875231832005</v>
      </c>
      <c r="AB57">
        <f t="shared" si="13"/>
        <v>2966.9446901528736</v>
      </c>
      <c r="AC57">
        <f t="shared" si="13"/>
        <v>0</v>
      </c>
    </row>
    <row r="58" spans="1:29" x14ac:dyDescent="0.35">
      <c r="A58" t="s">
        <v>124</v>
      </c>
      <c r="B58" s="7" t="str">
        <f>LEFT(C58,3)</f>
        <v>EO5</v>
      </c>
      <c r="C58" t="s">
        <v>72</v>
      </c>
      <c r="D58">
        <v>3923.1190699394715</v>
      </c>
      <c r="E58">
        <v>-20.533262149948605</v>
      </c>
      <c r="F58">
        <v>11117.968130812344</v>
      </c>
      <c r="G58">
        <v>-4628.9930054308606</v>
      </c>
      <c r="H58">
        <v>0</v>
      </c>
      <c r="I58">
        <v>1052.7188297755699</v>
      </c>
      <c r="J58">
        <v>9401.7254881355493</v>
      </c>
      <c r="K58">
        <v>5401.7422802470901</v>
      </c>
      <c r="L58">
        <v>3527.9779633179101</v>
      </c>
      <c r="M58">
        <v>9749.4938364608406</v>
      </c>
      <c r="N58">
        <v>876.30642268061877</v>
      </c>
      <c r="O58">
        <v>953.44813317966702</v>
      </c>
      <c r="P58">
        <v>869.02498569449801</v>
      </c>
      <c r="Q58">
        <v>6399.3604161501498</v>
      </c>
      <c r="R58">
        <v>2692.0192564549238</v>
      </c>
      <c r="S58">
        <v>4217.6603607923698</v>
      </c>
      <c r="T58">
        <v>927.03218111647811</v>
      </c>
      <c r="U58">
        <v>0</v>
      </c>
      <c r="V58">
        <v>0</v>
      </c>
      <c r="W58">
        <v>45233.109338307397</v>
      </c>
      <c r="X58">
        <v>2474.6916183788599</v>
      </c>
      <c r="Y58">
        <v>0</v>
      </c>
      <c r="Z58">
        <v>710.11187814521702</v>
      </c>
      <c r="AA58">
        <v>2917.0774818954101</v>
      </c>
      <c r="AB58">
        <v>2890.0845564411702</v>
      </c>
      <c r="AC58">
        <v>0</v>
      </c>
    </row>
    <row r="59" spans="1:29" x14ac:dyDescent="0.35">
      <c r="A59" t="s">
        <v>124</v>
      </c>
      <c r="B59" s="7" t="str">
        <f>LEFT(C59,3)</f>
        <v>EO5</v>
      </c>
      <c r="C59" t="s">
        <v>29</v>
      </c>
      <c r="D59">
        <v>7565.0273027595513</v>
      </c>
      <c r="E59">
        <v>-9211.9142693087269</v>
      </c>
      <c r="F59">
        <v>14473.243019589949</v>
      </c>
      <c r="G59">
        <v>-28519.22535937218</v>
      </c>
      <c r="H59">
        <v>7276.2080729865402</v>
      </c>
      <c r="I59">
        <v>917.66175856395</v>
      </c>
      <c r="J59">
        <v>6426.7273368777996</v>
      </c>
      <c r="K59">
        <v>3388.9561029627798</v>
      </c>
      <c r="L59">
        <v>2631.7589543239001</v>
      </c>
      <c r="M59">
        <v>7722.66689212858</v>
      </c>
      <c r="N59">
        <v>1110.3509183851495</v>
      </c>
      <c r="O59">
        <v>909.64582498645996</v>
      </c>
      <c r="P59">
        <v>641.05680897736602</v>
      </c>
      <c r="Q59">
        <v>6973.8827658152004</v>
      </c>
      <c r="R59">
        <v>2395.4147764722729</v>
      </c>
      <c r="S59">
        <v>3589.9998101368001</v>
      </c>
      <c r="T59">
        <v>736.25344508740409</v>
      </c>
      <c r="U59">
        <v>0</v>
      </c>
      <c r="V59">
        <v>0</v>
      </c>
      <c r="W59">
        <v>31655.533801895199</v>
      </c>
      <c r="X59">
        <v>3172.28710587763</v>
      </c>
      <c r="Y59">
        <v>0</v>
      </c>
      <c r="Z59">
        <v>730.06128424413703</v>
      </c>
      <c r="AA59">
        <v>2586.964137048777</v>
      </c>
      <c r="AB59">
        <v>2551.8148355520111</v>
      </c>
      <c r="AC59">
        <v>0</v>
      </c>
    </row>
    <row r="60" spans="1:29" x14ac:dyDescent="0.35">
      <c r="A60" t="s">
        <v>124</v>
      </c>
      <c r="B60" s="7" t="str">
        <f>LEFT(C60,3)</f>
        <v>EO5</v>
      </c>
      <c r="C60" t="s">
        <v>55</v>
      </c>
      <c r="D60">
        <v>44885.054308333529</v>
      </c>
      <c r="E60">
        <v>-139.7828969129323</v>
      </c>
      <c r="F60">
        <v>52652.037235513948</v>
      </c>
      <c r="G60">
        <v>-46290.981974532435</v>
      </c>
      <c r="H60">
        <v>26065.228714630699</v>
      </c>
      <c r="I60">
        <v>2290.9209269519602</v>
      </c>
      <c r="J60">
        <v>14951.517659351601</v>
      </c>
      <c r="K60">
        <v>11911.9833958693</v>
      </c>
      <c r="L60">
        <v>8537.5271910076208</v>
      </c>
      <c r="M60">
        <v>23303.9482805445</v>
      </c>
      <c r="N60">
        <v>2151.9166093218391</v>
      </c>
      <c r="O60">
        <v>2257.4050159229801</v>
      </c>
      <c r="P60">
        <v>1916.3708111998801</v>
      </c>
      <c r="Q60">
        <v>9815.0868077093401</v>
      </c>
      <c r="R60">
        <v>1194.4805117640512</v>
      </c>
      <c r="S60">
        <v>4872.9042701922999</v>
      </c>
      <c r="T60">
        <v>1766.9927348251599</v>
      </c>
      <c r="U60">
        <v>0</v>
      </c>
      <c r="V60">
        <v>0</v>
      </c>
      <c r="W60">
        <v>36139.633600715402</v>
      </c>
      <c r="X60">
        <v>5170.6484118381404</v>
      </c>
      <c r="Y60">
        <v>0</v>
      </c>
      <c r="Z60">
        <v>1875.83813683533</v>
      </c>
      <c r="AA60">
        <v>8086.8392829610766</v>
      </c>
      <c r="AB60">
        <v>8610.4343955090499</v>
      </c>
      <c r="AC60">
        <v>0</v>
      </c>
    </row>
    <row r="61" spans="1:29" x14ac:dyDescent="0.35">
      <c r="B61" s="7"/>
      <c r="D61">
        <f>AVERAGE(D58:D60)</f>
        <v>18791.066893677518</v>
      </c>
      <c r="E61">
        <f t="shared" ref="E61:AC61" si="14">AVERAGE(E58:E60)</f>
        <v>-3124.0768094572027</v>
      </c>
      <c r="F61">
        <f t="shared" si="14"/>
        <v>26081.08279530541</v>
      </c>
      <c r="G61">
        <f t="shared" si="14"/>
        <v>-26479.73344644516</v>
      </c>
      <c r="H61">
        <f t="shared" si="14"/>
        <v>11113.812262539081</v>
      </c>
      <c r="I61">
        <f t="shared" si="14"/>
        <v>1420.4338384304931</v>
      </c>
      <c r="J61">
        <f t="shared" si="14"/>
        <v>10259.990161454984</v>
      </c>
      <c r="K61">
        <f t="shared" si="14"/>
        <v>6900.8939263597231</v>
      </c>
      <c r="L61">
        <f t="shared" si="14"/>
        <v>4899.0880362164771</v>
      </c>
      <c r="M61">
        <f t="shared" si="14"/>
        <v>13592.036336377974</v>
      </c>
      <c r="N61">
        <f t="shared" si="14"/>
        <v>1379.5246501292024</v>
      </c>
      <c r="O61">
        <f t="shared" si="14"/>
        <v>1373.4996580297022</v>
      </c>
      <c r="P61">
        <f t="shared" si="14"/>
        <v>1142.1508686239147</v>
      </c>
      <c r="Q61">
        <f t="shared" si="14"/>
        <v>7729.4433298915637</v>
      </c>
      <c r="R61">
        <f t="shared" si="14"/>
        <v>2093.9715148970827</v>
      </c>
      <c r="S61">
        <f t="shared" si="14"/>
        <v>4226.8548137071566</v>
      </c>
      <c r="T61">
        <f t="shared" si="14"/>
        <v>1143.426120343014</v>
      </c>
      <c r="U61">
        <f t="shared" si="14"/>
        <v>0</v>
      </c>
      <c r="V61">
        <f t="shared" si="14"/>
        <v>0</v>
      </c>
      <c r="W61">
        <f t="shared" si="14"/>
        <v>37676.092246972665</v>
      </c>
      <c r="X61">
        <f t="shared" si="14"/>
        <v>3605.8757120315436</v>
      </c>
      <c r="Y61">
        <f t="shared" si="14"/>
        <v>0</v>
      </c>
      <c r="Z61">
        <f t="shared" si="14"/>
        <v>1105.3370997415614</v>
      </c>
      <c r="AA61">
        <f t="shared" si="14"/>
        <v>4530.2936339684211</v>
      </c>
      <c r="AB61">
        <f t="shared" si="14"/>
        <v>4684.1112625007436</v>
      </c>
      <c r="AC61">
        <f t="shared" si="14"/>
        <v>0</v>
      </c>
    </row>
    <row r="62" spans="1:29" x14ac:dyDescent="0.35">
      <c r="A62" t="s">
        <v>111</v>
      </c>
      <c r="B62" s="7" t="str">
        <f>LEFT(C62,3)</f>
        <v>EO6</v>
      </c>
      <c r="C62" t="s">
        <v>41</v>
      </c>
      <c r="D62">
        <v>1722.1719073869463</v>
      </c>
      <c r="E62">
        <v>-880.74111622879298</v>
      </c>
      <c r="F62">
        <v>6277.1482563142508</v>
      </c>
      <c r="G62">
        <v>1337.8264051347101</v>
      </c>
      <c r="H62">
        <v>3860.6138993192963</v>
      </c>
      <c r="I62">
        <v>0</v>
      </c>
      <c r="J62">
        <v>4040.2121496312998</v>
      </c>
      <c r="K62">
        <v>2331.9711320219199</v>
      </c>
      <c r="L62">
        <v>0</v>
      </c>
      <c r="M62">
        <v>6456.8770441627703</v>
      </c>
      <c r="N62">
        <v>423.57973106110143</v>
      </c>
      <c r="O62">
        <v>426.66590794783139</v>
      </c>
      <c r="P62">
        <v>438.70191191347902</v>
      </c>
      <c r="Q62">
        <v>4090.4015441104402</v>
      </c>
      <c r="R62">
        <v>1463.65600241686</v>
      </c>
      <c r="S62">
        <v>2882.7527216425101</v>
      </c>
      <c r="T62">
        <v>627.21764230650399</v>
      </c>
      <c r="U62">
        <v>0</v>
      </c>
      <c r="V62">
        <v>0</v>
      </c>
      <c r="W62">
        <v>43935.143878723</v>
      </c>
      <c r="X62">
        <v>1685.2176756348999</v>
      </c>
      <c r="Y62">
        <v>0</v>
      </c>
      <c r="Z62">
        <v>577.49147503491599</v>
      </c>
      <c r="AA62">
        <v>2769.6682077949599</v>
      </c>
      <c r="AB62">
        <v>2689.52579360663</v>
      </c>
      <c r="AC62">
        <v>0</v>
      </c>
    </row>
    <row r="63" spans="1:29" x14ac:dyDescent="0.35">
      <c r="A63" t="s">
        <v>111</v>
      </c>
      <c r="B63" s="7" t="str">
        <f>LEFT(C63,3)</f>
        <v>EO6</v>
      </c>
      <c r="C63" t="s">
        <v>103</v>
      </c>
      <c r="D63">
        <v>25767.602870982279</v>
      </c>
      <c r="E63">
        <v>-20954.48927079546</v>
      </c>
      <c r="F63">
        <v>26545.328372127871</v>
      </c>
      <c r="G63">
        <v>-15988.941375279881</v>
      </c>
      <c r="H63">
        <v>30521.831016664099</v>
      </c>
      <c r="I63">
        <v>2111.8547430376998</v>
      </c>
      <c r="J63">
        <v>12654.6675565432</v>
      </c>
      <c r="K63">
        <v>7296.0194923795498</v>
      </c>
      <c r="L63">
        <v>0</v>
      </c>
      <c r="M63">
        <v>20548.451867067201</v>
      </c>
      <c r="N63">
        <v>1042.9306587392375</v>
      </c>
      <c r="O63">
        <v>1036.8375801071475</v>
      </c>
      <c r="P63">
        <v>1261.6781078387801</v>
      </c>
      <c r="Q63">
        <v>8867.8440246152895</v>
      </c>
      <c r="R63">
        <v>1483.76416463241</v>
      </c>
      <c r="S63">
        <v>4106.2057646557296</v>
      </c>
      <c r="T63">
        <v>1392.89059442237</v>
      </c>
      <c r="U63">
        <v>0</v>
      </c>
      <c r="V63">
        <v>0</v>
      </c>
      <c r="W63">
        <v>37281.646820803799</v>
      </c>
      <c r="X63">
        <v>2341.3437569707398</v>
      </c>
      <c r="Y63">
        <v>0</v>
      </c>
      <c r="Z63">
        <v>953.80607848191187</v>
      </c>
      <c r="AA63">
        <v>4942.0845513113663</v>
      </c>
      <c r="AB63">
        <v>4886.9907055242011</v>
      </c>
      <c r="AC63">
        <v>0</v>
      </c>
    </row>
    <row r="64" spans="1:29" x14ac:dyDescent="0.35">
      <c r="A64" t="s">
        <v>111</v>
      </c>
      <c r="B64" s="7" t="str">
        <f>LEFT(C64,3)</f>
        <v>EO6</v>
      </c>
      <c r="C64" t="s">
        <v>71</v>
      </c>
      <c r="D64">
        <v>34371.675420852378</v>
      </c>
      <c r="E64">
        <v>-52.707452511112706</v>
      </c>
      <c r="F64">
        <v>17777.632224127199</v>
      </c>
      <c r="G64">
        <v>-26645.034707665498</v>
      </c>
      <c r="H64">
        <v>8144.5746478486399</v>
      </c>
      <c r="I64">
        <v>566.23513959744696</v>
      </c>
      <c r="J64">
        <v>2248.2204261972001</v>
      </c>
      <c r="K64">
        <v>1493.6783995461999</v>
      </c>
      <c r="L64">
        <v>403.37580242022801</v>
      </c>
      <c r="M64">
        <v>1486.07893136997</v>
      </c>
      <c r="N64">
        <v>14.015542710541403</v>
      </c>
      <c r="O64">
        <v>74.169105536292093</v>
      </c>
      <c r="P64">
        <v>92.727845025838207</v>
      </c>
      <c r="Q64">
        <v>414.827865044953</v>
      </c>
      <c r="R64">
        <v>7.3103031919380044</v>
      </c>
      <c r="S64">
        <v>313.22147655199501</v>
      </c>
      <c r="T64">
        <v>117.382077932698</v>
      </c>
      <c r="U64">
        <v>0</v>
      </c>
      <c r="V64">
        <v>0</v>
      </c>
      <c r="W64">
        <v>16405.484615679201</v>
      </c>
      <c r="X64">
        <v>1069.5345041671301</v>
      </c>
      <c r="Y64">
        <v>0</v>
      </c>
      <c r="Z64">
        <v>401.15015107015398</v>
      </c>
      <c r="AA64">
        <v>2704.5374454909988</v>
      </c>
      <c r="AB64">
        <v>3085.1771181856402</v>
      </c>
      <c r="AC64">
        <v>0</v>
      </c>
    </row>
    <row r="65" spans="1:29" x14ac:dyDescent="0.35">
      <c r="B65" s="7"/>
      <c r="D65">
        <f>AVERAGE(D62:D64)</f>
        <v>20620.483399740533</v>
      </c>
      <c r="E65">
        <f t="shared" ref="E65:AC65" si="15">AVERAGE(E62:E64)</f>
        <v>-7295.9792798451226</v>
      </c>
      <c r="F65">
        <f t="shared" si="15"/>
        <v>16866.702950856441</v>
      </c>
      <c r="G65">
        <f t="shared" si="15"/>
        <v>-13765.383225936888</v>
      </c>
      <c r="H65">
        <f t="shared" si="15"/>
        <v>14175.673187944012</v>
      </c>
      <c r="I65">
        <f t="shared" si="15"/>
        <v>892.69662754504895</v>
      </c>
      <c r="J65">
        <f t="shared" si="15"/>
        <v>6314.3667107905667</v>
      </c>
      <c r="K65">
        <f t="shared" si="15"/>
        <v>3707.2230079825563</v>
      </c>
      <c r="L65">
        <f t="shared" si="15"/>
        <v>134.45860080674268</v>
      </c>
      <c r="M65">
        <f t="shared" si="15"/>
        <v>9497.1359475333138</v>
      </c>
      <c r="N65">
        <f t="shared" si="15"/>
        <v>493.50864417029351</v>
      </c>
      <c r="O65">
        <f t="shared" si="15"/>
        <v>512.55753119709027</v>
      </c>
      <c r="P65">
        <f t="shared" si="15"/>
        <v>597.70262159269907</v>
      </c>
      <c r="Q65">
        <f t="shared" si="15"/>
        <v>4457.6911445902279</v>
      </c>
      <c r="R65">
        <f t="shared" si="15"/>
        <v>984.91015674706944</v>
      </c>
      <c r="S65">
        <f t="shared" si="15"/>
        <v>2434.0599876167448</v>
      </c>
      <c r="T65">
        <f t="shared" si="15"/>
        <v>712.49677155385734</v>
      </c>
      <c r="U65">
        <f t="shared" si="15"/>
        <v>0</v>
      </c>
      <c r="V65">
        <f t="shared" si="15"/>
        <v>0</v>
      </c>
      <c r="W65">
        <f t="shared" si="15"/>
        <v>32540.758438402001</v>
      </c>
      <c r="X65">
        <f t="shared" si="15"/>
        <v>1698.6986455909234</v>
      </c>
      <c r="Y65">
        <f t="shared" si="15"/>
        <v>0</v>
      </c>
      <c r="Z65">
        <f t="shared" si="15"/>
        <v>644.14923486232726</v>
      </c>
      <c r="AA65">
        <f t="shared" si="15"/>
        <v>3472.0967348657746</v>
      </c>
      <c r="AB65">
        <f t="shared" si="15"/>
        <v>3553.8978724388239</v>
      </c>
      <c r="AC65">
        <f t="shared" si="15"/>
        <v>0</v>
      </c>
    </row>
    <row r="66" spans="1:29" x14ac:dyDescent="0.35">
      <c r="A66" t="s">
        <v>112</v>
      </c>
      <c r="B66" s="7" t="str">
        <f>LEFT(C66,3)</f>
        <v>EO7</v>
      </c>
      <c r="C66" t="s">
        <v>90</v>
      </c>
      <c r="D66">
        <v>-25.940628932803801</v>
      </c>
      <c r="E66">
        <v>-932.48520391169905</v>
      </c>
      <c r="F66">
        <v>2524.3804690557699</v>
      </c>
      <c r="G66">
        <v>1757.6043120071699</v>
      </c>
      <c r="H66">
        <v>2049.4278994013262</v>
      </c>
      <c r="I66">
        <v>711.80485125261202</v>
      </c>
      <c r="J66">
        <v>5672.1654294714899</v>
      </c>
      <c r="K66">
        <v>2986.2877763901301</v>
      </c>
      <c r="L66">
        <v>0</v>
      </c>
      <c r="M66">
        <v>8824.46252500216</v>
      </c>
      <c r="N66">
        <v>350.56680715763241</v>
      </c>
      <c r="O66">
        <v>352.43484978525743</v>
      </c>
      <c r="P66">
        <v>562.91338221694502</v>
      </c>
      <c r="Q66">
        <v>3755.82512362956</v>
      </c>
      <c r="R66">
        <v>773.39667164836703</v>
      </c>
      <c r="S66">
        <v>2870.8055773226802</v>
      </c>
      <c r="T66">
        <v>1008.275801471182</v>
      </c>
      <c r="U66">
        <v>0</v>
      </c>
      <c r="V66">
        <v>0</v>
      </c>
      <c r="W66">
        <v>33807.818641569203</v>
      </c>
      <c r="X66">
        <v>1328.9930925188301</v>
      </c>
      <c r="Y66">
        <v>0</v>
      </c>
      <c r="Z66">
        <v>408.07442654104699</v>
      </c>
      <c r="AA66">
        <v>2181.6803404726802</v>
      </c>
      <c r="AB66">
        <v>2181.68650903448</v>
      </c>
      <c r="AC66">
        <v>0</v>
      </c>
    </row>
    <row r="67" spans="1:29" x14ac:dyDescent="0.35">
      <c r="A67" t="s">
        <v>112</v>
      </c>
      <c r="B67" s="7" t="str">
        <f>LEFT(C67,3)</f>
        <v>EO7</v>
      </c>
      <c r="C67" t="s">
        <v>13</v>
      </c>
      <c r="D67">
        <v>15145.922987347978</v>
      </c>
      <c r="E67">
        <v>-22875.375192611518</v>
      </c>
      <c r="F67">
        <v>4853.0560592422598</v>
      </c>
      <c r="G67">
        <v>-22147.813181440732</v>
      </c>
      <c r="H67">
        <v>2598.4706511681602</v>
      </c>
      <c r="I67">
        <v>491.52718113918598</v>
      </c>
      <c r="J67">
        <v>1787.7819531692401</v>
      </c>
      <c r="K67">
        <v>1212.33381539226</v>
      </c>
      <c r="L67">
        <v>403.86669937052301</v>
      </c>
      <c r="M67">
        <v>1983.6588860194299</v>
      </c>
      <c r="N67">
        <v>29.412183179090604</v>
      </c>
      <c r="O67">
        <v>31.083171374787199</v>
      </c>
      <c r="P67">
        <v>165.37932510696399</v>
      </c>
      <c r="Q67">
        <v>1264.2726424564801</v>
      </c>
      <c r="R67">
        <v>164.77905808785397</v>
      </c>
      <c r="S67">
        <v>1836.3898991639201</v>
      </c>
      <c r="T67">
        <v>614.76998294440898</v>
      </c>
      <c r="U67">
        <v>0</v>
      </c>
      <c r="V67">
        <v>0</v>
      </c>
      <c r="W67">
        <v>26146.414601214001</v>
      </c>
      <c r="X67">
        <v>1479.9349145886699</v>
      </c>
      <c r="Y67">
        <v>0</v>
      </c>
      <c r="Z67">
        <v>419.24672988485293</v>
      </c>
      <c r="AA67">
        <v>1851.270060337147</v>
      </c>
      <c r="AB67">
        <v>1889.4340246977208</v>
      </c>
      <c r="AC67">
        <v>0</v>
      </c>
    </row>
    <row r="68" spans="1:29" x14ac:dyDescent="0.35">
      <c r="A68" t="s">
        <v>112</v>
      </c>
      <c r="B68" s="7" t="str">
        <f>LEFT(C68,3)</f>
        <v>EO7</v>
      </c>
      <c r="C68" t="s">
        <v>58</v>
      </c>
      <c r="D68">
        <v>47227.491901565278</v>
      </c>
      <c r="E68">
        <v>-119.96211670059671</v>
      </c>
      <c r="F68">
        <v>16905.391048799302</v>
      </c>
      <c r="G68">
        <v>-26625.843101712988</v>
      </c>
      <c r="H68">
        <v>5590.4499115696499</v>
      </c>
      <c r="I68">
        <v>742.19232502839805</v>
      </c>
      <c r="J68">
        <v>2745.8343507537402</v>
      </c>
      <c r="K68">
        <v>1873.4987971086</v>
      </c>
      <c r="L68">
        <v>498.33352432658103</v>
      </c>
      <c r="M68">
        <v>2400.2172450979901</v>
      </c>
      <c r="N68">
        <v>165.04475653593099</v>
      </c>
      <c r="O68">
        <v>227.01293531053</v>
      </c>
      <c r="P68">
        <v>183.32308565972301</v>
      </c>
      <c r="Q68">
        <v>518.22196301456302</v>
      </c>
      <c r="R68">
        <v>-53.547740027967407</v>
      </c>
      <c r="S68">
        <v>604.542768810947</v>
      </c>
      <c r="T68">
        <v>142.836757450927</v>
      </c>
      <c r="U68">
        <v>0</v>
      </c>
      <c r="V68">
        <v>0</v>
      </c>
      <c r="W68">
        <v>5363.9241275354698</v>
      </c>
      <c r="X68">
        <v>450.51549502057298</v>
      </c>
      <c r="Y68">
        <v>0</v>
      </c>
      <c r="Z68">
        <v>428.01324007492099</v>
      </c>
      <c r="AA68">
        <v>2114.422846811759</v>
      </c>
      <c r="AB68">
        <v>2524.7822832648999</v>
      </c>
      <c r="AC68">
        <v>0</v>
      </c>
    </row>
    <row r="69" spans="1:29" x14ac:dyDescent="0.35">
      <c r="B69" s="7"/>
      <c r="D69">
        <f>AVERAGE(D66:D68)</f>
        <v>20782.491419993483</v>
      </c>
      <c r="E69">
        <f t="shared" ref="E69:AC69" si="16">AVERAGE(E66:E68)</f>
        <v>-7975.9408377412719</v>
      </c>
      <c r="F69">
        <f t="shared" si="16"/>
        <v>8094.2758590324438</v>
      </c>
      <c r="G69">
        <f t="shared" si="16"/>
        <v>-15672.017323715516</v>
      </c>
      <c r="H69">
        <f t="shared" si="16"/>
        <v>3412.7828207130456</v>
      </c>
      <c r="I69">
        <f t="shared" si="16"/>
        <v>648.50811914006533</v>
      </c>
      <c r="J69">
        <f t="shared" si="16"/>
        <v>3401.9272444648232</v>
      </c>
      <c r="K69">
        <f t="shared" si="16"/>
        <v>2024.0401296303301</v>
      </c>
      <c r="L69">
        <f t="shared" si="16"/>
        <v>300.73340789903472</v>
      </c>
      <c r="M69">
        <f t="shared" si="16"/>
        <v>4402.7795520398604</v>
      </c>
      <c r="N69">
        <f t="shared" si="16"/>
        <v>181.67458229088467</v>
      </c>
      <c r="O69">
        <f t="shared" si="16"/>
        <v>203.5103188235249</v>
      </c>
      <c r="P69">
        <f t="shared" si="16"/>
        <v>303.87193099454402</v>
      </c>
      <c r="Q69">
        <f t="shared" si="16"/>
        <v>1846.1065763668676</v>
      </c>
      <c r="R69">
        <f t="shared" si="16"/>
        <v>294.87599656941785</v>
      </c>
      <c r="S69">
        <f t="shared" si="16"/>
        <v>1770.5794150991824</v>
      </c>
      <c r="T69">
        <f t="shared" si="16"/>
        <v>588.62751395550606</v>
      </c>
      <c r="U69">
        <f t="shared" si="16"/>
        <v>0</v>
      </c>
      <c r="V69">
        <f t="shared" si="16"/>
        <v>0</v>
      </c>
      <c r="W69">
        <f t="shared" si="16"/>
        <v>21772.719123439558</v>
      </c>
      <c r="X69">
        <f t="shared" si="16"/>
        <v>1086.4811673760244</v>
      </c>
      <c r="Y69">
        <f t="shared" si="16"/>
        <v>0</v>
      </c>
      <c r="Z69">
        <f t="shared" si="16"/>
        <v>418.44479883360697</v>
      </c>
      <c r="AA69">
        <f t="shared" si="16"/>
        <v>2049.1244158738623</v>
      </c>
      <c r="AB69">
        <f t="shared" si="16"/>
        <v>2198.6342723323669</v>
      </c>
      <c r="AC69">
        <f t="shared" si="16"/>
        <v>0</v>
      </c>
    </row>
    <row r="70" spans="1:29" x14ac:dyDescent="0.35">
      <c r="A70" t="s">
        <v>113</v>
      </c>
      <c r="B70" s="7" t="str">
        <f>LEFT(C70,3)</f>
        <v>EO8</v>
      </c>
      <c r="C70" t="s">
        <v>66</v>
      </c>
      <c r="D70">
        <v>-25.940628932803801</v>
      </c>
      <c r="E70">
        <v>-978.62654615534359</v>
      </c>
      <c r="F70">
        <v>3329.5954372446099</v>
      </c>
      <c r="G70">
        <v>1011.25309659993</v>
      </c>
      <c r="H70">
        <v>1926.5944336869561</v>
      </c>
      <c r="I70">
        <v>138.06381020653899</v>
      </c>
      <c r="J70">
        <v>805.27449362740299</v>
      </c>
      <c r="K70">
        <v>370.738108326565</v>
      </c>
      <c r="L70">
        <v>0</v>
      </c>
      <c r="M70">
        <v>984.18613421603698</v>
      </c>
      <c r="N70">
        <v>51.684639885408089</v>
      </c>
      <c r="O70">
        <v>45.287292344661893</v>
      </c>
      <c r="P70">
        <v>72.140126100234795</v>
      </c>
      <c r="Q70">
        <v>235.775361123506</v>
      </c>
      <c r="R70">
        <v>141.45057705690201</v>
      </c>
      <c r="S70">
        <v>446.98899409702102</v>
      </c>
      <c r="T70">
        <v>41.860952186296004</v>
      </c>
      <c r="U70">
        <v>0</v>
      </c>
      <c r="V70">
        <v>0</v>
      </c>
      <c r="W70">
        <v>19072.318796408599</v>
      </c>
      <c r="X70">
        <v>904.04991879263605</v>
      </c>
      <c r="Y70">
        <v>0</v>
      </c>
      <c r="Z70">
        <v>409.609153684874</v>
      </c>
      <c r="AA70">
        <v>2537.0858320048801</v>
      </c>
      <c r="AB70">
        <v>2408.0958614852598</v>
      </c>
      <c r="AC70">
        <v>0</v>
      </c>
    </row>
    <row r="71" spans="1:29" x14ac:dyDescent="0.35">
      <c r="A71" t="s">
        <v>113</v>
      </c>
      <c r="B71" s="7" t="str">
        <f>LEFT(C71,3)</f>
        <v>EO8</v>
      </c>
      <c r="C71" t="s">
        <v>79</v>
      </c>
      <c r="D71">
        <v>4411.4108518816283</v>
      </c>
      <c r="E71">
        <v>-23068.402912800058</v>
      </c>
      <c r="F71">
        <v>14381.94414789877</v>
      </c>
      <c r="G71">
        <v>-17921.136593188341</v>
      </c>
      <c r="H71">
        <v>9638.3708650482695</v>
      </c>
      <c r="I71">
        <v>1664.03487667527</v>
      </c>
      <c r="J71">
        <v>12729.086004237</v>
      </c>
      <c r="K71">
        <v>8287.7175118895702</v>
      </c>
      <c r="L71">
        <v>0</v>
      </c>
      <c r="M71">
        <v>22604.3084523078</v>
      </c>
      <c r="N71">
        <v>2414.4736251550976</v>
      </c>
      <c r="O71">
        <v>993.6229218330775</v>
      </c>
      <c r="P71">
        <v>989.30184509026799</v>
      </c>
      <c r="Q71">
        <v>5486.7858046855899</v>
      </c>
      <c r="R71">
        <v>1406.70297388616</v>
      </c>
      <c r="S71">
        <v>6139.79112834016</v>
      </c>
      <c r="T71">
        <v>2245.8169413761202</v>
      </c>
      <c r="U71">
        <v>0</v>
      </c>
      <c r="V71">
        <v>0</v>
      </c>
      <c r="W71">
        <v>81355.990434059597</v>
      </c>
      <c r="X71">
        <v>694.88809396725901</v>
      </c>
      <c r="Y71">
        <v>0</v>
      </c>
      <c r="Z71">
        <v>500.58477375266887</v>
      </c>
      <c r="AA71">
        <v>2491.8885952440469</v>
      </c>
      <c r="AB71">
        <v>2502.6983121273211</v>
      </c>
      <c r="AC71">
        <v>0</v>
      </c>
    </row>
    <row r="72" spans="1:29" x14ac:dyDescent="0.35">
      <c r="A72" t="s">
        <v>113</v>
      </c>
      <c r="B72" s="7" t="str">
        <f>LEFT(C72,3)</f>
        <v>EO8</v>
      </c>
      <c r="C72" t="s">
        <v>46</v>
      </c>
      <c r="D72">
        <v>36209.360750629574</v>
      </c>
      <c r="E72">
        <v>-126.62455588682809</v>
      </c>
      <c r="F72">
        <v>8784.141672371301</v>
      </c>
      <c r="G72">
        <v>-25949.05406202166</v>
      </c>
      <c r="H72">
        <v>4362.8711111605198</v>
      </c>
      <c r="I72">
        <v>801.67833025960499</v>
      </c>
      <c r="J72">
        <v>2698.6642326780998</v>
      </c>
      <c r="K72">
        <v>1634.3315707829499</v>
      </c>
      <c r="L72">
        <v>0</v>
      </c>
      <c r="M72">
        <v>2563.18073534216</v>
      </c>
      <c r="N72">
        <v>101.787510604863</v>
      </c>
      <c r="O72">
        <v>164.193240816177</v>
      </c>
      <c r="P72">
        <v>96.361421114417197</v>
      </c>
      <c r="Q72">
        <v>352.19630952204398</v>
      </c>
      <c r="R72">
        <v>-62.269656464378414</v>
      </c>
      <c r="S72">
        <v>456.902143190537</v>
      </c>
      <c r="T72">
        <v>167.874836954606</v>
      </c>
      <c r="U72">
        <v>0</v>
      </c>
      <c r="V72">
        <v>0</v>
      </c>
      <c r="W72">
        <v>3616.2298459590502</v>
      </c>
      <c r="X72">
        <v>306.45034481885699</v>
      </c>
      <c r="Y72">
        <v>0</v>
      </c>
      <c r="Z72">
        <v>364.723868743141</v>
      </c>
      <c r="AA72">
        <v>1469.759678068549</v>
      </c>
      <c r="AB72">
        <v>1879.06320334205</v>
      </c>
      <c r="AC72">
        <v>0</v>
      </c>
    </row>
    <row r="73" spans="1:29" x14ac:dyDescent="0.35">
      <c r="B73" s="7"/>
      <c r="D73">
        <f>AVERAGE(D70:D72)</f>
        <v>13531.610324526133</v>
      </c>
      <c r="E73">
        <f t="shared" ref="E73:AC73" si="17">AVERAGE(E70:E72)</f>
        <v>-8057.884671614077</v>
      </c>
      <c r="F73">
        <f t="shared" si="17"/>
        <v>8831.8937525048932</v>
      </c>
      <c r="G73">
        <f t="shared" si="17"/>
        <v>-14286.31251953669</v>
      </c>
      <c r="H73">
        <f t="shared" si="17"/>
        <v>5309.2788032985818</v>
      </c>
      <c r="I73">
        <f t="shared" si="17"/>
        <v>867.92567238047138</v>
      </c>
      <c r="J73">
        <f t="shared" si="17"/>
        <v>5411.0082435141676</v>
      </c>
      <c r="K73">
        <f t="shared" si="17"/>
        <v>3430.9290636663613</v>
      </c>
      <c r="L73">
        <f t="shared" si="17"/>
        <v>0</v>
      </c>
      <c r="M73">
        <f t="shared" si="17"/>
        <v>8717.2251072886665</v>
      </c>
      <c r="N73">
        <f t="shared" si="17"/>
        <v>855.98192521512294</v>
      </c>
      <c r="O73">
        <f t="shared" si="17"/>
        <v>401.03448499797213</v>
      </c>
      <c r="P73">
        <f t="shared" si="17"/>
        <v>385.93446410164</v>
      </c>
      <c r="Q73">
        <f t="shared" si="17"/>
        <v>2024.9191584437133</v>
      </c>
      <c r="R73">
        <f t="shared" si="17"/>
        <v>495.2946314928945</v>
      </c>
      <c r="S73">
        <f t="shared" si="17"/>
        <v>2347.8940885425723</v>
      </c>
      <c r="T73">
        <f t="shared" si="17"/>
        <v>818.51757683900735</v>
      </c>
      <c r="U73">
        <f t="shared" si="17"/>
        <v>0</v>
      </c>
      <c r="V73">
        <f t="shared" si="17"/>
        <v>0</v>
      </c>
      <c r="W73">
        <f t="shared" si="17"/>
        <v>34681.513025475746</v>
      </c>
      <c r="X73">
        <f t="shared" si="17"/>
        <v>635.1294525262507</v>
      </c>
      <c r="Y73">
        <f t="shared" si="17"/>
        <v>0</v>
      </c>
      <c r="Z73">
        <f t="shared" si="17"/>
        <v>424.97259872689466</v>
      </c>
      <c r="AA73">
        <f t="shared" si="17"/>
        <v>2166.2447017724921</v>
      </c>
      <c r="AB73">
        <f t="shared" si="17"/>
        <v>2263.2857923182105</v>
      </c>
      <c r="AC73">
        <f t="shared" si="17"/>
        <v>0</v>
      </c>
    </row>
    <row r="74" spans="1:29" x14ac:dyDescent="0.35">
      <c r="A74" t="s">
        <v>114</v>
      </c>
      <c r="B74" s="7" t="str">
        <f>LEFT(C74,3)</f>
        <v>EO9</v>
      </c>
      <c r="C74" t="s">
        <v>101</v>
      </c>
      <c r="D74">
        <v>322.61614565148921</v>
      </c>
      <c r="E74">
        <v>-971.65699437242642</v>
      </c>
      <c r="F74">
        <v>3048.1658717575697</v>
      </c>
      <c r="G74">
        <v>476.58720259698401</v>
      </c>
      <c r="H74">
        <v>538.37533322085801</v>
      </c>
      <c r="I74">
        <v>173.10877437460201</v>
      </c>
      <c r="J74">
        <v>404.07685224432601</v>
      </c>
      <c r="K74">
        <v>615.876726409291</v>
      </c>
      <c r="L74">
        <v>0</v>
      </c>
      <c r="M74">
        <v>450.24432696262801</v>
      </c>
      <c r="N74">
        <v>55.249632746282799</v>
      </c>
      <c r="O74">
        <v>51.724267679172897</v>
      </c>
      <c r="P74">
        <v>77.627767471336597</v>
      </c>
      <c r="Q74">
        <v>162.63795130846199</v>
      </c>
      <c r="R74">
        <v>83.872673683158396</v>
      </c>
      <c r="S74">
        <v>0</v>
      </c>
      <c r="T74">
        <v>-99.239746646695892</v>
      </c>
      <c r="U74">
        <v>0</v>
      </c>
      <c r="V74">
        <v>0</v>
      </c>
      <c r="W74">
        <v>1021.71337362133</v>
      </c>
      <c r="X74">
        <v>0</v>
      </c>
      <c r="Y74">
        <v>0</v>
      </c>
      <c r="Z74">
        <v>101.862740659153</v>
      </c>
      <c r="AA74">
        <v>819.08536946394099</v>
      </c>
      <c r="AB74">
        <v>822.23916304020099</v>
      </c>
      <c r="AC74">
        <v>0</v>
      </c>
    </row>
    <row r="75" spans="1:29" x14ac:dyDescent="0.35">
      <c r="A75" t="s">
        <v>114</v>
      </c>
      <c r="B75" s="7" t="str">
        <f>LEFT(C75,3)</f>
        <v>EO9</v>
      </c>
      <c r="C75" t="s">
        <v>43</v>
      </c>
      <c r="D75">
        <v>13506.774747348278</v>
      </c>
      <c r="E75">
        <v>-23132.060526531324</v>
      </c>
      <c r="F75">
        <v>11503.66571022927</v>
      </c>
      <c r="G75">
        <v>-21300.502067067609</v>
      </c>
      <c r="H75">
        <v>3666.2264419305902</v>
      </c>
      <c r="I75">
        <v>1083.3782880983699</v>
      </c>
      <c r="J75">
        <v>9046.64069600929</v>
      </c>
      <c r="K75">
        <v>7374.4920179474202</v>
      </c>
      <c r="L75">
        <v>8645.2759121856197</v>
      </c>
      <c r="M75">
        <v>8338.7869237077703</v>
      </c>
      <c r="N75">
        <v>1769.9883336469375</v>
      </c>
      <c r="O75">
        <v>1743.5499248792376</v>
      </c>
      <c r="P75">
        <v>1647.0808626953899</v>
      </c>
      <c r="Q75">
        <v>6117.9878873652697</v>
      </c>
      <c r="R75">
        <v>1288.1160929929301</v>
      </c>
      <c r="S75">
        <v>2227.4037529676498</v>
      </c>
      <c r="T75">
        <v>933.64682197037996</v>
      </c>
      <c r="U75">
        <v>0</v>
      </c>
      <c r="V75">
        <v>0</v>
      </c>
      <c r="W75">
        <v>12288.227051059301</v>
      </c>
      <c r="X75">
        <v>2381.1981932203598</v>
      </c>
      <c r="Y75">
        <v>0</v>
      </c>
      <c r="Z75">
        <v>796.94461460457683</v>
      </c>
      <c r="AA75">
        <v>1774.3738961919769</v>
      </c>
      <c r="AB75">
        <v>1845.8864652358511</v>
      </c>
      <c r="AC75">
        <v>0</v>
      </c>
    </row>
    <row r="76" spans="1:29" x14ac:dyDescent="0.35">
      <c r="A76" t="s">
        <v>114</v>
      </c>
      <c r="B76" s="7" t="str">
        <f>LEFT(C76,3)</f>
        <v>EO9</v>
      </c>
      <c r="C76" t="s">
        <v>8</v>
      </c>
      <c r="D76">
        <v>36893.155283131979</v>
      </c>
      <c r="E76">
        <v>-119.97460660280321</v>
      </c>
      <c r="F76">
        <v>17958.331511722201</v>
      </c>
      <c r="G76">
        <v>-26228.74266953563</v>
      </c>
      <c r="H76">
        <v>4919.9061679085098</v>
      </c>
      <c r="I76">
        <v>1145.4748236246201</v>
      </c>
      <c r="J76">
        <v>3741.8965046437802</v>
      </c>
      <c r="K76">
        <v>4394.8715594940104</v>
      </c>
      <c r="L76">
        <v>2645.7038965494098</v>
      </c>
      <c r="M76">
        <v>4448.4643828238004</v>
      </c>
      <c r="N76">
        <v>501.46344386037606</v>
      </c>
      <c r="O76">
        <v>563.02470176347504</v>
      </c>
      <c r="P76">
        <v>664.13798320233104</v>
      </c>
      <c r="Q76">
        <v>5035.8591693418903</v>
      </c>
      <c r="R76">
        <v>1913.5186089151789</v>
      </c>
      <c r="S76">
        <v>2496.69391761307</v>
      </c>
      <c r="T76">
        <v>923.96002905986199</v>
      </c>
      <c r="U76">
        <v>0</v>
      </c>
      <c r="V76">
        <v>0</v>
      </c>
      <c r="W76">
        <v>13813.167145216799</v>
      </c>
      <c r="X76">
        <v>1148.25550086762</v>
      </c>
      <c r="Y76">
        <v>0</v>
      </c>
      <c r="Z76">
        <v>746.04132230580797</v>
      </c>
      <c r="AA76">
        <v>2698.941669639069</v>
      </c>
      <c r="AB76">
        <v>3081.9567764261901</v>
      </c>
      <c r="AC76">
        <v>0</v>
      </c>
    </row>
    <row r="77" spans="1:29" x14ac:dyDescent="0.35">
      <c r="B77" s="7"/>
      <c r="D77">
        <f>AVERAGE(D74:D76)</f>
        <v>16907.515392043915</v>
      </c>
      <c r="E77">
        <f t="shared" ref="E77:AC77" si="18">AVERAGE(E74:E76)</f>
        <v>-8074.5640425021847</v>
      </c>
      <c r="F77">
        <f t="shared" si="18"/>
        <v>10836.721031236348</v>
      </c>
      <c r="G77">
        <f t="shared" si="18"/>
        <v>-15684.219178002086</v>
      </c>
      <c r="H77">
        <f t="shared" si="18"/>
        <v>3041.5026476866528</v>
      </c>
      <c r="I77">
        <f t="shared" si="18"/>
        <v>800.65396203253067</v>
      </c>
      <c r="J77">
        <f t="shared" si="18"/>
        <v>4397.5380176324661</v>
      </c>
      <c r="K77">
        <f t="shared" si="18"/>
        <v>4128.4134346169076</v>
      </c>
      <c r="L77">
        <f t="shared" si="18"/>
        <v>3763.6599362450102</v>
      </c>
      <c r="M77">
        <f t="shared" si="18"/>
        <v>4412.4985444980657</v>
      </c>
      <c r="N77">
        <f t="shared" si="18"/>
        <v>775.56713675119875</v>
      </c>
      <c r="O77">
        <f t="shared" si="18"/>
        <v>786.09963144062851</v>
      </c>
      <c r="P77">
        <f t="shared" si="18"/>
        <v>796.28220445635236</v>
      </c>
      <c r="Q77">
        <f t="shared" si="18"/>
        <v>3772.1616693385404</v>
      </c>
      <c r="R77">
        <f t="shared" si="18"/>
        <v>1095.169125197089</v>
      </c>
      <c r="S77">
        <f t="shared" si="18"/>
        <v>1574.6992235269065</v>
      </c>
      <c r="T77">
        <f t="shared" si="18"/>
        <v>586.12236812784874</v>
      </c>
      <c r="U77">
        <f t="shared" si="18"/>
        <v>0</v>
      </c>
      <c r="V77">
        <f t="shared" si="18"/>
        <v>0</v>
      </c>
      <c r="W77">
        <f t="shared" si="18"/>
        <v>9041.0358566324776</v>
      </c>
      <c r="X77">
        <f t="shared" si="18"/>
        <v>1176.4845646959932</v>
      </c>
      <c r="Y77">
        <f t="shared" si="18"/>
        <v>0</v>
      </c>
      <c r="Z77">
        <f t="shared" si="18"/>
        <v>548.28289252317927</v>
      </c>
      <c r="AA77">
        <f t="shared" si="18"/>
        <v>1764.133645098329</v>
      </c>
      <c r="AB77">
        <f t="shared" si="18"/>
        <v>1916.6941349007475</v>
      </c>
      <c r="AC77">
        <f t="shared" si="18"/>
        <v>0</v>
      </c>
    </row>
    <row r="78" spans="1:29" x14ac:dyDescent="0.35">
      <c r="A78" t="s">
        <v>106</v>
      </c>
      <c r="B78" s="7" t="str">
        <f>LEFT(C78,10)</f>
        <v>vape-juice</v>
      </c>
      <c r="C78" t="s">
        <v>49</v>
      </c>
      <c r="D78">
        <v>165.82805397885471</v>
      </c>
      <c r="E78">
        <v>-22948.532050142901</v>
      </c>
      <c r="F78">
        <v>-1401.5327951198719</v>
      </c>
      <c r="G78">
        <v>-16104.38601187554</v>
      </c>
      <c r="H78">
        <v>0</v>
      </c>
      <c r="I78">
        <v>0</v>
      </c>
      <c r="J78">
        <v>0</v>
      </c>
      <c r="K78">
        <v>0</v>
      </c>
      <c r="L78">
        <v>719.04661748218496</v>
      </c>
      <c r="M78">
        <v>0</v>
      </c>
      <c r="N78">
        <v>55.292385863006501</v>
      </c>
      <c r="O78">
        <v>-52.506791715502501</v>
      </c>
      <c r="P78">
        <v>0</v>
      </c>
      <c r="Q78">
        <v>0</v>
      </c>
      <c r="R78">
        <v>-50.657803056557107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-17.269339110613</v>
      </c>
      <c r="AA78">
        <v>-134.59731630896607</v>
      </c>
      <c r="AB78">
        <v>-124.45158261383295</v>
      </c>
      <c r="AC78">
        <v>4968.0192117132801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DE9AC-8FED-4ECB-AA96-E1932F50DC00}">
  <dimension ref="A1:AB21"/>
  <sheetViews>
    <sheetView workbookViewId="0">
      <selection sqref="A1:XFD1048576"/>
    </sheetView>
  </sheetViews>
  <sheetFormatPr defaultRowHeight="14.5" x14ac:dyDescent="0.35"/>
  <sheetData>
    <row r="1" spans="1:28" x14ac:dyDescent="0.35">
      <c r="A1" t="s">
        <v>105</v>
      </c>
      <c r="B1" t="s">
        <v>153</v>
      </c>
      <c r="C1" t="s">
        <v>127</v>
      </c>
      <c r="D1" t="s">
        <v>128</v>
      </c>
      <c r="E1" t="s">
        <v>129</v>
      </c>
      <c r="F1" t="s">
        <v>130</v>
      </c>
      <c r="G1" t="s">
        <v>131</v>
      </c>
      <c r="H1" t="s">
        <v>132</v>
      </c>
      <c r="I1" t="s">
        <v>133</v>
      </c>
      <c r="J1" t="s">
        <v>134</v>
      </c>
      <c r="K1" t="s">
        <v>135</v>
      </c>
      <c r="L1" t="s">
        <v>136</v>
      </c>
      <c r="M1" t="s">
        <v>137</v>
      </c>
      <c r="N1" t="s">
        <v>138</v>
      </c>
      <c r="O1" t="s">
        <v>139</v>
      </c>
      <c r="P1" t="s">
        <v>140</v>
      </c>
      <c r="Q1" t="s">
        <v>141</v>
      </c>
      <c r="R1" t="s">
        <v>142</v>
      </c>
      <c r="S1" t="s">
        <v>143</v>
      </c>
      <c r="T1" t="s">
        <v>144</v>
      </c>
      <c r="U1" t="s">
        <v>145</v>
      </c>
      <c r="V1" t="s">
        <v>146</v>
      </c>
      <c r="W1" t="s">
        <v>147</v>
      </c>
      <c r="X1" t="s">
        <v>148</v>
      </c>
      <c r="Y1" t="s">
        <v>149</v>
      </c>
      <c r="Z1" t="s">
        <v>150</v>
      </c>
      <c r="AA1" t="s">
        <v>151</v>
      </c>
      <c r="AB1" t="s">
        <v>152</v>
      </c>
    </row>
    <row r="2" spans="1:28" x14ac:dyDescent="0.35">
      <c r="A2" t="s">
        <v>116</v>
      </c>
      <c r="B2" t="s">
        <v>154</v>
      </c>
      <c r="C2">
        <v>11374.268887439313</v>
      </c>
      <c r="D2">
        <v>-3019.7442589990678</v>
      </c>
      <c r="E2">
        <v>6431.922732301794</v>
      </c>
      <c r="F2">
        <v>-27469.762633963663</v>
      </c>
      <c r="G2">
        <v>2753.2508134024797</v>
      </c>
      <c r="H2">
        <v>757.19773863788305</v>
      </c>
      <c r="I2">
        <v>5481.3046687010692</v>
      </c>
      <c r="J2">
        <v>2156.0877883340404</v>
      </c>
      <c r="K2">
        <v>0</v>
      </c>
      <c r="L2">
        <v>5095.1710088346963</v>
      </c>
      <c r="M2">
        <v>295.80206580200803</v>
      </c>
      <c r="N2">
        <v>278.70772874970498</v>
      </c>
      <c r="O2">
        <v>362.27909913099364</v>
      </c>
      <c r="P2">
        <v>2204.5291340863955</v>
      </c>
      <c r="Q2">
        <v>62.987585520492679</v>
      </c>
      <c r="R2">
        <v>3345.4087583850633</v>
      </c>
      <c r="S2">
        <v>402.25575219595908</v>
      </c>
      <c r="T2">
        <v>0</v>
      </c>
      <c r="U2">
        <v>0</v>
      </c>
      <c r="V2">
        <v>42550.65893432594</v>
      </c>
      <c r="W2">
        <v>2509.2993466552402</v>
      </c>
      <c r="X2">
        <v>0</v>
      </c>
      <c r="Y2">
        <v>651.160737261142</v>
      </c>
      <c r="Z2">
        <v>4797.888724868084</v>
      </c>
      <c r="AA2">
        <v>4938.9230558844201</v>
      </c>
      <c r="AB2">
        <v>0</v>
      </c>
    </row>
    <row r="3" spans="1:28" x14ac:dyDescent="0.35">
      <c r="A3" t="s">
        <v>117</v>
      </c>
      <c r="B3" t="s">
        <v>154</v>
      </c>
      <c r="C3">
        <v>31528.5027278015</v>
      </c>
      <c r="D3">
        <v>-3122.9285362905921</v>
      </c>
      <c r="E3">
        <v>3372.4112727662855</v>
      </c>
      <c r="F3">
        <v>-30340.126882179418</v>
      </c>
      <c r="G3">
        <v>1045.6536171827768</v>
      </c>
      <c r="H3">
        <v>312.3796656728473</v>
      </c>
      <c r="I3">
        <v>1399.1665937877103</v>
      </c>
      <c r="J3">
        <v>1124.9485796430133</v>
      </c>
      <c r="K3">
        <v>0</v>
      </c>
      <c r="L3">
        <v>2086.403167701048</v>
      </c>
      <c r="M3">
        <v>78.459055796167732</v>
      </c>
      <c r="N3">
        <v>158.44041490714699</v>
      </c>
      <c r="O3">
        <v>115.95029430196921</v>
      </c>
      <c r="P3">
        <v>1817.1264347849728</v>
      </c>
      <c r="Q3">
        <v>47.103829884671342</v>
      </c>
      <c r="R3">
        <v>1682.3868688631562</v>
      </c>
      <c r="S3">
        <v>228.90154935094867</v>
      </c>
      <c r="T3">
        <v>0</v>
      </c>
      <c r="U3">
        <v>0</v>
      </c>
      <c r="V3">
        <v>25748.548300252722</v>
      </c>
      <c r="W3">
        <v>243.89005356034764</v>
      </c>
      <c r="X3">
        <v>0</v>
      </c>
      <c r="Y3">
        <v>201.45427105729991</v>
      </c>
      <c r="Z3">
        <v>1021.0372341206822</v>
      </c>
      <c r="AA3">
        <v>1186.4193865574814</v>
      </c>
      <c r="AB3">
        <v>0</v>
      </c>
    </row>
    <row r="4" spans="1:28" x14ac:dyDescent="0.35">
      <c r="A4" t="s">
        <v>118</v>
      </c>
      <c r="B4" t="s">
        <v>154</v>
      </c>
      <c r="C4">
        <v>7613.1094477212755</v>
      </c>
      <c r="D4">
        <v>-3094.7457779527977</v>
      </c>
      <c r="E4">
        <v>12223.019569298171</v>
      </c>
      <c r="F4">
        <v>-25964.737194020763</v>
      </c>
      <c r="G4">
        <v>6138.563427082433</v>
      </c>
      <c r="H4">
        <v>1179.6825141082556</v>
      </c>
      <c r="I4">
        <v>8646.6440517277697</v>
      </c>
      <c r="J4">
        <v>5204.5244686315482</v>
      </c>
      <c r="K4">
        <v>0</v>
      </c>
      <c r="L4">
        <v>10871.838045974699</v>
      </c>
      <c r="M4">
        <v>1026.7918001054948</v>
      </c>
      <c r="N4">
        <v>524.16093612681595</v>
      </c>
      <c r="O4">
        <v>3078.5702728526267</v>
      </c>
      <c r="P4">
        <v>3790.4145928633625</v>
      </c>
      <c r="Q4">
        <v>2021.9322499229199</v>
      </c>
      <c r="R4">
        <v>5049.353640909304</v>
      </c>
      <c r="S4">
        <v>765.05177679884821</v>
      </c>
      <c r="T4">
        <v>0</v>
      </c>
      <c r="U4">
        <v>0</v>
      </c>
      <c r="V4">
        <v>55921.044972164033</v>
      </c>
      <c r="W4">
        <v>789.5077652494997</v>
      </c>
      <c r="X4">
        <v>0</v>
      </c>
      <c r="Y4">
        <v>528.82697553863738</v>
      </c>
      <c r="Z4">
        <v>2876.9559081473376</v>
      </c>
      <c r="AA4">
        <v>3135.8750728007367</v>
      </c>
      <c r="AB4">
        <v>0</v>
      </c>
    </row>
    <row r="5" spans="1:28" x14ac:dyDescent="0.35">
      <c r="A5" t="s">
        <v>119</v>
      </c>
      <c r="B5" t="s">
        <v>154</v>
      </c>
      <c r="C5">
        <v>58285.5431974901</v>
      </c>
      <c r="D5">
        <v>-3142.8333000953476</v>
      </c>
      <c r="E5">
        <v>16584.428195879012</v>
      </c>
      <c r="F5">
        <v>-30577.903524410463</v>
      </c>
      <c r="G5">
        <v>21011.709413809669</v>
      </c>
      <c r="H5">
        <v>976.55357359491666</v>
      </c>
      <c r="I5">
        <v>2882.0862582817967</v>
      </c>
      <c r="J5">
        <v>1305.5494870002565</v>
      </c>
      <c r="K5">
        <v>168.30051178722132</v>
      </c>
      <c r="L5">
        <v>4639.7949756042099</v>
      </c>
      <c r="M5">
        <v>59.384498313406006</v>
      </c>
      <c r="N5">
        <v>139.02310272918183</v>
      </c>
      <c r="O5">
        <v>109.31396300145195</v>
      </c>
      <c r="P5">
        <v>282.56910966937198</v>
      </c>
      <c r="Q5">
        <v>-297.45531210213431</v>
      </c>
      <c r="R5">
        <v>179.91248155923566</v>
      </c>
      <c r="S5">
        <v>-10.232417404481339</v>
      </c>
      <c r="T5">
        <v>0</v>
      </c>
      <c r="U5">
        <v>0</v>
      </c>
      <c r="V5">
        <v>8076.3599785289916</v>
      </c>
      <c r="W5">
        <v>1105.0293948386206</v>
      </c>
      <c r="X5">
        <v>0</v>
      </c>
      <c r="Y5">
        <v>345.27120747890694</v>
      </c>
      <c r="Z5">
        <v>9827.2532069408426</v>
      </c>
      <c r="AA5">
        <v>10059.6049722606</v>
      </c>
      <c r="AB5">
        <v>0</v>
      </c>
    </row>
    <row r="6" spans="1:28" x14ac:dyDescent="0.35">
      <c r="A6" t="s">
        <v>120</v>
      </c>
      <c r="B6" t="s">
        <v>154</v>
      </c>
      <c r="C6">
        <v>19503.688702572221</v>
      </c>
      <c r="D6">
        <v>-3064.3222636111482</v>
      </c>
      <c r="E6">
        <v>4362.6946999283473</v>
      </c>
      <c r="F6">
        <v>-29769.481596692942</v>
      </c>
      <c r="G6">
        <v>2071.9608895569099</v>
      </c>
      <c r="H6">
        <v>394.21334967719736</v>
      </c>
      <c r="I6">
        <v>1623.07820328406</v>
      </c>
      <c r="J6">
        <v>1027.2267242172954</v>
      </c>
      <c r="K6">
        <v>0</v>
      </c>
      <c r="L6">
        <v>1939.2635786961434</v>
      </c>
      <c r="M6">
        <v>50.180061025361198</v>
      </c>
      <c r="N6">
        <v>117.32739809406921</v>
      </c>
      <c r="O6">
        <v>80.764979841732625</v>
      </c>
      <c r="P6">
        <v>315.45225114784898</v>
      </c>
      <c r="Q6">
        <v>-358.6970101789525</v>
      </c>
      <c r="R6">
        <v>427.52865132590335</v>
      </c>
      <c r="S6">
        <v>103.47125911134599</v>
      </c>
      <c r="T6">
        <v>0</v>
      </c>
      <c r="U6">
        <v>0</v>
      </c>
      <c r="V6">
        <v>21444.519277194839</v>
      </c>
      <c r="W6">
        <v>428.85699124241364</v>
      </c>
      <c r="X6">
        <v>0</v>
      </c>
      <c r="Y6">
        <v>359.22223902630731</v>
      </c>
      <c r="Z6">
        <v>2310.6387164050043</v>
      </c>
      <c r="AA6">
        <v>2522.9374036739905</v>
      </c>
      <c r="AB6">
        <v>0</v>
      </c>
    </row>
    <row r="7" spans="1:28" x14ac:dyDescent="0.35">
      <c r="A7" t="s">
        <v>107</v>
      </c>
      <c r="B7" t="s">
        <v>154</v>
      </c>
      <c r="C7">
        <v>9798.88357926155</v>
      </c>
      <c r="D7">
        <v>-7221.7433624296</v>
      </c>
      <c r="E7">
        <v>5974.5326979359643</v>
      </c>
      <c r="F7">
        <v>-14685.911862374523</v>
      </c>
      <c r="G7">
        <v>3920.360496416512</v>
      </c>
      <c r="H7">
        <v>582.59579504583905</v>
      </c>
      <c r="I7">
        <v>3003.4363171124864</v>
      </c>
      <c r="J7">
        <v>1791.0794952792232</v>
      </c>
      <c r="K7">
        <v>0</v>
      </c>
      <c r="L7">
        <v>5266.3816937707661</v>
      </c>
      <c r="M7">
        <v>325.8153075381876</v>
      </c>
      <c r="N7">
        <v>227.93769126786398</v>
      </c>
      <c r="O7">
        <v>291.557999825835</v>
      </c>
      <c r="P7">
        <v>1884.8366495898365</v>
      </c>
      <c r="Q7">
        <v>953.74700242557901</v>
      </c>
      <c r="R7">
        <v>3432.1084010018835</v>
      </c>
      <c r="S7">
        <v>1018.5776022903829</v>
      </c>
      <c r="T7">
        <v>0</v>
      </c>
      <c r="U7">
        <v>0</v>
      </c>
      <c r="V7">
        <v>56215.934510787665</v>
      </c>
      <c r="W7">
        <v>2357.4977433998483</v>
      </c>
      <c r="X7">
        <v>0</v>
      </c>
      <c r="Y7">
        <v>453.13583769267558</v>
      </c>
      <c r="Z7">
        <v>2225.4225849888421</v>
      </c>
      <c r="AA7">
        <v>2368.3685009026572</v>
      </c>
      <c r="AB7">
        <v>0</v>
      </c>
    </row>
    <row r="8" spans="1:28" x14ac:dyDescent="0.35">
      <c r="A8" t="s">
        <v>108</v>
      </c>
      <c r="B8" t="s">
        <v>154</v>
      </c>
      <c r="C8">
        <v>18873.09438957573</v>
      </c>
      <c r="D8">
        <v>-7645.5971436548343</v>
      </c>
      <c r="E8">
        <v>7872.6627716269677</v>
      </c>
      <c r="F8">
        <v>-14170.508830200715</v>
      </c>
      <c r="G8">
        <v>4427.6703864393785</v>
      </c>
      <c r="H8">
        <v>789.19957342136877</v>
      </c>
      <c r="I8">
        <v>3657.9286046791299</v>
      </c>
      <c r="J8">
        <v>1942.9852482713068</v>
      </c>
      <c r="K8">
        <v>10.829931383483368</v>
      </c>
      <c r="L8">
        <v>6462.2834054548257</v>
      </c>
      <c r="M8">
        <v>215.83645442677928</v>
      </c>
      <c r="N8">
        <v>230.05038880484901</v>
      </c>
      <c r="O8">
        <v>365.95372823101098</v>
      </c>
      <c r="P8">
        <v>2330.9120763049896</v>
      </c>
      <c r="Q8">
        <v>463.79276969924302</v>
      </c>
      <c r="R8">
        <v>3148.3357304804799</v>
      </c>
      <c r="S8">
        <v>1005.1081526954509</v>
      </c>
      <c r="T8">
        <v>0</v>
      </c>
      <c r="U8">
        <v>0</v>
      </c>
      <c r="V8">
        <v>41472.055586424634</v>
      </c>
      <c r="W8">
        <v>726.81591371845127</v>
      </c>
      <c r="X8">
        <v>0</v>
      </c>
      <c r="Y8">
        <v>463.81233386702428</v>
      </c>
      <c r="Z8">
        <v>2663.0393725673653</v>
      </c>
      <c r="AA8">
        <v>2805.3376598077007</v>
      </c>
      <c r="AB8">
        <v>0</v>
      </c>
    </row>
    <row r="9" spans="1:28" x14ac:dyDescent="0.35">
      <c r="A9" t="s">
        <v>109</v>
      </c>
      <c r="B9" t="s">
        <v>154</v>
      </c>
      <c r="C9">
        <v>22085.597412332794</v>
      </c>
      <c r="D9">
        <v>-7540.668777410342</v>
      </c>
      <c r="E9">
        <v>8760.4830284678774</v>
      </c>
      <c r="F9">
        <v>-11122.356675256686</v>
      </c>
      <c r="G9">
        <v>5642.6898622558683</v>
      </c>
      <c r="H9">
        <v>1211.9539498040403</v>
      </c>
      <c r="I9">
        <v>9142.6481520087291</v>
      </c>
      <c r="J9">
        <v>4364.5225382095068</v>
      </c>
      <c r="K9">
        <v>271.17406935225534</v>
      </c>
      <c r="L9">
        <v>9118.0663578025105</v>
      </c>
      <c r="M9">
        <v>857.49281009960134</v>
      </c>
      <c r="N9">
        <v>531.35540090547431</v>
      </c>
      <c r="O9">
        <v>592.00318843042032</v>
      </c>
      <c r="P9">
        <v>3487.8844425682014</v>
      </c>
      <c r="Q9">
        <v>1325.9527759009895</v>
      </c>
      <c r="R9">
        <v>4731.8090556696479</v>
      </c>
      <c r="S9">
        <v>692.54667444802192</v>
      </c>
      <c r="T9">
        <v>0</v>
      </c>
      <c r="U9">
        <v>0</v>
      </c>
      <c r="V9">
        <v>48300.416195777361</v>
      </c>
      <c r="W9">
        <v>635.58168623518429</v>
      </c>
      <c r="X9">
        <v>0</v>
      </c>
      <c r="Y9">
        <v>452.58064794677131</v>
      </c>
      <c r="Z9">
        <v>1873.9852548253518</v>
      </c>
      <c r="AA9">
        <v>1981.4690634066471</v>
      </c>
      <c r="AB9">
        <v>0</v>
      </c>
    </row>
    <row r="10" spans="1:28" x14ac:dyDescent="0.35">
      <c r="A10" t="s">
        <v>110</v>
      </c>
      <c r="B10" t="s">
        <v>154</v>
      </c>
      <c r="C10">
        <v>133705.09420395942</v>
      </c>
      <c r="D10">
        <v>-8162.7227173426954</v>
      </c>
      <c r="E10">
        <v>5739.2961405374735</v>
      </c>
      <c r="F10">
        <v>-16486.526339227614</v>
      </c>
      <c r="G10">
        <v>1059.4143391777677</v>
      </c>
      <c r="H10">
        <v>213.75499020689003</v>
      </c>
      <c r="I10">
        <v>855.41557420363677</v>
      </c>
      <c r="J10">
        <v>1187.8530443086822</v>
      </c>
      <c r="K10">
        <v>0</v>
      </c>
      <c r="L10">
        <v>1559.0556000025233</v>
      </c>
      <c r="M10">
        <v>50.638788627656332</v>
      </c>
      <c r="N10">
        <v>76.397899268289862</v>
      </c>
      <c r="O10">
        <v>87.308753125544669</v>
      </c>
      <c r="P10">
        <v>557.53926396077634</v>
      </c>
      <c r="Q10">
        <v>208.44199323577865</v>
      </c>
      <c r="R10">
        <v>853.58807721138237</v>
      </c>
      <c r="S10">
        <v>107.65386962051834</v>
      </c>
      <c r="T10">
        <v>0</v>
      </c>
      <c r="U10">
        <v>0</v>
      </c>
      <c r="V10">
        <v>21353.1231222602</v>
      </c>
      <c r="W10">
        <v>248.93259391751567</v>
      </c>
      <c r="X10">
        <v>0</v>
      </c>
      <c r="Y10">
        <v>214.59011076952393</v>
      </c>
      <c r="Z10">
        <v>861.65075456875729</v>
      </c>
      <c r="AA10">
        <v>1002.8910047664504</v>
      </c>
      <c r="AB10">
        <v>0</v>
      </c>
    </row>
    <row r="11" spans="1:28" x14ac:dyDescent="0.35">
      <c r="A11" t="s">
        <v>115</v>
      </c>
      <c r="B11" t="s">
        <v>155</v>
      </c>
      <c r="C11">
        <v>146616.85747484255</v>
      </c>
      <c r="D11">
        <v>-3081.6983578102713</v>
      </c>
      <c r="E11">
        <v>4312.4649667044414</v>
      </c>
      <c r="F11">
        <v>-29486.467351494823</v>
      </c>
      <c r="G11">
        <v>849.02425824680665</v>
      </c>
      <c r="H11">
        <v>679.33687043446207</v>
      </c>
      <c r="I11">
        <v>3056.7330589480102</v>
      </c>
      <c r="J11">
        <v>1855.0121231649466</v>
      </c>
      <c r="K11">
        <v>1800.7971355874599</v>
      </c>
      <c r="L11">
        <v>3695.0371078939934</v>
      </c>
      <c r="M11">
        <v>401.05354362618573</v>
      </c>
      <c r="N11">
        <v>483.29222971032829</v>
      </c>
      <c r="O11">
        <v>492.72503114312968</v>
      </c>
      <c r="P11">
        <v>3360.4605254714284</v>
      </c>
      <c r="Q11">
        <v>1.8539492840163234</v>
      </c>
      <c r="R11">
        <v>2640.6885112427349</v>
      </c>
      <c r="S11">
        <v>364.96366020577943</v>
      </c>
      <c r="T11">
        <v>0</v>
      </c>
      <c r="U11">
        <v>0</v>
      </c>
      <c r="V11">
        <v>15962.795983570148</v>
      </c>
      <c r="W11">
        <v>1057.8521960606374</v>
      </c>
      <c r="X11">
        <v>0</v>
      </c>
      <c r="Y11">
        <v>804.39874809183266</v>
      </c>
      <c r="Z11">
        <v>4406.2579911886678</v>
      </c>
      <c r="AA11">
        <v>4634.1035486212704</v>
      </c>
      <c r="AB11">
        <v>0</v>
      </c>
    </row>
    <row r="12" spans="1:28" x14ac:dyDescent="0.35">
      <c r="A12" t="s">
        <v>125</v>
      </c>
      <c r="B12" t="s">
        <v>155</v>
      </c>
      <c r="C12">
        <v>10200.77056032303</v>
      </c>
      <c r="D12">
        <v>-8066.2036211752702</v>
      </c>
      <c r="E12">
        <v>14220.651811649353</v>
      </c>
      <c r="F12">
        <v>-12652.98536885507</v>
      </c>
      <c r="G12">
        <v>5793.3197934274285</v>
      </c>
      <c r="H12">
        <v>1551.1278518688523</v>
      </c>
      <c r="I12">
        <v>11455.609796309685</v>
      </c>
      <c r="J12">
        <v>9633.4804803645311</v>
      </c>
      <c r="K12">
        <v>13467.147766064709</v>
      </c>
      <c r="L12">
        <v>10061.442851001551</v>
      </c>
      <c r="M12">
        <v>1761.9655163164837</v>
      </c>
      <c r="N12">
        <v>1673.9969291512198</v>
      </c>
      <c r="O12">
        <v>1787.1342951082797</v>
      </c>
      <c r="P12">
        <v>7178.7375273032967</v>
      </c>
      <c r="Q12">
        <v>1184.5856394773793</v>
      </c>
      <c r="R12">
        <v>2652.2670049355024</v>
      </c>
      <c r="S12">
        <v>843.74287006347765</v>
      </c>
      <c r="T12">
        <v>0</v>
      </c>
      <c r="U12">
        <v>0</v>
      </c>
      <c r="V12">
        <v>11497.935053892172</v>
      </c>
      <c r="W12">
        <v>5844.6354765086726</v>
      </c>
      <c r="X12">
        <v>0</v>
      </c>
      <c r="Y12">
        <v>849.66047562815038</v>
      </c>
      <c r="Z12">
        <v>2435.1138266610219</v>
      </c>
      <c r="AA12">
        <v>2537.0940068338969</v>
      </c>
      <c r="AB12">
        <v>0</v>
      </c>
    </row>
    <row r="13" spans="1:28" x14ac:dyDescent="0.35">
      <c r="A13" t="s">
        <v>121</v>
      </c>
      <c r="B13" t="s">
        <v>155</v>
      </c>
      <c r="C13">
        <v>12852.012178221548</v>
      </c>
      <c r="D13">
        <v>-3111.9037493246383</v>
      </c>
      <c r="E13">
        <v>8808.6700112853578</v>
      </c>
      <c r="F13">
        <v>-27407.590054025844</v>
      </c>
      <c r="G13">
        <v>2826.2834347055268</v>
      </c>
      <c r="H13">
        <v>767.10784894105893</v>
      </c>
      <c r="I13">
        <v>7750.7220512309768</v>
      </c>
      <c r="J13">
        <v>4266.3521342704698</v>
      </c>
      <c r="K13">
        <v>4429.9687485787472</v>
      </c>
      <c r="L13">
        <v>7098.6951188460562</v>
      </c>
      <c r="M13">
        <v>958.56989146954231</v>
      </c>
      <c r="N13">
        <v>1053.8308297488675</v>
      </c>
      <c r="O13">
        <v>815.37834668034293</v>
      </c>
      <c r="P13">
        <v>5783.8437496401129</v>
      </c>
      <c r="Q13">
        <v>1712.8300022037292</v>
      </c>
      <c r="R13">
        <v>2916.094615453077</v>
      </c>
      <c r="S13">
        <v>676.88640148634875</v>
      </c>
      <c r="T13">
        <v>0</v>
      </c>
      <c r="U13">
        <v>0</v>
      </c>
      <c r="V13">
        <v>23982.05421039823</v>
      </c>
      <c r="W13">
        <v>1778.9922364561833</v>
      </c>
      <c r="X13">
        <v>0</v>
      </c>
      <c r="Y13">
        <v>810.09742486753237</v>
      </c>
      <c r="Z13">
        <v>3717.4914705477313</v>
      </c>
      <c r="AA13">
        <v>3982.3205587504667</v>
      </c>
      <c r="AB13">
        <v>0</v>
      </c>
    </row>
    <row r="14" spans="1:28" x14ac:dyDescent="0.35">
      <c r="A14" t="s">
        <v>122</v>
      </c>
      <c r="B14" t="s">
        <v>155</v>
      </c>
      <c r="C14">
        <v>150078.1722544361</v>
      </c>
      <c r="D14">
        <v>-3108.023837561901</v>
      </c>
      <c r="E14">
        <v>26178.090428736879</v>
      </c>
      <c r="F14">
        <v>-26762.350873406467</v>
      </c>
      <c r="G14">
        <v>6522.7832950214188</v>
      </c>
      <c r="H14">
        <v>1222.8244071036167</v>
      </c>
      <c r="I14">
        <v>8548.4817296493475</v>
      </c>
      <c r="J14">
        <v>7187.7644847691363</v>
      </c>
      <c r="K14">
        <v>8395.5839072122126</v>
      </c>
      <c r="L14">
        <v>10385.01387714707</v>
      </c>
      <c r="M14">
        <v>1437.8766648495202</v>
      </c>
      <c r="N14">
        <v>1518.8837991750299</v>
      </c>
      <c r="O14">
        <v>1596.5651976219367</v>
      </c>
      <c r="P14">
        <v>8188.032997978059</v>
      </c>
      <c r="Q14">
        <v>1376.9125803249729</v>
      </c>
      <c r="R14">
        <v>3089.2117285582899</v>
      </c>
      <c r="S14">
        <v>1005.6661436991423</v>
      </c>
      <c r="T14">
        <v>0</v>
      </c>
      <c r="U14">
        <v>0</v>
      </c>
      <c r="V14">
        <v>17446.504506780315</v>
      </c>
      <c r="W14">
        <v>4088.9519611082601</v>
      </c>
      <c r="X14">
        <v>0</v>
      </c>
      <c r="Y14">
        <v>1147.1701770601312</v>
      </c>
      <c r="Z14">
        <v>3441.754414570461</v>
      </c>
      <c r="AA14">
        <v>3662.6002752479967</v>
      </c>
      <c r="AB14">
        <v>0</v>
      </c>
    </row>
    <row r="15" spans="1:28" x14ac:dyDescent="0.35">
      <c r="A15" t="s">
        <v>123</v>
      </c>
      <c r="B15" t="s">
        <v>155</v>
      </c>
      <c r="C15">
        <v>14239.237704162784</v>
      </c>
      <c r="D15">
        <v>-3126.2539555608514</v>
      </c>
      <c r="E15">
        <v>6330.153927473174</v>
      </c>
      <c r="F15">
        <v>-28650.771402050432</v>
      </c>
      <c r="G15">
        <v>2627.2041960325132</v>
      </c>
      <c r="H15">
        <v>584.32750543916063</v>
      </c>
      <c r="I15">
        <v>2706.3495459416167</v>
      </c>
      <c r="J15">
        <v>1900.4801562713067</v>
      </c>
      <c r="K15">
        <v>972.17763251010126</v>
      </c>
      <c r="L15">
        <v>5240.8406051539196</v>
      </c>
      <c r="M15">
        <v>484.24608068655635</v>
      </c>
      <c r="N15">
        <v>327.25741172479235</v>
      </c>
      <c r="O15">
        <v>365.62409743726835</v>
      </c>
      <c r="P15">
        <v>3012.2450334576665</v>
      </c>
      <c r="Q15">
        <v>463.81139671987211</v>
      </c>
      <c r="R15">
        <v>2602.59277428725</v>
      </c>
      <c r="S15">
        <v>963.92604897739636</v>
      </c>
      <c r="T15">
        <v>0</v>
      </c>
      <c r="U15">
        <v>0</v>
      </c>
      <c r="V15">
        <v>34354.930116808704</v>
      </c>
      <c r="W15">
        <v>2383.3078506876132</v>
      </c>
      <c r="X15">
        <v>0</v>
      </c>
      <c r="Y15">
        <v>411.61045566661033</v>
      </c>
      <c r="Z15">
        <v>2756.6875231832005</v>
      </c>
      <c r="AA15">
        <v>2966.9446901528736</v>
      </c>
      <c r="AB15">
        <v>0</v>
      </c>
    </row>
    <row r="16" spans="1:28" x14ac:dyDescent="0.35">
      <c r="A16" t="s">
        <v>124</v>
      </c>
      <c r="B16" t="s">
        <v>155</v>
      </c>
      <c r="C16">
        <v>18791.066893677518</v>
      </c>
      <c r="D16">
        <v>-3124.0768094572027</v>
      </c>
      <c r="E16">
        <v>26081.08279530541</v>
      </c>
      <c r="F16">
        <v>-26479.73344644516</v>
      </c>
      <c r="G16">
        <v>11113.812262539081</v>
      </c>
      <c r="H16">
        <v>1420.4338384304931</v>
      </c>
      <c r="I16">
        <v>10259.990161454984</v>
      </c>
      <c r="J16">
        <v>6900.8939263597231</v>
      </c>
      <c r="K16">
        <v>4899.0880362164771</v>
      </c>
      <c r="L16">
        <v>13592.036336377974</v>
      </c>
      <c r="M16">
        <v>1379.5246501292024</v>
      </c>
      <c r="N16">
        <v>1373.4996580297022</v>
      </c>
      <c r="O16">
        <v>1142.1508686239147</v>
      </c>
      <c r="P16">
        <v>7729.4433298915637</v>
      </c>
      <c r="Q16">
        <v>2093.9715148970827</v>
      </c>
      <c r="R16">
        <v>4226.8548137071566</v>
      </c>
      <c r="S16">
        <v>1143.426120343014</v>
      </c>
      <c r="T16">
        <v>0</v>
      </c>
      <c r="U16">
        <v>0</v>
      </c>
      <c r="V16">
        <v>37676.092246972665</v>
      </c>
      <c r="W16">
        <v>3605.8757120315436</v>
      </c>
      <c r="X16">
        <v>0</v>
      </c>
      <c r="Y16">
        <v>1105.3370997415614</v>
      </c>
      <c r="Z16">
        <v>4530.2936339684211</v>
      </c>
      <c r="AA16">
        <v>4684.1112625007436</v>
      </c>
      <c r="AB16">
        <v>0</v>
      </c>
    </row>
    <row r="17" spans="1:28" x14ac:dyDescent="0.35">
      <c r="A17" t="s">
        <v>111</v>
      </c>
      <c r="B17" t="s">
        <v>155</v>
      </c>
      <c r="C17">
        <v>20620.483399740533</v>
      </c>
      <c r="D17">
        <v>-7295.9792798451226</v>
      </c>
      <c r="E17">
        <v>16866.702950856441</v>
      </c>
      <c r="F17">
        <v>-13765.383225936888</v>
      </c>
      <c r="G17">
        <v>14175.673187944012</v>
      </c>
      <c r="H17">
        <v>892.69662754504895</v>
      </c>
      <c r="I17">
        <v>6314.3667107905667</v>
      </c>
      <c r="J17">
        <v>3707.2230079825563</v>
      </c>
      <c r="K17">
        <v>134.45860080674268</v>
      </c>
      <c r="L17">
        <v>9497.1359475333138</v>
      </c>
      <c r="M17">
        <v>493.50864417029351</v>
      </c>
      <c r="N17">
        <v>512.55753119709027</v>
      </c>
      <c r="O17">
        <v>597.70262159269907</v>
      </c>
      <c r="P17">
        <v>4457.6911445902279</v>
      </c>
      <c r="Q17">
        <v>984.91015674706944</v>
      </c>
      <c r="R17">
        <v>2434.0599876167448</v>
      </c>
      <c r="S17">
        <v>712.49677155385734</v>
      </c>
      <c r="T17">
        <v>0</v>
      </c>
      <c r="U17">
        <v>0</v>
      </c>
      <c r="V17">
        <v>32540.758438402001</v>
      </c>
      <c r="W17">
        <v>1698.6986455909234</v>
      </c>
      <c r="X17">
        <v>0</v>
      </c>
      <c r="Y17">
        <v>644.14923486232726</v>
      </c>
      <c r="Z17">
        <v>3472.0967348657746</v>
      </c>
      <c r="AA17">
        <v>3553.8978724388239</v>
      </c>
      <c r="AB17">
        <v>0</v>
      </c>
    </row>
    <row r="18" spans="1:28" x14ac:dyDescent="0.35">
      <c r="A18" t="s">
        <v>112</v>
      </c>
      <c r="B18" t="s">
        <v>155</v>
      </c>
      <c r="C18">
        <v>20782.491419993483</v>
      </c>
      <c r="D18">
        <v>-7975.9408377412719</v>
      </c>
      <c r="E18">
        <v>8094.2758590324438</v>
      </c>
      <c r="F18">
        <v>-15672.017323715516</v>
      </c>
      <c r="G18">
        <v>3412.7828207130456</v>
      </c>
      <c r="H18">
        <v>648.50811914006533</v>
      </c>
      <c r="I18">
        <v>3401.9272444648232</v>
      </c>
      <c r="J18">
        <v>2024.0401296303301</v>
      </c>
      <c r="K18">
        <v>300.73340789903472</v>
      </c>
      <c r="L18">
        <v>4402.7795520398604</v>
      </c>
      <c r="M18">
        <v>181.67458229088467</v>
      </c>
      <c r="N18">
        <v>203.5103188235249</v>
      </c>
      <c r="O18">
        <v>303.87193099454402</v>
      </c>
      <c r="P18">
        <v>1846.1065763668676</v>
      </c>
      <c r="Q18">
        <v>294.87599656941785</v>
      </c>
      <c r="R18">
        <v>1770.5794150991824</v>
      </c>
      <c r="S18">
        <v>588.62751395550606</v>
      </c>
      <c r="T18">
        <v>0</v>
      </c>
      <c r="U18">
        <v>0</v>
      </c>
      <c r="V18">
        <v>21772.719123439558</v>
      </c>
      <c r="W18">
        <v>1086.4811673760244</v>
      </c>
      <c r="X18">
        <v>0</v>
      </c>
      <c r="Y18">
        <v>418.44479883360697</v>
      </c>
      <c r="Z18">
        <v>2049.1244158738623</v>
      </c>
      <c r="AA18">
        <v>2198.6342723323669</v>
      </c>
      <c r="AB18">
        <v>0</v>
      </c>
    </row>
    <row r="19" spans="1:28" x14ac:dyDescent="0.35">
      <c r="A19" t="s">
        <v>113</v>
      </c>
      <c r="B19" t="s">
        <v>155</v>
      </c>
      <c r="C19">
        <v>13531.610324526133</v>
      </c>
      <c r="D19">
        <v>-8057.884671614077</v>
      </c>
      <c r="E19">
        <v>8831.8937525048932</v>
      </c>
      <c r="F19">
        <v>-14286.31251953669</v>
      </c>
      <c r="G19">
        <v>5309.2788032985818</v>
      </c>
      <c r="H19">
        <v>867.92567238047138</v>
      </c>
      <c r="I19">
        <v>5411.0082435141676</v>
      </c>
      <c r="J19">
        <v>3430.9290636663613</v>
      </c>
      <c r="K19">
        <v>0</v>
      </c>
      <c r="L19">
        <v>8717.2251072886665</v>
      </c>
      <c r="M19">
        <v>855.98192521512294</v>
      </c>
      <c r="N19">
        <v>401.03448499797213</v>
      </c>
      <c r="O19">
        <v>385.93446410164</v>
      </c>
      <c r="P19">
        <v>2024.9191584437133</v>
      </c>
      <c r="Q19">
        <v>495.2946314928945</v>
      </c>
      <c r="R19">
        <v>2347.8940885425723</v>
      </c>
      <c r="S19">
        <v>818.51757683900735</v>
      </c>
      <c r="T19">
        <v>0</v>
      </c>
      <c r="U19">
        <v>0</v>
      </c>
      <c r="V19">
        <v>34681.513025475746</v>
      </c>
      <c r="W19">
        <v>635.1294525262507</v>
      </c>
      <c r="X19">
        <v>0</v>
      </c>
      <c r="Y19">
        <v>424.97259872689466</v>
      </c>
      <c r="Z19">
        <v>2166.2447017724921</v>
      </c>
      <c r="AA19">
        <v>2263.2857923182105</v>
      </c>
      <c r="AB19">
        <v>0</v>
      </c>
    </row>
    <row r="20" spans="1:28" x14ac:dyDescent="0.35">
      <c r="A20" t="s">
        <v>114</v>
      </c>
      <c r="B20" t="s">
        <v>155</v>
      </c>
      <c r="C20">
        <v>16907.515392043915</v>
      </c>
      <c r="D20">
        <v>-8074.5640425021847</v>
      </c>
      <c r="E20">
        <v>10836.721031236348</v>
      </c>
      <c r="F20">
        <v>-15684.219178002086</v>
      </c>
      <c r="G20">
        <v>3041.5026476866528</v>
      </c>
      <c r="H20">
        <v>800.65396203253067</v>
      </c>
      <c r="I20">
        <v>4397.5380176324661</v>
      </c>
      <c r="J20">
        <v>4128.4134346169076</v>
      </c>
      <c r="K20">
        <v>3763.6599362450102</v>
      </c>
      <c r="L20">
        <v>4412.4985444980657</v>
      </c>
      <c r="M20">
        <v>775.56713675119875</v>
      </c>
      <c r="N20">
        <v>786.09963144062851</v>
      </c>
      <c r="O20">
        <v>796.28220445635236</v>
      </c>
      <c r="P20">
        <v>3772.1616693385404</v>
      </c>
      <c r="Q20">
        <v>1095.169125197089</v>
      </c>
      <c r="R20">
        <v>1574.6992235269065</v>
      </c>
      <c r="S20">
        <v>586.12236812784874</v>
      </c>
      <c r="T20">
        <v>0</v>
      </c>
      <c r="U20">
        <v>0</v>
      </c>
      <c r="V20">
        <v>9041.0358566324776</v>
      </c>
      <c r="W20">
        <v>1176.4845646959932</v>
      </c>
      <c r="X20">
        <v>0</v>
      </c>
      <c r="Y20">
        <v>548.28289252317927</v>
      </c>
      <c r="Z20">
        <v>1764.133645098329</v>
      </c>
      <c r="AA20">
        <v>1916.6941349007475</v>
      </c>
      <c r="AB20">
        <v>0</v>
      </c>
    </row>
    <row r="21" spans="1:28" x14ac:dyDescent="0.35">
      <c r="A21" t="s">
        <v>49</v>
      </c>
      <c r="B21" t="s">
        <v>156</v>
      </c>
      <c r="C21">
        <v>165.82805397885471</v>
      </c>
      <c r="D21">
        <v>-22948.532050142901</v>
      </c>
      <c r="E21">
        <v>-1401.5327951198719</v>
      </c>
      <c r="F21">
        <v>-16104.38601187554</v>
      </c>
      <c r="G21">
        <v>0</v>
      </c>
      <c r="H21">
        <v>0</v>
      </c>
      <c r="I21">
        <v>0</v>
      </c>
      <c r="J21">
        <v>0</v>
      </c>
      <c r="K21">
        <v>719.04661748218496</v>
      </c>
      <c r="L21">
        <v>0</v>
      </c>
      <c r="M21">
        <v>55.292385863006501</v>
      </c>
      <c r="N21">
        <v>-52.506791715502501</v>
      </c>
      <c r="O21">
        <v>0</v>
      </c>
      <c r="P21">
        <v>0</v>
      </c>
      <c r="Q21">
        <v>-50.657803056557107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-17.269339110613</v>
      </c>
      <c r="Z21">
        <v>-134.59731630896607</v>
      </c>
      <c r="AA21">
        <v>-124.45158261383295</v>
      </c>
      <c r="AB21">
        <v>4968.0192117132801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55A6A-5388-4AE1-90AB-7A967F5E2CB6}">
  <dimension ref="A1:AD21"/>
  <sheetViews>
    <sheetView workbookViewId="0">
      <selection activeCell="AD2" sqref="AD2"/>
    </sheetView>
  </sheetViews>
  <sheetFormatPr defaultRowHeight="14.5" x14ac:dyDescent="0.35"/>
  <cols>
    <col min="2" max="29" width="0" hidden="1" customWidth="1"/>
  </cols>
  <sheetData>
    <row r="1" spans="1:30" x14ac:dyDescent="0.35">
      <c r="A1" t="s">
        <v>105</v>
      </c>
      <c r="B1" t="s">
        <v>153</v>
      </c>
      <c r="C1" t="s">
        <v>127</v>
      </c>
      <c r="D1" t="s">
        <v>128</v>
      </c>
      <c r="E1" t="s">
        <v>129</v>
      </c>
      <c r="F1" t="s">
        <v>130</v>
      </c>
      <c r="G1" t="s">
        <v>131</v>
      </c>
      <c r="H1" t="s">
        <v>132</v>
      </c>
      <c r="I1" t="s">
        <v>133</v>
      </c>
      <c r="J1" t="s">
        <v>134</v>
      </c>
      <c r="K1" t="s">
        <v>135</v>
      </c>
      <c r="L1" t="s">
        <v>136</v>
      </c>
      <c r="M1" t="s">
        <v>137</v>
      </c>
      <c r="N1" t="s">
        <v>138</v>
      </c>
      <c r="O1" t="s">
        <v>139</v>
      </c>
      <c r="P1" t="s">
        <v>140</v>
      </c>
      <c r="Q1" t="s">
        <v>141</v>
      </c>
      <c r="R1" t="s">
        <v>142</v>
      </c>
      <c r="S1" t="s">
        <v>143</v>
      </c>
      <c r="T1" t="s">
        <v>144</v>
      </c>
      <c r="U1" t="s">
        <v>145</v>
      </c>
      <c r="V1" t="s">
        <v>146</v>
      </c>
      <c r="W1" t="s">
        <v>147</v>
      </c>
      <c r="X1" t="s">
        <v>148</v>
      </c>
      <c r="Y1" t="s">
        <v>149</v>
      </c>
      <c r="Z1" t="s">
        <v>150</v>
      </c>
      <c r="AA1" t="s">
        <v>151</v>
      </c>
      <c r="AB1" t="s">
        <v>152</v>
      </c>
      <c r="AC1" t="s">
        <v>157</v>
      </c>
      <c r="AD1" t="s">
        <v>157</v>
      </c>
    </row>
    <row r="2" spans="1:30" x14ac:dyDescent="0.35">
      <c r="A2" t="s">
        <v>116</v>
      </c>
      <c r="B2" t="s">
        <v>154</v>
      </c>
      <c r="C2">
        <f>IF(cleaned_avgs_only!C2&lt;0,0,cleaned_avgs_only!C2)</f>
        <v>11374.268887439313</v>
      </c>
      <c r="D2">
        <f>IF(cleaned_avgs_only!D2&lt;0,0,cleaned_avgs_only!D2)</f>
        <v>0</v>
      </c>
      <c r="E2">
        <f>IF(cleaned_avgs_only!E2&lt;0,0,cleaned_avgs_only!E2)</f>
        <v>6431.922732301794</v>
      </c>
      <c r="F2">
        <f>IF(cleaned_avgs_only!F2&lt;0,0,cleaned_avgs_only!F2)</f>
        <v>0</v>
      </c>
      <c r="G2">
        <f>IF(cleaned_avgs_only!G2&lt;0,0,cleaned_avgs_only!G2)</f>
        <v>2753.2508134024797</v>
      </c>
      <c r="H2">
        <f>IF(cleaned_avgs_only!H2&lt;0,0,cleaned_avgs_only!H2)</f>
        <v>757.19773863788305</v>
      </c>
      <c r="I2">
        <f>IF(cleaned_avgs_only!I2&lt;0,0,cleaned_avgs_only!I2)</f>
        <v>5481.3046687010692</v>
      </c>
      <c r="J2">
        <f>IF(cleaned_avgs_only!J2&lt;0,0,cleaned_avgs_only!J2)</f>
        <v>2156.0877883340404</v>
      </c>
      <c r="K2">
        <f>IF(cleaned_avgs_only!K2&lt;0,0,cleaned_avgs_only!K2)</f>
        <v>0</v>
      </c>
      <c r="L2">
        <f>IF(cleaned_avgs_only!L2&lt;0,0,cleaned_avgs_only!L2)</f>
        <v>5095.1710088346963</v>
      </c>
      <c r="M2">
        <f>IF(cleaned_avgs_only!M2&lt;0,0,cleaned_avgs_only!M2)</f>
        <v>295.80206580200803</v>
      </c>
      <c r="N2">
        <f>IF(cleaned_avgs_only!N2&lt;0,0,cleaned_avgs_only!N2)</f>
        <v>278.70772874970498</v>
      </c>
      <c r="O2">
        <f>IF(cleaned_avgs_only!O2&lt;0,0,cleaned_avgs_only!O2)</f>
        <v>362.27909913099364</v>
      </c>
      <c r="P2">
        <f>IF(cleaned_avgs_only!P2&lt;0,0,cleaned_avgs_only!P2)</f>
        <v>2204.5291340863955</v>
      </c>
      <c r="Q2">
        <f>IF(cleaned_avgs_only!Q2&lt;0,0,cleaned_avgs_only!Q2)</f>
        <v>62.987585520492679</v>
      </c>
      <c r="R2">
        <f>IF(cleaned_avgs_only!R2&lt;0,0,cleaned_avgs_only!R2)</f>
        <v>3345.4087583850633</v>
      </c>
      <c r="S2">
        <f>IF(cleaned_avgs_only!S2&lt;0,0,cleaned_avgs_only!S2)</f>
        <v>402.25575219595908</v>
      </c>
      <c r="T2">
        <f>IF(cleaned_avgs_only!T2&lt;0,0,cleaned_avgs_only!T2)</f>
        <v>0</v>
      </c>
      <c r="U2">
        <f>IF(cleaned_avgs_only!U2&lt;0,0,cleaned_avgs_only!U2)</f>
        <v>0</v>
      </c>
      <c r="V2">
        <f>IF(cleaned_avgs_only!V2&lt;0,0,cleaned_avgs_only!V2)</f>
        <v>42550.65893432594</v>
      </c>
      <c r="W2">
        <f>IF(cleaned_avgs_only!W2&lt;0,0,cleaned_avgs_only!W2)</f>
        <v>2509.2993466552402</v>
      </c>
      <c r="X2">
        <f>IF(cleaned_avgs_only!X2&lt;0,0,cleaned_avgs_only!X2)</f>
        <v>0</v>
      </c>
      <c r="Y2">
        <f>IF(cleaned_avgs_only!Y2&lt;0,0,cleaned_avgs_only!Y2)</f>
        <v>651.160737261142</v>
      </c>
      <c r="Z2">
        <f>IF(cleaned_avgs_only!Z2&lt;0,0,cleaned_avgs_only!Z2)</f>
        <v>4797.888724868084</v>
      </c>
      <c r="AA2">
        <f>IF(cleaned_avgs_only!AA2&lt;0,0,cleaned_avgs_only!AA2)</f>
        <v>4938.9230558844201</v>
      </c>
      <c r="AB2">
        <f>IF(cleaned_avgs_only!AB2&lt;0,0,cleaned_avgs_only!AB2)</f>
        <v>0</v>
      </c>
      <c r="AC2">
        <f>SUM(C2:AB2)</f>
        <v>96449.104560516731</v>
      </c>
      <c r="AD2">
        <v>96449.104560516702</v>
      </c>
    </row>
    <row r="3" spans="1:30" x14ac:dyDescent="0.35">
      <c r="A3" t="s">
        <v>117</v>
      </c>
      <c r="B3" t="s">
        <v>154</v>
      </c>
      <c r="C3">
        <f>IF(cleaned_avgs_only!C3&lt;0,0,cleaned_avgs_only!C3)</f>
        <v>31528.5027278015</v>
      </c>
      <c r="D3">
        <f>IF(cleaned_avgs_only!D3&lt;0,0,cleaned_avgs_only!D3)</f>
        <v>0</v>
      </c>
      <c r="E3">
        <f>IF(cleaned_avgs_only!E3&lt;0,0,cleaned_avgs_only!E3)</f>
        <v>3372.4112727662855</v>
      </c>
      <c r="F3">
        <f>IF(cleaned_avgs_only!F3&lt;0,0,cleaned_avgs_only!F3)</f>
        <v>0</v>
      </c>
      <c r="G3">
        <f>IF(cleaned_avgs_only!G3&lt;0,0,cleaned_avgs_only!G3)</f>
        <v>1045.6536171827768</v>
      </c>
      <c r="H3">
        <f>IF(cleaned_avgs_only!H3&lt;0,0,cleaned_avgs_only!H3)</f>
        <v>312.3796656728473</v>
      </c>
      <c r="I3">
        <f>IF(cleaned_avgs_only!I3&lt;0,0,cleaned_avgs_only!I3)</f>
        <v>1399.1665937877103</v>
      </c>
      <c r="J3">
        <f>IF(cleaned_avgs_only!J3&lt;0,0,cleaned_avgs_only!J3)</f>
        <v>1124.9485796430133</v>
      </c>
      <c r="K3">
        <f>IF(cleaned_avgs_only!K3&lt;0,0,cleaned_avgs_only!K3)</f>
        <v>0</v>
      </c>
      <c r="L3">
        <f>IF(cleaned_avgs_only!L3&lt;0,0,cleaned_avgs_only!L3)</f>
        <v>2086.403167701048</v>
      </c>
      <c r="M3">
        <f>IF(cleaned_avgs_only!M3&lt;0,0,cleaned_avgs_only!M3)</f>
        <v>78.459055796167732</v>
      </c>
      <c r="N3">
        <f>IF(cleaned_avgs_only!N3&lt;0,0,cleaned_avgs_only!N3)</f>
        <v>158.44041490714699</v>
      </c>
      <c r="O3">
        <f>IF(cleaned_avgs_only!O3&lt;0,0,cleaned_avgs_only!O3)</f>
        <v>115.95029430196921</v>
      </c>
      <c r="P3">
        <f>IF(cleaned_avgs_only!P3&lt;0,0,cleaned_avgs_only!P3)</f>
        <v>1817.1264347849728</v>
      </c>
      <c r="Q3">
        <f>IF(cleaned_avgs_only!Q3&lt;0,0,cleaned_avgs_only!Q3)</f>
        <v>47.103829884671342</v>
      </c>
      <c r="R3">
        <f>IF(cleaned_avgs_only!R3&lt;0,0,cleaned_avgs_only!R3)</f>
        <v>1682.3868688631562</v>
      </c>
      <c r="S3">
        <f>IF(cleaned_avgs_only!S3&lt;0,0,cleaned_avgs_only!S3)</f>
        <v>228.90154935094867</v>
      </c>
      <c r="T3">
        <f>IF(cleaned_avgs_only!T3&lt;0,0,cleaned_avgs_only!T3)</f>
        <v>0</v>
      </c>
      <c r="U3">
        <f>IF(cleaned_avgs_only!U3&lt;0,0,cleaned_avgs_only!U3)</f>
        <v>0</v>
      </c>
      <c r="V3">
        <f>IF(cleaned_avgs_only!V3&lt;0,0,cleaned_avgs_only!V3)</f>
        <v>25748.548300252722</v>
      </c>
      <c r="W3">
        <f>IF(cleaned_avgs_only!W3&lt;0,0,cleaned_avgs_only!W3)</f>
        <v>243.89005356034764</v>
      </c>
      <c r="X3">
        <f>IF(cleaned_avgs_only!X3&lt;0,0,cleaned_avgs_only!X3)</f>
        <v>0</v>
      </c>
      <c r="Y3">
        <f>IF(cleaned_avgs_only!Y3&lt;0,0,cleaned_avgs_only!Y3)</f>
        <v>201.45427105729991</v>
      </c>
      <c r="Z3">
        <f>IF(cleaned_avgs_only!Z3&lt;0,0,cleaned_avgs_only!Z3)</f>
        <v>1021.0372341206822</v>
      </c>
      <c r="AA3">
        <f>IF(cleaned_avgs_only!AA3&lt;0,0,cleaned_avgs_only!AA3)</f>
        <v>1186.4193865574814</v>
      </c>
      <c r="AB3">
        <f>IF(cleaned_avgs_only!AB3&lt;0,0,cleaned_avgs_only!AB3)</f>
        <v>0</v>
      </c>
      <c r="AC3">
        <f t="shared" ref="AC3:AC21" si="0">SUM(C3:AB3)</f>
        <v>73399.183317992749</v>
      </c>
      <c r="AD3">
        <v>73399.183317992705</v>
      </c>
    </row>
    <row r="4" spans="1:30" x14ac:dyDescent="0.35">
      <c r="A4" t="s">
        <v>118</v>
      </c>
      <c r="B4" t="s">
        <v>154</v>
      </c>
      <c r="C4">
        <f>IF(cleaned_avgs_only!C4&lt;0,0,cleaned_avgs_only!C4)</f>
        <v>7613.1094477212755</v>
      </c>
      <c r="D4">
        <f>IF(cleaned_avgs_only!D4&lt;0,0,cleaned_avgs_only!D4)</f>
        <v>0</v>
      </c>
      <c r="E4">
        <f>IF(cleaned_avgs_only!E4&lt;0,0,cleaned_avgs_only!E4)</f>
        <v>12223.019569298171</v>
      </c>
      <c r="F4">
        <f>IF(cleaned_avgs_only!F4&lt;0,0,cleaned_avgs_only!F4)</f>
        <v>0</v>
      </c>
      <c r="G4">
        <f>IF(cleaned_avgs_only!G4&lt;0,0,cleaned_avgs_only!G4)</f>
        <v>6138.563427082433</v>
      </c>
      <c r="H4">
        <f>IF(cleaned_avgs_only!H4&lt;0,0,cleaned_avgs_only!H4)</f>
        <v>1179.6825141082556</v>
      </c>
      <c r="I4">
        <f>IF(cleaned_avgs_only!I4&lt;0,0,cleaned_avgs_only!I4)</f>
        <v>8646.6440517277697</v>
      </c>
      <c r="J4">
        <f>IF(cleaned_avgs_only!J4&lt;0,0,cleaned_avgs_only!J4)</f>
        <v>5204.5244686315482</v>
      </c>
      <c r="K4">
        <f>IF(cleaned_avgs_only!K4&lt;0,0,cleaned_avgs_only!K4)</f>
        <v>0</v>
      </c>
      <c r="L4">
        <f>IF(cleaned_avgs_only!L4&lt;0,0,cleaned_avgs_only!L4)</f>
        <v>10871.838045974699</v>
      </c>
      <c r="M4">
        <f>IF(cleaned_avgs_only!M4&lt;0,0,cleaned_avgs_only!M4)</f>
        <v>1026.7918001054948</v>
      </c>
      <c r="N4">
        <f>IF(cleaned_avgs_only!N4&lt;0,0,cleaned_avgs_only!N4)</f>
        <v>524.16093612681595</v>
      </c>
      <c r="O4">
        <f>IF(cleaned_avgs_only!O4&lt;0,0,cleaned_avgs_only!O4)</f>
        <v>3078.5702728526267</v>
      </c>
      <c r="P4">
        <f>IF(cleaned_avgs_only!P4&lt;0,0,cleaned_avgs_only!P4)</f>
        <v>3790.4145928633625</v>
      </c>
      <c r="Q4">
        <f>IF(cleaned_avgs_only!Q4&lt;0,0,cleaned_avgs_only!Q4)</f>
        <v>2021.9322499229199</v>
      </c>
      <c r="R4">
        <f>IF(cleaned_avgs_only!R4&lt;0,0,cleaned_avgs_only!R4)</f>
        <v>5049.353640909304</v>
      </c>
      <c r="S4">
        <f>IF(cleaned_avgs_only!S4&lt;0,0,cleaned_avgs_only!S4)</f>
        <v>765.05177679884821</v>
      </c>
      <c r="T4">
        <f>IF(cleaned_avgs_only!T4&lt;0,0,cleaned_avgs_only!T4)</f>
        <v>0</v>
      </c>
      <c r="U4">
        <f>IF(cleaned_avgs_only!U4&lt;0,0,cleaned_avgs_only!U4)</f>
        <v>0</v>
      </c>
      <c r="V4">
        <f>IF(cleaned_avgs_only!V4&lt;0,0,cleaned_avgs_only!V4)</f>
        <v>55921.044972164033</v>
      </c>
      <c r="W4">
        <f>IF(cleaned_avgs_only!W4&lt;0,0,cleaned_avgs_only!W4)</f>
        <v>789.5077652494997</v>
      </c>
      <c r="X4">
        <f>IF(cleaned_avgs_only!X4&lt;0,0,cleaned_avgs_only!X4)</f>
        <v>0</v>
      </c>
      <c r="Y4">
        <f>IF(cleaned_avgs_only!Y4&lt;0,0,cleaned_avgs_only!Y4)</f>
        <v>528.82697553863738</v>
      </c>
      <c r="Z4">
        <f>IF(cleaned_avgs_only!Z4&lt;0,0,cleaned_avgs_only!Z4)</f>
        <v>2876.9559081473376</v>
      </c>
      <c r="AA4">
        <f>IF(cleaned_avgs_only!AA4&lt;0,0,cleaned_avgs_only!AA4)</f>
        <v>3135.8750728007367</v>
      </c>
      <c r="AB4">
        <f>IF(cleaned_avgs_only!AB4&lt;0,0,cleaned_avgs_only!AB4)</f>
        <v>0</v>
      </c>
      <c r="AC4">
        <f t="shared" si="0"/>
        <v>131385.86748802377</v>
      </c>
      <c r="AD4">
        <v>131385.867488024</v>
      </c>
    </row>
    <row r="5" spans="1:30" x14ac:dyDescent="0.35">
      <c r="A5" t="s">
        <v>119</v>
      </c>
      <c r="B5" t="s">
        <v>154</v>
      </c>
      <c r="C5">
        <f>IF(cleaned_avgs_only!C5&lt;0,0,cleaned_avgs_only!C5)</f>
        <v>58285.5431974901</v>
      </c>
      <c r="D5">
        <f>IF(cleaned_avgs_only!D5&lt;0,0,cleaned_avgs_only!D5)</f>
        <v>0</v>
      </c>
      <c r="E5">
        <f>IF(cleaned_avgs_only!E5&lt;0,0,cleaned_avgs_only!E5)</f>
        <v>16584.428195879012</v>
      </c>
      <c r="F5">
        <f>IF(cleaned_avgs_only!F5&lt;0,0,cleaned_avgs_only!F5)</f>
        <v>0</v>
      </c>
      <c r="G5">
        <f>IF(cleaned_avgs_only!G5&lt;0,0,cleaned_avgs_only!G5)</f>
        <v>21011.709413809669</v>
      </c>
      <c r="H5">
        <f>IF(cleaned_avgs_only!H5&lt;0,0,cleaned_avgs_only!H5)</f>
        <v>976.55357359491666</v>
      </c>
      <c r="I5">
        <f>IF(cleaned_avgs_only!I5&lt;0,0,cleaned_avgs_only!I5)</f>
        <v>2882.0862582817967</v>
      </c>
      <c r="J5">
        <f>IF(cleaned_avgs_only!J5&lt;0,0,cleaned_avgs_only!J5)</f>
        <v>1305.5494870002565</v>
      </c>
      <c r="K5">
        <f>IF(cleaned_avgs_only!K5&lt;0,0,cleaned_avgs_only!K5)</f>
        <v>168.30051178722132</v>
      </c>
      <c r="L5">
        <f>IF(cleaned_avgs_only!L5&lt;0,0,cleaned_avgs_only!L5)</f>
        <v>4639.7949756042099</v>
      </c>
      <c r="M5">
        <f>IF(cleaned_avgs_only!M5&lt;0,0,cleaned_avgs_only!M5)</f>
        <v>59.384498313406006</v>
      </c>
      <c r="N5">
        <f>IF(cleaned_avgs_only!N5&lt;0,0,cleaned_avgs_only!N5)</f>
        <v>139.02310272918183</v>
      </c>
      <c r="O5">
        <f>IF(cleaned_avgs_only!O5&lt;0,0,cleaned_avgs_only!O5)</f>
        <v>109.31396300145195</v>
      </c>
      <c r="P5">
        <f>IF(cleaned_avgs_only!P5&lt;0,0,cleaned_avgs_only!P5)</f>
        <v>282.56910966937198</v>
      </c>
      <c r="Q5">
        <f>IF(cleaned_avgs_only!Q5&lt;0,0,cleaned_avgs_only!Q5)</f>
        <v>0</v>
      </c>
      <c r="R5">
        <f>IF(cleaned_avgs_only!R5&lt;0,0,cleaned_avgs_only!R5)</f>
        <v>179.91248155923566</v>
      </c>
      <c r="S5">
        <f>IF(cleaned_avgs_only!S5&lt;0,0,cleaned_avgs_only!S5)</f>
        <v>0</v>
      </c>
      <c r="T5">
        <f>IF(cleaned_avgs_only!T5&lt;0,0,cleaned_avgs_only!T5)</f>
        <v>0</v>
      </c>
      <c r="U5">
        <f>IF(cleaned_avgs_only!U5&lt;0,0,cleaned_avgs_only!U5)</f>
        <v>0</v>
      </c>
      <c r="V5">
        <f>IF(cleaned_avgs_only!V5&lt;0,0,cleaned_avgs_only!V5)</f>
        <v>8076.3599785289916</v>
      </c>
      <c r="W5">
        <f>IF(cleaned_avgs_only!W5&lt;0,0,cleaned_avgs_only!W5)</f>
        <v>1105.0293948386206</v>
      </c>
      <c r="X5">
        <f>IF(cleaned_avgs_only!X5&lt;0,0,cleaned_avgs_only!X5)</f>
        <v>0</v>
      </c>
      <c r="Y5">
        <f>IF(cleaned_avgs_only!Y5&lt;0,0,cleaned_avgs_only!Y5)</f>
        <v>345.27120747890694</v>
      </c>
      <c r="Z5">
        <f>IF(cleaned_avgs_only!Z5&lt;0,0,cleaned_avgs_only!Z5)</f>
        <v>9827.2532069408426</v>
      </c>
      <c r="AA5">
        <f>IF(cleaned_avgs_only!AA5&lt;0,0,cleaned_avgs_only!AA5)</f>
        <v>10059.6049722606</v>
      </c>
      <c r="AB5">
        <f>IF(cleaned_avgs_only!AB5&lt;0,0,cleaned_avgs_only!AB5)</f>
        <v>0</v>
      </c>
      <c r="AC5">
        <f t="shared" si="0"/>
        <v>136037.68752876783</v>
      </c>
      <c r="AD5">
        <v>136037.687528768</v>
      </c>
    </row>
    <row r="6" spans="1:30" x14ac:dyDescent="0.35">
      <c r="A6" t="s">
        <v>120</v>
      </c>
      <c r="B6" t="s">
        <v>154</v>
      </c>
      <c r="C6">
        <f>IF(cleaned_avgs_only!C6&lt;0,0,cleaned_avgs_only!C6)</f>
        <v>19503.688702572221</v>
      </c>
      <c r="D6">
        <f>IF(cleaned_avgs_only!D6&lt;0,0,cleaned_avgs_only!D6)</f>
        <v>0</v>
      </c>
      <c r="E6">
        <f>IF(cleaned_avgs_only!E6&lt;0,0,cleaned_avgs_only!E6)</f>
        <v>4362.6946999283473</v>
      </c>
      <c r="F6">
        <f>IF(cleaned_avgs_only!F6&lt;0,0,cleaned_avgs_only!F6)</f>
        <v>0</v>
      </c>
      <c r="G6">
        <f>IF(cleaned_avgs_only!G6&lt;0,0,cleaned_avgs_only!G6)</f>
        <v>2071.9608895569099</v>
      </c>
      <c r="H6">
        <f>IF(cleaned_avgs_only!H6&lt;0,0,cleaned_avgs_only!H6)</f>
        <v>394.21334967719736</v>
      </c>
      <c r="I6">
        <f>IF(cleaned_avgs_only!I6&lt;0,0,cleaned_avgs_only!I6)</f>
        <v>1623.07820328406</v>
      </c>
      <c r="J6">
        <f>IF(cleaned_avgs_only!J6&lt;0,0,cleaned_avgs_only!J6)</f>
        <v>1027.2267242172954</v>
      </c>
      <c r="K6">
        <f>IF(cleaned_avgs_only!K6&lt;0,0,cleaned_avgs_only!K6)</f>
        <v>0</v>
      </c>
      <c r="L6">
        <f>IF(cleaned_avgs_only!L6&lt;0,0,cleaned_avgs_only!L6)</f>
        <v>1939.2635786961434</v>
      </c>
      <c r="M6">
        <f>IF(cleaned_avgs_only!M6&lt;0,0,cleaned_avgs_only!M6)</f>
        <v>50.180061025361198</v>
      </c>
      <c r="N6">
        <f>IF(cleaned_avgs_only!N6&lt;0,0,cleaned_avgs_only!N6)</f>
        <v>117.32739809406921</v>
      </c>
      <c r="O6">
        <f>IF(cleaned_avgs_only!O6&lt;0,0,cleaned_avgs_only!O6)</f>
        <v>80.764979841732625</v>
      </c>
      <c r="P6">
        <f>IF(cleaned_avgs_only!P6&lt;0,0,cleaned_avgs_only!P6)</f>
        <v>315.45225114784898</v>
      </c>
      <c r="Q6">
        <f>IF(cleaned_avgs_only!Q6&lt;0,0,cleaned_avgs_only!Q6)</f>
        <v>0</v>
      </c>
      <c r="R6">
        <f>IF(cleaned_avgs_only!R6&lt;0,0,cleaned_avgs_only!R6)</f>
        <v>427.52865132590335</v>
      </c>
      <c r="S6">
        <f>IF(cleaned_avgs_only!S6&lt;0,0,cleaned_avgs_only!S6)</f>
        <v>103.47125911134599</v>
      </c>
      <c r="T6">
        <f>IF(cleaned_avgs_only!T6&lt;0,0,cleaned_avgs_only!T6)</f>
        <v>0</v>
      </c>
      <c r="U6">
        <f>IF(cleaned_avgs_only!U6&lt;0,0,cleaned_avgs_only!U6)</f>
        <v>0</v>
      </c>
      <c r="V6">
        <f>IF(cleaned_avgs_only!V6&lt;0,0,cleaned_avgs_only!V6)</f>
        <v>21444.519277194839</v>
      </c>
      <c r="W6">
        <f>IF(cleaned_avgs_only!W6&lt;0,0,cleaned_avgs_only!W6)</f>
        <v>428.85699124241364</v>
      </c>
      <c r="X6">
        <f>IF(cleaned_avgs_only!X6&lt;0,0,cleaned_avgs_only!X6)</f>
        <v>0</v>
      </c>
      <c r="Y6">
        <f>IF(cleaned_avgs_only!Y6&lt;0,0,cleaned_avgs_only!Y6)</f>
        <v>359.22223902630731</v>
      </c>
      <c r="Z6">
        <f>IF(cleaned_avgs_only!Z6&lt;0,0,cleaned_avgs_only!Z6)</f>
        <v>2310.6387164050043</v>
      </c>
      <c r="AA6">
        <f>IF(cleaned_avgs_only!AA6&lt;0,0,cleaned_avgs_only!AA6)</f>
        <v>2522.9374036739905</v>
      </c>
      <c r="AB6">
        <f>IF(cleaned_avgs_only!AB6&lt;0,0,cleaned_avgs_only!AB6)</f>
        <v>0</v>
      </c>
      <c r="AC6">
        <f t="shared" si="0"/>
        <v>59083.025376020982</v>
      </c>
      <c r="AD6">
        <v>59083.025376021003</v>
      </c>
    </row>
    <row r="7" spans="1:30" x14ac:dyDescent="0.35">
      <c r="A7" t="s">
        <v>107</v>
      </c>
      <c r="B7" t="s">
        <v>154</v>
      </c>
      <c r="C7">
        <f>IF(cleaned_avgs_only!C7&lt;0,0,cleaned_avgs_only!C7)</f>
        <v>9798.88357926155</v>
      </c>
      <c r="D7">
        <f>IF(cleaned_avgs_only!D7&lt;0,0,cleaned_avgs_only!D7)</f>
        <v>0</v>
      </c>
      <c r="E7">
        <f>IF(cleaned_avgs_only!E7&lt;0,0,cleaned_avgs_only!E7)</f>
        <v>5974.5326979359643</v>
      </c>
      <c r="F7">
        <f>IF(cleaned_avgs_only!F7&lt;0,0,cleaned_avgs_only!F7)</f>
        <v>0</v>
      </c>
      <c r="G7">
        <f>IF(cleaned_avgs_only!G7&lt;0,0,cleaned_avgs_only!G7)</f>
        <v>3920.360496416512</v>
      </c>
      <c r="H7">
        <f>IF(cleaned_avgs_only!H7&lt;0,0,cleaned_avgs_only!H7)</f>
        <v>582.59579504583905</v>
      </c>
      <c r="I7">
        <f>IF(cleaned_avgs_only!I7&lt;0,0,cleaned_avgs_only!I7)</f>
        <v>3003.4363171124864</v>
      </c>
      <c r="J7">
        <f>IF(cleaned_avgs_only!J7&lt;0,0,cleaned_avgs_only!J7)</f>
        <v>1791.0794952792232</v>
      </c>
      <c r="K7">
        <f>IF(cleaned_avgs_only!K7&lt;0,0,cleaned_avgs_only!K7)</f>
        <v>0</v>
      </c>
      <c r="L7">
        <f>IF(cleaned_avgs_only!L7&lt;0,0,cleaned_avgs_only!L7)</f>
        <v>5266.3816937707661</v>
      </c>
      <c r="M7">
        <f>IF(cleaned_avgs_only!M7&lt;0,0,cleaned_avgs_only!M7)</f>
        <v>325.8153075381876</v>
      </c>
      <c r="N7">
        <f>IF(cleaned_avgs_only!N7&lt;0,0,cleaned_avgs_only!N7)</f>
        <v>227.93769126786398</v>
      </c>
      <c r="O7">
        <f>IF(cleaned_avgs_only!O7&lt;0,0,cleaned_avgs_only!O7)</f>
        <v>291.557999825835</v>
      </c>
      <c r="P7">
        <f>IF(cleaned_avgs_only!P7&lt;0,0,cleaned_avgs_only!P7)</f>
        <v>1884.8366495898365</v>
      </c>
      <c r="Q7">
        <f>IF(cleaned_avgs_only!Q7&lt;0,0,cleaned_avgs_only!Q7)</f>
        <v>953.74700242557901</v>
      </c>
      <c r="R7">
        <f>IF(cleaned_avgs_only!R7&lt;0,0,cleaned_avgs_only!R7)</f>
        <v>3432.1084010018835</v>
      </c>
      <c r="S7">
        <f>IF(cleaned_avgs_only!S7&lt;0,0,cleaned_avgs_only!S7)</f>
        <v>1018.5776022903829</v>
      </c>
      <c r="T7">
        <f>IF(cleaned_avgs_only!T7&lt;0,0,cleaned_avgs_only!T7)</f>
        <v>0</v>
      </c>
      <c r="U7">
        <f>IF(cleaned_avgs_only!U7&lt;0,0,cleaned_avgs_only!U7)</f>
        <v>0</v>
      </c>
      <c r="V7">
        <f>IF(cleaned_avgs_only!V7&lt;0,0,cleaned_avgs_only!V7)</f>
        <v>56215.934510787665</v>
      </c>
      <c r="W7">
        <f>IF(cleaned_avgs_only!W7&lt;0,0,cleaned_avgs_only!W7)</f>
        <v>2357.4977433998483</v>
      </c>
      <c r="X7">
        <f>IF(cleaned_avgs_only!X7&lt;0,0,cleaned_avgs_only!X7)</f>
        <v>0</v>
      </c>
      <c r="Y7">
        <f>IF(cleaned_avgs_only!Y7&lt;0,0,cleaned_avgs_only!Y7)</f>
        <v>453.13583769267558</v>
      </c>
      <c r="Z7">
        <f>IF(cleaned_avgs_only!Z7&lt;0,0,cleaned_avgs_only!Z7)</f>
        <v>2225.4225849888421</v>
      </c>
      <c r="AA7">
        <f>IF(cleaned_avgs_only!AA7&lt;0,0,cleaned_avgs_only!AA7)</f>
        <v>2368.3685009026572</v>
      </c>
      <c r="AB7">
        <f>IF(cleaned_avgs_only!AB7&lt;0,0,cleaned_avgs_only!AB7)</f>
        <v>0</v>
      </c>
      <c r="AC7">
        <f t="shared" si="0"/>
        <v>102092.20990653361</v>
      </c>
      <c r="AD7">
        <v>102092.209906534</v>
      </c>
    </row>
    <row r="8" spans="1:30" x14ac:dyDescent="0.35">
      <c r="A8" t="s">
        <v>108</v>
      </c>
      <c r="B8" t="s">
        <v>154</v>
      </c>
      <c r="C8">
        <f>IF(cleaned_avgs_only!C8&lt;0,0,cleaned_avgs_only!C8)</f>
        <v>18873.09438957573</v>
      </c>
      <c r="D8">
        <f>IF(cleaned_avgs_only!D8&lt;0,0,cleaned_avgs_only!D8)</f>
        <v>0</v>
      </c>
      <c r="E8">
        <f>IF(cleaned_avgs_only!E8&lt;0,0,cleaned_avgs_only!E8)</f>
        <v>7872.6627716269677</v>
      </c>
      <c r="F8">
        <f>IF(cleaned_avgs_only!F8&lt;0,0,cleaned_avgs_only!F8)</f>
        <v>0</v>
      </c>
      <c r="G8">
        <f>IF(cleaned_avgs_only!G8&lt;0,0,cleaned_avgs_only!G8)</f>
        <v>4427.6703864393785</v>
      </c>
      <c r="H8">
        <f>IF(cleaned_avgs_only!H8&lt;0,0,cleaned_avgs_only!H8)</f>
        <v>789.19957342136877</v>
      </c>
      <c r="I8">
        <f>IF(cleaned_avgs_only!I8&lt;0,0,cleaned_avgs_only!I8)</f>
        <v>3657.9286046791299</v>
      </c>
      <c r="J8">
        <f>IF(cleaned_avgs_only!J8&lt;0,0,cleaned_avgs_only!J8)</f>
        <v>1942.9852482713068</v>
      </c>
      <c r="K8">
        <f>IF(cleaned_avgs_only!K8&lt;0,0,cleaned_avgs_only!K8)</f>
        <v>10.829931383483368</v>
      </c>
      <c r="L8">
        <f>IF(cleaned_avgs_only!L8&lt;0,0,cleaned_avgs_only!L8)</f>
        <v>6462.2834054548257</v>
      </c>
      <c r="M8">
        <f>IF(cleaned_avgs_only!M8&lt;0,0,cleaned_avgs_only!M8)</f>
        <v>215.83645442677928</v>
      </c>
      <c r="N8">
        <f>IF(cleaned_avgs_only!N8&lt;0,0,cleaned_avgs_only!N8)</f>
        <v>230.05038880484901</v>
      </c>
      <c r="O8">
        <f>IF(cleaned_avgs_only!O8&lt;0,0,cleaned_avgs_only!O8)</f>
        <v>365.95372823101098</v>
      </c>
      <c r="P8">
        <f>IF(cleaned_avgs_only!P8&lt;0,0,cleaned_avgs_only!P8)</f>
        <v>2330.9120763049896</v>
      </c>
      <c r="Q8">
        <f>IF(cleaned_avgs_only!Q8&lt;0,0,cleaned_avgs_only!Q8)</f>
        <v>463.79276969924302</v>
      </c>
      <c r="R8">
        <f>IF(cleaned_avgs_only!R8&lt;0,0,cleaned_avgs_only!R8)</f>
        <v>3148.3357304804799</v>
      </c>
      <c r="S8">
        <f>IF(cleaned_avgs_only!S8&lt;0,0,cleaned_avgs_only!S8)</f>
        <v>1005.1081526954509</v>
      </c>
      <c r="T8">
        <f>IF(cleaned_avgs_only!T8&lt;0,0,cleaned_avgs_only!T8)</f>
        <v>0</v>
      </c>
      <c r="U8">
        <f>IF(cleaned_avgs_only!U8&lt;0,0,cleaned_avgs_only!U8)</f>
        <v>0</v>
      </c>
      <c r="V8">
        <f>IF(cleaned_avgs_only!V8&lt;0,0,cleaned_avgs_only!V8)</f>
        <v>41472.055586424634</v>
      </c>
      <c r="W8">
        <f>IF(cleaned_avgs_only!W8&lt;0,0,cleaned_avgs_only!W8)</f>
        <v>726.81591371845127</v>
      </c>
      <c r="X8">
        <f>IF(cleaned_avgs_only!X8&lt;0,0,cleaned_avgs_only!X8)</f>
        <v>0</v>
      </c>
      <c r="Y8">
        <f>IF(cleaned_avgs_only!Y8&lt;0,0,cleaned_avgs_only!Y8)</f>
        <v>463.81233386702428</v>
      </c>
      <c r="Z8">
        <f>IF(cleaned_avgs_only!Z8&lt;0,0,cleaned_avgs_only!Z8)</f>
        <v>2663.0393725673653</v>
      </c>
      <c r="AA8">
        <f>IF(cleaned_avgs_only!AA8&lt;0,0,cleaned_avgs_only!AA8)</f>
        <v>2805.3376598077007</v>
      </c>
      <c r="AB8">
        <f>IF(cleaned_avgs_only!AB8&lt;0,0,cleaned_avgs_only!AB8)</f>
        <v>0</v>
      </c>
      <c r="AC8">
        <f t="shared" si="0"/>
        <v>99927.704477880179</v>
      </c>
      <c r="AD8">
        <v>99927.704477880194</v>
      </c>
    </row>
    <row r="9" spans="1:30" x14ac:dyDescent="0.35">
      <c r="A9" t="s">
        <v>109</v>
      </c>
      <c r="B9" t="s">
        <v>154</v>
      </c>
      <c r="C9">
        <f>IF(cleaned_avgs_only!C9&lt;0,0,cleaned_avgs_only!C9)</f>
        <v>22085.597412332794</v>
      </c>
      <c r="D9">
        <f>IF(cleaned_avgs_only!D9&lt;0,0,cleaned_avgs_only!D9)</f>
        <v>0</v>
      </c>
      <c r="E9">
        <f>IF(cleaned_avgs_only!E9&lt;0,0,cleaned_avgs_only!E9)</f>
        <v>8760.4830284678774</v>
      </c>
      <c r="F9">
        <f>IF(cleaned_avgs_only!F9&lt;0,0,cleaned_avgs_only!F9)</f>
        <v>0</v>
      </c>
      <c r="G9">
        <f>IF(cleaned_avgs_only!G9&lt;0,0,cleaned_avgs_only!G9)</f>
        <v>5642.6898622558683</v>
      </c>
      <c r="H9">
        <f>IF(cleaned_avgs_only!H9&lt;0,0,cleaned_avgs_only!H9)</f>
        <v>1211.9539498040403</v>
      </c>
      <c r="I9">
        <f>IF(cleaned_avgs_only!I9&lt;0,0,cleaned_avgs_only!I9)</f>
        <v>9142.6481520087291</v>
      </c>
      <c r="J9">
        <f>IF(cleaned_avgs_only!J9&lt;0,0,cleaned_avgs_only!J9)</f>
        <v>4364.5225382095068</v>
      </c>
      <c r="K9">
        <f>IF(cleaned_avgs_only!K9&lt;0,0,cleaned_avgs_only!K9)</f>
        <v>271.17406935225534</v>
      </c>
      <c r="L9">
        <f>IF(cleaned_avgs_only!L9&lt;0,0,cleaned_avgs_only!L9)</f>
        <v>9118.0663578025105</v>
      </c>
      <c r="M9">
        <f>IF(cleaned_avgs_only!M9&lt;0,0,cleaned_avgs_only!M9)</f>
        <v>857.49281009960134</v>
      </c>
      <c r="N9">
        <f>IF(cleaned_avgs_only!N9&lt;0,0,cleaned_avgs_only!N9)</f>
        <v>531.35540090547431</v>
      </c>
      <c r="O9">
        <f>IF(cleaned_avgs_only!O9&lt;0,0,cleaned_avgs_only!O9)</f>
        <v>592.00318843042032</v>
      </c>
      <c r="P9">
        <f>IF(cleaned_avgs_only!P9&lt;0,0,cleaned_avgs_only!P9)</f>
        <v>3487.8844425682014</v>
      </c>
      <c r="Q9">
        <f>IF(cleaned_avgs_only!Q9&lt;0,0,cleaned_avgs_only!Q9)</f>
        <v>1325.9527759009895</v>
      </c>
      <c r="R9">
        <f>IF(cleaned_avgs_only!R9&lt;0,0,cleaned_avgs_only!R9)</f>
        <v>4731.8090556696479</v>
      </c>
      <c r="S9">
        <f>IF(cleaned_avgs_only!S9&lt;0,0,cleaned_avgs_only!S9)</f>
        <v>692.54667444802192</v>
      </c>
      <c r="T9">
        <f>IF(cleaned_avgs_only!T9&lt;0,0,cleaned_avgs_only!T9)</f>
        <v>0</v>
      </c>
      <c r="U9">
        <f>IF(cleaned_avgs_only!U9&lt;0,0,cleaned_avgs_only!U9)</f>
        <v>0</v>
      </c>
      <c r="V9">
        <f>IF(cleaned_avgs_only!V9&lt;0,0,cleaned_avgs_only!V9)</f>
        <v>48300.416195777361</v>
      </c>
      <c r="W9">
        <f>IF(cleaned_avgs_only!W9&lt;0,0,cleaned_avgs_only!W9)</f>
        <v>635.58168623518429</v>
      </c>
      <c r="X9">
        <f>IF(cleaned_avgs_only!X9&lt;0,0,cleaned_avgs_only!X9)</f>
        <v>0</v>
      </c>
      <c r="Y9">
        <f>IF(cleaned_avgs_only!Y9&lt;0,0,cleaned_avgs_only!Y9)</f>
        <v>452.58064794677131</v>
      </c>
      <c r="Z9">
        <f>IF(cleaned_avgs_only!Z9&lt;0,0,cleaned_avgs_only!Z9)</f>
        <v>1873.9852548253518</v>
      </c>
      <c r="AA9">
        <f>IF(cleaned_avgs_only!AA9&lt;0,0,cleaned_avgs_only!AA9)</f>
        <v>1981.4690634066471</v>
      </c>
      <c r="AB9">
        <f>IF(cleaned_avgs_only!AB9&lt;0,0,cleaned_avgs_only!AB9)</f>
        <v>0</v>
      </c>
      <c r="AC9">
        <f t="shared" si="0"/>
        <v>126060.21256644727</v>
      </c>
      <c r="AD9">
        <v>126060.21256644699</v>
      </c>
    </row>
    <row r="10" spans="1:30" x14ac:dyDescent="0.35">
      <c r="A10" t="s">
        <v>110</v>
      </c>
      <c r="B10" t="s">
        <v>154</v>
      </c>
      <c r="C10">
        <f>IF(cleaned_avgs_only!C10&lt;0,0,cleaned_avgs_only!C10)</f>
        <v>133705.09420395942</v>
      </c>
      <c r="D10">
        <f>IF(cleaned_avgs_only!D10&lt;0,0,cleaned_avgs_only!D10)</f>
        <v>0</v>
      </c>
      <c r="E10">
        <f>IF(cleaned_avgs_only!E10&lt;0,0,cleaned_avgs_only!E10)</f>
        <v>5739.2961405374735</v>
      </c>
      <c r="F10">
        <f>IF(cleaned_avgs_only!F10&lt;0,0,cleaned_avgs_only!F10)</f>
        <v>0</v>
      </c>
      <c r="G10">
        <f>IF(cleaned_avgs_only!G10&lt;0,0,cleaned_avgs_only!G10)</f>
        <v>1059.4143391777677</v>
      </c>
      <c r="H10">
        <f>IF(cleaned_avgs_only!H10&lt;0,0,cleaned_avgs_only!H10)</f>
        <v>213.75499020689003</v>
      </c>
      <c r="I10">
        <f>IF(cleaned_avgs_only!I10&lt;0,0,cleaned_avgs_only!I10)</f>
        <v>855.41557420363677</v>
      </c>
      <c r="J10">
        <f>IF(cleaned_avgs_only!J10&lt;0,0,cleaned_avgs_only!J10)</f>
        <v>1187.8530443086822</v>
      </c>
      <c r="K10">
        <f>IF(cleaned_avgs_only!K10&lt;0,0,cleaned_avgs_only!K10)</f>
        <v>0</v>
      </c>
      <c r="L10">
        <f>IF(cleaned_avgs_only!L10&lt;0,0,cleaned_avgs_only!L10)</f>
        <v>1559.0556000025233</v>
      </c>
      <c r="M10">
        <f>IF(cleaned_avgs_only!M10&lt;0,0,cleaned_avgs_only!M10)</f>
        <v>50.638788627656332</v>
      </c>
      <c r="N10">
        <f>IF(cleaned_avgs_only!N10&lt;0,0,cleaned_avgs_only!N10)</f>
        <v>76.397899268289862</v>
      </c>
      <c r="O10">
        <f>IF(cleaned_avgs_only!O10&lt;0,0,cleaned_avgs_only!O10)</f>
        <v>87.308753125544669</v>
      </c>
      <c r="P10">
        <f>IF(cleaned_avgs_only!P10&lt;0,0,cleaned_avgs_only!P10)</f>
        <v>557.53926396077634</v>
      </c>
      <c r="Q10">
        <f>IF(cleaned_avgs_only!Q10&lt;0,0,cleaned_avgs_only!Q10)</f>
        <v>208.44199323577865</v>
      </c>
      <c r="R10">
        <f>IF(cleaned_avgs_only!R10&lt;0,0,cleaned_avgs_only!R10)</f>
        <v>853.58807721138237</v>
      </c>
      <c r="S10">
        <f>IF(cleaned_avgs_only!S10&lt;0,0,cleaned_avgs_only!S10)</f>
        <v>107.65386962051834</v>
      </c>
      <c r="T10">
        <f>IF(cleaned_avgs_only!T10&lt;0,0,cleaned_avgs_only!T10)</f>
        <v>0</v>
      </c>
      <c r="U10">
        <f>IF(cleaned_avgs_only!U10&lt;0,0,cleaned_avgs_only!U10)</f>
        <v>0</v>
      </c>
      <c r="V10">
        <f>IF(cleaned_avgs_only!V10&lt;0,0,cleaned_avgs_only!V10)</f>
        <v>21353.1231222602</v>
      </c>
      <c r="W10">
        <f>IF(cleaned_avgs_only!W10&lt;0,0,cleaned_avgs_only!W10)</f>
        <v>248.93259391751567</v>
      </c>
      <c r="X10">
        <f>IF(cleaned_avgs_only!X10&lt;0,0,cleaned_avgs_only!X10)</f>
        <v>0</v>
      </c>
      <c r="Y10">
        <f>IF(cleaned_avgs_only!Y10&lt;0,0,cleaned_avgs_only!Y10)</f>
        <v>214.59011076952393</v>
      </c>
      <c r="Z10">
        <f>IF(cleaned_avgs_only!Z10&lt;0,0,cleaned_avgs_only!Z10)</f>
        <v>861.65075456875729</v>
      </c>
      <c r="AA10">
        <f>IF(cleaned_avgs_only!AA10&lt;0,0,cleaned_avgs_only!AA10)</f>
        <v>1002.8910047664504</v>
      </c>
      <c r="AB10">
        <f>IF(cleaned_avgs_only!AB10&lt;0,0,cleaned_avgs_only!AB10)</f>
        <v>0</v>
      </c>
      <c r="AC10">
        <f t="shared" si="0"/>
        <v>169942.64012372881</v>
      </c>
      <c r="AD10">
        <v>169942.64012372901</v>
      </c>
    </row>
    <row r="11" spans="1:30" x14ac:dyDescent="0.35">
      <c r="A11" t="s">
        <v>115</v>
      </c>
      <c r="B11" t="s">
        <v>155</v>
      </c>
      <c r="C11">
        <f>IF(cleaned_avgs_only!C11&lt;0,0,cleaned_avgs_only!C11)</f>
        <v>146616.85747484255</v>
      </c>
      <c r="D11">
        <f>IF(cleaned_avgs_only!D11&lt;0,0,cleaned_avgs_only!D11)</f>
        <v>0</v>
      </c>
      <c r="E11">
        <f>IF(cleaned_avgs_only!E11&lt;0,0,cleaned_avgs_only!E11)</f>
        <v>4312.4649667044414</v>
      </c>
      <c r="F11">
        <f>IF(cleaned_avgs_only!F11&lt;0,0,cleaned_avgs_only!F11)</f>
        <v>0</v>
      </c>
      <c r="G11">
        <f>IF(cleaned_avgs_only!G11&lt;0,0,cleaned_avgs_only!G11)</f>
        <v>849.02425824680665</v>
      </c>
      <c r="H11">
        <f>IF(cleaned_avgs_only!H11&lt;0,0,cleaned_avgs_only!H11)</f>
        <v>679.33687043446207</v>
      </c>
      <c r="I11">
        <f>IF(cleaned_avgs_only!I11&lt;0,0,cleaned_avgs_only!I11)</f>
        <v>3056.7330589480102</v>
      </c>
      <c r="J11">
        <f>IF(cleaned_avgs_only!J11&lt;0,0,cleaned_avgs_only!J11)</f>
        <v>1855.0121231649466</v>
      </c>
      <c r="K11">
        <f>IF(cleaned_avgs_only!K11&lt;0,0,cleaned_avgs_only!K11)</f>
        <v>1800.7971355874599</v>
      </c>
      <c r="L11">
        <f>IF(cleaned_avgs_only!L11&lt;0,0,cleaned_avgs_only!L11)</f>
        <v>3695.0371078939934</v>
      </c>
      <c r="M11">
        <f>IF(cleaned_avgs_only!M11&lt;0,0,cleaned_avgs_only!M11)</f>
        <v>401.05354362618573</v>
      </c>
      <c r="N11">
        <f>IF(cleaned_avgs_only!N11&lt;0,0,cleaned_avgs_only!N11)</f>
        <v>483.29222971032829</v>
      </c>
      <c r="O11">
        <f>IF(cleaned_avgs_only!O11&lt;0,0,cleaned_avgs_only!O11)</f>
        <v>492.72503114312968</v>
      </c>
      <c r="P11">
        <f>IF(cleaned_avgs_only!P11&lt;0,0,cleaned_avgs_only!P11)</f>
        <v>3360.4605254714284</v>
      </c>
      <c r="Q11">
        <f>IF(cleaned_avgs_only!Q11&lt;0,0,cleaned_avgs_only!Q11)</f>
        <v>1.8539492840163234</v>
      </c>
      <c r="R11">
        <f>IF(cleaned_avgs_only!R11&lt;0,0,cleaned_avgs_only!R11)</f>
        <v>2640.6885112427349</v>
      </c>
      <c r="S11">
        <f>IF(cleaned_avgs_only!S11&lt;0,0,cleaned_avgs_only!S11)</f>
        <v>364.96366020577943</v>
      </c>
      <c r="T11">
        <f>IF(cleaned_avgs_only!T11&lt;0,0,cleaned_avgs_only!T11)</f>
        <v>0</v>
      </c>
      <c r="U11">
        <f>IF(cleaned_avgs_only!U11&lt;0,0,cleaned_avgs_only!U11)</f>
        <v>0</v>
      </c>
      <c r="V11">
        <f>IF(cleaned_avgs_only!V11&lt;0,0,cleaned_avgs_only!V11)</f>
        <v>15962.795983570148</v>
      </c>
      <c r="W11">
        <f>IF(cleaned_avgs_only!W11&lt;0,0,cleaned_avgs_only!W11)</f>
        <v>1057.8521960606374</v>
      </c>
      <c r="X11">
        <f>IF(cleaned_avgs_only!X11&lt;0,0,cleaned_avgs_only!X11)</f>
        <v>0</v>
      </c>
      <c r="Y11">
        <f>IF(cleaned_avgs_only!Y11&lt;0,0,cleaned_avgs_only!Y11)</f>
        <v>804.39874809183266</v>
      </c>
      <c r="Z11">
        <f>IF(cleaned_avgs_only!Z11&lt;0,0,cleaned_avgs_only!Z11)</f>
        <v>4406.2579911886678</v>
      </c>
      <c r="AA11">
        <f>IF(cleaned_avgs_only!AA11&lt;0,0,cleaned_avgs_only!AA11)</f>
        <v>4634.1035486212704</v>
      </c>
      <c r="AB11">
        <f>IF(cleaned_avgs_only!AB11&lt;0,0,cleaned_avgs_only!AB11)</f>
        <v>0</v>
      </c>
      <c r="AC11">
        <f t="shared" si="0"/>
        <v>197475.70891403881</v>
      </c>
      <c r="AD11">
        <v>197475.70891403899</v>
      </c>
    </row>
    <row r="12" spans="1:30" x14ac:dyDescent="0.35">
      <c r="A12" t="s">
        <v>125</v>
      </c>
      <c r="B12" t="s">
        <v>155</v>
      </c>
      <c r="C12">
        <f>IF(cleaned_avgs_only!C12&lt;0,0,cleaned_avgs_only!C12)</f>
        <v>10200.77056032303</v>
      </c>
      <c r="D12">
        <f>IF(cleaned_avgs_only!D12&lt;0,0,cleaned_avgs_only!D12)</f>
        <v>0</v>
      </c>
      <c r="E12">
        <f>IF(cleaned_avgs_only!E12&lt;0,0,cleaned_avgs_only!E12)</f>
        <v>14220.651811649353</v>
      </c>
      <c r="F12">
        <f>IF(cleaned_avgs_only!F12&lt;0,0,cleaned_avgs_only!F12)</f>
        <v>0</v>
      </c>
      <c r="G12">
        <f>IF(cleaned_avgs_only!G12&lt;0,0,cleaned_avgs_only!G12)</f>
        <v>5793.3197934274285</v>
      </c>
      <c r="H12">
        <f>IF(cleaned_avgs_only!H12&lt;0,0,cleaned_avgs_only!H12)</f>
        <v>1551.1278518688523</v>
      </c>
      <c r="I12">
        <f>IF(cleaned_avgs_only!I12&lt;0,0,cleaned_avgs_only!I12)</f>
        <v>11455.609796309685</v>
      </c>
      <c r="J12">
        <f>IF(cleaned_avgs_only!J12&lt;0,0,cleaned_avgs_only!J12)</f>
        <v>9633.4804803645311</v>
      </c>
      <c r="K12">
        <f>IF(cleaned_avgs_only!K12&lt;0,0,cleaned_avgs_only!K12)</f>
        <v>13467.147766064709</v>
      </c>
      <c r="L12">
        <f>IF(cleaned_avgs_only!L12&lt;0,0,cleaned_avgs_only!L12)</f>
        <v>10061.442851001551</v>
      </c>
      <c r="M12">
        <f>IF(cleaned_avgs_only!M12&lt;0,0,cleaned_avgs_only!M12)</f>
        <v>1761.9655163164837</v>
      </c>
      <c r="N12">
        <f>IF(cleaned_avgs_only!N12&lt;0,0,cleaned_avgs_only!N12)</f>
        <v>1673.9969291512198</v>
      </c>
      <c r="O12">
        <f>IF(cleaned_avgs_only!O12&lt;0,0,cleaned_avgs_only!O12)</f>
        <v>1787.1342951082797</v>
      </c>
      <c r="P12">
        <f>IF(cleaned_avgs_only!P12&lt;0,0,cleaned_avgs_only!P12)</f>
        <v>7178.7375273032967</v>
      </c>
      <c r="Q12">
        <f>IF(cleaned_avgs_only!Q12&lt;0,0,cleaned_avgs_only!Q12)</f>
        <v>1184.5856394773793</v>
      </c>
      <c r="R12">
        <f>IF(cleaned_avgs_only!R12&lt;0,0,cleaned_avgs_only!R12)</f>
        <v>2652.2670049355024</v>
      </c>
      <c r="S12">
        <f>IF(cleaned_avgs_only!S12&lt;0,0,cleaned_avgs_only!S12)</f>
        <v>843.74287006347765</v>
      </c>
      <c r="T12">
        <f>IF(cleaned_avgs_only!T12&lt;0,0,cleaned_avgs_only!T12)</f>
        <v>0</v>
      </c>
      <c r="U12">
        <f>IF(cleaned_avgs_only!U12&lt;0,0,cleaned_avgs_only!U12)</f>
        <v>0</v>
      </c>
      <c r="V12">
        <f>IF(cleaned_avgs_only!V12&lt;0,0,cleaned_avgs_only!V12)</f>
        <v>11497.935053892172</v>
      </c>
      <c r="W12">
        <f>IF(cleaned_avgs_only!W12&lt;0,0,cleaned_avgs_only!W12)</f>
        <v>5844.6354765086726</v>
      </c>
      <c r="X12">
        <f>IF(cleaned_avgs_only!X12&lt;0,0,cleaned_avgs_only!X12)</f>
        <v>0</v>
      </c>
      <c r="Y12">
        <f>IF(cleaned_avgs_only!Y12&lt;0,0,cleaned_avgs_only!Y12)</f>
        <v>849.66047562815038</v>
      </c>
      <c r="Z12">
        <f>IF(cleaned_avgs_only!Z12&lt;0,0,cleaned_avgs_only!Z12)</f>
        <v>2435.1138266610219</v>
      </c>
      <c r="AA12">
        <f>IF(cleaned_avgs_only!AA12&lt;0,0,cleaned_avgs_only!AA12)</f>
        <v>2537.0940068338969</v>
      </c>
      <c r="AB12">
        <f>IF(cleaned_avgs_only!AB12&lt;0,0,cleaned_avgs_only!AB12)</f>
        <v>0</v>
      </c>
      <c r="AC12">
        <f t="shared" si="0"/>
        <v>116630.4195328887</v>
      </c>
      <c r="AD12">
        <v>116630.41953288901</v>
      </c>
    </row>
    <row r="13" spans="1:30" x14ac:dyDescent="0.35">
      <c r="A13" t="s">
        <v>121</v>
      </c>
      <c r="B13" t="s">
        <v>155</v>
      </c>
      <c r="C13">
        <f>IF(cleaned_avgs_only!C13&lt;0,0,cleaned_avgs_only!C13)</f>
        <v>12852.012178221548</v>
      </c>
      <c r="D13">
        <f>IF(cleaned_avgs_only!D13&lt;0,0,cleaned_avgs_only!D13)</f>
        <v>0</v>
      </c>
      <c r="E13">
        <f>IF(cleaned_avgs_only!E13&lt;0,0,cleaned_avgs_only!E13)</f>
        <v>8808.6700112853578</v>
      </c>
      <c r="F13">
        <f>IF(cleaned_avgs_only!F13&lt;0,0,cleaned_avgs_only!F13)</f>
        <v>0</v>
      </c>
      <c r="G13">
        <f>IF(cleaned_avgs_only!G13&lt;0,0,cleaned_avgs_only!G13)</f>
        <v>2826.2834347055268</v>
      </c>
      <c r="H13">
        <f>IF(cleaned_avgs_only!H13&lt;0,0,cleaned_avgs_only!H13)</f>
        <v>767.10784894105893</v>
      </c>
      <c r="I13">
        <f>IF(cleaned_avgs_only!I13&lt;0,0,cleaned_avgs_only!I13)</f>
        <v>7750.7220512309768</v>
      </c>
      <c r="J13">
        <f>IF(cleaned_avgs_only!J13&lt;0,0,cleaned_avgs_only!J13)</f>
        <v>4266.3521342704698</v>
      </c>
      <c r="K13">
        <f>IF(cleaned_avgs_only!K13&lt;0,0,cleaned_avgs_only!K13)</f>
        <v>4429.9687485787472</v>
      </c>
      <c r="L13">
        <f>IF(cleaned_avgs_only!L13&lt;0,0,cleaned_avgs_only!L13)</f>
        <v>7098.6951188460562</v>
      </c>
      <c r="M13">
        <f>IF(cleaned_avgs_only!M13&lt;0,0,cleaned_avgs_only!M13)</f>
        <v>958.56989146954231</v>
      </c>
      <c r="N13">
        <f>IF(cleaned_avgs_only!N13&lt;0,0,cleaned_avgs_only!N13)</f>
        <v>1053.8308297488675</v>
      </c>
      <c r="O13">
        <f>IF(cleaned_avgs_only!O13&lt;0,0,cleaned_avgs_only!O13)</f>
        <v>815.37834668034293</v>
      </c>
      <c r="P13">
        <f>IF(cleaned_avgs_only!P13&lt;0,0,cleaned_avgs_only!P13)</f>
        <v>5783.8437496401129</v>
      </c>
      <c r="Q13">
        <f>IF(cleaned_avgs_only!Q13&lt;0,0,cleaned_avgs_only!Q13)</f>
        <v>1712.8300022037292</v>
      </c>
      <c r="R13">
        <f>IF(cleaned_avgs_only!R13&lt;0,0,cleaned_avgs_only!R13)</f>
        <v>2916.094615453077</v>
      </c>
      <c r="S13">
        <f>IF(cleaned_avgs_only!S13&lt;0,0,cleaned_avgs_only!S13)</f>
        <v>676.88640148634875</v>
      </c>
      <c r="T13">
        <f>IF(cleaned_avgs_only!T13&lt;0,0,cleaned_avgs_only!T13)</f>
        <v>0</v>
      </c>
      <c r="U13">
        <f>IF(cleaned_avgs_only!U13&lt;0,0,cleaned_avgs_only!U13)</f>
        <v>0</v>
      </c>
      <c r="V13">
        <f>IF(cleaned_avgs_only!V13&lt;0,0,cleaned_avgs_only!V13)</f>
        <v>23982.05421039823</v>
      </c>
      <c r="W13">
        <f>IF(cleaned_avgs_only!W13&lt;0,0,cleaned_avgs_only!W13)</f>
        <v>1778.9922364561833</v>
      </c>
      <c r="X13">
        <f>IF(cleaned_avgs_only!X13&lt;0,0,cleaned_avgs_only!X13)</f>
        <v>0</v>
      </c>
      <c r="Y13">
        <f>IF(cleaned_avgs_only!Y13&lt;0,0,cleaned_avgs_only!Y13)</f>
        <v>810.09742486753237</v>
      </c>
      <c r="Z13">
        <f>IF(cleaned_avgs_only!Z13&lt;0,0,cleaned_avgs_only!Z13)</f>
        <v>3717.4914705477313</v>
      </c>
      <c r="AA13">
        <f>IF(cleaned_avgs_only!AA13&lt;0,0,cleaned_avgs_only!AA13)</f>
        <v>3982.3205587504667</v>
      </c>
      <c r="AB13">
        <f>IF(cleaned_avgs_only!AB13&lt;0,0,cleaned_avgs_only!AB13)</f>
        <v>0</v>
      </c>
      <c r="AC13">
        <f t="shared" si="0"/>
        <v>96988.201263781913</v>
      </c>
      <c r="AD13">
        <v>96988.201263781899</v>
      </c>
    </row>
    <row r="14" spans="1:30" x14ac:dyDescent="0.35">
      <c r="A14" t="s">
        <v>122</v>
      </c>
      <c r="B14" t="s">
        <v>155</v>
      </c>
      <c r="C14">
        <f>IF(cleaned_avgs_only!C14&lt;0,0,cleaned_avgs_only!C14)</f>
        <v>150078.1722544361</v>
      </c>
      <c r="D14">
        <f>IF(cleaned_avgs_only!D14&lt;0,0,cleaned_avgs_only!D14)</f>
        <v>0</v>
      </c>
      <c r="E14">
        <f>IF(cleaned_avgs_only!E14&lt;0,0,cleaned_avgs_only!E14)</f>
        <v>26178.090428736879</v>
      </c>
      <c r="F14">
        <f>IF(cleaned_avgs_only!F14&lt;0,0,cleaned_avgs_only!F14)</f>
        <v>0</v>
      </c>
      <c r="G14">
        <f>IF(cleaned_avgs_only!G14&lt;0,0,cleaned_avgs_only!G14)</f>
        <v>6522.7832950214188</v>
      </c>
      <c r="H14">
        <f>IF(cleaned_avgs_only!H14&lt;0,0,cleaned_avgs_only!H14)</f>
        <v>1222.8244071036167</v>
      </c>
      <c r="I14">
        <f>IF(cleaned_avgs_only!I14&lt;0,0,cleaned_avgs_only!I14)</f>
        <v>8548.4817296493475</v>
      </c>
      <c r="J14">
        <f>IF(cleaned_avgs_only!J14&lt;0,0,cleaned_avgs_only!J14)</f>
        <v>7187.7644847691363</v>
      </c>
      <c r="K14">
        <f>IF(cleaned_avgs_only!K14&lt;0,0,cleaned_avgs_only!K14)</f>
        <v>8395.5839072122126</v>
      </c>
      <c r="L14">
        <f>IF(cleaned_avgs_only!L14&lt;0,0,cleaned_avgs_only!L14)</f>
        <v>10385.01387714707</v>
      </c>
      <c r="M14">
        <f>IF(cleaned_avgs_only!M14&lt;0,0,cleaned_avgs_only!M14)</f>
        <v>1437.8766648495202</v>
      </c>
      <c r="N14">
        <f>IF(cleaned_avgs_only!N14&lt;0,0,cleaned_avgs_only!N14)</f>
        <v>1518.8837991750299</v>
      </c>
      <c r="O14">
        <f>IF(cleaned_avgs_only!O14&lt;0,0,cleaned_avgs_only!O14)</f>
        <v>1596.5651976219367</v>
      </c>
      <c r="P14">
        <f>IF(cleaned_avgs_only!P14&lt;0,0,cleaned_avgs_only!P14)</f>
        <v>8188.032997978059</v>
      </c>
      <c r="Q14">
        <f>IF(cleaned_avgs_only!Q14&lt;0,0,cleaned_avgs_only!Q14)</f>
        <v>1376.9125803249729</v>
      </c>
      <c r="R14">
        <f>IF(cleaned_avgs_only!R14&lt;0,0,cleaned_avgs_only!R14)</f>
        <v>3089.2117285582899</v>
      </c>
      <c r="S14">
        <f>IF(cleaned_avgs_only!S14&lt;0,0,cleaned_avgs_only!S14)</f>
        <v>1005.6661436991423</v>
      </c>
      <c r="T14">
        <f>IF(cleaned_avgs_only!T14&lt;0,0,cleaned_avgs_only!T14)</f>
        <v>0</v>
      </c>
      <c r="U14">
        <f>IF(cleaned_avgs_only!U14&lt;0,0,cleaned_avgs_only!U14)</f>
        <v>0</v>
      </c>
      <c r="V14">
        <f>IF(cleaned_avgs_only!V14&lt;0,0,cleaned_avgs_only!V14)</f>
        <v>17446.504506780315</v>
      </c>
      <c r="W14">
        <f>IF(cleaned_avgs_only!W14&lt;0,0,cleaned_avgs_only!W14)</f>
        <v>4088.9519611082601</v>
      </c>
      <c r="X14">
        <f>IF(cleaned_avgs_only!X14&lt;0,0,cleaned_avgs_only!X14)</f>
        <v>0</v>
      </c>
      <c r="Y14">
        <f>IF(cleaned_avgs_only!Y14&lt;0,0,cleaned_avgs_only!Y14)</f>
        <v>1147.1701770601312</v>
      </c>
      <c r="Z14">
        <f>IF(cleaned_avgs_only!Z14&lt;0,0,cleaned_avgs_only!Z14)</f>
        <v>3441.754414570461</v>
      </c>
      <c r="AA14">
        <f>IF(cleaned_avgs_only!AA14&lt;0,0,cleaned_avgs_only!AA14)</f>
        <v>3662.6002752479967</v>
      </c>
      <c r="AB14">
        <f>IF(cleaned_avgs_only!AB14&lt;0,0,cleaned_avgs_only!AB14)</f>
        <v>0</v>
      </c>
      <c r="AC14">
        <f t="shared" si="0"/>
        <v>266518.84483104991</v>
      </c>
      <c r="AD14">
        <v>266518.84483105002</v>
      </c>
    </row>
    <row r="15" spans="1:30" x14ac:dyDescent="0.35">
      <c r="A15" t="s">
        <v>123</v>
      </c>
      <c r="B15" t="s">
        <v>155</v>
      </c>
      <c r="C15">
        <f>IF(cleaned_avgs_only!C15&lt;0,0,cleaned_avgs_only!C15)</f>
        <v>14239.237704162784</v>
      </c>
      <c r="D15">
        <f>IF(cleaned_avgs_only!D15&lt;0,0,cleaned_avgs_only!D15)</f>
        <v>0</v>
      </c>
      <c r="E15">
        <f>IF(cleaned_avgs_only!E15&lt;0,0,cleaned_avgs_only!E15)</f>
        <v>6330.153927473174</v>
      </c>
      <c r="F15">
        <f>IF(cleaned_avgs_only!F15&lt;0,0,cleaned_avgs_only!F15)</f>
        <v>0</v>
      </c>
      <c r="G15">
        <f>IF(cleaned_avgs_only!G15&lt;0,0,cleaned_avgs_only!G15)</f>
        <v>2627.2041960325132</v>
      </c>
      <c r="H15">
        <f>IF(cleaned_avgs_only!H15&lt;0,0,cleaned_avgs_only!H15)</f>
        <v>584.32750543916063</v>
      </c>
      <c r="I15">
        <f>IF(cleaned_avgs_only!I15&lt;0,0,cleaned_avgs_only!I15)</f>
        <v>2706.3495459416167</v>
      </c>
      <c r="J15">
        <f>IF(cleaned_avgs_only!J15&lt;0,0,cleaned_avgs_only!J15)</f>
        <v>1900.4801562713067</v>
      </c>
      <c r="K15">
        <f>IF(cleaned_avgs_only!K15&lt;0,0,cleaned_avgs_only!K15)</f>
        <v>972.17763251010126</v>
      </c>
      <c r="L15">
        <f>IF(cleaned_avgs_only!L15&lt;0,0,cleaned_avgs_only!L15)</f>
        <v>5240.8406051539196</v>
      </c>
      <c r="M15">
        <f>IF(cleaned_avgs_only!M15&lt;0,0,cleaned_avgs_only!M15)</f>
        <v>484.24608068655635</v>
      </c>
      <c r="N15">
        <f>IF(cleaned_avgs_only!N15&lt;0,0,cleaned_avgs_only!N15)</f>
        <v>327.25741172479235</v>
      </c>
      <c r="O15">
        <f>IF(cleaned_avgs_only!O15&lt;0,0,cleaned_avgs_only!O15)</f>
        <v>365.62409743726835</v>
      </c>
      <c r="P15">
        <f>IF(cleaned_avgs_only!P15&lt;0,0,cleaned_avgs_only!P15)</f>
        <v>3012.2450334576665</v>
      </c>
      <c r="Q15">
        <f>IF(cleaned_avgs_only!Q15&lt;0,0,cleaned_avgs_only!Q15)</f>
        <v>463.81139671987211</v>
      </c>
      <c r="R15">
        <f>IF(cleaned_avgs_only!R15&lt;0,0,cleaned_avgs_only!R15)</f>
        <v>2602.59277428725</v>
      </c>
      <c r="S15">
        <f>IF(cleaned_avgs_only!S15&lt;0,0,cleaned_avgs_only!S15)</f>
        <v>963.92604897739636</v>
      </c>
      <c r="T15">
        <f>IF(cleaned_avgs_only!T15&lt;0,0,cleaned_avgs_only!T15)</f>
        <v>0</v>
      </c>
      <c r="U15">
        <f>IF(cleaned_avgs_only!U15&lt;0,0,cleaned_avgs_only!U15)</f>
        <v>0</v>
      </c>
      <c r="V15">
        <f>IF(cleaned_avgs_only!V15&lt;0,0,cleaned_avgs_only!V15)</f>
        <v>34354.930116808704</v>
      </c>
      <c r="W15">
        <f>IF(cleaned_avgs_only!W15&lt;0,0,cleaned_avgs_only!W15)</f>
        <v>2383.3078506876132</v>
      </c>
      <c r="X15">
        <f>IF(cleaned_avgs_only!X15&lt;0,0,cleaned_avgs_only!X15)</f>
        <v>0</v>
      </c>
      <c r="Y15">
        <f>IF(cleaned_avgs_only!Y15&lt;0,0,cleaned_avgs_only!Y15)</f>
        <v>411.61045566661033</v>
      </c>
      <c r="Z15">
        <f>IF(cleaned_avgs_only!Z15&lt;0,0,cleaned_avgs_only!Z15)</f>
        <v>2756.6875231832005</v>
      </c>
      <c r="AA15">
        <f>IF(cleaned_avgs_only!AA15&lt;0,0,cleaned_avgs_only!AA15)</f>
        <v>2966.9446901528736</v>
      </c>
      <c r="AB15">
        <f>IF(cleaned_avgs_only!AB15&lt;0,0,cleaned_avgs_only!AB15)</f>
        <v>0</v>
      </c>
      <c r="AC15">
        <f t="shared" si="0"/>
        <v>85693.954752774385</v>
      </c>
      <c r="AD15">
        <v>85693.9547527744</v>
      </c>
    </row>
    <row r="16" spans="1:30" x14ac:dyDescent="0.35">
      <c r="A16" t="s">
        <v>124</v>
      </c>
      <c r="B16" t="s">
        <v>155</v>
      </c>
      <c r="C16">
        <f>IF(cleaned_avgs_only!C16&lt;0,0,cleaned_avgs_only!C16)</f>
        <v>18791.066893677518</v>
      </c>
      <c r="D16">
        <f>IF(cleaned_avgs_only!D16&lt;0,0,cleaned_avgs_only!D16)</f>
        <v>0</v>
      </c>
      <c r="E16">
        <f>IF(cleaned_avgs_only!E16&lt;0,0,cleaned_avgs_only!E16)</f>
        <v>26081.08279530541</v>
      </c>
      <c r="F16">
        <f>IF(cleaned_avgs_only!F16&lt;0,0,cleaned_avgs_only!F16)</f>
        <v>0</v>
      </c>
      <c r="G16">
        <f>IF(cleaned_avgs_only!G16&lt;0,0,cleaned_avgs_only!G16)</f>
        <v>11113.812262539081</v>
      </c>
      <c r="H16">
        <f>IF(cleaned_avgs_only!H16&lt;0,0,cleaned_avgs_only!H16)</f>
        <v>1420.4338384304931</v>
      </c>
      <c r="I16">
        <f>IF(cleaned_avgs_only!I16&lt;0,0,cleaned_avgs_only!I16)</f>
        <v>10259.990161454984</v>
      </c>
      <c r="J16">
        <f>IF(cleaned_avgs_only!J16&lt;0,0,cleaned_avgs_only!J16)</f>
        <v>6900.8939263597231</v>
      </c>
      <c r="K16">
        <f>IF(cleaned_avgs_only!K16&lt;0,0,cleaned_avgs_only!K16)</f>
        <v>4899.0880362164771</v>
      </c>
      <c r="L16">
        <f>IF(cleaned_avgs_only!L16&lt;0,0,cleaned_avgs_only!L16)</f>
        <v>13592.036336377974</v>
      </c>
      <c r="M16">
        <f>IF(cleaned_avgs_only!M16&lt;0,0,cleaned_avgs_only!M16)</f>
        <v>1379.5246501292024</v>
      </c>
      <c r="N16">
        <f>IF(cleaned_avgs_only!N16&lt;0,0,cleaned_avgs_only!N16)</f>
        <v>1373.4996580297022</v>
      </c>
      <c r="O16">
        <f>IF(cleaned_avgs_only!O16&lt;0,0,cleaned_avgs_only!O16)</f>
        <v>1142.1508686239147</v>
      </c>
      <c r="P16">
        <f>IF(cleaned_avgs_only!P16&lt;0,0,cleaned_avgs_only!P16)</f>
        <v>7729.4433298915637</v>
      </c>
      <c r="Q16">
        <f>IF(cleaned_avgs_only!Q16&lt;0,0,cleaned_avgs_only!Q16)</f>
        <v>2093.9715148970827</v>
      </c>
      <c r="R16">
        <f>IF(cleaned_avgs_only!R16&lt;0,0,cleaned_avgs_only!R16)</f>
        <v>4226.8548137071566</v>
      </c>
      <c r="S16">
        <f>IF(cleaned_avgs_only!S16&lt;0,0,cleaned_avgs_only!S16)</f>
        <v>1143.426120343014</v>
      </c>
      <c r="T16">
        <f>IF(cleaned_avgs_only!T16&lt;0,0,cleaned_avgs_only!T16)</f>
        <v>0</v>
      </c>
      <c r="U16">
        <f>IF(cleaned_avgs_only!U16&lt;0,0,cleaned_avgs_only!U16)</f>
        <v>0</v>
      </c>
      <c r="V16">
        <f>IF(cleaned_avgs_only!V16&lt;0,0,cleaned_avgs_only!V16)</f>
        <v>37676.092246972665</v>
      </c>
      <c r="W16">
        <f>IF(cleaned_avgs_only!W16&lt;0,0,cleaned_avgs_only!W16)</f>
        <v>3605.8757120315436</v>
      </c>
      <c r="X16">
        <f>IF(cleaned_avgs_only!X16&lt;0,0,cleaned_avgs_only!X16)</f>
        <v>0</v>
      </c>
      <c r="Y16">
        <f>IF(cleaned_avgs_only!Y16&lt;0,0,cleaned_avgs_only!Y16)</f>
        <v>1105.3370997415614</v>
      </c>
      <c r="Z16">
        <f>IF(cleaned_avgs_only!Z16&lt;0,0,cleaned_avgs_only!Z16)</f>
        <v>4530.2936339684211</v>
      </c>
      <c r="AA16">
        <f>IF(cleaned_avgs_only!AA16&lt;0,0,cleaned_avgs_only!AA16)</f>
        <v>4684.1112625007436</v>
      </c>
      <c r="AB16">
        <f>IF(cleaned_avgs_only!AB16&lt;0,0,cleaned_avgs_only!AB16)</f>
        <v>0</v>
      </c>
      <c r="AC16">
        <f t="shared" si="0"/>
        <v>163748.98516119827</v>
      </c>
      <c r="AD16">
        <v>163748.98516119801</v>
      </c>
    </row>
    <row r="17" spans="1:30" x14ac:dyDescent="0.35">
      <c r="A17" t="s">
        <v>111</v>
      </c>
      <c r="B17" t="s">
        <v>155</v>
      </c>
      <c r="C17">
        <f>IF(cleaned_avgs_only!C17&lt;0,0,cleaned_avgs_only!C17)</f>
        <v>20620.483399740533</v>
      </c>
      <c r="D17">
        <f>IF(cleaned_avgs_only!D17&lt;0,0,cleaned_avgs_only!D17)</f>
        <v>0</v>
      </c>
      <c r="E17">
        <f>IF(cleaned_avgs_only!E17&lt;0,0,cleaned_avgs_only!E17)</f>
        <v>16866.702950856441</v>
      </c>
      <c r="F17">
        <f>IF(cleaned_avgs_only!F17&lt;0,0,cleaned_avgs_only!F17)</f>
        <v>0</v>
      </c>
      <c r="G17">
        <f>IF(cleaned_avgs_only!G17&lt;0,0,cleaned_avgs_only!G17)</f>
        <v>14175.673187944012</v>
      </c>
      <c r="H17">
        <f>IF(cleaned_avgs_only!H17&lt;0,0,cleaned_avgs_only!H17)</f>
        <v>892.69662754504895</v>
      </c>
      <c r="I17">
        <f>IF(cleaned_avgs_only!I17&lt;0,0,cleaned_avgs_only!I17)</f>
        <v>6314.3667107905667</v>
      </c>
      <c r="J17">
        <f>IF(cleaned_avgs_only!J17&lt;0,0,cleaned_avgs_only!J17)</f>
        <v>3707.2230079825563</v>
      </c>
      <c r="K17">
        <f>IF(cleaned_avgs_only!K17&lt;0,0,cleaned_avgs_only!K17)</f>
        <v>134.45860080674268</v>
      </c>
      <c r="L17">
        <f>IF(cleaned_avgs_only!L17&lt;0,0,cleaned_avgs_only!L17)</f>
        <v>9497.1359475333138</v>
      </c>
      <c r="M17">
        <f>IF(cleaned_avgs_only!M17&lt;0,0,cleaned_avgs_only!M17)</f>
        <v>493.50864417029351</v>
      </c>
      <c r="N17">
        <f>IF(cleaned_avgs_only!N17&lt;0,0,cleaned_avgs_only!N17)</f>
        <v>512.55753119709027</v>
      </c>
      <c r="O17">
        <f>IF(cleaned_avgs_only!O17&lt;0,0,cleaned_avgs_only!O17)</f>
        <v>597.70262159269907</v>
      </c>
      <c r="P17">
        <f>IF(cleaned_avgs_only!P17&lt;0,0,cleaned_avgs_only!P17)</f>
        <v>4457.6911445902279</v>
      </c>
      <c r="Q17">
        <f>IF(cleaned_avgs_only!Q17&lt;0,0,cleaned_avgs_only!Q17)</f>
        <v>984.91015674706944</v>
      </c>
      <c r="R17">
        <f>IF(cleaned_avgs_only!R17&lt;0,0,cleaned_avgs_only!R17)</f>
        <v>2434.0599876167448</v>
      </c>
      <c r="S17">
        <f>IF(cleaned_avgs_only!S17&lt;0,0,cleaned_avgs_only!S17)</f>
        <v>712.49677155385734</v>
      </c>
      <c r="T17">
        <f>IF(cleaned_avgs_only!T17&lt;0,0,cleaned_avgs_only!T17)</f>
        <v>0</v>
      </c>
      <c r="U17">
        <f>IF(cleaned_avgs_only!U17&lt;0,0,cleaned_avgs_only!U17)</f>
        <v>0</v>
      </c>
      <c r="V17">
        <f>IF(cleaned_avgs_only!V17&lt;0,0,cleaned_avgs_only!V17)</f>
        <v>32540.758438402001</v>
      </c>
      <c r="W17">
        <f>IF(cleaned_avgs_only!W17&lt;0,0,cleaned_avgs_only!W17)</f>
        <v>1698.6986455909234</v>
      </c>
      <c r="X17">
        <f>IF(cleaned_avgs_only!X17&lt;0,0,cleaned_avgs_only!X17)</f>
        <v>0</v>
      </c>
      <c r="Y17">
        <f>IF(cleaned_avgs_only!Y17&lt;0,0,cleaned_avgs_only!Y17)</f>
        <v>644.14923486232726</v>
      </c>
      <c r="Z17">
        <f>IF(cleaned_avgs_only!Z17&lt;0,0,cleaned_avgs_only!Z17)</f>
        <v>3472.0967348657746</v>
      </c>
      <c r="AA17">
        <f>IF(cleaned_avgs_only!AA17&lt;0,0,cleaned_avgs_only!AA17)</f>
        <v>3553.8978724388239</v>
      </c>
      <c r="AB17">
        <f>IF(cleaned_avgs_only!AB17&lt;0,0,cleaned_avgs_only!AB17)</f>
        <v>0</v>
      </c>
      <c r="AC17">
        <f t="shared" si="0"/>
        <v>124311.26821682701</v>
      </c>
      <c r="AD17">
        <v>124311.268216827</v>
      </c>
    </row>
    <row r="18" spans="1:30" x14ac:dyDescent="0.35">
      <c r="A18" t="s">
        <v>112</v>
      </c>
      <c r="B18" t="s">
        <v>155</v>
      </c>
      <c r="C18">
        <f>IF(cleaned_avgs_only!C18&lt;0,0,cleaned_avgs_only!C18)</f>
        <v>20782.491419993483</v>
      </c>
      <c r="D18">
        <f>IF(cleaned_avgs_only!D18&lt;0,0,cleaned_avgs_only!D18)</f>
        <v>0</v>
      </c>
      <c r="E18">
        <f>IF(cleaned_avgs_only!E18&lt;0,0,cleaned_avgs_only!E18)</f>
        <v>8094.2758590324438</v>
      </c>
      <c r="F18">
        <f>IF(cleaned_avgs_only!F18&lt;0,0,cleaned_avgs_only!F18)</f>
        <v>0</v>
      </c>
      <c r="G18">
        <f>IF(cleaned_avgs_only!G18&lt;0,0,cleaned_avgs_only!G18)</f>
        <v>3412.7828207130456</v>
      </c>
      <c r="H18">
        <f>IF(cleaned_avgs_only!H18&lt;0,0,cleaned_avgs_only!H18)</f>
        <v>648.50811914006533</v>
      </c>
      <c r="I18">
        <f>IF(cleaned_avgs_only!I18&lt;0,0,cleaned_avgs_only!I18)</f>
        <v>3401.9272444648232</v>
      </c>
      <c r="J18">
        <f>IF(cleaned_avgs_only!J18&lt;0,0,cleaned_avgs_only!J18)</f>
        <v>2024.0401296303301</v>
      </c>
      <c r="K18">
        <f>IF(cleaned_avgs_only!K18&lt;0,0,cleaned_avgs_only!K18)</f>
        <v>300.73340789903472</v>
      </c>
      <c r="L18">
        <f>IF(cleaned_avgs_only!L18&lt;0,0,cleaned_avgs_only!L18)</f>
        <v>4402.7795520398604</v>
      </c>
      <c r="M18">
        <f>IF(cleaned_avgs_only!M18&lt;0,0,cleaned_avgs_only!M18)</f>
        <v>181.67458229088467</v>
      </c>
      <c r="N18">
        <f>IF(cleaned_avgs_only!N18&lt;0,0,cleaned_avgs_only!N18)</f>
        <v>203.5103188235249</v>
      </c>
      <c r="O18">
        <f>IF(cleaned_avgs_only!O18&lt;0,0,cleaned_avgs_only!O18)</f>
        <v>303.87193099454402</v>
      </c>
      <c r="P18">
        <f>IF(cleaned_avgs_only!P18&lt;0,0,cleaned_avgs_only!P18)</f>
        <v>1846.1065763668676</v>
      </c>
      <c r="Q18">
        <f>IF(cleaned_avgs_only!Q18&lt;0,0,cleaned_avgs_only!Q18)</f>
        <v>294.87599656941785</v>
      </c>
      <c r="R18">
        <f>IF(cleaned_avgs_only!R18&lt;0,0,cleaned_avgs_only!R18)</f>
        <v>1770.5794150991824</v>
      </c>
      <c r="S18">
        <f>IF(cleaned_avgs_only!S18&lt;0,0,cleaned_avgs_only!S18)</f>
        <v>588.62751395550606</v>
      </c>
      <c r="T18">
        <f>IF(cleaned_avgs_only!T18&lt;0,0,cleaned_avgs_only!T18)</f>
        <v>0</v>
      </c>
      <c r="U18">
        <f>IF(cleaned_avgs_only!U18&lt;0,0,cleaned_avgs_only!U18)</f>
        <v>0</v>
      </c>
      <c r="V18">
        <f>IF(cleaned_avgs_only!V18&lt;0,0,cleaned_avgs_only!V18)</f>
        <v>21772.719123439558</v>
      </c>
      <c r="W18">
        <f>IF(cleaned_avgs_only!W18&lt;0,0,cleaned_avgs_only!W18)</f>
        <v>1086.4811673760244</v>
      </c>
      <c r="X18">
        <f>IF(cleaned_avgs_only!X18&lt;0,0,cleaned_avgs_only!X18)</f>
        <v>0</v>
      </c>
      <c r="Y18">
        <f>IF(cleaned_avgs_only!Y18&lt;0,0,cleaned_avgs_only!Y18)</f>
        <v>418.44479883360697</v>
      </c>
      <c r="Z18">
        <f>IF(cleaned_avgs_only!Z18&lt;0,0,cleaned_avgs_only!Z18)</f>
        <v>2049.1244158738623</v>
      </c>
      <c r="AA18">
        <f>IF(cleaned_avgs_only!AA18&lt;0,0,cleaned_avgs_only!AA18)</f>
        <v>2198.6342723323669</v>
      </c>
      <c r="AB18">
        <f>IF(cleaned_avgs_only!AB18&lt;0,0,cleaned_avgs_only!AB18)</f>
        <v>0</v>
      </c>
      <c r="AC18">
        <f t="shared" si="0"/>
        <v>75782.188664868416</v>
      </c>
      <c r="AD18">
        <v>75782.188664868401</v>
      </c>
    </row>
    <row r="19" spans="1:30" x14ac:dyDescent="0.35">
      <c r="A19" t="s">
        <v>113</v>
      </c>
      <c r="B19" t="s">
        <v>155</v>
      </c>
      <c r="C19">
        <f>IF(cleaned_avgs_only!C19&lt;0,0,cleaned_avgs_only!C19)</f>
        <v>13531.610324526133</v>
      </c>
      <c r="D19">
        <f>IF(cleaned_avgs_only!D19&lt;0,0,cleaned_avgs_only!D19)</f>
        <v>0</v>
      </c>
      <c r="E19">
        <f>IF(cleaned_avgs_only!E19&lt;0,0,cleaned_avgs_only!E19)</f>
        <v>8831.8937525048932</v>
      </c>
      <c r="F19">
        <f>IF(cleaned_avgs_only!F19&lt;0,0,cleaned_avgs_only!F19)</f>
        <v>0</v>
      </c>
      <c r="G19">
        <f>IF(cleaned_avgs_only!G19&lt;0,0,cleaned_avgs_only!G19)</f>
        <v>5309.2788032985818</v>
      </c>
      <c r="H19">
        <f>IF(cleaned_avgs_only!H19&lt;0,0,cleaned_avgs_only!H19)</f>
        <v>867.92567238047138</v>
      </c>
      <c r="I19">
        <f>IF(cleaned_avgs_only!I19&lt;0,0,cleaned_avgs_only!I19)</f>
        <v>5411.0082435141676</v>
      </c>
      <c r="J19">
        <f>IF(cleaned_avgs_only!J19&lt;0,0,cleaned_avgs_only!J19)</f>
        <v>3430.9290636663613</v>
      </c>
      <c r="K19">
        <f>IF(cleaned_avgs_only!K19&lt;0,0,cleaned_avgs_only!K19)</f>
        <v>0</v>
      </c>
      <c r="L19">
        <f>IF(cleaned_avgs_only!L19&lt;0,0,cleaned_avgs_only!L19)</f>
        <v>8717.2251072886665</v>
      </c>
      <c r="M19">
        <f>IF(cleaned_avgs_only!M19&lt;0,0,cleaned_avgs_only!M19)</f>
        <v>855.98192521512294</v>
      </c>
      <c r="N19">
        <f>IF(cleaned_avgs_only!N19&lt;0,0,cleaned_avgs_only!N19)</f>
        <v>401.03448499797213</v>
      </c>
      <c r="O19">
        <f>IF(cleaned_avgs_only!O19&lt;0,0,cleaned_avgs_only!O19)</f>
        <v>385.93446410164</v>
      </c>
      <c r="P19">
        <f>IF(cleaned_avgs_only!P19&lt;0,0,cleaned_avgs_only!P19)</f>
        <v>2024.9191584437133</v>
      </c>
      <c r="Q19">
        <f>IF(cleaned_avgs_only!Q19&lt;0,0,cleaned_avgs_only!Q19)</f>
        <v>495.2946314928945</v>
      </c>
      <c r="R19">
        <f>IF(cleaned_avgs_only!R19&lt;0,0,cleaned_avgs_only!R19)</f>
        <v>2347.8940885425723</v>
      </c>
      <c r="S19">
        <f>IF(cleaned_avgs_only!S19&lt;0,0,cleaned_avgs_only!S19)</f>
        <v>818.51757683900735</v>
      </c>
      <c r="T19">
        <f>IF(cleaned_avgs_only!T19&lt;0,0,cleaned_avgs_only!T19)</f>
        <v>0</v>
      </c>
      <c r="U19">
        <f>IF(cleaned_avgs_only!U19&lt;0,0,cleaned_avgs_only!U19)</f>
        <v>0</v>
      </c>
      <c r="V19">
        <f>IF(cleaned_avgs_only!V19&lt;0,0,cleaned_avgs_only!V19)</f>
        <v>34681.513025475746</v>
      </c>
      <c r="W19">
        <f>IF(cleaned_avgs_only!W19&lt;0,0,cleaned_avgs_only!W19)</f>
        <v>635.1294525262507</v>
      </c>
      <c r="X19">
        <f>IF(cleaned_avgs_only!X19&lt;0,0,cleaned_avgs_only!X19)</f>
        <v>0</v>
      </c>
      <c r="Y19">
        <f>IF(cleaned_avgs_only!Y19&lt;0,0,cleaned_avgs_only!Y19)</f>
        <v>424.97259872689466</v>
      </c>
      <c r="Z19">
        <f>IF(cleaned_avgs_only!Z19&lt;0,0,cleaned_avgs_only!Z19)</f>
        <v>2166.2447017724921</v>
      </c>
      <c r="AA19">
        <f>IF(cleaned_avgs_only!AA19&lt;0,0,cleaned_avgs_only!AA19)</f>
        <v>2263.2857923182105</v>
      </c>
      <c r="AB19">
        <f>IF(cleaned_avgs_only!AB19&lt;0,0,cleaned_avgs_only!AB19)</f>
        <v>0</v>
      </c>
      <c r="AC19">
        <f t="shared" si="0"/>
        <v>93600.5928676318</v>
      </c>
      <c r="AD19">
        <v>93600.5928676318</v>
      </c>
    </row>
    <row r="20" spans="1:30" x14ac:dyDescent="0.35">
      <c r="A20" t="s">
        <v>114</v>
      </c>
      <c r="B20" t="s">
        <v>155</v>
      </c>
      <c r="C20">
        <f>IF(cleaned_avgs_only!C20&lt;0,0,cleaned_avgs_only!C20)</f>
        <v>16907.515392043915</v>
      </c>
      <c r="D20">
        <f>IF(cleaned_avgs_only!D20&lt;0,0,cleaned_avgs_only!D20)</f>
        <v>0</v>
      </c>
      <c r="E20">
        <f>IF(cleaned_avgs_only!E20&lt;0,0,cleaned_avgs_only!E20)</f>
        <v>10836.721031236348</v>
      </c>
      <c r="F20">
        <f>IF(cleaned_avgs_only!F20&lt;0,0,cleaned_avgs_only!F20)</f>
        <v>0</v>
      </c>
      <c r="G20">
        <f>IF(cleaned_avgs_only!G20&lt;0,0,cleaned_avgs_only!G20)</f>
        <v>3041.5026476866528</v>
      </c>
      <c r="H20">
        <f>IF(cleaned_avgs_only!H20&lt;0,0,cleaned_avgs_only!H20)</f>
        <v>800.65396203253067</v>
      </c>
      <c r="I20">
        <f>IF(cleaned_avgs_only!I20&lt;0,0,cleaned_avgs_only!I20)</f>
        <v>4397.5380176324661</v>
      </c>
      <c r="J20">
        <f>IF(cleaned_avgs_only!J20&lt;0,0,cleaned_avgs_only!J20)</f>
        <v>4128.4134346169076</v>
      </c>
      <c r="K20">
        <f>IF(cleaned_avgs_only!K20&lt;0,0,cleaned_avgs_only!K20)</f>
        <v>3763.6599362450102</v>
      </c>
      <c r="L20">
        <f>IF(cleaned_avgs_only!L20&lt;0,0,cleaned_avgs_only!L20)</f>
        <v>4412.4985444980657</v>
      </c>
      <c r="M20">
        <f>IF(cleaned_avgs_only!M20&lt;0,0,cleaned_avgs_only!M20)</f>
        <v>775.56713675119875</v>
      </c>
      <c r="N20">
        <f>IF(cleaned_avgs_only!N20&lt;0,0,cleaned_avgs_only!N20)</f>
        <v>786.09963144062851</v>
      </c>
      <c r="O20">
        <f>IF(cleaned_avgs_only!O20&lt;0,0,cleaned_avgs_only!O20)</f>
        <v>796.28220445635236</v>
      </c>
      <c r="P20">
        <f>IF(cleaned_avgs_only!P20&lt;0,0,cleaned_avgs_only!P20)</f>
        <v>3772.1616693385404</v>
      </c>
      <c r="Q20">
        <f>IF(cleaned_avgs_only!Q20&lt;0,0,cleaned_avgs_only!Q20)</f>
        <v>1095.169125197089</v>
      </c>
      <c r="R20">
        <f>IF(cleaned_avgs_only!R20&lt;0,0,cleaned_avgs_only!R20)</f>
        <v>1574.6992235269065</v>
      </c>
      <c r="S20">
        <f>IF(cleaned_avgs_only!S20&lt;0,0,cleaned_avgs_only!S20)</f>
        <v>586.12236812784874</v>
      </c>
      <c r="T20">
        <f>IF(cleaned_avgs_only!T20&lt;0,0,cleaned_avgs_only!T20)</f>
        <v>0</v>
      </c>
      <c r="U20">
        <f>IF(cleaned_avgs_only!U20&lt;0,0,cleaned_avgs_only!U20)</f>
        <v>0</v>
      </c>
      <c r="V20">
        <f>IF(cleaned_avgs_only!V20&lt;0,0,cleaned_avgs_only!V20)</f>
        <v>9041.0358566324776</v>
      </c>
      <c r="W20">
        <f>IF(cleaned_avgs_only!W20&lt;0,0,cleaned_avgs_only!W20)</f>
        <v>1176.4845646959932</v>
      </c>
      <c r="X20">
        <f>IF(cleaned_avgs_only!X20&lt;0,0,cleaned_avgs_only!X20)</f>
        <v>0</v>
      </c>
      <c r="Y20">
        <f>IF(cleaned_avgs_only!Y20&lt;0,0,cleaned_avgs_only!Y20)</f>
        <v>548.28289252317927</v>
      </c>
      <c r="Z20">
        <f>IF(cleaned_avgs_only!Z20&lt;0,0,cleaned_avgs_only!Z20)</f>
        <v>1764.133645098329</v>
      </c>
      <c r="AA20">
        <f>IF(cleaned_avgs_only!AA20&lt;0,0,cleaned_avgs_only!AA20)</f>
        <v>1916.6941349007475</v>
      </c>
      <c r="AB20">
        <f>IF(cleaned_avgs_only!AB20&lt;0,0,cleaned_avgs_only!AB20)</f>
        <v>0</v>
      </c>
      <c r="AC20">
        <f t="shared" si="0"/>
        <v>72121.235418681172</v>
      </c>
      <c r="AD20">
        <v>72121.235418681201</v>
      </c>
    </row>
    <row r="21" spans="1:30" x14ac:dyDescent="0.35">
      <c r="A21" t="s">
        <v>49</v>
      </c>
      <c r="B21" t="s">
        <v>156</v>
      </c>
      <c r="C21">
        <f>IF(cleaned_avgs_only!C21&lt;0,0,cleaned_avgs_only!C21)</f>
        <v>165.82805397885471</v>
      </c>
      <c r="D21">
        <f>IF(cleaned_avgs_only!D21&lt;0,0,cleaned_avgs_only!D21)</f>
        <v>0</v>
      </c>
      <c r="E21">
        <f>IF(cleaned_avgs_only!E21&lt;0,0,cleaned_avgs_only!E21)</f>
        <v>0</v>
      </c>
      <c r="F21">
        <f>IF(cleaned_avgs_only!F21&lt;0,0,cleaned_avgs_only!F21)</f>
        <v>0</v>
      </c>
      <c r="G21">
        <f>IF(cleaned_avgs_only!G21&lt;0,0,cleaned_avgs_only!G21)</f>
        <v>0</v>
      </c>
      <c r="H21">
        <f>IF(cleaned_avgs_only!H21&lt;0,0,cleaned_avgs_only!H21)</f>
        <v>0</v>
      </c>
      <c r="I21">
        <f>IF(cleaned_avgs_only!I21&lt;0,0,cleaned_avgs_only!I21)</f>
        <v>0</v>
      </c>
      <c r="J21">
        <f>IF(cleaned_avgs_only!J21&lt;0,0,cleaned_avgs_only!J21)</f>
        <v>0</v>
      </c>
      <c r="K21">
        <f>IF(cleaned_avgs_only!K21&lt;0,0,cleaned_avgs_only!K21)</f>
        <v>719.04661748218496</v>
      </c>
      <c r="L21">
        <f>IF(cleaned_avgs_only!L21&lt;0,0,cleaned_avgs_only!L21)</f>
        <v>0</v>
      </c>
      <c r="M21">
        <f>IF(cleaned_avgs_only!M21&lt;0,0,cleaned_avgs_only!M21)</f>
        <v>55.292385863006501</v>
      </c>
      <c r="N21">
        <f>IF(cleaned_avgs_only!N21&lt;0,0,cleaned_avgs_only!N21)</f>
        <v>0</v>
      </c>
      <c r="O21">
        <f>IF(cleaned_avgs_only!O21&lt;0,0,cleaned_avgs_only!O21)</f>
        <v>0</v>
      </c>
      <c r="P21">
        <f>IF(cleaned_avgs_only!P21&lt;0,0,cleaned_avgs_only!P21)</f>
        <v>0</v>
      </c>
      <c r="Q21">
        <f>IF(cleaned_avgs_only!Q21&lt;0,0,cleaned_avgs_only!Q21)</f>
        <v>0</v>
      </c>
      <c r="R21">
        <f>IF(cleaned_avgs_only!R21&lt;0,0,cleaned_avgs_only!R21)</f>
        <v>0</v>
      </c>
      <c r="S21">
        <f>IF(cleaned_avgs_only!S21&lt;0,0,cleaned_avgs_only!S21)</f>
        <v>0</v>
      </c>
      <c r="T21">
        <f>IF(cleaned_avgs_only!T21&lt;0,0,cleaned_avgs_only!T21)</f>
        <v>0</v>
      </c>
      <c r="U21">
        <f>IF(cleaned_avgs_only!U21&lt;0,0,cleaned_avgs_only!U21)</f>
        <v>0</v>
      </c>
      <c r="V21">
        <f>IF(cleaned_avgs_only!V21&lt;0,0,cleaned_avgs_only!V21)</f>
        <v>0</v>
      </c>
      <c r="W21">
        <f>IF(cleaned_avgs_only!W21&lt;0,0,cleaned_avgs_only!W21)</f>
        <v>0</v>
      </c>
      <c r="X21">
        <f>IF(cleaned_avgs_only!X21&lt;0,0,cleaned_avgs_only!X21)</f>
        <v>0</v>
      </c>
      <c r="Y21">
        <f>IF(cleaned_avgs_only!Y21&lt;0,0,cleaned_avgs_only!Y21)</f>
        <v>0</v>
      </c>
      <c r="Z21">
        <f>IF(cleaned_avgs_only!Z21&lt;0,0,cleaned_avgs_only!Z21)</f>
        <v>0</v>
      </c>
      <c r="AA21">
        <f>IF(cleaned_avgs_only!AA21&lt;0,0,cleaned_avgs_only!AA21)</f>
        <v>0</v>
      </c>
      <c r="AB21">
        <f>IF(cleaned_avgs_only!AB21&lt;0,0,cleaned_avgs_only!AB21)</f>
        <v>4968.0192117132801</v>
      </c>
      <c r="AC21">
        <f t="shared" si="0"/>
        <v>5908.1862690373264</v>
      </c>
      <c r="AD21">
        <v>5908.18626903733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120A6-C00A-4660-AB7C-5AE1F75D2F4C}">
  <dimension ref="A1:AB21"/>
  <sheetViews>
    <sheetView workbookViewId="0">
      <selection activeCell="C3" sqref="C3"/>
    </sheetView>
  </sheetViews>
  <sheetFormatPr defaultRowHeight="14.5" x14ac:dyDescent="0.35"/>
  <sheetData>
    <row r="1" spans="1:28" x14ac:dyDescent="0.35">
      <c r="A1" t="s">
        <v>105</v>
      </c>
      <c r="B1" t="s">
        <v>153</v>
      </c>
      <c r="C1" t="s">
        <v>127</v>
      </c>
      <c r="D1" t="s">
        <v>128</v>
      </c>
      <c r="E1" t="s">
        <v>129</v>
      </c>
      <c r="F1" t="s">
        <v>130</v>
      </c>
      <c r="G1" t="s">
        <v>131</v>
      </c>
      <c r="H1" t="s">
        <v>132</v>
      </c>
      <c r="I1" t="s">
        <v>133</v>
      </c>
      <c r="J1" t="s">
        <v>134</v>
      </c>
      <c r="K1" t="s">
        <v>135</v>
      </c>
      <c r="L1" t="s">
        <v>136</v>
      </c>
      <c r="M1" t="s">
        <v>137</v>
      </c>
      <c r="N1" t="s">
        <v>138</v>
      </c>
      <c r="O1" t="s">
        <v>139</v>
      </c>
      <c r="P1" t="s">
        <v>140</v>
      </c>
      <c r="Q1" t="s">
        <v>141</v>
      </c>
      <c r="R1" t="s">
        <v>142</v>
      </c>
      <c r="S1" t="s">
        <v>143</v>
      </c>
      <c r="T1" t="s">
        <v>144</v>
      </c>
      <c r="U1" t="s">
        <v>145</v>
      </c>
      <c r="V1" t="s">
        <v>146</v>
      </c>
      <c r="W1" t="s">
        <v>147</v>
      </c>
      <c r="X1" t="s">
        <v>148</v>
      </c>
      <c r="Y1" t="s">
        <v>149</v>
      </c>
      <c r="Z1" t="s">
        <v>150</v>
      </c>
      <c r="AA1" t="s">
        <v>151</v>
      </c>
      <c r="AB1" t="s">
        <v>152</v>
      </c>
    </row>
    <row r="2" spans="1:28" x14ac:dyDescent="0.35">
      <c r="A2" t="s">
        <v>116</v>
      </c>
      <c r="B2" t="s">
        <v>154</v>
      </c>
      <c r="C2">
        <f>'ratios set up'!C2/96449.1045605167</f>
        <v>0.11793026943347683</v>
      </c>
      <c r="D2">
        <f>'ratios set up'!D2/96449.1045605167</f>
        <v>0</v>
      </c>
      <c r="E2">
        <f>'ratios set up'!E2/96449.1045605167</f>
        <v>6.668722080531192E-2</v>
      </c>
      <c r="F2">
        <f>'ratios set up'!F2/96449.1045605167</f>
        <v>0</v>
      </c>
      <c r="G2">
        <f>'ratios set up'!G2/96449.1045605167</f>
        <v>2.8546152148825402E-2</v>
      </c>
      <c r="H2">
        <f>'ratios set up'!H2/96449.1045605167</f>
        <v>7.8507492846943087E-3</v>
      </c>
      <c r="I2">
        <f>'ratios set up'!I2/96449.1045605167</f>
        <v>5.6831058138666707E-2</v>
      </c>
      <c r="J2">
        <f>'ratios set up'!J2/96449.1045605167</f>
        <v>2.2354668798207553E-2</v>
      </c>
      <c r="K2">
        <f>'ratios set up'!K2/96449.1045605167</f>
        <v>0</v>
      </c>
      <c r="L2">
        <f>'ratios set up'!L2/96449.1045605167</f>
        <v>5.2827561562665895E-2</v>
      </c>
      <c r="M2">
        <f>'ratios set up'!M2/96449.1045605167</f>
        <v>3.0669239196140789E-3</v>
      </c>
      <c r="N2">
        <f>'ratios set up'!N2/96449.1045605167</f>
        <v>2.8896870532875776E-3</v>
      </c>
      <c r="O2">
        <f>'ratios set up'!O2/96449.1045605167</f>
        <v>3.7561686112252365E-3</v>
      </c>
      <c r="P2">
        <f>'ratios set up'!P2/96449.1045605167</f>
        <v>2.2856916548179774E-2</v>
      </c>
      <c r="Q2">
        <f>'ratios set up'!Q2/96449.1045605167</f>
        <v>6.5306552930173968E-4</v>
      </c>
      <c r="R2">
        <f>'ratios set up'!R2/96449.1045605167</f>
        <v>3.4685742015220025E-2</v>
      </c>
      <c r="S2">
        <f>'ratios set up'!S2/96449.1045605167</f>
        <v>4.170653050942167E-3</v>
      </c>
      <c r="T2">
        <f>'ratios set up'!T2/96449.1045605167</f>
        <v>0</v>
      </c>
      <c r="U2">
        <f>'ratios set up'!U2/96449.1045605167</f>
        <v>0</v>
      </c>
      <c r="V2">
        <f>'ratios set up'!V2/96449.1045605167</f>
        <v>0.44117215113829966</v>
      </c>
      <c r="W2">
        <f>'ratios set up'!W2/96449.1045605167</f>
        <v>2.6016823671813228E-2</v>
      </c>
      <c r="X2">
        <f>'ratios set up'!X2/96449.1045605167</f>
        <v>0</v>
      </c>
      <c r="Y2">
        <f>'ratios set up'!Y2/96449.1045605167</f>
        <v>6.7513404113832198E-3</v>
      </c>
      <c r="Z2">
        <f>'ratios set up'!Z2/96449.1045605167</f>
        <v>4.9745290500417899E-2</v>
      </c>
      <c r="AA2">
        <f>'ratios set up'!AA2/96449.1045605167</f>
        <v>5.1207557378466981E-2</v>
      </c>
      <c r="AB2">
        <f>'ratios set up'!AB2/96449.1045605167</f>
        <v>0</v>
      </c>
    </row>
    <row r="3" spans="1:28" x14ac:dyDescent="0.35">
      <c r="A3" t="s">
        <v>117</v>
      </c>
      <c r="B3" t="s">
        <v>154</v>
      </c>
      <c r="C3">
        <f>'ratios set up'!C3/73399.1833179927</f>
        <v>0.4295484132460744</v>
      </c>
      <c r="D3">
        <f>'ratios set up'!D3/73399.1833179927</f>
        <v>0</v>
      </c>
      <c r="E3">
        <f>'ratios set up'!E3/73399.1833179927</f>
        <v>4.5946168885227769E-2</v>
      </c>
      <c r="F3">
        <f>'ratios set up'!F3/73399.1833179927</f>
        <v>0</v>
      </c>
      <c r="G3">
        <f>'ratios set up'!G3/73399.1833179927</f>
        <v>1.4246120595819362E-2</v>
      </c>
      <c r="H3">
        <f>'ratios set up'!H3/73399.1833179927</f>
        <v>4.2559011088652279E-3</v>
      </c>
      <c r="I3">
        <f>'ratios set up'!I3/73399.1833179927</f>
        <v>1.9062427271513329E-2</v>
      </c>
      <c r="J3">
        <f>'ratios set up'!J3/73399.1833179927</f>
        <v>1.5326445456066118E-2</v>
      </c>
      <c r="K3">
        <f>'ratios set up'!K3/73399.1833179927</f>
        <v>0</v>
      </c>
      <c r="L3">
        <f>'ratios set up'!L3/73399.1833179927</f>
        <v>2.8425427550902976E-2</v>
      </c>
      <c r="M3">
        <f>'ratios set up'!M3/73399.1833179927</f>
        <v>1.0689363593632067E-3</v>
      </c>
      <c r="N3">
        <f>'ratios set up'!N3/73399.1833179927</f>
        <v>2.158612776667063E-3</v>
      </c>
      <c r="O3">
        <f>'ratios set up'!O3/73399.1833179927</f>
        <v>1.5797218587518772E-3</v>
      </c>
      <c r="P3">
        <f>'ratios set up'!P3/73399.1833179927</f>
        <v>2.4756766392243109E-2</v>
      </c>
      <c r="Q3">
        <f>'ratios set up'!Q3/73399.1833179927</f>
        <v>6.4174869195206079E-4</v>
      </c>
      <c r="R3">
        <f>'ratios set up'!R3/73399.1833179927</f>
        <v>2.2921057058283976E-2</v>
      </c>
      <c r="S3">
        <f>'ratios set up'!S3/73399.1833179927</f>
        <v>3.1185844174758943E-3</v>
      </c>
      <c r="T3">
        <f>'ratios set up'!T3/73399.1833179927</f>
        <v>0</v>
      </c>
      <c r="U3">
        <f>'ratios set up'!U3/73399.1833179927</f>
        <v>0</v>
      </c>
      <c r="V3">
        <f>'ratios set up'!V3/73399.1833179927</f>
        <v>0.35080156394520606</v>
      </c>
      <c r="W3">
        <f>'ratios set up'!W3/73399.1833179927</f>
        <v>3.3227897441818221E-3</v>
      </c>
      <c r="X3">
        <f>'ratios set up'!X3/73399.1833179927</f>
        <v>0</v>
      </c>
      <c r="Y3">
        <f>'ratios set up'!Y3/73399.1833179927</f>
        <v>2.7446391356225953E-3</v>
      </c>
      <c r="Z3">
        <f>'ratios set up'!Z3/73399.1833179927</f>
        <v>1.3910743798022481E-2</v>
      </c>
      <c r="AA3">
        <f>'ratios set up'!AA3/73399.1833179927</f>
        <v>1.6163931707761231E-2</v>
      </c>
      <c r="AB3">
        <f>'ratios set up'!AB3/73399.1833179927</f>
        <v>0</v>
      </c>
    </row>
    <row r="4" spans="1:28" x14ac:dyDescent="0.35">
      <c r="A4" t="s">
        <v>118</v>
      </c>
      <c r="B4" t="s">
        <v>154</v>
      </c>
      <c r="C4">
        <f>'ratios set up'!C4/131385.867488024</f>
        <v>5.7944660207957459E-2</v>
      </c>
      <c r="D4">
        <f>'ratios set up'!D4/131385.867488024</f>
        <v>0</v>
      </c>
      <c r="E4">
        <f>'ratios set up'!E4/131385.867488024</f>
        <v>9.3031463756269792E-2</v>
      </c>
      <c r="F4">
        <f>'ratios set up'!F4/131385.867488024</f>
        <v>0</v>
      </c>
      <c r="G4">
        <f>'ratios set up'!G4/131385.867488024</f>
        <v>4.6721641714181868E-2</v>
      </c>
      <c r="H4">
        <f>'ratios set up'!H4/131385.867488024</f>
        <v>8.9787626071410262E-3</v>
      </c>
      <c r="I4">
        <f>'ratios set up'!I4/131385.867488024</f>
        <v>6.5811066418661218E-2</v>
      </c>
      <c r="J4">
        <f>'ratios set up'!J4/131385.867488024</f>
        <v>3.9612513645015494E-2</v>
      </c>
      <c r="K4">
        <f>'ratios set up'!K4/131385.867488024</f>
        <v>0</v>
      </c>
      <c r="L4">
        <f>'ratios set up'!L4/131385.867488024</f>
        <v>8.274739326104219E-2</v>
      </c>
      <c r="M4">
        <f>'ratios set up'!M4/131385.867488024</f>
        <v>7.8150855928175705E-3</v>
      </c>
      <c r="N4">
        <f>'ratios set up'!N4/131385.867488024</f>
        <v>3.9894773018459839E-3</v>
      </c>
      <c r="O4">
        <f>'ratios set up'!O4/131385.867488024</f>
        <v>2.3431517648831161E-2</v>
      </c>
      <c r="P4">
        <f>'ratios set up'!P4/131385.867488024</f>
        <v>2.8849484844394424E-2</v>
      </c>
      <c r="Q4">
        <f>'ratios set up'!Q4/131385.867488024</f>
        <v>1.5389267419551208E-2</v>
      </c>
      <c r="R4">
        <f>'ratios set up'!R4/131385.867488024</f>
        <v>3.8431482300556867E-2</v>
      </c>
      <c r="S4">
        <f>'ratios set up'!S4/131385.867488024</f>
        <v>5.8229381243654968E-3</v>
      </c>
      <c r="T4">
        <f>'ratios set up'!T4/131385.867488024</f>
        <v>0</v>
      </c>
      <c r="U4">
        <f>'ratios set up'!U4/131385.867488024</f>
        <v>0</v>
      </c>
      <c r="V4">
        <f>'ratios set up'!V4/131385.867488024</f>
        <v>0.42562450620696562</v>
      </c>
      <c r="W4">
        <f>'ratios set up'!W4/131385.867488024</f>
        <v>6.0090767777703676E-3</v>
      </c>
      <c r="X4">
        <f>'ratios set up'!X4/131385.867488024</f>
        <v>0</v>
      </c>
      <c r="Y4">
        <f>'ratios set up'!Y4/131385.867488024</f>
        <v>4.0249913148903988E-3</v>
      </c>
      <c r="Z4">
        <f>'ratios set up'!Z4/131385.867488024</f>
        <v>2.1896996710164249E-2</v>
      </c>
      <c r="AA4">
        <f>'ratios set up'!AA4/131385.867488024</f>
        <v>2.3867674147575849E-2</v>
      </c>
      <c r="AB4">
        <f>'ratios set up'!AB4/131385.867488024</f>
        <v>0</v>
      </c>
    </row>
    <row r="5" spans="1:28" x14ac:dyDescent="0.35">
      <c r="A5" t="s">
        <v>119</v>
      </c>
      <c r="B5" t="s">
        <v>154</v>
      </c>
      <c r="C5">
        <f>'ratios set up'!C5/136037.687528768</f>
        <v>0.42845144059924134</v>
      </c>
      <c r="D5">
        <f>'ratios set up'!D5/136037.687528768</f>
        <v>0</v>
      </c>
      <c r="E5">
        <f>'ratios set up'!E5/136037.687528768</f>
        <v>0.12191054182960799</v>
      </c>
      <c r="F5">
        <f>'ratios set up'!F5/136037.687528768</f>
        <v>0</v>
      </c>
      <c r="G5">
        <f>'ratios set up'!G5/136037.687528768</f>
        <v>0.15445506164875308</v>
      </c>
      <c r="H5">
        <f>'ratios set up'!H5/136037.687528768</f>
        <v>7.1785517038313673E-3</v>
      </c>
      <c r="I5">
        <f>'ratios set up'!I5/136037.687528768</f>
        <v>2.1185939798280675E-2</v>
      </c>
      <c r="J5">
        <f>'ratios set up'!J5/136037.687528768</f>
        <v>9.5969691246344576E-3</v>
      </c>
      <c r="K5">
        <f>'ratios set up'!K5/136037.687528768</f>
        <v>1.2371609283025387E-3</v>
      </c>
      <c r="L5">
        <f>'ratios set up'!L5/136037.687528768</f>
        <v>3.4106688079529643E-2</v>
      </c>
      <c r="M5">
        <f>'ratios set up'!M5/136037.687528768</f>
        <v>4.3652975430685646E-4</v>
      </c>
      <c r="N5">
        <f>'ratios set up'!N5/136037.687528768</f>
        <v>1.021945500946438E-3</v>
      </c>
      <c r="O5">
        <f>'ratios set up'!O5/136037.687528768</f>
        <v>8.0355646282457747E-4</v>
      </c>
      <c r="P5">
        <f>'ratios set up'!P5/136037.687528768</f>
        <v>2.0771384371673978E-3</v>
      </c>
      <c r="Q5">
        <f>'ratios set up'!Q5/136037.687528768</f>
        <v>0</v>
      </c>
      <c r="R5">
        <f>'ratios set up'!R5/136037.687528768</f>
        <v>1.3225194049346761E-3</v>
      </c>
      <c r="S5">
        <f>'ratios set up'!S5/136037.687528768</f>
        <v>0</v>
      </c>
      <c r="T5">
        <f>'ratios set up'!T5/136037.687528768</f>
        <v>0</v>
      </c>
      <c r="U5">
        <f>'ratios set up'!U5/136037.687528768</f>
        <v>0</v>
      </c>
      <c r="V5">
        <f>'ratios set up'!V5/136037.687528768</f>
        <v>5.9368547975509195E-2</v>
      </c>
      <c r="W5">
        <f>'ratios set up'!W5/136037.687528768</f>
        <v>8.1229651496754467E-3</v>
      </c>
      <c r="X5">
        <f>'ratios set up'!X5/136037.687528768</f>
        <v>0</v>
      </c>
      <c r="Y5">
        <f>'ratios set up'!Y5/136037.687528768</f>
        <v>2.5380555473342057E-3</v>
      </c>
      <c r="Z5">
        <f>'ratios set up'!Z5/136037.687528768</f>
        <v>7.2239196251131996E-2</v>
      </c>
      <c r="AA5">
        <f>'ratios set up'!AA5/136037.687528768</f>
        <v>7.3947191803986581E-2</v>
      </c>
      <c r="AB5">
        <f>'ratios set up'!AB5/136037.687528768</f>
        <v>0</v>
      </c>
    </row>
    <row r="6" spans="1:28" x14ac:dyDescent="0.35">
      <c r="A6" t="s">
        <v>120</v>
      </c>
      <c r="B6" t="s">
        <v>154</v>
      </c>
      <c r="C6">
        <f>'ratios set up'!C6/59083.025376021</f>
        <v>0.33010646591716075</v>
      </c>
      <c r="D6">
        <f>'ratios set up'!D6/59083.025376021</f>
        <v>0</v>
      </c>
      <c r="E6">
        <f>'ratios set up'!E6/59083.025376021</f>
        <v>7.3840069498183794E-2</v>
      </c>
      <c r="F6">
        <f>'ratios set up'!F6/59083.025376021</f>
        <v>0</v>
      </c>
      <c r="G6">
        <f>'ratios set up'!G6/59083.025376021</f>
        <v>3.5068632257240849E-2</v>
      </c>
      <c r="H6">
        <f>'ratios set up'!H6/59083.025376021</f>
        <v>6.6721930227559038E-3</v>
      </c>
      <c r="I6">
        <f>'ratios set up'!I6/59083.025376021</f>
        <v>2.7471142395879923E-2</v>
      </c>
      <c r="J6">
        <f>'ratios set up'!J6/59083.025376021</f>
        <v>1.7386156475226774E-2</v>
      </c>
      <c r="K6">
        <f>'ratios set up'!K6/59083.025376021</f>
        <v>0</v>
      </c>
      <c r="L6">
        <f>'ratios set up'!L6/59083.025376021</f>
        <v>3.282268581126515E-2</v>
      </c>
      <c r="M6">
        <f>'ratios set up'!M6/59083.025376021</f>
        <v>8.4931434546557433E-4</v>
      </c>
      <c r="N6">
        <f>'ratios set up'!N6/59083.025376021</f>
        <v>1.9858055227768828E-3</v>
      </c>
      <c r="O6">
        <f>'ratios set up'!O6/59083.025376021</f>
        <v>1.3669743437767711E-3</v>
      </c>
      <c r="P6">
        <f>'ratios set up'!P6/59083.025376021</f>
        <v>5.3391350415829602E-3</v>
      </c>
      <c r="Q6">
        <f>'ratios set up'!Q6/59083.025376021</f>
        <v>0</v>
      </c>
      <c r="R6">
        <f>'ratios set up'!R6/59083.025376021</f>
        <v>7.2360656653072631E-3</v>
      </c>
      <c r="S6">
        <f>'ratios set up'!S6/59083.025376021</f>
        <v>1.7512857280551524E-3</v>
      </c>
      <c r="T6">
        <f>'ratios set up'!T6/59083.025376021</f>
        <v>0</v>
      </c>
      <c r="U6">
        <f>'ratios set up'!U6/59083.025376021</f>
        <v>0</v>
      </c>
      <c r="V6">
        <f>'ratios set up'!V6/59083.025376021</f>
        <v>0.36295567365949666</v>
      </c>
      <c r="W6">
        <f>'ratios set up'!W6/59083.025376021</f>
        <v>7.2585482634487152E-3</v>
      </c>
      <c r="X6">
        <f>'ratios set up'!X6/59083.025376021</f>
        <v>0</v>
      </c>
      <c r="Y6">
        <f>'ratios set up'!Y6/59083.025376021</f>
        <v>6.0799567513700574E-3</v>
      </c>
      <c r="Z6">
        <f>'ratios set up'!Z6/59083.025376021</f>
        <v>3.9108334444613306E-2</v>
      </c>
      <c r="AA6">
        <f>'ratios set up'!AA6/59083.025376021</f>
        <v>4.2701560856393303E-2</v>
      </c>
      <c r="AB6">
        <f>'ratios set up'!AB6/59083.025376021</f>
        <v>0</v>
      </c>
    </row>
    <row r="7" spans="1:28" x14ac:dyDescent="0.35">
      <c r="A7" t="s">
        <v>107</v>
      </c>
      <c r="B7" t="s">
        <v>154</v>
      </c>
      <c r="C7">
        <f>'ratios set up'!C7/102092.209906534</f>
        <v>9.5980717708358781E-2</v>
      </c>
      <c r="D7">
        <f>'ratios set up'!D7/102092.209906534</f>
        <v>0</v>
      </c>
      <c r="E7">
        <f>'ratios set up'!E7/102092.209906534</f>
        <v>5.8520945950780015E-2</v>
      </c>
      <c r="F7">
        <f>'ratios set up'!F7/102092.209906534</f>
        <v>0</v>
      </c>
      <c r="G7">
        <f>'ratios set up'!G7/102092.209906534</f>
        <v>3.840019233598356E-2</v>
      </c>
      <c r="H7">
        <f>'ratios set up'!H7/102092.209906534</f>
        <v>5.7065646397429226E-3</v>
      </c>
      <c r="I7">
        <f>'ratios set up'!I7/102092.209906534</f>
        <v>2.9418858891017734E-2</v>
      </c>
      <c r="J7">
        <f>'ratios set up'!J7/102092.209906534</f>
        <v>1.7543743023282255E-2</v>
      </c>
      <c r="K7">
        <f>'ratios set up'!K7/102092.209906534</f>
        <v>0</v>
      </c>
      <c r="L7">
        <f>'ratios set up'!L7/102092.209906534</f>
        <v>5.1584559670048956E-2</v>
      </c>
      <c r="M7">
        <f>'ratios set up'!M7/102092.209906534</f>
        <v>3.191382651394003E-3</v>
      </c>
      <c r="N7">
        <f>'ratios set up'!N7/102092.209906534</f>
        <v>2.2326648769435222E-3</v>
      </c>
      <c r="O7">
        <f>'ratios set up'!O7/102092.209906534</f>
        <v>2.8558300392631133E-3</v>
      </c>
      <c r="P7">
        <f>'ratios set up'!P7/102092.209906534</f>
        <v>1.8462100598227966E-2</v>
      </c>
      <c r="Q7">
        <f>'ratios set up'!Q7/102092.209906534</f>
        <v>9.3420154515093737E-3</v>
      </c>
      <c r="R7">
        <f>'ratios set up'!R7/102092.209906534</f>
        <v>3.3617730521692091E-2</v>
      </c>
      <c r="S7">
        <f>'ratios set up'!S7/102092.209906534</f>
        <v>9.9770354978396137E-3</v>
      </c>
      <c r="T7">
        <f>'ratios set up'!T7/102092.209906534</f>
        <v>0</v>
      </c>
      <c r="U7">
        <f>'ratios set up'!U7/102092.209906534</f>
        <v>0</v>
      </c>
      <c r="V7">
        <f>'ratios set up'!V7/102092.209906534</f>
        <v>0.55063882506073358</v>
      </c>
      <c r="W7">
        <f>'ratios set up'!W7/102092.209906534</f>
        <v>2.3091847512735311E-2</v>
      </c>
      <c r="X7">
        <f>'ratios set up'!X7/102092.209906534</f>
        <v>0</v>
      </c>
      <c r="Y7">
        <f>'ratios set up'!Y7/102092.209906534</f>
        <v>4.4384957295715705E-3</v>
      </c>
      <c r="Z7">
        <f>'ratios set up'!Z7/102092.209906534</f>
        <v>2.1798162533911539E-2</v>
      </c>
      <c r="AA7">
        <f>'ratios set up'!AA7/102092.209906534</f>
        <v>2.319832730696017E-2</v>
      </c>
      <c r="AB7">
        <f>'ratios set up'!AB7/102092.209906534</f>
        <v>0</v>
      </c>
    </row>
    <row r="8" spans="1:28" x14ac:dyDescent="0.35">
      <c r="A8" t="s">
        <v>108</v>
      </c>
      <c r="B8" t="s">
        <v>154</v>
      </c>
      <c r="C8">
        <f>'ratios set up'!C8/99927.7044778802</f>
        <v>0.18886748663133199</v>
      </c>
      <c r="D8">
        <f>'ratios set up'!D8/99927.7044778802</f>
        <v>0</v>
      </c>
      <c r="E8">
        <f>'ratios set up'!E8/99927.7044778802</f>
        <v>7.878358472018783E-2</v>
      </c>
      <c r="F8">
        <f>'ratios set up'!F8/99927.7044778802</f>
        <v>0</v>
      </c>
      <c r="G8">
        <f>'ratios set up'!G8/99927.7044778802</f>
        <v>4.4308737097222911E-2</v>
      </c>
      <c r="H8">
        <f>'ratios set up'!H8/99927.7044778802</f>
        <v>7.8977054215837051E-3</v>
      </c>
      <c r="I8">
        <f>'ratios set up'!I8/99927.7044778802</f>
        <v>3.6605750365143651E-2</v>
      </c>
      <c r="J8">
        <f>'ratios set up'!J8/99927.7044778802</f>
        <v>1.9443909558648997E-2</v>
      </c>
      <c r="K8">
        <f>'ratios set up'!K8/99927.7044778802</f>
        <v>1.0837766603435448E-4</v>
      </c>
      <c r="L8">
        <f>'ratios set up'!L8/99927.7044778802</f>
        <v>6.466958727031806E-2</v>
      </c>
      <c r="M8">
        <f>'ratios set up'!M8/99927.7044778802</f>
        <v>2.1599260741004657E-3</v>
      </c>
      <c r="N8">
        <f>'ratios set up'!N8/99927.7044778802</f>
        <v>2.3021682526067886E-3</v>
      </c>
      <c r="O8">
        <f>'ratios set up'!O8/99927.7044778802</f>
        <v>3.6621848779886442E-3</v>
      </c>
      <c r="P8">
        <f>'ratios set up'!P8/99927.7044778802</f>
        <v>2.3325984405265267E-2</v>
      </c>
      <c r="Q8">
        <f>'ratios set up'!Q8/99927.7044778802</f>
        <v>4.641283136869288E-3</v>
      </c>
      <c r="R8">
        <f>'ratios set up'!R8/99927.7044778802</f>
        <v>3.1506134829479539E-2</v>
      </c>
      <c r="S8">
        <f>'ratios set up'!S8/99927.7044778802</f>
        <v>1.0058353265964793E-2</v>
      </c>
      <c r="T8">
        <f>'ratios set up'!T8/99927.7044778802</f>
        <v>0</v>
      </c>
      <c r="U8">
        <f>'ratios set up'!U8/99927.7044778802</f>
        <v>0</v>
      </c>
      <c r="V8">
        <f>'ratios set up'!V8/99927.7044778802</f>
        <v>0.4150205971718765</v>
      </c>
      <c r="W8">
        <f>'ratios set up'!W8/99927.7044778802</f>
        <v>7.2734174923365508E-3</v>
      </c>
      <c r="X8">
        <f>'ratios set up'!X8/99927.7044778802</f>
        <v>0</v>
      </c>
      <c r="Y8">
        <f>'ratios set up'!Y8/99927.7044778802</f>
        <v>4.6414789200896027E-3</v>
      </c>
      <c r="Z8">
        <f>'ratios set up'!Z8/99927.7044778802</f>
        <v>2.6649660236684917E-2</v>
      </c>
      <c r="AA8">
        <f>'ratios set up'!AA8/99927.7044778802</f>
        <v>2.8073672606265913E-2</v>
      </c>
      <c r="AB8">
        <f>'ratios set up'!AB8/99927.7044778802</f>
        <v>0</v>
      </c>
    </row>
    <row r="9" spans="1:28" x14ac:dyDescent="0.35">
      <c r="A9" t="s">
        <v>109</v>
      </c>
      <c r="B9" t="s">
        <v>154</v>
      </c>
      <c r="C9">
        <f>'ratios set up'!C9/126060.212566447</f>
        <v>0.17519879558105109</v>
      </c>
      <c r="D9">
        <f>'ratios set up'!D9/126060.212566447</f>
        <v>0</v>
      </c>
      <c r="E9">
        <f>'ratios set up'!E9/126060.212566447</f>
        <v>6.9494433256251903E-2</v>
      </c>
      <c r="F9">
        <f>'ratios set up'!F9/126060.212566447</f>
        <v>0</v>
      </c>
      <c r="G9">
        <f>'ratios set up'!G9/126060.212566447</f>
        <v>4.4761862187734903E-2</v>
      </c>
      <c r="H9">
        <f>'ratios set up'!H9/126060.212566447</f>
        <v>9.6140877849560432E-3</v>
      </c>
      <c r="I9">
        <f>'ratios set up'!I9/126060.212566447</f>
        <v>7.2526041055099688E-2</v>
      </c>
      <c r="J9">
        <f>'ratios set up'!J9/126060.212566447</f>
        <v>3.4622522438703209E-2</v>
      </c>
      <c r="K9">
        <f>'ratios set up'!K9/126060.212566447</f>
        <v>2.1511471687334976E-3</v>
      </c>
      <c r="L9">
        <f>'ratios set up'!L9/126060.212566447</f>
        <v>7.2331040636603172E-2</v>
      </c>
      <c r="M9">
        <f>'ratios set up'!M9/126060.212566447</f>
        <v>6.8022478515781691E-3</v>
      </c>
      <c r="N9">
        <f>'ratios set up'!N9/126060.212566447</f>
        <v>4.2150920586889705E-3</v>
      </c>
      <c r="O9">
        <f>'ratios set up'!O9/126060.212566447</f>
        <v>4.6961937980103943E-3</v>
      </c>
      <c r="P9">
        <f>'ratios set up'!P9/126060.212566447</f>
        <v>2.7668400453709528E-2</v>
      </c>
      <c r="Q9">
        <f>'ratios set up'!Q9/126060.212566447</f>
        <v>1.0518408218628641E-2</v>
      </c>
      <c r="R9">
        <f>'ratios set up'!R9/126060.212566447</f>
        <v>3.753610246512544E-2</v>
      </c>
      <c r="S9">
        <f>'ratios set up'!S9/126060.212566447</f>
        <v>5.4937768257607607E-3</v>
      </c>
      <c r="T9">
        <f>'ratios set up'!T9/126060.212566447</f>
        <v>0</v>
      </c>
      <c r="U9">
        <f>'ratios set up'!U9/126060.212566447</f>
        <v>0</v>
      </c>
      <c r="V9">
        <f>'ratios set up'!V9/126060.212566447</f>
        <v>0.38315353601611579</v>
      </c>
      <c r="W9">
        <f>'ratios set up'!W9/126060.212566447</f>
        <v>5.0418896914057312E-3</v>
      </c>
      <c r="X9">
        <f>'ratios set up'!X9/126060.212566447</f>
        <v>0</v>
      </c>
      <c r="Y9">
        <f>'ratios set up'!Y9/126060.212566447</f>
        <v>3.5901942312544784E-3</v>
      </c>
      <c r="Z9">
        <f>'ratios set up'!Z9/126060.212566447</f>
        <v>1.4865794818786018E-2</v>
      </c>
      <c r="AA9">
        <f>'ratios set up'!AA9/126060.212566447</f>
        <v>1.5718433461804647E-2</v>
      </c>
      <c r="AB9">
        <f>'ratios set up'!AB9/126060.212566447</f>
        <v>0</v>
      </c>
    </row>
    <row r="10" spans="1:28" x14ac:dyDescent="0.35">
      <c r="A10" t="s">
        <v>110</v>
      </c>
      <c r="B10" t="s">
        <v>154</v>
      </c>
      <c r="C10">
        <f>'ratios set up'!C10/169942.640123729</f>
        <v>0.7867660176787511</v>
      </c>
      <c r="D10">
        <f>'ratios set up'!D10/169942.640123729</f>
        <v>0</v>
      </c>
      <c r="E10">
        <f>'ratios set up'!E10/169942.640123729</f>
        <v>3.377196056480529E-2</v>
      </c>
      <c r="F10">
        <f>'ratios set up'!F10/169942.640123729</f>
        <v>0</v>
      </c>
      <c r="G10">
        <f>'ratios set up'!G10/169942.640123729</f>
        <v>6.2339524583497523E-3</v>
      </c>
      <c r="H10">
        <f>'ratios set up'!H10/169942.640123729</f>
        <v>1.257806693195203E-3</v>
      </c>
      <c r="I10">
        <f>'ratios set up'!I10/169942.640123729</f>
        <v>5.0335546957540498E-3</v>
      </c>
      <c r="J10">
        <f>'ratios set up'!J10/169942.640123729</f>
        <v>6.9897292606720118E-3</v>
      </c>
      <c r="K10">
        <f>'ratios set up'!K10/169942.640123729</f>
        <v>0</v>
      </c>
      <c r="L10">
        <f>'ratios set up'!L10/169942.640123729</f>
        <v>9.1740107065974262E-3</v>
      </c>
      <c r="M10">
        <f>'ratios set up'!M10/169942.640123729</f>
        <v>2.9797576753419909E-4</v>
      </c>
      <c r="N10">
        <f>'ratios set up'!N10/169942.640123729</f>
        <v>4.495510909602637E-4</v>
      </c>
      <c r="O10">
        <f>'ratios set up'!O10/169942.640123729</f>
        <v>5.1375424709171498E-4</v>
      </c>
      <c r="P10">
        <f>'ratios set up'!P10/169942.640123729</f>
        <v>3.280749690335824E-3</v>
      </c>
      <c r="Q10">
        <f>'ratios set up'!Q10/169942.640123729</f>
        <v>1.2265432211952202E-3</v>
      </c>
      <c r="R10">
        <f>'ratios set up'!R10/169942.640123729</f>
        <v>5.0228010850597365E-3</v>
      </c>
      <c r="S10">
        <f>'ratios set up'!S10/169942.640123729</f>
        <v>6.3347179696713837E-4</v>
      </c>
      <c r="T10">
        <f>'ratios set up'!T10/169942.640123729</f>
        <v>0</v>
      </c>
      <c r="U10">
        <f>'ratios set up'!U10/169942.640123729</f>
        <v>0</v>
      </c>
      <c r="V10">
        <f>'ratios set up'!V10/169942.640123729</f>
        <v>0.12564900196156639</v>
      </c>
      <c r="W10">
        <f>'ratios set up'!W10/169942.640123729</f>
        <v>1.4648036168925995E-3</v>
      </c>
      <c r="X10">
        <f>'ratios set up'!X10/169942.640123729</f>
        <v>0</v>
      </c>
      <c r="Y10">
        <f>'ratios set up'!Y10/169942.640123729</f>
        <v>1.2627208251754164E-3</v>
      </c>
      <c r="Z10">
        <f>'ratios set up'!Z10/169942.640123729</f>
        <v>5.070244606894544E-3</v>
      </c>
      <c r="AA10">
        <f>'ratios set up'!AA10/169942.640123729</f>
        <v>5.9013500322007599E-3</v>
      </c>
      <c r="AB10">
        <f>'ratios set up'!AB10/169942.640123729</f>
        <v>0</v>
      </c>
    </row>
    <row r="11" spans="1:28" x14ac:dyDescent="0.35">
      <c r="A11" t="s">
        <v>115</v>
      </c>
      <c r="B11" t="s">
        <v>155</v>
      </c>
      <c r="C11">
        <f>'ratios set up'!C11/197475.708914039</f>
        <v>0.7424551519836029</v>
      </c>
      <c r="D11">
        <f>'ratios set up'!D11/197475.708914039</f>
        <v>0</v>
      </c>
      <c r="E11">
        <f>'ratios set up'!E11/197475.708914039</f>
        <v>2.1837951565889319E-2</v>
      </c>
      <c r="F11">
        <f>'ratios set up'!F11/197475.708914039</f>
        <v>0</v>
      </c>
      <c r="G11">
        <f>'ratios set up'!G11/197475.708914039</f>
        <v>4.2993857974521123E-3</v>
      </c>
      <c r="H11">
        <f>'ratios set up'!H11/197475.708914039</f>
        <v>3.4401034647262708E-3</v>
      </c>
      <c r="I11">
        <f>'ratios set up'!I11/197475.708914039</f>
        <v>1.5479033222656279E-2</v>
      </c>
      <c r="J11">
        <f>'ratios set up'!J11/197475.708914039</f>
        <v>9.3936217946301026E-3</v>
      </c>
      <c r="K11">
        <f>'ratios set up'!K11/197475.708914039</f>
        <v>9.1190817619565823E-3</v>
      </c>
      <c r="L11">
        <f>'ratios set up'!L11/197475.708914039</f>
        <v>1.8711350009648225E-2</v>
      </c>
      <c r="M11">
        <f>'ratios set up'!M11/197475.708914039</f>
        <v>2.0309006400415761E-3</v>
      </c>
      <c r="N11">
        <f>'ratios set up'!N11/197475.708914039</f>
        <v>2.4473502709171434E-3</v>
      </c>
      <c r="O11">
        <f>'ratios set up'!O11/197475.708914039</f>
        <v>2.4951171658161384E-3</v>
      </c>
      <c r="P11">
        <f>'ratios set up'!P11/197475.708914039</f>
        <v>1.7017082981756679E-2</v>
      </c>
      <c r="Q11">
        <f>'ratios set up'!Q11/197475.708914039</f>
        <v>9.388239668623476E-6</v>
      </c>
      <c r="R11">
        <f>'ratios set up'!R11/197475.708914039</f>
        <v>1.3372219427718194E-2</v>
      </c>
      <c r="S11">
        <f>'ratios set up'!S11/197475.708914039</f>
        <v>1.8481445754153379E-3</v>
      </c>
      <c r="T11">
        <f>'ratios set up'!T11/197475.708914039</f>
        <v>0</v>
      </c>
      <c r="U11">
        <f>'ratios set up'!U11/197475.708914039</f>
        <v>0</v>
      </c>
      <c r="V11">
        <f>'ratios set up'!V11/197475.708914039</f>
        <v>8.0834225492102119E-2</v>
      </c>
      <c r="W11">
        <f>'ratios set up'!W11/197475.708914039</f>
        <v>5.3568725079048566E-3</v>
      </c>
      <c r="X11">
        <f>'ratios set up'!X11/197475.708914039</f>
        <v>0</v>
      </c>
      <c r="Y11">
        <f>'ratios set up'!Y11/197475.708914039</f>
        <v>4.073406053409773E-3</v>
      </c>
      <c r="Z11">
        <f>'ratios set up'!Z11/197475.708914039</f>
        <v>2.2312911372338502E-2</v>
      </c>
      <c r="AA11">
        <f>'ratios set up'!AA11/197475.708914039</f>
        <v>2.346670167234843E-2</v>
      </c>
      <c r="AB11">
        <f>'ratios set up'!AB11/197475.708914039</f>
        <v>0</v>
      </c>
    </row>
    <row r="12" spans="1:28" x14ac:dyDescent="0.35">
      <c r="A12" t="s">
        <v>125</v>
      </c>
      <c r="B12" t="s">
        <v>155</v>
      </c>
      <c r="C12">
        <f>'ratios set up'!C12/116630.419532889</f>
        <v>8.7462349884169621E-2</v>
      </c>
      <c r="D12">
        <f>'ratios set up'!D12/116630.419532889</f>
        <v>0</v>
      </c>
      <c r="E12">
        <f>'ratios set up'!E12/116630.419532889</f>
        <v>0.1219291833863225</v>
      </c>
      <c r="F12">
        <f>'ratios set up'!F12/116630.419532889</f>
        <v>0</v>
      </c>
      <c r="G12">
        <f>'ratios set up'!G12/116630.419532889</f>
        <v>4.967245952325286E-2</v>
      </c>
      <c r="H12">
        <f>'ratios set up'!H12/116630.419532889</f>
        <v>1.3299513609581457E-2</v>
      </c>
      <c r="I12">
        <f>'ratios set up'!I12/116630.419532889</f>
        <v>9.8221457508169893E-2</v>
      </c>
      <c r="J12">
        <f>'ratios set up'!J12/116630.419532889</f>
        <v>8.2598352290484164E-2</v>
      </c>
      <c r="K12">
        <f>'ratios set up'!K12/116630.419532889</f>
        <v>0.11546857003517047</v>
      </c>
      <c r="L12">
        <f>'ratios set up'!L12/116630.419532889</f>
        <v>8.6267741223071667E-2</v>
      </c>
      <c r="M12">
        <f>'ratios set up'!M12/116630.419532889</f>
        <v>1.5107255237297857E-2</v>
      </c>
      <c r="N12">
        <f>'ratios set up'!N12/116630.419532889</f>
        <v>1.4353004437913076E-2</v>
      </c>
      <c r="O12">
        <f>'ratios set up'!O12/116630.419532889</f>
        <v>1.5323054673607854E-2</v>
      </c>
      <c r="P12">
        <f>'ratios set up'!P12/116630.419532889</f>
        <v>6.155115926063303E-2</v>
      </c>
      <c r="Q12">
        <f>'ratios set up'!Q12/116630.419532889</f>
        <v>1.0156746792318054E-2</v>
      </c>
      <c r="R12">
        <f>'ratios set up'!R12/116630.419532889</f>
        <v>2.2740782512469492E-2</v>
      </c>
      <c r="S12">
        <f>'ratios set up'!S12/116630.419532889</f>
        <v>7.2343293751554053E-3</v>
      </c>
      <c r="T12">
        <f>'ratios set up'!T12/116630.419532889</f>
        <v>0</v>
      </c>
      <c r="U12">
        <f>'ratios set up'!U12/116630.419532889</f>
        <v>0</v>
      </c>
      <c r="V12">
        <f>'ratios set up'!V12/116630.419532889</f>
        <v>9.8584358179812856E-2</v>
      </c>
      <c r="W12">
        <f>'ratios set up'!W12/116630.419532889</f>
        <v>5.0112444934321133E-2</v>
      </c>
      <c r="X12">
        <f>'ratios set up'!X12/116630.419532889</f>
        <v>0</v>
      </c>
      <c r="Y12">
        <f>'ratios set up'!Y12/116630.419532889</f>
        <v>7.2850674723720062E-3</v>
      </c>
      <c r="Z12">
        <f>'ratios set up'!Z12/116630.419532889</f>
        <v>2.0878891085308458E-2</v>
      </c>
      <c r="AA12">
        <f>'ratios set up'!AA12/116630.419532889</f>
        <v>2.175327857856546E-2</v>
      </c>
      <c r="AB12">
        <f>'ratios set up'!AB12/116630.419532889</f>
        <v>0</v>
      </c>
    </row>
    <row r="13" spans="1:28" x14ac:dyDescent="0.35">
      <c r="A13" t="s">
        <v>121</v>
      </c>
      <c r="B13" t="s">
        <v>155</v>
      </c>
      <c r="C13">
        <f>'ratios set up'!C13/96988.2012637819</f>
        <v>0.13251108908873896</v>
      </c>
      <c r="D13">
        <f>'ratios set up'!D13/96988.2012637819</f>
        <v>0</v>
      </c>
      <c r="E13">
        <f>'ratios set up'!E13/96988.2012637819</f>
        <v>9.0822078319899316E-2</v>
      </c>
      <c r="F13">
        <f>'ratios set up'!F13/96988.2012637819</f>
        <v>0</v>
      </c>
      <c r="G13">
        <f>'ratios set up'!G13/96988.2012637819</f>
        <v>2.9140487171411641E-2</v>
      </c>
      <c r="H13">
        <f>'ratios set up'!H13/96988.2012637819</f>
        <v>7.9092903976508578E-3</v>
      </c>
      <c r="I13">
        <f>'ratios set up'!I13/96988.2012637819</f>
        <v>7.9914071508049633E-2</v>
      </c>
      <c r="J13">
        <f>'ratios set up'!J13/96988.2012637819</f>
        <v>4.3988362281996922E-2</v>
      </c>
      <c r="K13">
        <f>'ratios set up'!K13/96988.2012637819</f>
        <v>4.567533669925912E-2</v>
      </c>
      <c r="L13">
        <f>'ratios set up'!L13/96988.2012637819</f>
        <v>7.319132663920129E-2</v>
      </c>
      <c r="M13">
        <f>'ratios set up'!M13/96988.2012637819</f>
        <v>9.8833660071959602E-3</v>
      </c>
      <c r="N13">
        <f>'ratios set up'!N13/96988.2012637819</f>
        <v>1.0865557006080875E-2</v>
      </c>
      <c r="O13">
        <f>'ratios set up'!O13/96988.2012637819</f>
        <v>8.4069849327624135E-3</v>
      </c>
      <c r="P13">
        <f>'ratios set up'!P13/96988.2012637819</f>
        <v>5.9634508881236066E-2</v>
      </c>
      <c r="Q13">
        <f>'ratios set up'!Q13/96988.2012637819</f>
        <v>1.7660189382678528E-2</v>
      </c>
      <c r="R13">
        <f>'ratios set up'!R13/96988.2012637819</f>
        <v>3.0066488268218127E-2</v>
      </c>
      <c r="S13">
        <f>'ratios set up'!S13/96988.2012637819</f>
        <v>6.9790592326318046E-3</v>
      </c>
      <c r="T13">
        <f>'ratios set up'!T13/96988.2012637819</f>
        <v>0</v>
      </c>
      <c r="U13">
        <f>'ratios set up'!U13/96988.2012637819</f>
        <v>0</v>
      </c>
      <c r="V13">
        <f>'ratios set up'!V13/96988.2012637819</f>
        <v>0.24726774904478818</v>
      </c>
      <c r="W13">
        <f>'ratios set up'!W13/96988.2012637819</f>
        <v>1.8342357248360565E-2</v>
      </c>
      <c r="X13">
        <f>'ratios set up'!X13/96988.2012637819</f>
        <v>0</v>
      </c>
      <c r="Y13">
        <f>'ratios set up'!Y13/96988.2012637819</f>
        <v>8.3525358168493567E-3</v>
      </c>
      <c r="Z13">
        <f>'ratios set up'!Z13/96988.2012637819</f>
        <v>3.8329316577767551E-2</v>
      </c>
      <c r="AA13">
        <f>'ratios set up'!AA13/96988.2012637819</f>
        <v>4.1059845495222895E-2</v>
      </c>
      <c r="AB13">
        <f>'ratios set up'!AB13/96988.2012637819</f>
        <v>0</v>
      </c>
    </row>
    <row r="14" spans="1:28" x14ac:dyDescent="0.35">
      <c r="A14" t="s">
        <v>122</v>
      </c>
      <c r="B14" t="s">
        <v>155</v>
      </c>
      <c r="C14">
        <f>'ratios set up'!C14/266518.84483105</f>
        <v>0.56310529317194336</v>
      </c>
      <c r="D14">
        <f>'ratios set up'!D14/266518.84483105</f>
        <v>0</v>
      </c>
      <c r="E14">
        <f>'ratios set up'!E14/266518.84483105</f>
        <v>9.8222286853042351E-2</v>
      </c>
      <c r="F14">
        <f>'ratios set up'!F14/266518.84483105</f>
        <v>0</v>
      </c>
      <c r="G14">
        <f>'ratios set up'!G14/266518.84483105</f>
        <v>2.4474004077108698E-2</v>
      </c>
      <c r="H14">
        <f>'ratios set up'!H14/266518.84483105</f>
        <v>4.5881348760864618E-3</v>
      </c>
      <c r="I14">
        <f>'ratios set up'!I14/266518.84483105</f>
        <v>3.2074586452107534E-2</v>
      </c>
      <c r="J14">
        <f>'ratios set up'!J14/266518.84483105</f>
        <v>2.6969066631387959E-2</v>
      </c>
      <c r="K14">
        <f>'ratios set up'!K14/266518.84483105</f>
        <v>3.1500901606167059E-2</v>
      </c>
      <c r="L14">
        <f>'ratios set up'!L14/266518.84483105</f>
        <v>3.8965401803877225E-2</v>
      </c>
      <c r="M14">
        <f>'ratios set up'!M14/266518.84483105</f>
        <v>5.3950281292904825E-3</v>
      </c>
      <c r="N14">
        <f>'ratios set up'!N14/266518.84483105</f>
        <v>5.6989733695486759E-3</v>
      </c>
      <c r="O14">
        <f>'ratios set up'!O14/266518.84483105</f>
        <v>5.990440183072313E-3</v>
      </c>
      <c r="P14">
        <f>'ratios set up'!P14/266518.84483105</f>
        <v>3.0722154011918242E-2</v>
      </c>
      <c r="Q14">
        <f>'ratios set up'!Q14/266518.84483105</f>
        <v>5.1662860132754094E-3</v>
      </c>
      <c r="R14">
        <f>'ratios set up'!R14/266518.84483105</f>
        <v>1.1590969225896893E-2</v>
      </c>
      <c r="S14">
        <f>'ratios set up'!S14/266518.84483105</f>
        <v>3.7733397213868605E-3</v>
      </c>
      <c r="T14">
        <f>'ratios set up'!T14/266518.84483105</f>
        <v>0</v>
      </c>
      <c r="U14">
        <f>'ratios set up'!U14/266518.84483105</f>
        <v>0</v>
      </c>
      <c r="V14">
        <f>'ratios set up'!V14/266518.84483105</f>
        <v>6.5460678841827852E-2</v>
      </c>
      <c r="W14">
        <f>'ratios set up'!W14/266518.84483105</f>
        <v>1.5342074455186474E-2</v>
      </c>
      <c r="X14">
        <f>'ratios set up'!X14/266518.84483105</f>
        <v>0</v>
      </c>
      <c r="Y14">
        <f>'ratios set up'!Y14/266518.84483105</f>
        <v>4.3042741603781833E-3</v>
      </c>
      <c r="Z14">
        <f>'ratios set up'!Z14/266518.84483105</f>
        <v>1.2913737551099761E-2</v>
      </c>
      <c r="AA14">
        <f>'ratios set up'!AA14/266518.84483105</f>
        <v>1.3742368865397753E-2</v>
      </c>
      <c r="AB14">
        <f>'ratios set up'!AB14/266518.84483105</f>
        <v>0</v>
      </c>
    </row>
    <row r="15" spans="1:28" x14ac:dyDescent="0.35">
      <c r="A15" t="s">
        <v>123</v>
      </c>
      <c r="B15" t="s">
        <v>155</v>
      </c>
      <c r="C15">
        <f>'ratios set up'!C15/85693.9547527744</f>
        <v>0.16616385304240822</v>
      </c>
      <c r="D15">
        <f>'ratios set up'!D15/85693.9547527744</f>
        <v>0</v>
      </c>
      <c r="E15">
        <f>'ratios set up'!E15/85693.9547527744</f>
        <v>7.3869317220048483E-2</v>
      </c>
      <c r="F15">
        <f>'ratios set up'!F15/85693.9547527744</f>
        <v>0</v>
      </c>
      <c r="G15">
        <f>'ratios set up'!G15/85693.9547527744</f>
        <v>3.0657987527964517E-2</v>
      </c>
      <c r="H15">
        <f>'ratios set up'!H15/85693.9547527744</f>
        <v>6.8187716055926641E-3</v>
      </c>
      <c r="I15">
        <f>'ratios set up'!I15/85693.9547527744</f>
        <v>3.158156901206613E-2</v>
      </c>
      <c r="J15">
        <f>'ratios set up'!J15/85693.9547527744</f>
        <v>2.2177528878835846E-2</v>
      </c>
      <c r="K15">
        <f>'ratios set up'!K15/85693.9547527744</f>
        <v>1.1344763295320156E-2</v>
      </c>
      <c r="L15">
        <f>'ratios set up'!L15/85693.9547527744</f>
        <v>6.1157646653998587E-2</v>
      </c>
      <c r="M15">
        <f>'ratios set up'!M15/85693.9547527744</f>
        <v>5.6508779654714037E-3</v>
      </c>
      <c r="N15">
        <f>'ratios set up'!N15/85693.9547527744</f>
        <v>3.81890896118547E-3</v>
      </c>
      <c r="O15">
        <f>'ratios set up'!O15/85693.9547527744</f>
        <v>4.2666264906560522E-3</v>
      </c>
      <c r="P15">
        <f>'ratios set up'!P15/85693.9547527744</f>
        <v>3.5151196395917801E-2</v>
      </c>
      <c r="Q15">
        <f>'ratios set up'!Q15/85693.9547527744</f>
        <v>5.4124167574942728E-3</v>
      </c>
      <c r="R15">
        <f>'ratios set up'!R15/85693.9547527744</f>
        <v>3.0370786151668293E-2</v>
      </c>
      <c r="S15">
        <f>'ratios set up'!S15/85693.9547527744</f>
        <v>1.124847198099687E-2</v>
      </c>
      <c r="T15">
        <f>'ratios set up'!T15/85693.9547527744</f>
        <v>0</v>
      </c>
      <c r="U15">
        <f>'ratios set up'!U15/85693.9547527744</f>
        <v>0</v>
      </c>
      <c r="V15">
        <f>'ratios set up'!V15/85693.9547527744</f>
        <v>0.40090260994398136</v>
      </c>
      <c r="W15">
        <f>'ratios set up'!W15/85693.9547527744</f>
        <v>2.7811855078499009E-2</v>
      </c>
      <c r="X15">
        <f>'ratios set up'!X15/85693.9547527744</f>
        <v>0</v>
      </c>
      <c r="Y15">
        <f>'ratios set up'!Y15/85693.9547527744</f>
        <v>4.8032612901820143E-3</v>
      </c>
      <c r="Z15">
        <f>'ratios set up'!Z15/85693.9547527744</f>
        <v>3.2168984745028946E-2</v>
      </c>
      <c r="AA15">
        <f>'ratios set up'!AA15/85693.9547527744</f>
        <v>3.4622567002683659E-2</v>
      </c>
      <c r="AB15">
        <f>'ratios set up'!AB15/85693.9547527744</f>
        <v>0</v>
      </c>
    </row>
    <row r="16" spans="1:28" x14ac:dyDescent="0.35">
      <c r="A16" t="s">
        <v>124</v>
      </c>
      <c r="B16" t="s">
        <v>155</v>
      </c>
      <c r="C16">
        <f>'ratios set up'!C16/163748.985161198</f>
        <v>0.11475531817909704</v>
      </c>
      <c r="D16">
        <f>'ratios set up'!D16/163748.985161198</f>
        <v>0</v>
      </c>
      <c r="E16">
        <f>'ratios set up'!E16/163748.985161198</f>
        <v>0.1592747751665797</v>
      </c>
      <c r="F16">
        <f>'ratios set up'!F16/163748.985161198</f>
        <v>0</v>
      </c>
      <c r="G16">
        <f>'ratios set up'!G16/163748.985161198</f>
        <v>6.7871029866831883E-2</v>
      </c>
      <c r="H16">
        <f>'ratios set up'!H16/163748.985161198</f>
        <v>8.6744588800485543E-3</v>
      </c>
      <c r="I16">
        <f>'ratios set up'!I16/163748.985161198</f>
        <v>6.2656816781825123E-2</v>
      </c>
      <c r="J16">
        <f>'ratios set up'!J16/163748.985161198</f>
        <v>4.2143124853972896E-2</v>
      </c>
      <c r="K16">
        <f>'ratios set up'!K16/163748.985161198</f>
        <v>2.9918280295866934E-2</v>
      </c>
      <c r="L16">
        <f>'ratios set up'!L16/163748.985161198</f>
        <v>8.3005316478741431E-2</v>
      </c>
      <c r="M16">
        <f>'ratios set up'!M16/163748.985161198</f>
        <v>8.4246302276082437E-3</v>
      </c>
      <c r="N16">
        <f>'ratios set up'!N16/163748.985161198</f>
        <v>8.3878361546949418E-3</v>
      </c>
      <c r="O16">
        <f>'ratios set up'!O16/163748.985161198</f>
        <v>6.975010364183673E-3</v>
      </c>
      <c r="P16">
        <f>'ratios set up'!P16/163748.985161198</f>
        <v>4.7202999898182781E-2</v>
      </c>
      <c r="Q16">
        <f>'ratios set up'!Q16/163748.985161198</f>
        <v>1.2787691556291064E-2</v>
      </c>
      <c r="R16">
        <f>'ratios set up'!R16/163748.985161198</f>
        <v>2.5813013800031495E-2</v>
      </c>
      <c r="S16">
        <f>'ratios set up'!S16/163748.985161198</f>
        <v>6.9827982092066148E-3</v>
      </c>
      <c r="T16">
        <f>'ratios set up'!T16/163748.985161198</f>
        <v>0</v>
      </c>
      <c r="U16">
        <f>'ratios set up'!U16/163748.985161198</f>
        <v>0</v>
      </c>
      <c r="V16">
        <f>'ratios set up'!V16/163748.985161198</f>
        <v>0.23008443203408871</v>
      </c>
      <c r="W16">
        <f>'ratios set up'!W16/163748.985161198</f>
        <v>2.2020751508669455E-2</v>
      </c>
      <c r="X16">
        <f>'ratios set up'!X16/163748.985161198</f>
        <v>0</v>
      </c>
      <c r="Y16">
        <f>'ratios set up'!Y16/163748.985161198</f>
        <v>6.7501920616695353E-3</v>
      </c>
      <c r="Z16">
        <f>'ratios set up'!Z16/163748.985161198</f>
        <v>2.7666086782209387E-2</v>
      </c>
      <c r="AA16">
        <f>'ratios set up'!AA16/163748.985161198</f>
        <v>2.860543690020188E-2</v>
      </c>
      <c r="AB16">
        <f>'ratios set up'!AB16/163748.985161198</f>
        <v>0</v>
      </c>
    </row>
    <row r="17" spans="1:28" x14ac:dyDescent="0.35">
      <c r="A17" t="s">
        <v>111</v>
      </c>
      <c r="B17" t="s">
        <v>155</v>
      </c>
      <c r="C17">
        <f>'ratios set up'!C17/124311.268216827</f>
        <v>0.165877829866346</v>
      </c>
      <c r="D17">
        <f>'ratios set up'!D17/124311.268216827</f>
        <v>0</v>
      </c>
      <c r="E17">
        <f>'ratios set up'!E17/124311.268216827</f>
        <v>0.13568120728554625</v>
      </c>
      <c r="F17">
        <f>'ratios set up'!F17/124311.268216827</f>
        <v>0</v>
      </c>
      <c r="G17">
        <f>'ratios set up'!G17/124311.268216827</f>
        <v>0.11403369454182084</v>
      </c>
      <c r="H17">
        <f>'ratios set up'!H17/124311.268216827</f>
        <v>7.18114005552565E-3</v>
      </c>
      <c r="I17">
        <f>'ratios set up'!I17/124311.268216827</f>
        <v>5.0794805662965979E-2</v>
      </c>
      <c r="J17">
        <f>'ratios set up'!J17/124311.268216827</f>
        <v>2.9822099485915628E-2</v>
      </c>
      <c r="K17">
        <f>'ratios set up'!K17/124311.268216827</f>
        <v>1.0816284214252921E-3</v>
      </c>
      <c r="L17">
        <f>'ratios set up'!L17/124311.268216827</f>
        <v>7.6398029589466968E-2</v>
      </c>
      <c r="M17">
        <f>'ratios set up'!M17/124311.268216827</f>
        <v>3.9699429605166824E-3</v>
      </c>
      <c r="N17">
        <f>'ratios set up'!N17/124311.268216827</f>
        <v>4.1231783614585436E-3</v>
      </c>
      <c r="O17">
        <f>'ratios set up'!O17/124311.268216827</f>
        <v>4.8081129745227149E-3</v>
      </c>
      <c r="P17">
        <f>'ratios set up'!P17/124311.268216827</f>
        <v>3.5859107613760363E-2</v>
      </c>
      <c r="Q17">
        <f>'ratios set up'!Q17/124311.268216827</f>
        <v>7.9229354737911858E-3</v>
      </c>
      <c r="R17">
        <f>'ratios set up'!R17/124311.268216827</f>
        <v>1.958036485776328E-2</v>
      </c>
      <c r="S17">
        <f>'ratios set up'!S17/124311.268216827</f>
        <v>5.7315542007913686E-3</v>
      </c>
      <c r="T17">
        <f>'ratios set up'!T17/124311.268216827</f>
        <v>0</v>
      </c>
      <c r="U17">
        <f>'ratios set up'!U17/124311.268216827</f>
        <v>0</v>
      </c>
      <c r="V17">
        <f>'ratios set up'!V17/124311.268216827</f>
        <v>0.26176837309425199</v>
      </c>
      <c r="W17">
        <f>'ratios set up'!W17/124311.268216827</f>
        <v>1.3664880665749531E-2</v>
      </c>
      <c r="X17">
        <f>'ratios set up'!X17/124311.268216827</f>
        <v>0</v>
      </c>
      <c r="Y17">
        <f>'ratios set up'!Y17/124311.268216827</f>
        <v>5.1817445361331616E-3</v>
      </c>
      <c r="Z17">
        <f>'ratios set up'!Z17/124311.268216827</f>
        <v>2.7930667787972784E-2</v>
      </c>
      <c r="AA17">
        <f>'ratios set up'!AA17/124311.268216827</f>
        <v>2.8588702564276165E-2</v>
      </c>
      <c r="AB17">
        <f>'ratios set up'!AB17/124311.268216827</f>
        <v>0</v>
      </c>
    </row>
    <row r="18" spans="1:28" x14ac:dyDescent="0.35">
      <c r="A18" t="s">
        <v>112</v>
      </c>
      <c r="B18" t="s">
        <v>155</v>
      </c>
      <c r="C18">
        <f>'ratios set up'!C18/75782.1886648684</f>
        <v>0.27423978887571987</v>
      </c>
      <c r="D18">
        <f>'ratios set up'!D18/75782.1886648684</f>
        <v>0</v>
      </c>
      <c r="E18">
        <f>'ratios set up'!E18/75782.1886648684</f>
        <v>0.10680973988264925</v>
      </c>
      <c r="F18">
        <f>'ratios set up'!F18/75782.1886648684</f>
        <v>0</v>
      </c>
      <c r="G18">
        <f>'ratios set up'!G18/75782.1886648684</f>
        <v>4.5034102087040478E-2</v>
      </c>
      <c r="H18">
        <f>'ratios set up'!H18/75782.1886648684</f>
        <v>8.5575269145097277E-3</v>
      </c>
      <c r="I18">
        <f>'ratios set up'!I18/75782.1886648684</f>
        <v>4.4890855020157404E-2</v>
      </c>
      <c r="J18">
        <f>'ratios set up'!J18/75782.1886648684</f>
        <v>2.6708652327016358E-2</v>
      </c>
      <c r="K18">
        <f>'ratios set up'!K18/75782.1886648684</f>
        <v>3.9683916919972867E-3</v>
      </c>
      <c r="L18">
        <f>'ratios set up'!L18/75782.1886648684</f>
        <v>5.8097814666059247E-2</v>
      </c>
      <c r="M18">
        <f>'ratios set up'!M18/75782.1886648684</f>
        <v>2.3973256182175501E-3</v>
      </c>
      <c r="N18">
        <f>'ratios set up'!N18/75782.1886648684</f>
        <v>2.6854637271497748E-3</v>
      </c>
      <c r="O18">
        <f>'ratios set up'!O18/75782.1886648684</f>
        <v>4.0098067415069915E-3</v>
      </c>
      <c r="P18">
        <f>'ratios set up'!P18/75782.1886648684</f>
        <v>2.4360692253570366E-2</v>
      </c>
      <c r="Q18">
        <f>'ratios set up'!Q18/75782.1886648684</f>
        <v>3.8910989741065419E-3</v>
      </c>
      <c r="R18">
        <f>'ratios set up'!R18/75782.1886648684</f>
        <v>2.3364057521869899E-2</v>
      </c>
      <c r="S18">
        <f>'ratios set up'!S18/75782.1886648684</f>
        <v>7.7673596438154312E-3</v>
      </c>
      <c r="T18">
        <f>'ratios set up'!T18/75782.1886648684</f>
        <v>0</v>
      </c>
      <c r="U18">
        <f>'ratios set up'!U18/75782.1886648684</f>
        <v>0</v>
      </c>
      <c r="V18">
        <f>'ratios set up'!V18/75782.1886648684</f>
        <v>0.2873065492964984</v>
      </c>
      <c r="W18">
        <f>'ratios set up'!W18/75782.1886648684</f>
        <v>1.4336893490642905E-2</v>
      </c>
      <c r="X18">
        <f>'ratios set up'!X18/75782.1886648684</f>
        <v>0</v>
      </c>
      <c r="Y18">
        <f>'ratios set up'!Y18/75782.1886648684</f>
        <v>5.5216774047539795E-3</v>
      </c>
      <c r="Z18">
        <f>'ratios set up'!Z18/75782.1886648684</f>
        <v>2.7039657365079621E-2</v>
      </c>
      <c r="AA18">
        <f>'ratios set up'!AA18/75782.1886648684</f>
        <v>2.9012546497639281E-2</v>
      </c>
      <c r="AB18">
        <f>'ratios set up'!AB18/75782.1886648684</f>
        <v>0</v>
      </c>
    </row>
    <row r="19" spans="1:28" x14ac:dyDescent="0.35">
      <c r="A19" t="s">
        <v>113</v>
      </c>
      <c r="B19" t="s">
        <v>155</v>
      </c>
      <c r="C19">
        <f>'ratios set up'!C19/93600.5928676318</f>
        <v>0.14456757067406914</v>
      </c>
      <c r="D19">
        <f>'ratios set up'!D19/93600.5928676318</f>
        <v>0</v>
      </c>
      <c r="E19">
        <f>'ratios set up'!E19/93600.5928676318</f>
        <v>9.435724157212115E-2</v>
      </c>
      <c r="F19">
        <f>'ratios set up'!F19/93600.5928676318</f>
        <v>0</v>
      </c>
      <c r="G19">
        <f>'ratios set up'!G19/93600.5928676318</f>
        <v>5.672270485302229E-2</v>
      </c>
      <c r="H19">
        <f>'ratios set up'!H19/93600.5928676318</f>
        <v>9.2726514415125087E-3</v>
      </c>
      <c r="I19">
        <f>'ratios set up'!I19/93600.5928676318</f>
        <v>5.7809550962634543E-2</v>
      </c>
      <c r="J19">
        <f>'ratios set up'!J19/93600.5928676318</f>
        <v>3.6654992864396885E-2</v>
      </c>
      <c r="K19">
        <f>'ratios set up'!K19/93600.5928676318</f>
        <v>0</v>
      </c>
      <c r="L19">
        <f>'ratios set up'!L19/93600.5928676318</f>
        <v>9.3132156968454283E-2</v>
      </c>
      <c r="M19">
        <f>'ratios set up'!M19/93600.5928676318</f>
        <v>9.1450481133771924E-3</v>
      </c>
      <c r="N19">
        <f>'ratios set up'!N19/93600.5928676318</f>
        <v>4.2845293252053171E-3</v>
      </c>
      <c r="O19">
        <f>'ratios set up'!O19/93600.5928676318</f>
        <v>4.1232053374642749E-3</v>
      </c>
      <c r="P19">
        <f>'ratios set up'!P19/93600.5928676318</f>
        <v>2.1633614664250213E-2</v>
      </c>
      <c r="Q19">
        <f>'ratios set up'!Q19/93600.5928676318</f>
        <v>5.2915757936846707E-3</v>
      </c>
      <c r="R19">
        <f>'ratios set up'!R19/93600.5928676318</f>
        <v>2.5084179668209153E-2</v>
      </c>
      <c r="S19">
        <f>'ratios set up'!S19/93600.5928676318</f>
        <v>8.7447905164077279E-3</v>
      </c>
      <c r="T19">
        <f>'ratios set up'!T19/93600.5928676318</f>
        <v>0</v>
      </c>
      <c r="U19">
        <f>'ratios set up'!U19/93600.5928676318</f>
        <v>0</v>
      </c>
      <c r="V19">
        <f>'ratios set up'!V19/93600.5928676318</f>
        <v>0.37052663837847361</v>
      </c>
      <c r="W19">
        <f>'ratios set up'!W19/93600.5928676318</f>
        <v>6.7855280940841778E-3</v>
      </c>
      <c r="X19">
        <f>'ratios set up'!X19/93600.5928676318</f>
        <v>0</v>
      </c>
      <c r="Y19">
        <f>'ratios set up'!Y19/93600.5928676318</f>
        <v>4.5402767835870756E-3</v>
      </c>
      <c r="Z19">
        <f>'ratios set up'!Z19/93600.5928676318</f>
        <v>2.3143493384021132E-2</v>
      </c>
      <c r="AA19">
        <f>'ratios set up'!AA19/93600.5928676318</f>
        <v>2.4180250605024552E-2</v>
      </c>
      <c r="AB19">
        <f>'ratios set up'!AB19/93600.5928676318</f>
        <v>0</v>
      </c>
    </row>
    <row r="20" spans="1:28" x14ac:dyDescent="0.35">
      <c r="A20" t="s">
        <v>114</v>
      </c>
      <c r="B20" t="s">
        <v>155</v>
      </c>
      <c r="C20">
        <f>'ratios set up'!C20/72121.2354186812</f>
        <v>0.23443186037914773</v>
      </c>
      <c r="D20">
        <f>'ratios set up'!D20/72121.2354186812</f>
        <v>0</v>
      </c>
      <c r="E20">
        <f>'ratios set up'!E20/72121.2354186812</f>
        <v>0.15025700777762005</v>
      </c>
      <c r="F20">
        <f>'ratios set up'!F20/72121.2354186812</f>
        <v>0</v>
      </c>
      <c r="G20">
        <f>'ratios set up'!G20/72121.2354186812</f>
        <v>4.2172081912213444E-2</v>
      </c>
      <c r="H20">
        <f>'ratios set up'!H20/72121.2354186812</f>
        <v>1.1101500929435567E-2</v>
      </c>
      <c r="I20">
        <f>'ratios set up'!I20/72121.2354186812</f>
        <v>6.0974246934397271E-2</v>
      </c>
      <c r="J20">
        <f>'ratios set up'!J20/72121.2354186812</f>
        <v>5.7242688795477087E-2</v>
      </c>
      <c r="K20">
        <f>'ratios set up'!K20/72121.2354186812</f>
        <v>5.2185183939183165E-2</v>
      </c>
      <c r="L20">
        <f>'ratios set up'!L20/72121.2354186812</f>
        <v>6.118168274409673E-2</v>
      </c>
      <c r="M20">
        <f>'ratios set up'!M20/72121.2354186812</f>
        <v>1.0753658506386422E-2</v>
      </c>
      <c r="N20">
        <f>'ratios set up'!N20/72121.2354186812</f>
        <v>1.0899697251123476E-2</v>
      </c>
      <c r="O20">
        <f>'ratios set up'!O20/72121.2354186812</f>
        <v>1.1040884142288213E-2</v>
      </c>
      <c r="P20">
        <f>'ratios set up'!P20/72121.2354186812</f>
        <v>5.2303065074249359E-2</v>
      </c>
      <c r="Q20">
        <f>'ratios set up'!Q20/72121.2354186812</f>
        <v>1.5185113217201113E-2</v>
      </c>
      <c r="R20">
        <f>'ratios set up'!R20/72121.2354186812</f>
        <v>2.183405781092624E-2</v>
      </c>
      <c r="S20">
        <f>'ratios set up'!S20/72121.2354186812</f>
        <v>8.1269041597147734E-3</v>
      </c>
      <c r="T20">
        <f>'ratios set up'!T20/72121.2354186812</f>
        <v>0</v>
      </c>
      <c r="U20">
        <f>'ratios set up'!U20/72121.2354186812</f>
        <v>0</v>
      </c>
      <c r="V20">
        <f>'ratios set up'!V20/72121.2354186812</f>
        <v>0.12535886003819929</v>
      </c>
      <c r="W20">
        <f>'ratios set up'!W20/72121.2354186812</f>
        <v>1.6312595837636668E-2</v>
      </c>
      <c r="X20">
        <f>'ratios set up'!X20/72121.2354186812</f>
        <v>0</v>
      </c>
      <c r="Y20">
        <f>'ratios set up'!Y20/72121.2354186812</f>
        <v>7.6022393313185024E-3</v>
      </c>
      <c r="Z20">
        <f>'ratios set up'!Z20/72121.2354186812</f>
        <v>2.4460668690117506E-2</v>
      </c>
      <c r="AA20">
        <f>'ratios set up'!AA20/72121.2354186812</f>
        <v>2.6576002529267211E-2</v>
      </c>
      <c r="AB20">
        <f>'ratios set up'!AB20/72121.2354186812</f>
        <v>0</v>
      </c>
    </row>
    <row r="21" spans="1:28" x14ac:dyDescent="0.35">
      <c r="A21" t="s">
        <v>49</v>
      </c>
      <c r="B21" t="s">
        <v>156</v>
      </c>
      <c r="C21">
        <f>'ratios set up'!C21/5908.18626903733</f>
        <v>2.8067506071685594E-2</v>
      </c>
      <c r="D21">
        <f>'ratios set up'!D21/5908.18626903733</f>
        <v>0</v>
      </c>
      <c r="E21">
        <f>'ratios set up'!E21/5908.18626903733</f>
        <v>0</v>
      </c>
      <c r="F21">
        <f>'ratios set up'!F21/5908.18626903733</f>
        <v>0</v>
      </c>
      <c r="G21">
        <f>'ratios set up'!G21/5908.18626903733</f>
        <v>0</v>
      </c>
      <c r="H21">
        <f>'ratios set up'!H21/5908.18626903733</f>
        <v>0</v>
      </c>
      <c r="I21">
        <f>'ratios set up'!I21/5908.18626903733</f>
        <v>0</v>
      </c>
      <c r="J21">
        <f>'ratios set up'!J21/5908.18626903733</f>
        <v>0</v>
      </c>
      <c r="K21">
        <f>'ratios set up'!K21/5908.18626903733</f>
        <v>0.1217034441264062</v>
      </c>
      <c r="L21">
        <f>'ratios set up'!L21/5908.18626903733</f>
        <v>0</v>
      </c>
      <c r="M21">
        <f>'ratios set up'!M21/5908.18626903733</f>
        <v>9.3586057285928708E-3</v>
      </c>
      <c r="N21">
        <f>'ratios set up'!N21/5908.18626903733</f>
        <v>0</v>
      </c>
      <c r="O21">
        <f>'ratios set up'!O21/5908.18626903733</f>
        <v>0</v>
      </c>
      <c r="P21">
        <f>'ratios set up'!P21/5908.18626903733</f>
        <v>0</v>
      </c>
      <c r="Q21">
        <f>'ratios set up'!Q21/5908.18626903733</f>
        <v>0</v>
      </c>
      <c r="R21">
        <f>'ratios set up'!R21/5908.18626903733</f>
        <v>0</v>
      </c>
      <c r="S21">
        <f>'ratios set up'!S21/5908.18626903733</f>
        <v>0</v>
      </c>
      <c r="T21">
        <f>'ratios set up'!T21/5908.18626903733</f>
        <v>0</v>
      </c>
      <c r="U21">
        <f>'ratios set up'!U21/5908.18626903733</f>
        <v>0</v>
      </c>
      <c r="V21">
        <f>'ratios set up'!V21/5908.18626903733</f>
        <v>0</v>
      </c>
      <c r="W21">
        <f>'ratios set up'!W21/5908.18626903733</f>
        <v>0</v>
      </c>
      <c r="X21">
        <f>'ratios set up'!X21/5908.18626903733</f>
        <v>0</v>
      </c>
      <c r="Y21">
        <f>'ratios set up'!Y21/5908.18626903733</f>
        <v>0</v>
      </c>
      <c r="Z21">
        <f>'ratios set up'!Z21/5908.18626903733</f>
        <v>0</v>
      </c>
      <c r="AA21">
        <f>'ratios set up'!AA21/5908.18626903733</f>
        <v>0</v>
      </c>
      <c r="AB21">
        <f>'ratios set up'!AB21/5908.18626903733</f>
        <v>0.84087044407331468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3799D-3B53-4EB2-9971-7D0681A3386C}">
  <dimension ref="A1:AC23"/>
  <sheetViews>
    <sheetView zoomScale="90" zoomScaleNormal="90" workbookViewId="0">
      <selection activeCell="A12" sqref="A12:A21"/>
    </sheetView>
  </sheetViews>
  <sheetFormatPr defaultRowHeight="14.5" x14ac:dyDescent="0.35"/>
  <cols>
    <col min="3" max="13" width="8.7265625" customWidth="1"/>
    <col min="14" max="14" width="17.81640625" customWidth="1"/>
  </cols>
  <sheetData>
    <row r="1" spans="1:29" x14ac:dyDescent="0.35">
      <c r="A1" t="s">
        <v>105</v>
      </c>
      <c r="B1" t="s">
        <v>153</v>
      </c>
      <c r="C1" t="s">
        <v>127</v>
      </c>
      <c r="D1" t="s">
        <v>128</v>
      </c>
      <c r="E1" s="9" t="s">
        <v>129</v>
      </c>
      <c r="F1" t="s">
        <v>130</v>
      </c>
      <c r="G1" t="s">
        <v>131</v>
      </c>
      <c r="H1" t="s">
        <v>132</v>
      </c>
      <c r="I1" s="9" t="s">
        <v>133</v>
      </c>
      <c r="J1" s="9" t="s">
        <v>134</v>
      </c>
      <c r="K1" s="9" t="s">
        <v>135</v>
      </c>
      <c r="L1" t="s">
        <v>136</v>
      </c>
      <c r="M1" s="9" t="s">
        <v>137</v>
      </c>
      <c r="N1" s="9" t="s">
        <v>138</v>
      </c>
      <c r="O1" t="s">
        <v>139</v>
      </c>
      <c r="P1" t="s">
        <v>140</v>
      </c>
      <c r="Q1" s="9" t="s">
        <v>141</v>
      </c>
      <c r="R1" t="s">
        <v>142</v>
      </c>
      <c r="S1" t="s">
        <v>143</v>
      </c>
      <c r="T1" t="s">
        <v>144</v>
      </c>
      <c r="U1" t="s">
        <v>145</v>
      </c>
      <c r="V1" t="s">
        <v>146</v>
      </c>
      <c r="W1" t="s">
        <v>147</v>
      </c>
      <c r="X1" t="s">
        <v>148</v>
      </c>
      <c r="Y1" t="s">
        <v>149</v>
      </c>
      <c r="Z1" t="s">
        <v>150</v>
      </c>
      <c r="AA1" t="s">
        <v>151</v>
      </c>
      <c r="AB1" t="s">
        <v>152</v>
      </c>
      <c r="AC1" t="s">
        <v>157</v>
      </c>
    </row>
    <row r="2" spans="1:29" x14ac:dyDescent="0.35">
      <c r="A2" t="s">
        <v>116</v>
      </c>
      <c r="B2" t="s">
        <v>154</v>
      </c>
      <c r="C2" s="8">
        <v>0.11793026943347683</v>
      </c>
      <c r="D2" s="8">
        <v>0</v>
      </c>
      <c r="E2" s="8">
        <v>6.668722080531192E-2</v>
      </c>
      <c r="F2" s="8">
        <v>0</v>
      </c>
      <c r="G2" s="8">
        <v>2.8546152148825402E-2</v>
      </c>
      <c r="H2" s="8">
        <v>7.8507492846943087E-3</v>
      </c>
      <c r="I2" s="8">
        <v>5.6831058138666707E-2</v>
      </c>
      <c r="J2" s="8">
        <v>2.2354668798207553E-2</v>
      </c>
      <c r="K2" s="8">
        <v>0</v>
      </c>
      <c r="L2" s="8">
        <v>5.2827561562665895E-2</v>
      </c>
      <c r="M2" s="8">
        <v>3.0669239196140789E-3</v>
      </c>
      <c r="N2" s="8">
        <v>2.8896870532875776E-3</v>
      </c>
      <c r="O2" s="8">
        <v>3.7561686112252365E-3</v>
      </c>
      <c r="P2" s="8">
        <v>2.2856916548179774E-2</v>
      </c>
      <c r="Q2" s="8">
        <v>6.5306552930173968E-4</v>
      </c>
      <c r="R2" s="8">
        <v>3.4685742015220025E-2</v>
      </c>
      <c r="S2" s="8">
        <v>4.170653050942167E-3</v>
      </c>
      <c r="T2" s="8">
        <v>0</v>
      </c>
      <c r="U2" s="8">
        <v>0</v>
      </c>
      <c r="V2" s="8">
        <v>0.44117215113829966</v>
      </c>
      <c r="W2" s="8">
        <v>2.6016823671813228E-2</v>
      </c>
      <c r="X2" s="8">
        <v>0</v>
      </c>
      <c r="Y2" s="8">
        <v>6.7513404113832198E-3</v>
      </c>
      <c r="Z2" s="8">
        <v>4.9745290500417899E-2</v>
      </c>
      <c r="AA2" s="8">
        <v>5.1207557378466981E-2</v>
      </c>
      <c r="AB2" s="8">
        <v>0</v>
      </c>
      <c r="AC2" s="8">
        <v>1.0000000000000002</v>
      </c>
    </row>
    <row r="3" spans="1:29" x14ac:dyDescent="0.35">
      <c r="A3" t="s">
        <v>117</v>
      </c>
      <c r="B3" t="s">
        <v>154</v>
      </c>
      <c r="C3" s="8">
        <v>0.4295484132460744</v>
      </c>
      <c r="D3" s="8">
        <v>0</v>
      </c>
      <c r="E3" s="8">
        <v>4.5946168885227769E-2</v>
      </c>
      <c r="F3" s="8">
        <v>0</v>
      </c>
      <c r="G3" s="8">
        <v>1.4246120595819362E-2</v>
      </c>
      <c r="H3" s="8">
        <v>4.2559011088652279E-3</v>
      </c>
      <c r="I3" s="8">
        <v>1.9062427271513329E-2</v>
      </c>
      <c r="J3" s="8">
        <v>1.5326445456066118E-2</v>
      </c>
      <c r="K3" s="8">
        <v>0</v>
      </c>
      <c r="L3" s="8">
        <v>2.8425427550902976E-2</v>
      </c>
      <c r="M3" s="8">
        <v>1.0689363593632067E-3</v>
      </c>
      <c r="N3" s="8">
        <v>2.158612776667063E-3</v>
      </c>
      <c r="O3" s="8">
        <v>1.5797218587518772E-3</v>
      </c>
      <c r="P3" s="8">
        <v>2.4756766392243109E-2</v>
      </c>
      <c r="Q3" s="8">
        <v>6.4174869195206079E-4</v>
      </c>
      <c r="R3" s="8">
        <v>2.2921057058283976E-2</v>
      </c>
      <c r="S3" s="8">
        <v>3.1185844174758943E-3</v>
      </c>
      <c r="T3" s="8">
        <v>0</v>
      </c>
      <c r="U3" s="8">
        <v>0</v>
      </c>
      <c r="V3" s="8">
        <v>0.35080156394520606</v>
      </c>
      <c r="W3" s="8">
        <v>3.3227897441818221E-3</v>
      </c>
      <c r="X3" s="8">
        <v>0</v>
      </c>
      <c r="Y3" s="8">
        <v>2.7446391356225953E-3</v>
      </c>
      <c r="Z3" s="8">
        <v>1.3910743798022481E-2</v>
      </c>
      <c r="AA3" s="8">
        <v>1.6163931707761231E-2</v>
      </c>
      <c r="AB3" s="8">
        <v>0</v>
      </c>
      <c r="AC3" s="8">
        <v>1.0000000000000007</v>
      </c>
    </row>
    <row r="4" spans="1:29" x14ac:dyDescent="0.35">
      <c r="A4" t="s">
        <v>118</v>
      </c>
      <c r="B4" t="s">
        <v>154</v>
      </c>
      <c r="C4" s="8">
        <v>5.7944660207957459E-2</v>
      </c>
      <c r="D4" s="8">
        <v>0</v>
      </c>
      <c r="E4" s="8">
        <v>9.3031463756269792E-2</v>
      </c>
      <c r="F4" s="8">
        <v>0</v>
      </c>
      <c r="G4" s="8">
        <v>4.6721641714181868E-2</v>
      </c>
      <c r="H4" s="8">
        <v>8.9787626071410262E-3</v>
      </c>
      <c r="I4" s="8">
        <v>6.5811066418661218E-2</v>
      </c>
      <c r="J4" s="8">
        <v>3.9612513645015494E-2</v>
      </c>
      <c r="K4" s="8">
        <v>0</v>
      </c>
      <c r="L4" s="8">
        <v>8.274739326104219E-2</v>
      </c>
      <c r="M4" s="8">
        <v>7.8150855928175705E-3</v>
      </c>
      <c r="N4" s="8">
        <v>3.9894773018459839E-3</v>
      </c>
      <c r="O4" s="8">
        <v>2.3431517648831161E-2</v>
      </c>
      <c r="P4" s="8">
        <v>2.8849484844394424E-2</v>
      </c>
      <c r="Q4" s="8">
        <v>1.5389267419551208E-2</v>
      </c>
      <c r="R4" s="8">
        <v>3.8431482300556867E-2</v>
      </c>
      <c r="S4" s="8">
        <v>5.8229381243654968E-3</v>
      </c>
      <c r="T4" s="8">
        <v>0</v>
      </c>
      <c r="U4" s="8">
        <v>0</v>
      </c>
      <c r="V4" s="8">
        <v>0.42562450620696562</v>
      </c>
      <c r="W4" s="8">
        <v>6.0090767777703676E-3</v>
      </c>
      <c r="X4" s="8">
        <v>0</v>
      </c>
      <c r="Y4" s="8">
        <v>4.0249913148903988E-3</v>
      </c>
      <c r="Z4" s="8">
        <v>2.1896996710164249E-2</v>
      </c>
      <c r="AA4" s="8">
        <v>2.3867674147575849E-2</v>
      </c>
      <c r="AB4" s="8">
        <v>0</v>
      </c>
      <c r="AC4" s="8">
        <v>0.99999999999999822</v>
      </c>
    </row>
    <row r="5" spans="1:29" x14ac:dyDescent="0.35">
      <c r="A5" t="s">
        <v>119</v>
      </c>
      <c r="B5" t="s">
        <v>154</v>
      </c>
      <c r="C5" s="8">
        <v>0.42845144059924134</v>
      </c>
      <c r="D5" s="8">
        <v>0</v>
      </c>
      <c r="E5" s="8">
        <v>0.12191054182960799</v>
      </c>
      <c r="F5" s="8">
        <v>0</v>
      </c>
      <c r="G5" s="8">
        <v>0.15445506164875308</v>
      </c>
      <c r="H5" s="8">
        <v>7.1785517038313673E-3</v>
      </c>
      <c r="I5" s="8">
        <v>2.1185939798280675E-2</v>
      </c>
      <c r="J5" s="8">
        <v>9.5969691246344576E-3</v>
      </c>
      <c r="K5" s="8">
        <v>1.2371609283025387E-3</v>
      </c>
      <c r="L5" s="8">
        <v>3.4106688079529643E-2</v>
      </c>
      <c r="M5" s="8">
        <v>4.3652975430685646E-4</v>
      </c>
      <c r="N5" s="8">
        <v>1.021945500946438E-3</v>
      </c>
      <c r="O5" s="8">
        <v>8.0355646282457747E-4</v>
      </c>
      <c r="P5" s="8">
        <v>2.0771384371673978E-3</v>
      </c>
      <c r="Q5" s="8">
        <v>0</v>
      </c>
      <c r="R5" s="8">
        <v>1.3225194049346761E-3</v>
      </c>
      <c r="S5" s="8">
        <v>0</v>
      </c>
      <c r="T5" s="8">
        <v>0</v>
      </c>
      <c r="U5" s="8">
        <v>0</v>
      </c>
      <c r="V5" s="8">
        <v>5.9368547975509195E-2</v>
      </c>
      <c r="W5" s="8">
        <v>8.1229651496754467E-3</v>
      </c>
      <c r="X5" s="8">
        <v>0</v>
      </c>
      <c r="Y5" s="8">
        <v>2.5380555473342057E-3</v>
      </c>
      <c r="Z5" s="8">
        <v>7.2239196251131996E-2</v>
      </c>
      <c r="AA5" s="8">
        <v>7.3947191803986581E-2</v>
      </c>
      <c r="AB5" s="8">
        <v>0</v>
      </c>
      <c r="AC5" s="8">
        <v>0.99999999999999867</v>
      </c>
    </row>
    <row r="6" spans="1:29" x14ac:dyDescent="0.35">
      <c r="A6" t="s">
        <v>120</v>
      </c>
      <c r="B6" t="s">
        <v>154</v>
      </c>
      <c r="C6" s="8">
        <v>0.33010646591716075</v>
      </c>
      <c r="D6" s="8">
        <v>0</v>
      </c>
      <c r="E6" s="8">
        <v>7.3840069498183794E-2</v>
      </c>
      <c r="F6" s="8">
        <v>0</v>
      </c>
      <c r="G6" s="8">
        <v>3.5068632257240849E-2</v>
      </c>
      <c r="H6" s="8">
        <v>6.6721930227559038E-3</v>
      </c>
      <c r="I6" s="8">
        <v>2.7471142395879923E-2</v>
      </c>
      <c r="J6" s="8">
        <v>1.7386156475226774E-2</v>
      </c>
      <c r="K6" s="8">
        <v>0</v>
      </c>
      <c r="L6" s="8">
        <v>3.282268581126515E-2</v>
      </c>
      <c r="M6" s="8">
        <v>8.4931434546557433E-4</v>
      </c>
      <c r="N6" s="8">
        <v>1.9858055227768828E-3</v>
      </c>
      <c r="O6" s="8">
        <v>1.3669743437767711E-3</v>
      </c>
      <c r="P6" s="8">
        <v>5.3391350415829602E-3</v>
      </c>
      <c r="Q6" s="8">
        <v>0</v>
      </c>
      <c r="R6" s="8">
        <v>7.2360656653072631E-3</v>
      </c>
      <c r="S6" s="8">
        <v>1.7512857280551524E-3</v>
      </c>
      <c r="T6" s="8">
        <v>0</v>
      </c>
      <c r="U6" s="8">
        <v>0</v>
      </c>
      <c r="V6" s="8">
        <v>0.36295567365949666</v>
      </c>
      <c r="W6" s="8">
        <v>7.2585482634487152E-3</v>
      </c>
      <c r="X6" s="8">
        <v>0</v>
      </c>
      <c r="Y6" s="8">
        <v>6.0799567513700574E-3</v>
      </c>
      <c r="Z6" s="8">
        <v>3.9108334444613306E-2</v>
      </c>
      <c r="AA6" s="8">
        <v>4.2701560856393303E-2</v>
      </c>
      <c r="AB6" s="8">
        <v>0</v>
      </c>
      <c r="AC6" s="8">
        <v>0.99999999999999967</v>
      </c>
    </row>
    <row r="7" spans="1:29" x14ac:dyDescent="0.35">
      <c r="A7" t="s">
        <v>107</v>
      </c>
      <c r="B7" t="s">
        <v>154</v>
      </c>
      <c r="C7" s="8">
        <v>9.5980717708358781E-2</v>
      </c>
      <c r="D7" s="8">
        <v>0</v>
      </c>
      <c r="E7" s="8">
        <v>5.8520945950780015E-2</v>
      </c>
      <c r="F7" s="8">
        <v>0</v>
      </c>
      <c r="G7" s="8">
        <v>3.840019233598356E-2</v>
      </c>
      <c r="H7" s="8">
        <v>5.7065646397429226E-3</v>
      </c>
      <c r="I7" s="8">
        <v>2.9418858891017734E-2</v>
      </c>
      <c r="J7" s="8">
        <v>1.7543743023282255E-2</v>
      </c>
      <c r="K7" s="8">
        <v>0</v>
      </c>
      <c r="L7" s="8">
        <v>5.1584559670048956E-2</v>
      </c>
      <c r="M7" s="8">
        <v>3.191382651394003E-3</v>
      </c>
      <c r="N7" s="8">
        <v>2.2326648769435222E-3</v>
      </c>
      <c r="O7" s="8">
        <v>2.8558300392631133E-3</v>
      </c>
      <c r="P7" s="8">
        <v>1.8462100598227966E-2</v>
      </c>
      <c r="Q7" s="8">
        <v>9.3420154515093737E-3</v>
      </c>
      <c r="R7" s="8">
        <v>3.3617730521692091E-2</v>
      </c>
      <c r="S7" s="8">
        <v>9.9770354978396137E-3</v>
      </c>
      <c r="T7" s="8">
        <v>0</v>
      </c>
      <c r="U7" s="8">
        <v>0</v>
      </c>
      <c r="V7" s="8">
        <v>0.55063882506073358</v>
      </c>
      <c r="W7" s="8">
        <v>2.3091847512735311E-2</v>
      </c>
      <c r="X7" s="8">
        <v>0</v>
      </c>
      <c r="Y7" s="8">
        <v>4.4384957295715705E-3</v>
      </c>
      <c r="Z7" s="8">
        <v>2.1798162533911539E-2</v>
      </c>
      <c r="AA7" s="8">
        <v>2.319832730696017E-2</v>
      </c>
      <c r="AB7" s="8">
        <v>0</v>
      </c>
      <c r="AC7" s="8">
        <v>0.99999999999999611</v>
      </c>
    </row>
    <row r="8" spans="1:29" x14ac:dyDescent="0.35">
      <c r="A8" t="s">
        <v>108</v>
      </c>
      <c r="B8" t="s">
        <v>154</v>
      </c>
      <c r="C8" s="8">
        <v>0.18886748663133199</v>
      </c>
      <c r="D8" s="8">
        <v>0</v>
      </c>
      <c r="E8" s="8">
        <v>7.878358472018783E-2</v>
      </c>
      <c r="F8" s="8">
        <v>0</v>
      </c>
      <c r="G8" s="8">
        <v>4.4308737097222911E-2</v>
      </c>
      <c r="H8" s="8">
        <v>7.8977054215837051E-3</v>
      </c>
      <c r="I8" s="8">
        <v>3.6605750365143651E-2</v>
      </c>
      <c r="J8" s="8">
        <v>1.9443909558648997E-2</v>
      </c>
      <c r="K8" s="8">
        <v>1.0837766603435448E-4</v>
      </c>
      <c r="L8" s="8">
        <v>6.466958727031806E-2</v>
      </c>
      <c r="M8" s="8">
        <v>2.1599260741004657E-3</v>
      </c>
      <c r="N8" s="8">
        <v>2.3021682526067886E-3</v>
      </c>
      <c r="O8" s="8">
        <v>3.6621848779886442E-3</v>
      </c>
      <c r="P8" s="8">
        <v>2.3325984405265267E-2</v>
      </c>
      <c r="Q8" s="8">
        <v>4.641283136869288E-3</v>
      </c>
      <c r="R8" s="8">
        <v>3.1506134829479539E-2</v>
      </c>
      <c r="S8" s="8">
        <v>1.0058353265964793E-2</v>
      </c>
      <c r="T8" s="8">
        <v>0</v>
      </c>
      <c r="U8" s="8">
        <v>0</v>
      </c>
      <c r="V8" s="8">
        <v>0.4150205971718765</v>
      </c>
      <c r="W8" s="8">
        <v>7.2734174923365508E-3</v>
      </c>
      <c r="X8" s="8">
        <v>0</v>
      </c>
      <c r="Y8" s="8">
        <v>4.6414789200896027E-3</v>
      </c>
      <c r="Z8" s="8">
        <v>2.6649660236684917E-2</v>
      </c>
      <c r="AA8" s="8">
        <v>2.8073672606265913E-2</v>
      </c>
      <c r="AB8" s="8">
        <v>0</v>
      </c>
      <c r="AC8" s="8">
        <v>0.99999999999999989</v>
      </c>
    </row>
    <row r="9" spans="1:29" x14ac:dyDescent="0.35">
      <c r="A9" t="s">
        <v>109</v>
      </c>
      <c r="B9" t="s">
        <v>154</v>
      </c>
      <c r="C9" s="8">
        <v>0.17519879558105109</v>
      </c>
      <c r="D9" s="8">
        <v>0</v>
      </c>
      <c r="E9" s="8">
        <v>6.9494433256251903E-2</v>
      </c>
      <c r="F9" s="8">
        <v>0</v>
      </c>
      <c r="G9" s="8">
        <v>4.4761862187734903E-2</v>
      </c>
      <c r="H9" s="8">
        <v>9.6140877849560432E-3</v>
      </c>
      <c r="I9" s="8">
        <v>7.2526041055099688E-2</v>
      </c>
      <c r="J9" s="8">
        <v>3.4622522438703209E-2</v>
      </c>
      <c r="K9" s="8">
        <v>2.1511471687334976E-3</v>
      </c>
      <c r="L9" s="8">
        <v>7.2331040636603172E-2</v>
      </c>
      <c r="M9" s="8">
        <v>6.8022478515781691E-3</v>
      </c>
      <c r="N9" s="8">
        <v>4.2150920586889705E-3</v>
      </c>
      <c r="O9" s="8">
        <v>4.6961937980103943E-3</v>
      </c>
      <c r="P9" s="8">
        <v>2.7668400453709528E-2</v>
      </c>
      <c r="Q9" s="8">
        <v>1.0518408218628641E-2</v>
      </c>
      <c r="R9" s="8">
        <v>3.753610246512544E-2</v>
      </c>
      <c r="S9" s="8">
        <v>5.4937768257607607E-3</v>
      </c>
      <c r="T9" s="8">
        <v>0</v>
      </c>
      <c r="U9" s="8">
        <v>0</v>
      </c>
      <c r="V9" s="8">
        <v>0.38315353601611579</v>
      </c>
      <c r="W9" s="8">
        <v>5.0418896914057312E-3</v>
      </c>
      <c r="X9" s="8">
        <v>0</v>
      </c>
      <c r="Y9" s="8">
        <v>3.5901942312544784E-3</v>
      </c>
      <c r="Z9" s="8">
        <v>1.4865794818786018E-2</v>
      </c>
      <c r="AA9" s="8">
        <v>1.5718433461804647E-2</v>
      </c>
      <c r="AB9" s="8">
        <v>0</v>
      </c>
      <c r="AC9" s="8">
        <v>1.0000000000000022</v>
      </c>
    </row>
    <row r="10" spans="1:29" x14ac:dyDescent="0.35">
      <c r="A10" t="s">
        <v>110</v>
      </c>
      <c r="B10" t="s">
        <v>154</v>
      </c>
      <c r="C10" s="8">
        <v>0.7867660176787511</v>
      </c>
      <c r="D10" s="8">
        <v>0</v>
      </c>
      <c r="E10" s="8">
        <v>3.377196056480529E-2</v>
      </c>
      <c r="F10" s="8">
        <v>0</v>
      </c>
      <c r="G10" s="8">
        <v>6.2339524583497523E-3</v>
      </c>
      <c r="H10" s="8">
        <v>1.257806693195203E-3</v>
      </c>
      <c r="I10" s="8">
        <v>5.0335546957540498E-3</v>
      </c>
      <c r="J10" s="8">
        <v>6.9897292606720118E-3</v>
      </c>
      <c r="K10" s="8">
        <v>0</v>
      </c>
      <c r="L10" s="8">
        <v>9.1740107065974262E-3</v>
      </c>
      <c r="M10" s="8">
        <v>2.9797576753419909E-4</v>
      </c>
      <c r="N10" s="8">
        <v>4.495510909602637E-4</v>
      </c>
      <c r="O10" s="8">
        <v>5.1375424709171498E-4</v>
      </c>
      <c r="P10" s="8">
        <v>3.280749690335824E-3</v>
      </c>
      <c r="Q10" s="8">
        <v>1.2265432211952202E-3</v>
      </c>
      <c r="R10" s="8">
        <v>5.0228010850597365E-3</v>
      </c>
      <c r="S10" s="8">
        <v>6.3347179696713837E-4</v>
      </c>
      <c r="T10" s="8">
        <v>0</v>
      </c>
      <c r="U10" s="8">
        <v>0</v>
      </c>
      <c r="V10" s="8">
        <v>0.12564900196156639</v>
      </c>
      <c r="W10" s="8">
        <v>1.4648036168925995E-3</v>
      </c>
      <c r="X10" s="8">
        <v>0</v>
      </c>
      <c r="Y10" s="8">
        <v>1.2627208251754164E-3</v>
      </c>
      <c r="Z10" s="8">
        <v>5.070244606894544E-3</v>
      </c>
      <c r="AA10" s="8">
        <v>5.9013500322007599E-3</v>
      </c>
      <c r="AB10" s="8">
        <v>0</v>
      </c>
      <c r="AC10" s="8">
        <v>0.99999999999999878</v>
      </c>
    </row>
    <row r="11" spans="1:29" s="10" customFormat="1" x14ac:dyDescent="0.35">
      <c r="C11" s="11">
        <f>AVERAGE(C2:C10)</f>
        <v>0.29008825188926707</v>
      </c>
      <c r="D11" s="11">
        <f t="shared" ref="D11:AB11" si="0">AVERAGE(D2:D10)</f>
        <v>0</v>
      </c>
      <c r="E11" s="11">
        <f t="shared" si="0"/>
        <v>7.1331821029625139E-2</v>
      </c>
      <c r="F11" s="11">
        <f t="shared" si="0"/>
        <v>0</v>
      </c>
      <c r="G11" s="11">
        <f t="shared" si="0"/>
        <v>4.5860261382679075E-2</v>
      </c>
      <c r="H11" s="11">
        <f t="shared" si="0"/>
        <v>6.6013691407517446E-3</v>
      </c>
      <c r="I11" s="11">
        <f t="shared" si="0"/>
        <v>3.7105093225557439E-2</v>
      </c>
      <c r="J11" s="11">
        <f t="shared" si="0"/>
        <v>2.0319628642272984E-2</v>
      </c>
      <c r="K11" s="11">
        <f t="shared" si="0"/>
        <v>3.8852064034115456E-4</v>
      </c>
      <c r="L11" s="11">
        <f t="shared" si="0"/>
        <v>4.7632106060997055E-2</v>
      </c>
      <c r="M11" s="11">
        <f t="shared" si="0"/>
        <v>2.8542580351304581E-3</v>
      </c>
      <c r="N11" s="11">
        <f t="shared" si="0"/>
        <v>2.3605560483026099E-3</v>
      </c>
      <c r="O11" s="11">
        <f t="shared" si="0"/>
        <v>4.7406557653070546E-3</v>
      </c>
      <c r="P11" s="11">
        <f t="shared" si="0"/>
        <v>1.7401852934567356E-2</v>
      </c>
      <c r="Q11" s="11">
        <f t="shared" si="0"/>
        <v>4.7124812965563924E-3</v>
      </c>
      <c r="R11" s="11">
        <f t="shared" si="0"/>
        <v>2.3586626149517734E-2</v>
      </c>
      <c r="S11" s="11">
        <f t="shared" si="0"/>
        <v>4.5584554119301136E-3</v>
      </c>
      <c r="T11" s="11">
        <f t="shared" si="0"/>
        <v>0</v>
      </c>
      <c r="U11" s="11">
        <f t="shared" si="0"/>
        <v>0</v>
      </c>
      <c r="V11" s="11">
        <f t="shared" si="0"/>
        <v>0.34604271145952997</v>
      </c>
      <c r="W11" s="11">
        <f t="shared" si="0"/>
        <v>9.7335735466955297E-3</v>
      </c>
      <c r="X11" s="11">
        <f t="shared" si="0"/>
        <v>0</v>
      </c>
      <c r="Y11" s="11">
        <f t="shared" si="0"/>
        <v>4.0079858740768382E-3</v>
      </c>
      <c r="Z11" s="11">
        <f t="shared" si="0"/>
        <v>2.9476047100069663E-2</v>
      </c>
      <c r="AA11" s="11">
        <f t="shared" si="0"/>
        <v>3.1197744366823932E-2</v>
      </c>
      <c r="AB11" s="11">
        <f t="shared" si="0"/>
        <v>0</v>
      </c>
      <c r="AC11" s="11"/>
    </row>
    <row r="12" spans="1:29" x14ac:dyDescent="0.35">
      <c r="A12" t="s">
        <v>115</v>
      </c>
      <c r="B12" t="s">
        <v>155</v>
      </c>
      <c r="C12" s="8">
        <v>0.7424551519836029</v>
      </c>
      <c r="D12" s="8">
        <v>0</v>
      </c>
      <c r="E12" s="8">
        <v>2.1837951565889319E-2</v>
      </c>
      <c r="F12" s="8">
        <v>0</v>
      </c>
      <c r="G12" s="8">
        <v>4.2993857974521123E-3</v>
      </c>
      <c r="H12" s="8">
        <v>3.4401034647262708E-3</v>
      </c>
      <c r="I12" s="8">
        <v>1.5479033222656279E-2</v>
      </c>
      <c r="J12" s="8">
        <v>9.3936217946301026E-3</v>
      </c>
      <c r="K12" s="8">
        <v>9.1190817619565823E-3</v>
      </c>
      <c r="L12" s="8">
        <v>1.8711350009648225E-2</v>
      </c>
      <c r="M12" s="8">
        <v>2.0309006400415761E-3</v>
      </c>
      <c r="N12" s="8">
        <v>2.4473502709171434E-3</v>
      </c>
      <c r="O12" s="8">
        <v>2.4951171658161384E-3</v>
      </c>
      <c r="P12" s="8">
        <v>1.7017082981756679E-2</v>
      </c>
      <c r="Q12" s="8">
        <v>9.388239668623476E-6</v>
      </c>
      <c r="R12" s="8">
        <v>1.3372219427718194E-2</v>
      </c>
      <c r="S12" s="8">
        <v>1.8481445754153379E-3</v>
      </c>
      <c r="T12" s="8">
        <v>0</v>
      </c>
      <c r="U12" s="8">
        <v>0</v>
      </c>
      <c r="V12" s="8">
        <v>8.0834225492102119E-2</v>
      </c>
      <c r="W12" s="8">
        <v>5.3568725079048566E-3</v>
      </c>
      <c r="X12" s="8">
        <v>0</v>
      </c>
      <c r="Y12" s="8">
        <v>4.073406053409773E-3</v>
      </c>
      <c r="Z12" s="8">
        <v>2.2312911372338502E-2</v>
      </c>
      <c r="AA12" s="8">
        <v>2.346670167234843E-2</v>
      </c>
      <c r="AB12" s="8">
        <v>0</v>
      </c>
      <c r="AC12" s="8">
        <v>0.99999999999999911</v>
      </c>
    </row>
    <row r="13" spans="1:29" x14ac:dyDescent="0.35">
      <c r="A13" t="s">
        <v>125</v>
      </c>
      <c r="B13" t="s">
        <v>155</v>
      </c>
      <c r="C13" s="8">
        <v>8.7462349884169621E-2</v>
      </c>
      <c r="D13" s="8">
        <v>0</v>
      </c>
      <c r="E13" s="8">
        <v>0.1219291833863225</v>
      </c>
      <c r="F13" s="8">
        <v>0</v>
      </c>
      <c r="G13" s="8">
        <v>4.967245952325286E-2</v>
      </c>
      <c r="H13" s="8">
        <v>1.3299513609581457E-2</v>
      </c>
      <c r="I13" s="8">
        <v>9.8221457508169893E-2</v>
      </c>
      <c r="J13" s="8">
        <v>8.2598352290484164E-2</v>
      </c>
      <c r="K13" s="8">
        <v>0.11546857003517047</v>
      </c>
      <c r="L13" s="8">
        <v>8.6267741223071667E-2</v>
      </c>
      <c r="M13" s="8">
        <v>1.5107255237297857E-2</v>
      </c>
      <c r="N13" s="8">
        <v>1.4353004437913076E-2</v>
      </c>
      <c r="O13" s="8">
        <v>1.5323054673607854E-2</v>
      </c>
      <c r="P13" s="8">
        <v>6.155115926063303E-2</v>
      </c>
      <c r="Q13" s="8">
        <v>1.0156746792318054E-2</v>
      </c>
      <c r="R13" s="8">
        <v>2.2740782512469492E-2</v>
      </c>
      <c r="S13" s="8">
        <v>7.2343293751554053E-3</v>
      </c>
      <c r="T13" s="8">
        <v>0</v>
      </c>
      <c r="U13" s="8">
        <v>0</v>
      </c>
      <c r="V13" s="8">
        <v>9.8584358179812856E-2</v>
      </c>
      <c r="W13" s="8">
        <v>5.0112444934321133E-2</v>
      </c>
      <c r="X13" s="8">
        <v>0</v>
      </c>
      <c r="Y13" s="8">
        <v>7.2850674723720062E-3</v>
      </c>
      <c r="Z13" s="8">
        <v>2.0878891085308458E-2</v>
      </c>
      <c r="AA13" s="8">
        <v>2.175327857856546E-2</v>
      </c>
      <c r="AB13" s="8">
        <v>0</v>
      </c>
      <c r="AC13" s="8">
        <v>0.99999999999999734</v>
      </c>
    </row>
    <row r="14" spans="1:29" x14ac:dyDescent="0.35">
      <c r="A14" t="s">
        <v>121</v>
      </c>
      <c r="B14" t="s">
        <v>155</v>
      </c>
      <c r="C14" s="8">
        <v>0.13251108908873896</v>
      </c>
      <c r="D14" s="8">
        <v>0</v>
      </c>
      <c r="E14" s="8">
        <v>9.0822078319899316E-2</v>
      </c>
      <c r="F14" s="8">
        <v>0</v>
      </c>
      <c r="G14" s="8">
        <v>2.9140487171411641E-2</v>
      </c>
      <c r="H14" s="8">
        <v>7.9092903976508578E-3</v>
      </c>
      <c r="I14" s="8">
        <v>7.9914071508049633E-2</v>
      </c>
      <c r="J14" s="8">
        <v>4.3988362281996922E-2</v>
      </c>
      <c r="K14" s="8">
        <v>4.567533669925912E-2</v>
      </c>
      <c r="L14" s="8">
        <v>7.319132663920129E-2</v>
      </c>
      <c r="M14" s="8">
        <v>9.8833660071959602E-3</v>
      </c>
      <c r="N14" s="8">
        <v>1.0865557006080875E-2</v>
      </c>
      <c r="O14" s="8">
        <v>8.4069849327624135E-3</v>
      </c>
      <c r="P14" s="8">
        <v>5.9634508881236066E-2</v>
      </c>
      <c r="Q14" s="8">
        <v>1.7660189382678528E-2</v>
      </c>
      <c r="R14" s="8">
        <v>3.0066488268218127E-2</v>
      </c>
      <c r="S14" s="8">
        <v>6.9790592326318046E-3</v>
      </c>
      <c r="T14" s="8">
        <v>0</v>
      </c>
      <c r="U14" s="8">
        <v>0</v>
      </c>
      <c r="V14" s="8">
        <v>0.24726774904478818</v>
      </c>
      <c r="W14" s="8">
        <v>1.8342357248360565E-2</v>
      </c>
      <c r="X14" s="8">
        <v>0</v>
      </c>
      <c r="Y14" s="8">
        <v>8.3525358168493567E-3</v>
      </c>
      <c r="Z14" s="8">
        <v>3.8329316577767551E-2</v>
      </c>
      <c r="AA14" s="8">
        <v>4.1059845495222895E-2</v>
      </c>
      <c r="AB14" s="8">
        <v>0</v>
      </c>
      <c r="AC14" s="8">
        <v>1.0000000000000002</v>
      </c>
    </row>
    <row r="15" spans="1:29" x14ac:dyDescent="0.35">
      <c r="A15" t="s">
        <v>122</v>
      </c>
      <c r="B15" t="s">
        <v>155</v>
      </c>
      <c r="C15" s="8">
        <v>0.56310529317194336</v>
      </c>
      <c r="D15" s="8">
        <v>0</v>
      </c>
      <c r="E15" s="8">
        <v>9.8222286853042351E-2</v>
      </c>
      <c r="F15" s="8">
        <v>0</v>
      </c>
      <c r="G15" s="8">
        <v>2.4474004077108698E-2</v>
      </c>
      <c r="H15" s="8">
        <v>4.5881348760864618E-3</v>
      </c>
      <c r="I15" s="8">
        <v>3.2074586452107534E-2</v>
      </c>
      <c r="J15" s="8">
        <v>2.6969066631387959E-2</v>
      </c>
      <c r="K15" s="8">
        <v>3.1500901606167059E-2</v>
      </c>
      <c r="L15" s="8">
        <v>3.8965401803877225E-2</v>
      </c>
      <c r="M15" s="8">
        <v>5.3950281292904825E-3</v>
      </c>
      <c r="N15" s="8">
        <v>5.6989733695486759E-3</v>
      </c>
      <c r="O15" s="8">
        <v>5.990440183072313E-3</v>
      </c>
      <c r="P15" s="8">
        <v>3.0722154011918242E-2</v>
      </c>
      <c r="Q15" s="8">
        <v>5.1662860132754094E-3</v>
      </c>
      <c r="R15" s="8">
        <v>1.1590969225896893E-2</v>
      </c>
      <c r="S15" s="8">
        <v>3.7733397213868605E-3</v>
      </c>
      <c r="T15" s="8">
        <v>0</v>
      </c>
      <c r="U15" s="8">
        <v>0</v>
      </c>
      <c r="V15" s="8">
        <v>6.5460678841827852E-2</v>
      </c>
      <c r="W15" s="8">
        <v>1.5342074455186474E-2</v>
      </c>
      <c r="X15" s="8">
        <v>0</v>
      </c>
      <c r="Y15" s="8">
        <v>4.3042741603781833E-3</v>
      </c>
      <c r="Z15" s="8">
        <v>1.2913737551099761E-2</v>
      </c>
      <c r="AA15" s="8">
        <v>1.3742368865397753E-2</v>
      </c>
      <c r="AB15" s="8">
        <v>0</v>
      </c>
      <c r="AC15" s="8">
        <v>0.99999999999999956</v>
      </c>
    </row>
    <row r="16" spans="1:29" x14ac:dyDescent="0.35">
      <c r="A16" t="s">
        <v>123</v>
      </c>
      <c r="B16" t="s">
        <v>155</v>
      </c>
      <c r="C16" s="8">
        <v>0.16616385304240822</v>
      </c>
      <c r="D16" s="8">
        <v>0</v>
      </c>
      <c r="E16" s="8">
        <v>7.3869317220048483E-2</v>
      </c>
      <c r="F16" s="8">
        <v>0</v>
      </c>
      <c r="G16" s="8">
        <v>3.0657987527964517E-2</v>
      </c>
      <c r="H16" s="8">
        <v>6.8187716055926641E-3</v>
      </c>
      <c r="I16" s="8">
        <v>3.158156901206613E-2</v>
      </c>
      <c r="J16" s="8">
        <v>2.2177528878835846E-2</v>
      </c>
      <c r="K16" s="8">
        <v>1.1344763295320156E-2</v>
      </c>
      <c r="L16" s="8">
        <v>6.1157646653998587E-2</v>
      </c>
      <c r="M16" s="8">
        <v>5.6508779654714037E-3</v>
      </c>
      <c r="N16" s="8">
        <v>3.81890896118547E-3</v>
      </c>
      <c r="O16" s="8">
        <v>4.2666264906560522E-3</v>
      </c>
      <c r="P16" s="8">
        <v>3.5151196395917801E-2</v>
      </c>
      <c r="Q16" s="8">
        <v>5.4124167574942728E-3</v>
      </c>
      <c r="R16" s="8">
        <v>3.0370786151668293E-2</v>
      </c>
      <c r="S16" s="8">
        <v>1.124847198099687E-2</v>
      </c>
      <c r="T16" s="8">
        <v>0</v>
      </c>
      <c r="U16" s="8">
        <v>0</v>
      </c>
      <c r="V16" s="8">
        <v>0.40090260994398136</v>
      </c>
      <c r="W16" s="8">
        <v>2.7811855078499009E-2</v>
      </c>
      <c r="X16" s="8">
        <v>0</v>
      </c>
      <c r="Y16" s="8">
        <v>4.8032612901820143E-3</v>
      </c>
      <c r="Z16" s="8">
        <v>3.2168984745028946E-2</v>
      </c>
      <c r="AA16" s="8">
        <v>3.4622567002683659E-2</v>
      </c>
      <c r="AB16" s="8">
        <v>0</v>
      </c>
      <c r="AC16" s="8">
        <v>0.99999999999999978</v>
      </c>
    </row>
    <row r="17" spans="1:29" x14ac:dyDescent="0.35">
      <c r="A17" t="s">
        <v>124</v>
      </c>
      <c r="B17" t="s">
        <v>155</v>
      </c>
      <c r="C17" s="8">
        <v>0.11475531817909704</v>
      </c>
      <c r="D17" s="8">
        <v>0</v>
      </c>
      <c r="E17" s="8">
        <v>0.1592747751665797</v>
      </c>
      <c r="F17" s="8">
        <v>0</v>
      </c>
      <c r="G17" s="8">
        <v>6.7871029866831883E-2</v>
      </c>
      <c r="H17" s="8">
        <v>8.6744588800485543E-3</v>
      </c>
      <c r="I17" s="8">
        <v>6.2656816781825123E-2</v>
      </c>
      <c r="J17" s="8">
        <v>4.2143124853972896E-2</v>
      </c>
      <c r="K17" s="8">
        <v>2.9918280295866934E-2</v>
      </c>
      <c r="L17" s="8">
        <v>8.3005316478741431E-2</v>
      </c>
      <c r="M17" s="8">
        <v>8.4246302276082437E-3</v>
      </c>
      <c r="N17" s="8">
        <v>8.3878361546949418E-3</v>
      </c>
      <c r="O17" s="8">
        <v>6.975010364183673E-3</v>
      </c>
      <c r="P17" s="8">
        <v>4.7202999898182781E-2</v>
      </c>
      <c r="Q17" s="8">
        <v>1.2787691556291064E-2</v>
      </c>
      <c r="R17" s="8">
        <v>2.5813013800031495E-2</v>
      </c>
      <c r="S17" s="8">
        <v>6.9827982092066148E-3</v>
      </c>
      <c r="T17" s="8">
        <v>0</v>
      </c>
      <c r="U17" s="8">
        <v>0</v>
      </c>
      <c r="V17" s="8">
        <v>0.23008443203408871</v>
      </c>
      <c r="W17" s="8">
        <v>2.2020751508669455E-2</v>
      </c>
      <c r="X17" s="8">
        <v>0</v>
      </c>
      <c r="Y17" s="8">
        <v>6.7501920616695353E-3</v>
      </c>
      <c r="Z17" s="8">
        <v>2.7666086782209387E-2</v>
      </c>
      <c r="AA17" s="8">
        <v>2.860543690020188E-2</v>
      </c>
      <c r="AB17" s="8">
        <v>0</v>
      </c>
      <c r="AC17" s="8">
        <v>1.0000000000000016</v>
      </c>
    </row>
    <row r="18" spans="1:29" x14ac:dyDescent="0.35">
      <c r="A18" t="s">
        <v>111</v>
      </c>
      <c r="B18" t="s">
        <v>155</v>
      </c>
      <c r="C18" s="8">
        <v>0.165877829866346</v>
      </c>
      <c r="D18" s="8">
        <v>0</v>
      </c>
      <c r="E18" s="8">
        <v>0.13568120728554625</v>
      </c>
      <c r="F18" s="8">
        <v>0</v>
      </c>
      <c r="G18" s="8">
        <v>0.11403369454182084</v>
      </c>
      <c r="H18" s="8">
        <v>7.18114005552565E-3</v>
      </c>
      <c r="I18" s="8">
        <v>5.0794805662965979E-2</v>
      </c>
      <c r="J18" s="8">
        <v>2.9822099485915628E-2</v>
      </c>
      <c r="K18" s="8">
        <v>1.0816284214252921E-3</v>
      </c>
      <c r="L18" s="8">
        <v>7.6398029589466968E-2</v>
      </c>
      <c r="M18" s="8">
        <v>3.9699429605166824E-3</v>
      </c>
      <c r="N18" s="8">
        <v>4.1231783614585436E-3</v>
      </c>
      <c r="O18" s="8">
        <v>4.8081129745227149E-3</v>
      </c>
      <c r="P18" s="8">
        <v>3.5859107613760363E-2</v>
      </c>
      <c r="Q18" s="8">
        <v>7.9229354737911858E-3</v>
      </c>
      <c r="R18" s="8">
        <v>1.958036485776328E-2</v>
      </c>
      <c r="S18" s="8">
        <v>5.7315542007913686E-3</v>
      </c>
      <c r="T18" s="8">
        <v>0</v>
      </c>
      <c r="U18" s="8">
        <v>0</v>
      </c>
      <c r="V18" s="8">
        <v>0.26176837309425199</v>
      </c>
      <c r="W18" s="8">
        <v>1.3664880665749531E-2</v>
      </c>
      <c r="X18" s="8">
        <v>0</v>
      </c>
      <c r="Y18" s="8">
        <v>5.1817445361331616E-3</v>
      </c>
      <c r="Z18" s="8">
        <v>2.7930667787972784E-2</v>
      </c>
      <c r="AA18" s="8">
        <v>2.8588702564276165E-2</v>
      </c>
      <c r="AB18" s="8">
        <v>0</v>
      </c>
      <c r="AC18" s="8">
        <v>1.0000000000000002</v>
      </c>
    </row>
    <row r="19" spans="1:29" x14ac:dyDescent="0.35">
      <c r="A19" t="s">
        <v>112</v>
      </c>
      <c r="B19" t="s">
        <v>155</v>
      </c>
      <c r="C19" s="8">
        <v>0.27423978887571987</v>
      </c>
      <c r="D19" s="8">
        <v>0</v>
      </c>
      <c r="E19" s="8">
        <v>0.10680973988264925</v>
      </c>
      <c r="F19" s="8">
        <v>0</v>
      </c>
      <c r="G19" s="8">
        <v>4.5034102087040478E-2</v>
      </c>
      <c r="H19" s="8">
        <v>8.5575269145097277E-3</v>
      </c>
      <c r="I19" s="8">
        <v>4.4890855020157404E-2</v>
      </c>
      <c r="J19" s="8">
        <v>2.6708652327016358E-2</v>
      </c>
      <c r="K19" s="8">
        <v>3.9683916919972867E-3</v>
      </c>
      <c r="L19" s="8">
        <v>5.8097814666059247E-2</v>
      </c>
      <c r="M19" s="8">
        <v>2.3973256182175501E-3</v>
      </c>
      <c r="N19" s="8">
        <v>2.6854637271497748E-3</v>
      </c>
      <c r="O19" s="8">
        <v>4.0098067415069915E-3</v>
      </c>
      <c r="P19" s="8">
        <v>2.4360692253570366E-2</v>
      </c>
      <c r="Q19" s="8">
        <v>3.8910989741065419E-3</v>
      </c>
      <c r="R19" s="8">
        <v>2.3364057521869899E-2</v>
      </c>
      <c r="S19" s="8">
        <v>7.7673596438154312E-3</v>
      </c>
      <c r="T19" s="8">
        <v>0</v>
      </c>
      <c r="U19" s="8">
        <v>0</v>
      </c>
      <c r="V19" s="8">
        <v>0.2873065492964984</v>
      </c>
      <c r="W19" s="8">
        <v>1.4336893490642905E-2</v>
      </c>
      <c r="X19" s="8">
        <v>0</v>
      </c>
      <c r="Y19" s="8">
        <v>5.5216774047539795E-3</v>
      </c>
      <c r="Z19" s="8">
        <v>2.7039657365079621E-2</v>
      </c>
      <c r="AA19" s="8">
        <v>2.9012546497639281E-2</v>
      </c>
      <c r="AB19" s="8">
        <v>0</v>
      </c>
      <c r="AC19" s="8">
        <v>1.0000000000000002</v>
      </c>
    </row>
    <row r="20" spans="1:29" x14ac:dyDescent="0.35">
      <c r="A20" t="s">
        <v>113</v>
      </c>
      <c r="B20" t="s">
        <v>155</v>
      </c>
      <c r="C20" s="8">
        <v>0.14456757067406914</v>
      </c>
      <c r="D20" s="8">
        <v>0</v>
      </c>
      <c r="E20" s="8">
        <v>9.435724157212115E-2</v>
      </c>
      <c r="F20" s="8">
        <v>0</v>
      </c>
      <c r="G20" s="8">
        <v>5.672270485302229E-2</v>
      </c>
      <c r="H20" s="8">
        <v>9.2726514415125087E-3</v>
      </c>
      <c r="I20" s="8">
        <v>5.7809550962634543E-2</v>
      </c>
      <c r="J20" s="8">
        <v>3.6654992864396885E-2</v>
      </c>
      <c r="K20" s="8">
        <v>0</v>
      </c>
      <c r="L20" s="8">
        <v>9.3132156968454283E-2</v>
      </c>
      <c r="M20" s="8">
        <v>9.1450481133771924E-3</v>
      </c>
      <c r="N20" s="8">
        <v>4.2845293252053171E-3</v>
      </c>
      <c r="O20" s="8">
        <v>4.1232053374642749E-3</v>
      </c>
      <c r="P20" s="8">
        <v>2.1633614664250213E-2</v>
      </c>
      <c r="Q20" s="8">
        <v>5.2915757936846707E-3</v>
      </c>
      <c r="R20" s="8">
        <v>2.5084179668209153E-2</v>
      </c>
      <c r="S20" s="8">
        <v>8.7447905164077279E-3</v>
      </c>
      <c r="T20" s="8">
        <v>0</v>
      </c>
      <c r="U20" s="8">
        <v>0</v>
      </c>
      <c r="V20" s="8">
        <v>0.37052663837847361</v>
      </c>
      <c r="W20" s="8">
        <v>6.7855280940841778E-3</v>
      </c>
      <c r="X20" s="8">
        <v>0</v>
      </c>
      <c r="Y20" s="8">
        <v>4.5402767835870756E-3</v>
      </c>
      <c r="Z20" s="8">
        <v>2.3143493384021132E-2</v>
      </c>
      <c r="AA20" s="8">
        <v>2.4180250605024552E-2</v>
      </c>
      <c r="AB20" s="8">
        <v>0</v>
      </c>
      <c r="AC20" s="8">
        <v>1</v>
      </c>
    </row>
    <row r="21" spans="1:29" x14ac:dyDescent="0.35">
      <c r="A21" t="s">
        <v>114</v>
      </c>
      <c r="B21" t="s">
        <v>155</v>
      </c>
      <c r="C21" s="8">
        <v>0.23443186037914773</v>
      </c>
      <c r="D21" s="8">
        <v>0</v>
      </c>
      <c r="E21" s="8">
        <v>0.15025700777762005</v>
      </c>
      <c r="F21" s="8">
        <v>0</v>
      </c>
      <c r="G21" s="8">
        <v>4.2172081912213444E-2</v>
      </c>
      <c r="H21" s="8">
        <v>1.1101500929435567E-2</v>
      </c>
      <c r="I21" s="8">
        <v>6.0974246934397271E-2</v>
      </c>
      <c r="J21" s="8">
        <v>5.7242688795477087E-2</v>
      </c>
      <c r="K21" s="8">
        <v>5.2185183939183165E-2</v>
      </c>
      <c r="L21" s="8">
        <v>6.118168274409673E-2</v>
      </c>
      <c r="M21" s="8">
        <v>1.0753658506386422E-2</v>
      </c>
      <c r="N21" s="8">
        <v>1.0899697251123476E-2</v>
      </c>
      <c r="O21" s="8">
        <v>1.1040884142288213E-2</v>
      </c>
      <c r="P21" s="8">
        <v>5.2303065074249359E-2</v>
      </c>
      <c r="Q21" s="8">
        <v>1.5185113217201113E-2</v>
      </c>
      <c r="R21" s="8">
        <v>2.183405781092624E-2</v>
      </c>
      <c r="S21" s="8">
        <v>8.1269041597147734E-3</v>
      </c>
      <c r="T21" s="8">
        <v>0</v>
      </c>
      <c r="U21" s="8">
        <v>0</v>
      </c>
      <c r="V21" s="8">
        <v>0.12535886003819929</v>
      </c>
      <c r="W21" s="8">
        <v>1.6312595837636668E-2</v>
      </c>
      <c r="X21" s="8">
        <v>0</v>
      </c>
      <c r="Y21" s="8">
        <v>7.6022393313185024E-3</v>
      </c>
      <c r="Z21" s="8">
        <v>2.4460668690117506E-2</v>
      </c>
      <c r="AA21" s="8">
        <v>2.6576002529267211E-2</v>
      </c>
      <c r="AB21" s="8">
        <v>0</v>
      </c>
      <c r="AC21" s="8">
        <v>0.99999999999999956</v>
      </c>
    </row>
    <row r="22" spans="1:29" s="12" customFormat="1" x14ac:dyDescent="0.35">
      <c r="C22" s="13">
        <f>AVERAGE(C12:C21)</f>
        <v>0.26255701051452429</v>
      </c>
      <c r="D22" s="13">
        <f t="shared" ref="D22:AB22" si="1">AVERAGE(D12:D21)</f>
        <v>0</v>
      </c>
      <c r="E22" s="13">
        <f t="shared" si="1"/>
        <v>0.10530607890297183</v>
      </c>
      <c r="F22" s="13">
        <f t="shared" si="1"/>
        <v>0</v>
      </c>
      <c r="G22" s="13">
        <f t="shared" si="1"/>
        <v>4.6407793735811879E-2</v>
      </c>
      <c r="H22" s="13">
        <f t="shared" si="1"/>
        <v>8.0843092174669728E-3</v>
      </c>
      <c r="I22" s="13">
        <f t="shared" si="1"/>
        <v>5.3439699306502962E-2</v>
      </c>
      <c r="J22" s="13">
        <f t="shared" si="1"/>
        <v>3.7769849020411382E-2</v>
      </c>
      <c r="K22" s="13">
        <f t="shared" si="1"/>
        <v>3.0026213774634603E-2</v>
      </c>
      <c r="L22" s="13">
        <f t="shared" si="1"/>
        <v>6.5010846677661577E-2</v>
      </c>
      <c r="M22" s="13">
        <f t="shared" si="1"/>
        <v>7.2758033405403381E-3</v>
      </c>
      <c r="N22" s="13">
        <f t="shared" si="1"/>
        <v>6.7564498865277291E-3</v>
      </c>
      <c r="O22" s="13">
        <f t="shared" si="1"/>
        <v>6.7439243005880641E-3</v>
      </c>
      <c r="P22" s="13">
        <f t="shared" si="1"/>
        <v>3.8543558103547496E-2</v>
      </c>
      <c r="Q22" s="13">
        <f t="shared" si="1"/>
        <v>8.3483442200509468E-3</v>
      </c>
      <c r="R22" s="13">
        <f t="shared" si="1"/>
        <v>2.2381691924477105E-2</v>
      </c>
      <c r="S22" s="13">
        <f t="shared" si="1"/>
        <v>6.8436751615522191E-3</v>
      </c>
      <c r="T22" s="13">
        <f t="shared" si="1"/>
        <v>0</v>
      </c>
      <c r="U22" s="13">
        <f t="shared" si="1"/>
        <v>0</v>
      </c>
      <c r="V22" s="13">
        <f t="shared" si="1"/>
        <v>0.21680944743440239</v>
      </c>
      <c r="W22" s="13">
        <f t="shared" si="1"/>
        <v>1.9008625382105477E-2</v>
      </c>
      <c r="X22" s="13">
        <f t="shared" si="1"/>
        <v>0</v>
      </c>
      <c r="Y22" s="13">
        <f t="shared" si="1"/>
        <v>5.841467491065358E-3</v>
      </c>
      <c r="Z22" s="13">
        <f t="shared" si="1"/>
        <v>2.5684441534094365E-2</v>
      </c>
      <c r="AA22" s="13">
        <f t="shared" si="1"/>
        <v>2.7160770071062729E-2</v>
      </c>
      <c r="AB22" s="13">
        <f t="shared" si="1"/>
        <v>0</v>
      </c>
      <c r="AC22" s="13"/>
    </row>
    <row r="23" spans="1:29" x14ac:dyDescent="0.35">
      <c r="A23" t="s">
        <v>49</v>
      </c>
      <c r="B23" t="s">
        <v>156</v>
      </c>
      <c r="C23" s="8">
        <v>2.8067506071685594E-2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0.1217034441264062</v>
      </c>
      <c r="L23" s="8">
        <v>0</v>
      </c>
      <c r="M23" s="8">
        <v>9.3586057285928708E-3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0.84087044407331468</v>
      </c>
      <c r="AC23" s="8">
        <v>0.99999999999999933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7C906-A884-4257-8A13-2DE5055B63BD}">
  <dimension ref="A1:AC21"/>
  <sheetViews>
    <sheetView workbookViewId="0">
      <selection activeCell="A20" sqref="A20"/>
    </sheetView>
  </sheetViews>
  <sheetFormatPr defaultRowHeight="14.5" x14ac:dyDescent="0.35"/>
  <cols>
    <col min="14" max="14" width="17.81640625" customWidth="1"/>
  </cols>
  <sheetData>
    <row r="1" spans="1:29" x14ac:dyDescent="0.35">
      <c r="A1" t="s">
        <v>105</v>
      </c>
      <c r="B1" t="s">
        <v>153</v>
      </c>
      <c r="C1" t="s">
        <v>127</v>
      </c>
      <c r="D1" t="s">
        <v>128</v>
      </c>
      <c r="E1" s="9" t="s">
        <v>129</v>
      </c>
      <c r="F1" t="s">
        <v>130</v>
      </c>
      <c r="G1" t="s">
        <v>131</v>
      </c>
      <c r="H1" t="s">
        <v>132</v>
      </c>
      <c r="I1" s="9" t="s">
        <v>133</v>
      </c>
      <c r="J1" s="9" t="s">
        <v>134</v>
      </c>
      <c r="K1" s="9" t="s">
        <v>135</v>
      </c>
      <c r="L1" t="s">
        <v>136</v>
      </c>
      <c r="M1" s="9" t="s">
        <v>137</v>
      </c>
      <c r="N1" s="9" t="s">
        <v>138</v>
      </c>
      <c r="O1" t="s">
        <v>139</v>
      </c>
      <c r="P1" t="s">
        <v>140</v>
      </c>
      <c r="Q1" s="9" t="s">
        <v>141</v>
      </c>
      <c r="R1" t="s">
        <v>142</v>
      </c>
      <c r="S1" t="s">
        <v>143</v>
      </c>
      <c r="T1" t="s">
        <v>144</v>
      </c>
      <c r="U1" t="s">
        <v>145</v>
      </c>
      <c r="V1" t="s">
        <v>146</v>
      </c>
      <c r="W1" t="s">
        <v>147</v>
      </c>
      <c r="X1" t="s">
        <v>148</v>
      </c>
      <c r="Y1" t="s">
        <v>149</v>
      </c>
      <c r="Z1" t="s">
        <v>150</v>
      </c>
      <c r="AA1" t="s">
        <v>151</v>
      </c>
      <c r="AB1" t="s">
        <v>152</v>
      </c>
      <c r="AC1" t="s">
        <v>157</v>
      </c>
    </row>
    <row r="2" spans="1:29" x14ac:dyDescent="0.35">
      <c r="A2" t="s">
        <v>117</v>
      </c>
      <c r="B2" t="s">
        <v>154</v>
      </c>
      <c r="C2" s="8">
        <v>0.4295484132460744</v>
      </c>
      <c r="D2" s="8">
        <v>0</v>
      </c>
      <c r="E2" s="8">
        <v>4.5946168885227769E-2</v>
      </c>
      <c r="F2" s="8">
        <v>0</v>
      </c>
      <c r="G2" s="8">
        <v>1.4246120595819362E-2</v>
      </c>
      <c r="H2" s="8">
        <v>4.2559011088652279E-3</v>
      </c>
      <c r="I2" s="8">
        <v>1.9062427271513329E-2</v>
      </c>
      <c r="J2" s="8">
        <v>1.5326445456066118E-2</v>
      </c>
      <c r="K2" s="8">
        <v>0</v>
      </c>
      <c r="L2" s="8">
        <v>2.8425427550902976E-2</v>
      </c>
      <c r="M2" s="8">
        <v>1.0689363593632067E-3</v>
      </c>
      <c r="N2" s="8">
        <v>2.158612776667063E-3</v>
      </c>
      <c r="O2" s="8">
        <v>1.5797218587518772E-3</v>
      </c>
      <c r="P2" s="8">
        <v>2.4756766392243109E-2</v>
      </c>
      <c r="Q2" s="8">
        <v>6.4174869195206079E-4</v>
      </c>
      <c r="R2" s="8">
        <v>2.2921057058283976E-2</v>
      </c>
      <c r="S2" s="8">
        <v>3.1185844174758943E-3</v>
      </c>
      <c r="T2" s="8">
        <v>0</v>
      </c>
      <c r="U2" s="8">
        <v>0</v>
      </c>
      <c r="V2" s="8">
        <v>0.35080156394520606</v>
      </c>
      <c r="W2" s="8">
        <v>3.3227897441818221E-3</v>
      </c>
      <c r="X2" s="8">
        <v>0</v>
      </c>
      <c r="Y2" s="8">
        <v>2.7446391356225953E-3</v>
      </c>
      <c r="Z2" s="8">
        <v>1.3910743798022481E-2</v>
      </c>
      <c r="AA2" s="8">
        <v>1.6163931707761231E-2</v>
      </c>
      <c r="AB2" s="8">
        <v>0</v>
      </c>
      <c r="AC2" s="8">
        <v>1.0000000000000007</v>
      </c>
    </row>
    <row r="3" spans="1:29" x14ac:dyDescent="0.35">
      <c r="A3" t="s">
        <v>118</v>
      </c>
      <c r="B3" t="s">
        <v>154</v>
      </c>
      <c r="C3" s="8">
        <v>5.7944660207957459E-2</v>
      </c>
      <c r="D3" s="8">
        <v>0</v>
      </c>
      <c r="E3" s="8">
        <v>9.3031463756269792E-2</v>
      </c>
      <c r="F3" s="8">
        <v>0</v>
      </c>
      <c r="G3" s="8">
        <v>4.6721641714181868E-2</v>
      </c>
      <c r="H3" s="8">
        <v>8.9787626071410262E-3</v>
      </c>
      <c r="I3" s="8">
        <v>6.5811066418661218E-2</v>
      </c>
      <c r="J3" s="8">
        <v>3.9612513645015494E-2</v>
      </c>
      <c r="K3" s="8">
        <v>0</v>
      </c>
      <c r="L3" s="8">
        <v>8.274739326104219E-2</v>
      </c>
      <c r="M3" s="8">
        <v>7.8150855928175705E-3</v>
      </c>
      <c r="N3" s="8">
        <v>3.9894773018459839E-3</v>
      </c>
      <c r="O3" s="8">
        <v>2.3431517648831161E-2</v>
      </c>
      <c r="P3" s="8">
        <v>2.8849484844394424E-2</v>
      </c>
      <c r="Q3" s="8">
        <v>1.5389267419551208E-2</v>
      </c>
      <c r="R3" s="8">
        <v>3.8431482300556867E-2</v>
      </c>
      <c r="S3" s="8">
        <v>5.8229381243654968E-3</v>
      </c>
      <c r="T3" s="8">
        <v>0</v>
      </c>
      <c r="U3" s="8">
        <v>0</v>
      </c>
      <c r="V3" s="8">
        <v>0.42562450620696562</v>
      </c>
      <c r="W3" s="8">
        <v>6.0090767777703676E-3</v>
      </c>
      <c r="X3" s="8">
        <v>0</v>
      </c>
      <c r="Y3" s="8">
        <v>4.0249913148903988E-3</v>
      </c>
      <c r="Z3" s="8">
        <v>2.1896996710164249E-2</v>
      </c>
      <c r="AA3" s="8">
        <v>2.3867674147575849E-2</v>
      </c>
      <c r="AB3" s="8">
        <v>0</v>
      </c>
      <c r="AC3" s="8">
        <v>0.99999999999999822</v>
      </c>
    </row>
    <row r="4" spans="1:29" x14ac:dyDescent="0.35">
      <c r="A4" t="s">
        <v>119</v>
      </c>
      <c r="B4" t="s">
        <v>154</v>
      </c>
      <c r="C4" s="8">
        <v>0.42845144059924134</v>
      </c>
      <c r="D4" s="8">
        <v>0</v>
      </c>
      <c r="E4" s="8">
        <v>0.12191054182960799</v>
      </c>
      <c r="F4" s="8">
        <v>0</v>
      </c>
      <c r="G4" s="8">
        <v>0.15445506164875308</v>
      </c>
      <c r="H4" s="8">
        <v>7.1785517038313673E-3</v>
      </c>
      <c r="I4" s="8">
        <v>2.1185939798280675E-2</v>
      </c>
      <c r="J4" s="8">
        <v>9.5969691246344576E-3</v>
      </c>
      <c r="K4" s="8">
        <v>1.2371609283025387E-3</v>
      </c>
      <c r="L4" s="8">
        <v>3.4106688079529643E-2</v>
      </c>
      <c r="M4" s="8">
        <v>4.3652975430685646E-4</v>
      </c>
      <c r="N4" s="8">
        <v>1.021945500946438E-3</v>
      </c>
      <c r="O4" s="8">
        <v>8.0355646282457747E-4</v>
      </c>
      <c r="P4" s="8">
        <v>2.0771384371673978E-3</v>
      </c>
      <c r="Q4" s="8">
        <v>0</v>
      </c>
      <c r="R4" s="8">
        <v>1.3225194049346761E-3</v>
      </c>
      <c r="S4" s="8">
        <v>0</v>
      </c>
      <c r="T4" s="8">
        <v>0</v>
      </c>
      <c r="U4" s="8">
        <v>0</v>
      </c>
      <c r="V4" s="8">
        <v>5.9368547975509195E-2</v>
      </c>
      <c r="W4" s="8">
        <v>8.1229651496754467E-3</v>
      </c>
      <c r="X4" s="8">
        <v>0</v>
      </c>
      <c r="Y4" s="8">
        <v>2.5380555473342057E-3</v>
      </c>
      <c r="Z4" s="8">
        <v>7.2239196251131996E-2</v>
      </c>
      <c r="AA4" s="8">
        <v>7.3947191803986581E-2</v>
      </c>
      <c r="AB4" s="8">
        <v>0</v>
      </c>
      <c r="AC4" s="8">
        <v>0.99999999999999867</v>
      </c>
    </row>
    <row r="5" spans="1:29" x14ac:dyDescent="0.35">
      <c r="A5" t="s">
        <v>120</v>
      </c>
      <c r="B5" t="s">
        <v>154</v>
      </c>
      <c r="C5" s="8">
        <v>0.33010646591716075</v>
      </c>
      <c r="D5" s="8">
        <v>0</v>
      </c>
      <c r="E5" s="8">
        <v>7.3840069498183794E-2</v>
      </c>
      <c r="F5" s="8">
        <v>0</v>
      </c>
      <c r="G5" s="8">
        <v>3.5068632257240849E-2</v>
      </c>
      <c r="H5" s="8">
        <v>6.6721930227559038E-3</v>
      </c>
      <c r="I5" s="8">
        <v>2.7471142395879923E-2</v>
      </c>
      <c r="J5" s="8">
        <v>1.7386156475226774E-2</v>
      </c>
      <c r="K5" s="8">
        <v>0</v>
      </c>
      <c r="L5" s="8">
        <v>3.282268581126515E-2</v>
      </c>
      <c r="M5" s="8">
        <v>8.4931434546557433E-4</v>
      </c>
      <c r="N5" s="8">
        <v>1.9858055227768828E-3</v>
      </c>
      <c r="O5" s="8">
        <v>1.3669743437767711E-3</v>
      </c>
      <c r="P5" s="8">
        <v>5.3391350415829602E-3</v>
      </c>
      <c r="Q5" s="8">
        <v>0</v>
      </c>
      <c r="R5" s="8">
        <v>7.2360656653072631E-3</v>
      </c>
      <c r="S5" s="8">
        <v>1.7512857280551524E-3</v>
      </c>
      <c r="T5" s="8">
        <v>0</v>
      </c>
      <c r="U5" s="8">
        <v>0</v>
      </c>
      <c r="V5" s="8">
        <v>0.36295567365949666</v>
      </c>
      <c r="W5" s="8">
        <v>7.2585482634487152E-3</v>
      </c>
      <c r="X5" s="8">
        <v>0</v>
      </c>
      <c r="Y5" s="8">
        <v>6.0799567513700574E-3</v>
      </c>
      <c r="Z5" s="8">
        <v>3.9108334444613306E-2</v>
      </c>
      <c r="AA5" s="8">
        <v>4.2701560856393303E-2</v>
      </c>
      <c r="AB5" s="8">
        <v>0</v>
      </c>
      <c r="AC5" s="8">
        <v>0.99999999999999967</v>
      </c>
    </row>
    <row r="6" spans="1:29" x14ac:dyDescent="0.35">
      <c r="A6" t="s">
        <v>107</v>
      </c>
      <c r="B6" t="s">
        <v>154</v>
      </c>
      <c r="C6" s="8">
        <v>9.5980717708358781E-2</v>
      </c>
      <c r="D6" s="8">
        <v>0</v>
      </c>
      <c r="E6" s="8">
        <v>5.8520945950780015E-2</v>
      </c>
      <c r="F6" s="8">
        <v>0</v>
      </c>
      <c r="G6" s="8">
        <v>3.840019233598356E-2</v>
      </c>
      <c r="H6" s="8">
        <v>5.7065646397429226E-3</v>
      </c>
      <c r="I6" s="8">
        <v>2.9418858891017734E-2</v>
      </c>
      <c r="J6" s="8">
        <v>1.7543743023282255E-2</v>
      </c>
      <c r="K6" s="8">
        <v>0</v>
      </c>
      <c r="L6" s="8">
        <v>5.1584559670048956E-2</v>
      </c>
      <c r="M6" s="8">
        <v>3.191382651394003E-3</v>
      </c>
      <c r="N6" s="8">
        <v>2.2326648769435222E-3</v>
      </c>
      <c r="O6" s="8">
        <v>2.8558300392631133E-3</v>
      </c>
      <c r="P6" s="8">
        <v>1.8462100598227966E-2</v>
      </c>
      <c r="Q6" s="8">
        <v>9.3420154515093737E-3</v>
      </c>
      <c r="R6" s="8">
        <v>3.3617730521692091E-2</v>
      </c>
      <c r="S6" s="8">
        <v>9.9770354978396137E-3</v>
      </c>
      <c r="T6" s="8">
        <v>0</v>
      </c>
      <c r="U6" s="8">
        <v>0</v>
      </c>
      <c r="V6" s="8">
        <v>0.55063882506073358</v>
      </c>
      <c r="W6" s="8">
        <v>2.3091847512735311E-2</v>
      </c>
      <c r="X6" s="8">
        <v>0</v>
      </c>
      <c r="Y6" s="8">
        <v>4.4384957295715705E-3</v>
      </c>
      <c r="Z6" s="8">
        <v>2.1798162533911539E-2</v>
      </c>
      <c r="AA6" s="8">
        <v>2.319832730696017E-2</v>
      </c>
      <c r="AB6" s="8">
        <v>0</v>
      </c>
      <c r="AC6" s="8">
        <v>0.99999999999999611</v>
      </c>
    </row>
    <row r="7" spans="1:29" x14ac:dyDescent="0.35">
      <c r="A7" t="s">
        <v>108</v>
      </c>
      <c r="B7" t="s">
        <v>154</v>
      </c>
      <c r="C7" s="8">
        <v>0.18886748663133199</v>
      </c>
      <c r="D7" s="8">
        <v>0</v>
      </c>
      <c r="E7" s="8">
        <v>7.878358472018783E-2</v>
      </c>
      <c r="F7" s="8">
        <v>0</v>
      </c>
      <c r="G7" s="8">
        <v>4.4308737097222911E-2</v>
      </c>
      <c r="H7" s="8">
        <v>7.8977054215837051E-3</v>
      </c>
      <c r="I7" s="8">
        <v>3.6605750365143651E-2</v>
      </c>
      <c r="J7" s="8">
        <v>1.9443909558648997E-2</v>
      </c>
      <c r="K7" s="8">
        <v>1.0837766603435448E-4</v>
      </c>
      <c r="L7" s="8">
        <v>6.466958727031806E-2</v>
      </c>
      <c r="M7" s="8">
        <v>2.1599260741004657E-3</v>
      </c>
      <c r="N7" s="8">
        <v>2.3021682526067886E-3</v>
      </c>
      <c r="O7" s="8">
        <v>3.6621848779886442E-3</v>
      </c>
      <c r="P7" s="8">
        <v>2.3325984405265267E-2</v>
      </c>
      <c r="Q7" s="8">
        <v>4.641283136869288E-3</v>
      </c>
      <c r="R7" s="8">
        <v>3.1506134829479539E-2</v>
      </c>
      <c r="S7" s="8">
        <v>1.0058353265964793E-2</v>
      </c>
      <c r="T7" s="8">
        <v>0</v>
      </c>
      <c r="U7" s="8">
        <v>0</v>
      </c>
      <c r="V7" s="8">
        <v>0.4150205971718765</v>
      </c>
      <c r="W7" s="8">
        <v>7.2734174923365508E-3</v>
      </c>
      <c r="X7" s="8">
        <v>0</v>
      </c>
      <c r="Y7" s="8">
        <v>4.6414789200896027E-3</v>
      </c>
      <c r="Z7" s="8">
        <v>2.6649660236684917E-2</v>
      </c>
      <c r="AA7" s="8">
        <v>2.8073672606265913E-2</v>
      </c>
      <c r="AB7" s="8">
        <v>0</v>
      </c>
      <c r="AC7" s="8">
        <v>0.99999999999999989</v>
      </c>
    </row>
    <row r="8" spans="1:29" x14ac:dyDescent="0.35">
      <c r="A8" t="s">
        <v>109</v>
      </c>
      <c r="B8" t="s">
        <v>154</v>
      </c>
      <c r="C8" s="8">
        <v>0.17519879558105109</v>
      </c>
      <c r="D8" s="8">
        <v>0</v>
      </c>
      <c r="E8" s="8">
        <v>6.9494433256251903E-2</v>
      </c>
      <c r="F8" s="8">
        <v>0</v>
      </c>
      <c r="G8" s="8">
        <v>4.4761862187734903E-2</v>
      </c>
      <c r="H8" s="8">
        <v>9.6140877849560432E-3</v>
      </c>
      <c r="I8" s="8">
        <v>7.2526041055099688E-2</v>
      </c>
      <c r="J8" s="8">
        <v>3.4622522438703209E-2</v>
      </c>
      <c r="K8" s="8">
        <v>2.1511471687334976E-3</v>
      </c>
      <c r="L8" s="8">
        <v>7.2331040636603172E-2</v>
      </c>
      <c r="M8" s="8">
        <v>6.8022478515781691E-3</v>
      </c>
      <c r="N8" s="8">
        <v>4.2150920586889705E-3</v>
      </c>
      <c r="O8" s="8">
        <v>4.6961937980103943E-3</v>
      </c>
      <c r="P8" s="8">
        <v>2.7668400453709528E-2</v>
      </c>
      <c r="Q8" s="8">
        <v>1.0518408218628641E-2</v>
      </c>
      <c r="R8" s="8">
        <v>3.753610246512544E-2</v>
      </c>
      <c r="S8" s="8">
        <v>5.4937768257607607E-3</v>
      </c>
      <c r="T8" s="8">
        <v>0</v>
      </c>
      <c r="U8" s="8">
        <v>0</v>
      </c>
      <c r="V8" s="8">
        <v>0.38315353601611579</v>
      </c>
      <c r="W8" s="8">
        <v>5.0418896914057312E-3</v>
      </c>
      <c r="X8" s="8">
        <v>0</v>
      </c>
      <c r="Y8" s="8">
        <v>3.5901942312544784E-3</v>
      </c>
      <c r="Z8" s="8">
        <v>1.4865794818786018E-2</v>
      </c>
      <c r="AA8" s="8">
        <v>1.5718433461804647E-2</v>
      </c>
      <c r="AB8" s="8">
        <v>0</v>
      </c>
      <c r="AC8" s="8">
        <v>1.0000000000000022</v>
      </c>
    </row>
    <row r="9" spans="1:29" x14ac:dyDescent="0.35">
      <c r="A9" t="s">
        <v>110</v>
      </c>
      <c r="B9" t="s">
        <v>154</v>
      </c>
      <c r="C9" s="8">
        <v>0.7867660176787511</v>
      </c>
      <c r="D9" s="8">
        <v>0</v>
      </c>
      <c r="E9" s="8">
        <v>3.377196056480529E-2</v>
      </c>
      <c r="F9" s="8">
        <v>0</v>
      </c>
      <c r="G9" s="8">
        <v>6.2339524583497523E-3</v>
      </c>
      <c r="H9" s="8">
        <v>1.257806693195203E-3</v>
      </c>
      <c r="I9" s="8">
        <v>5.0335546957540498E-3</v>
      </c>
      <c r="J9" s="8">
        <v>6.9897292606720118E-3</v>
      </c>
      <c r="K9" s="8">
        <v>0</v>
      </c>
      <c r="L9" s="8">
        <v>9.1740107065974262E-3</v>
      </c>
      <c r="M9" s="8">
        <v>2.9797576753419909E-4</v>
      </c>
      <c r="N9" s="8">
        <v>4.495510909602637E-4</v>
      </c>
      <c r="O9" s="8">
        <v>5.1375424709171498E-4</v>
      </c>
      <c r="P9" s="8">
        <v>3.280749690335824E-3</v>
      </c>
      <c r="Q9" s="8">
        <v>1.2265432211952202E-3</v>
      </c>
      <c r="R9" s="8">
        <v>5.0228010850597365E-3</v>
      </c>
      <c r="S9" s="8">
        <v>6.3347179696713837E-4</v>
      </c>
      <c r="T9" s="8">
        <v>0</v>
      </c>
      <c r="U9" s="8">
        <v>0</v>
      </c>
      <c r="V9" s="8">
        <v>0.12564900196156639</v>
      </c>
      <c r="W9" s="8">
        <v>1.4648036168925995E-3</v>
      </c>
      <c r="X9" s="8">
        <v>0</v>
      </c>
      <c r="Y9" s="8">
        <v>1.2627208251754164E-3</v>
      </c>
      <c r="Z9" s="8">
        <v>5.070244606894544E-3</v>
      </c>
      <c r="AA9" s="8">
        <v>5.9013500322007599E-3</v>
      </c>
      <c r="AB9" s="8">
        <v>0</v>
      </c>
      <c r="AC9" s="8">
        <v>0.99999999999999878</v>
      </c>
    </row>
    <row r="10" spans="1:29" s="10" customFormat="1" x14ac:dyDescent="0.35">
      <c r="A10" s="10" t="s">
        <v>154</v>
      </c>
      <c r="C10" s="11">
        <f>AVERAGE(C2:C9)</f>
        <v>0.31160799969624087</v>
      </c>
      <c r="D10" s="11">
        <f>AVERAGE(D2:D9)</f>
        <v>0</v>
      </c>
      <c r="E10" s="11">
        <f>AVERAGE(E2:E9)</f>
        <v>7.1912396057664293E-2</v>
      </c>
      <c r="F10" s="11">
        <f>AVERAGE(F2:F9)</f>
        <v>0</v>
      </c>
      <c r="G10" s="11">
        <f>AVERAGE(G2:G9)</f>
        <v>4.8024525036910785E-2</v>
      </c>
      <c r="H10" s="11">
        <f>AVERAGE(H2:H9)</f>
        <v>6.4451966227589245E-3</v>
      </c>
      <c r="I10" s="11">
        <f>AVERAGE(I2:I9)</f>
        <v>3.4639347611418785E-2</v>
      </c>
      <c r="J10" s="11">
        <f>AVERAGE(J2:J9)</f>
        <v>2.0065248622781164E-2</v>
      </c>
      <c r="K10" s="11">
        <f>AVERAGE(K2:K9)</f>
        <v>4.3708572038379887E-4</v>
      </c>
      <c r="L10" s="11">
        <f>AVERAGE(L2:L9)</f>
        <v>4.6982674123288444E-2</v>
      </c>
      <c r="M10" s="11">
        <f>AVERAGE(M2:M9)</f>
        <v>2.8276747995700058E-3</v>
      </c>
      <c r="N10" s="11">
        <f>AVERAGE(N2:N9)</f>
        <v>2.2944146726794888E-3</v>
      </c>
      <c r="O10" s="11">
        <f>AVERAGE(O2:O9)</f>
        <v>4.8637166595672816E-3</v>
      </c>
      <c r="P10" s="11">
        <f>AVERAGE(P2:P9)</f>
        <v>1.6719969982865807E-2</v>
      </c>
      <c r="Q10" s="11">
        <f>AVERAGE(Q2:Q9)</f>
        <v>5.219908267463224E-3</v>
      </c>
      <c r="R10" s="11">
        <f>AVERAGE(R2:R9)</f>
        <v>2.2199236666304949E-2</v>
      </c>
      <c r="S10" s="11">
        <f>AVERAGE(S2:S9)</f>
        <v>4.606930707053607E-3</v>
      </c>
      <c r="T10" s="11">
        <f>AVERAGE(T2:T9)</f>
        <v>0</v>
      </c>
      <c r="U10" s="11">
        <f>AVERAGE(U2:U9)</f>
        <v>0</v>
      </c>
      <c r="V10" s="11">
        <f>AVERAGE(V2:V9)</f>
        <v>0.33415153149968374</v>
      </c>
      <c r="W10" s="11">
        <f>AVERAGE(W2:W9)</f>
        <v>7.6981672810558181E-3</v>
      </c>
      <c r="X10" s="11">
        <f>AVERAGE(X2:X9)</f>
        <v>0</v>
      </c>
      <c r="Y10" s="11">
        <f>AVERAGE(Y2:Y9)</f>
        <v>3.6650665569135407E-3</v>
      </c>
      <c r="Z10" s="11">
        <f>AVERAGE(Z2:Z9)</f>
        <v>2.6942391675026132E-2</v>
      </c>
      <c r="AA10" s="11">
        <f>AVERAGE(AA2:AA9)</f>
        <v>2.8696517740368559E-2</v>
      </c>
      <c r="AB10" s="11">
        <f>AVERAGE(AB2:AB9)</f>
        <v>0</v>
      </c>
      <c r="AC10" s="11"/>
    </row>
    <row r="11" spans="1:29" x14ac:dyDescent="0.35">
      <c r="A11" t="s">
        <v>125</v>
      </c>
      <c r="B11" t="s">
        <v>155</v>
      </c>
      <c r="C11" s="8">
        <v>8.7462349884169621E-2</v>
      </c>
      <c r="D11" s="8">
        <v>0</v>
      </c>
      <c r="E11" s="8">
        <v>0.1219291833863225</v>
      </c>
      <c r="F11" s="8">
        <v>0</v>
      </c>
      <c r="G11" s="8">
        <v>4.967245952325286E-2</v>
      </c>
      <c r="H11" s="8">
        <v>1.3299513609581457E-2</v>
      </c>
      <c r="I11" s="8">
        <v>9.8221457508169893E-2</v>
      </c>
      <c r="J11" s="8">
        <v>8.2598352290484164E-2</v>
      </c>
      <c r="K11" s="8">
        <v>0.11546857003517047</v>
      </c>
      <c r="L11" s="8">
        <v>8.6267741223071667E-2</v>
      </c>
      <c r="M11" s="8">
        <v>1.5107255237297857E-2</v>
      </c>
      <c r="N11" s="8">
        <v>1.4353004437913076E-2</v>
      </c>
      <c r="O11" s="8">
        <v>1.5323054673607854E-2</v>
      </c>
      <c r="P11" s="8">
        <v>6.155115926063303E-2</v>
      </c>
      <c r="Q11" s="8">
        <v>1.0156746792318054E-2</v>
      </c>
      <c r="R11" s="8">
        <v>2.2740782512469492E-2</v>
      </c>
      <c r="S11" s="8">
        <v>7.2343293751554053E-3</v>
      </c>
      <c r="T11" s="8">
        <v>0</v>
      </c>
      <c r="U11" s="8">
        <v>0</v>
      </c>
      <c r="V11" s="8">
        <v>9.8584358179812856E-2</v>
      </c>
      <c r="W11" s="8">
        <v>5.0112444934321133E-2</v>
      </c>
      <c r="X11" s="8">
        <v>0</v>
      </c>
      <c r="Y11" s="8">
        <v>7.2850674723720062E-3</v>
      </c>
      <c r="Z11" s="8">
        <v>2.0878891085308458E-2</v>
      </c>
      <c r="AA11" s="8">
        <v>2.175327857856546E-2</v>
      </c>
      <c r="AB11" s="8">
        <v>0</v>
      </c>
      <c r="AC11" s="8">
        <v>0.99999999999999734</v>
      </c>
    </row>
    <row r="12" spans="1:29" x14ac:dyDescent="0.35">
      <c r="A12" t="s">
        <v>121</v>
      </c>
      <c r="B12" t="s">
        <v>155</v>
      </c>
      <c r="C12" s="8">
        <v>0.13251108908873896</v>
      </c>
      <c r="D12" s="8">
        <v>0</v>
      </c>
      <c r="E12" s="8">
        <v>9.0822078319899316E-2</v>
      </c>
      <c r="F12" s="8">
        <v>0</v>
      </c>
      <c r="G12" s="8">
        <v>2.9140487171411641E-2</v>
      </c>
      <c r="H12" s="8">
        <v>7.9092903976508578E-3</v>
      </c>
      <c r="I12" s="8">
        <v>7.9914071508049633E-2</v>
      </c>
      <c r="J12" s="8">
        <v>4.3988362281996922E-2</v>
      </c>
      <c r="K12" s="8">
        <v>4.567533669925912E-2</v>
      </c>
      <c r="L12" s="8">
        <v>7.319132663920129E-2</v>
      </c>
      <c r="M12" s="8">
        <v>9.8833660071959602E-3</v>
      </c>
      <c r="N12" s="8">
        <v>1.0865557006080875E-2</v>
      </c>
      <c r="O12" s="8">
        <v>8.4069849327624135E-3</v>
      </c>
      <c r="P12" s="8">
        <v>5.9634508881236066E-2</v>
      </c>
      <c r="Q12" s="8">
        <v>1.7660189382678528E-2</v>
      </c>
      <c r="R12" s="8">
        <v>3.0066488268218127E-2</v>
      </c>
      <c r="S12" s="8">
        <v>6.9790592326318046E-3</v>
      </c>
      <c r="T12" s="8">
        <v>0</v>
      </c>
      <c r="U12" s="8">
        <v>0</v>
      </c>
      <c r="V12" s="8">
        <v>0.24726774904478818</v>
      </c>
      <c r="W12" s="8">
        <v>1.8342357248360565E-2</v>
      </c>
      <c r="X12" s="8">
        <v>0</v>
      </c>
      <c r="Y12" s="8">
        <v>8.3525358168493567E-3</v>
      </c>
      <c r="Z12" s="8">
        <v>3.8329316577767551E-2</v>
      </c>
      <c r="AA12" s="8">
        <v>4.1059845495222895E-2</v>
      </c>
      <c r="AB12" s="8">
        <v>0</v>
      </c>
      <c r="AC12" s="8">
        <v>1.0000000000000002</v>
      </c>
    </row>
    <row r="13" spans="1:29" x14ac:dyDescent="0.35">
      <c r="A13" t="s">
        <v>122</v>
      </c>
      <c r="B13" t="s">
        <v>155</v>
      </c>
      <c r="C13" s="8">
        <v>0.56310529317194336</v>
      </c>
      <c r="D13" s="8">
        <v>0</v>
      </c>
      <c r="E13" s="8">
        <v>9.8222286853042351E-2</v>
      </c>
      <c r="F13" s="8">
        <v>0</v>
      </c>
      <c r="G13" s="8">
        <v>2.4474004077108698E-2</v>
      </c>
      <c r="H13" s="8">
        <v>4.5881348760864618E-3</v>
      </c>
      <c r="I13" s="8">
        <v>3.2074586452107534E-2</v>
      </c>
      <c r="J13" s="8">
        <v>2.6969066631387959E-2</v>
      </c>
      <c r="K13" s="8">
        <v>3.1500901606167059E-2</v>
      </c>
      <c r="L13" s="8">
        <v>3.8965401803877225E-2</v>
      </c>
      <c r="M13" s="8">
        <v>5.3950281292904825E-3</v>
      </c>
      <c r="N13" s="8">
        <v>5.6989733695486759E-3</v>
      </c>
      <c r="O13" s="8">
        <v>5.990440183072313E-3</v>
      </c>
      <c r="P13" s="8">
        <v>3.0722154011918242E-2</v>
      </c>
      <c r="Q13" s="8">
        <v>5.1662860132754094E-3</v>
      </c>
      <c r="R13" s="8">
        <v>1.1590969225896893E-2</v>
      </c>
      <c r="S13" s="8">
        <v>3.7733397213868605E-3</v>
      </c>
      <c r="T13" s="8">
        <v>0</v>
      </c>
      <c r="U13" s="8">
        <v>0</v>
      </c>
      <c r="V13" s="8">
        <v>6.5460678841827852E-2</v>
      </c>
      <c r="W13" s="8">
        <v>1.5342074455186474E-2</v>
      </c>
      <c r="X13" s="8">
        <v>0</v>
      </c>
      <c r="Y13" s="8">
        <v>4.3042741603781833E-3</v>
      </c>
      <c r="Z13" s="8">
        <v>1.2913737551099761E-2</v>
      </c>
      <c r="AA13" s="8">
        <v>1.3742368865397753E-2</v>
      </c>
      <c r="AB13" s="8">
        <v>0</v>
      </c>
      <c r="AC13" s="8">
        <v>0.99999999999999956</v>
      </c>
    </row>
    <row r="14" spans="1:29" x14ac:dyDescent="0.35">
      <c r="A14" t="s">
        <v>123</v>
      </c>
      <c r="B14" t="s">
        <v>155</v>
      </c>
      <c r="C14" s="8">
        <v>0.16616385304240822</v>
      </c>
      <c r="D14" s="8">
        <v>0</v>
      </c>
      <c r="E14" s="8">
        <v>7.3869317220048483E-2</v>
      </c>
      <c r="F14" s="8">
        <v>0</v>
      </c>
      <c r="G14" s="8">
        <v>3.0657987527964517E-2</v>
      </c>
      <c r="H14" s="8">
        <v>6.8187716055926641E-3</v>
      </c>
      <c r="I14" s="8">
        <v>3.158156901206613E-2</v>
      </c>
      <c r="J14" s="8">
        <v>2.2177528878835846E-2</v>
      </c>
      <c r="K14" s="8">
        <v>1.1344763295320156E-2</v>
      </c>
      <c r="L14" s="8">
        <v>6.1157646653998587E-2</v>
      </c>
      <c r="M14" s="8">
        <v>5.6508779654714037E-3</v>
      </c>
      <c r="N14" s="8">
        <v>3.81890896118547E-3</v>
      </c>
      <c r="O14" s="8">
        <v>4.2666264906560522E-3</v>
      </c>
      <c r="P14" s="8">
        <v>3.5151196395917801E-2</v>
      </c>
      <c r="Q14" s="8">
        <v>5.4124167574942728E-3</v>
      </c>
      <c r="R14" s="8">
        <v>3.0370786151668293E-2</v>
      </c>
      <c r="S14" s="8">
        <v>1.124847198099687E-2</v>
      </c>
      <c r="T14" s="8">
        <v>0</v>
      </c>
      <c r="U14" s="8">
        <v>0</v>
      </c>
      <c r="V14" s="8">
        <v>0.40090260994398136</v>
      </c>
      <c r="W14" s="8">
        <v>2.7811855078499009E-2</v>
      </c>
      <c r="X14" s="8">
        <v>0</v>
      </c>
      <c r="Y14" s="8">
        <v>4.8032612901820143E-3</v>
      </c>
      <c r="Z14" s="8">
        <v>3.2168984745028946E-2</v>
      </c>
      <c r="AA14" s="8">
        <v>3.4622567002683659E-2</v>
      </c>
      <c r="AB14" s="8">
        <v>0</v>
      </c>
      <c r="AC14" s="8">
        <v>0.99999999999999978</v>
      </c>
    </row>
    <row r="15" spans="1:29" x14ac:dyDescent="0.35">
      <c r="A15" t="s">
        <v>124</v>
      </c>
      <c r="B15" t="s">
        <v>155</v>
      </c>
      <c r="C15" s="8">
        <v>0.11475531817909704</v>
      </c>
      <c r="D15" s="8">
        <v>0</v>
      </c>
      <c r="E15" s="8">
        <v>0.1592747751665797</v>
      </c>
      <c r="F15" s="8">
        <v>0</v>
      </c>
      <c r="G15" s="8">
        <v>6.7871029866831883E-2</v>
      </c>
      <c r="H15" s="8">
        <v>8.6744588800485543E-3</v>
      </c>
      <c r="I15" s="8">
        <v>6.2656816781825123E-2</v>
      </c>
      <c r="J15" s="8">
        <v>4.2143124853972896E-2</v>
      </c>
      <c r="K15" s="8">
        <v>2.9918280295866934E-2</v>
      </c>
      <c r="L15" s="8">
        <v>8.3005316478741431E-2</v>
      </c>
      <c r="M15" s="8">
        <v>8.4246302276082437E-3</v>
      </c>
      <c r="N15" s="8">
        <v>8.3878361546949418E-3</v>
      </c>
      <c r="O15" s="8">
        <v>6.975010364183673E-3</v>
      </c>
      <c r="P15" s="8">
        <v>4.7202999898182781E-2</v>
      </c>
      <c r="Q15" s="8">
        <v>1.2787691556291064E-2</v>
      </c>
      <c r="R15" s="8">
        <v>2.5813013800031495E-2</v>
      </c>
      <c r="S15" s="8">
        <v>6.9827982092066148E-3</v>
      </c>
      <c r="T15" s="8">
        <v>0</v>
      </c>
      <c r="U15" s="8">
        <v>0</v>
      </c>
      <c r="V15" s="8">
        <v>0.23008443203408871</v>
      </c>
      <c r="W15" s="8">
        <v>2.2020751508669455E-2</v>
      </c>
      <c r="X15" s="8">
        <v>0</v>
      </c>
      <c r="Y15" s="8">
        <v>6.7501920616695353E-3</v>
      </c>
      <c r="Z15" s="8">
        <v>2.7666086782209387E-2</v>
      </c>
      <c r="AA15" s="8">
        <v>2.860543690020188E-2</v>
      </c>
      <c r="AB15" s="8">
        <v>0</v>
      </c>
      <c r="AC15" s="8">
        <v>1.0000000000000016</v>
      </c>
    </row>
    <row r="16" spans="1:29" x14ac:dyDescent="0.35">
      <c r="A16" t="s">
        <v>111</v>
      </c>
      <c r="B16" t="s">
        <v>155</v>
      </c>
      <c r="C16" s="8">
        <v>0.165877829866346</v>
      </c>
      <c r="D16" s="8">
        <v>0</v>
      </c>
      <c r="E16" s="8">
        <v>0.13568120728554625</v>
      </c>
      <c r="F16" s="8">
        <v>0</v>
      </c>
      <c r="G16" s="8">
        <v>0.11403369454182084</v>
      </c>
      <c r="H16" s="8">
        <v>7.18114005552565E-3</v>
      </c>
      <c r="I16" s="8">
        <v>5.0794805662965979E-2</v>
      </c>
      <c r="J16" s="8">
        <v>2.9822099485915628E-2</v>
      </c>
      <c r="K16" s="8">
        <v>1.0816284214252921E-3</v>
      </c>
      <c r="L16" s="8">
        <v>7.6398029589466968E-2</v>
      </c>
      <c r="M16" s="8">
        <v>3.9699429605166824E-3</v>
      </c>
      <c r="N16" s="8">
        <v>4.1231783614585436E-3</v>
      </c>
      <c r="O16" s="8">
        <v>4.8081129745227149E-3</v>
      </c>
      <c r="P16" s="8">
        <v>3.5859107613760363E-2</v>
      </c>
      <c r="Q16" s="8">
        <v>7.9229354737911858E-3</v>
      </c>
      <c r="R16" s="8">
        <v>1.958036485776328E-2</v>
      </c>
      <c r="S16" s="8">
        <v>5.7315542007913686E-3</v>
      </c>
      <c r="T16" s="8">
        <v>0</v>
      </c>
      <c r="U16" s="8">
        <v>0</v>
      </c>
      <c r="V16" s="8">
        <v>0.26176837309425199</v>
      </c>
      <c r="W16" s="8">
        <v>1.3664880665749531E-2</v>
      </c>
      <c r="X16" s="8">
        <v>0</v>
      </c>
      <c r="Y16" s="8">
        <v>5.1817445361331616E-3</v>
      </c>
      <c r="Z16" s="8">
        <v>2.7930667787972784E-2</v>
      </c>
      <c r="AA16" s="8">
        <v>2.8588702564276165E-2</v>
      </c>
      <c r="AB16" s="8">
        <v>0</v>
      </c>
      <c r="AC16" s="8">
        <v>1.0000000000000002</v>
      </c>
    </row>
    <row r="17" spans="1:29" x14ac:dyDescent="0.35">
      <c r="A17" t="s">
        <v>112</v>
      </c>
      <c r="B17" t="s">
        <v>155</v>
      </c>
      <c r="C17" s="8">
        <v>0.27423978887571987</v>
      </c>
      <c r="D17" s="8">
        <v>0</v>
      </c>
      <c r="E17" s="8">
        <v>0.10680973988264925</v>
      </c>
      <c r="F17" s="8">
        <v>0</v>
      </c>
      <c r="G17" s="8">
        <v>4.5034102087040478E-2</v>
      </c>
      <c r="H17" s="8">
        <v>8.5575269145097277E-3</v>
      </c>
      <c r="I17" s="8">
        <v>4.4890855020157404E-2</v>
      </c>
      <c r="J17" s="8">
        <v>2.6708652327016358E-2</v>
      </c>
      <c r="K17" s="8">
        <v>3.9683916919972867E-3</v>
      </c>
      <c r="L17" s="8">
        <v>5.8097814666059247E-2</v>
      </c>
      <c r="M17" s="8">
        <v>2.3973256182175501E-3</v>
      </c>
      <c r="N17" s="8">
        <v>2.6854637271497748E-3</v>
      </c>
      <c r="O17" s="8">
        <v>4.0098067415069915E-3</v>
      </c>
      <c r="P17" s="8">
        <v>2.4360692253570366E-2</v>
      </c>
      <c r="Q17" s="8">
        <v>3.8910989741065419E-3</v>
      </c>
      <c r="R17" s="8">
        <v>2.3364057521869899E-2</v>
      </c>
      <c r="S17" s="8">
        <v>7.7673596438154312E-3</v>
      </c>
      <c r="T17" s="8">
        <v>0</v>
      </c>
      <c r="U17" s="8">
        <v>0</v>
      </c>
      <c r="V17" s="8">
        <v>0.2873065492964984</v>
      </c>
      <c r="W17" s="8">
        <v>1.4336893490642905E-2</v>
      </c>
      <c r="X17" s="8">
        <v>0</v>
      </c>
      <c r="Y17" s="8">
        <v>5.5216774047539795E-3</v>
      </c>
      <c r="Z17" s="8">
        <v>2.7039657365079621E-2</v>
      </c>
      <c r="AA17" s="8">
        <v>2.9012546497639281E-2</v>
      </c>
      <c r="AB17" s="8">
        <v>0</v>
      </c>
      <c r="AC17" s="8">
        <v>1.0000000000000002</v>
      </c>
    </row>
    <row r="18" spans="1:29" x14ac:dyDescent="0.35">
      <c r="A18" t="s">
        <v>113</v>
      </c>
      <c r="B18" t="s">
        <v>155</v>
      </c>
      <c r="C18" s="8">
        <v>0.14456757067406914</v>
      </c>
      <c r="D18" s="8">
        <v>0</v>
      </c>
      <c r="E18" s="8">
        <v>9.435724157212115E-2</v>
      </c>
      <c r="F18" s="8">
        <v>0</v>
      </c>
      <c r="G18" s="8">
        <v>5.672270485302229E-2</v>
      </c>
      <c r="H18" s="8">
        <v>9.2726514415125087E-3</v>
      </c>
      <c r="I18" s="8">
        <v>5.7809550962634543E-2</v>
      </c>
      <c r="J18" s="8">
        <v>3.6654992864396885E-2</v>
      </c>
      <c r="K18" s="8">
        <v>0</v>
      </c>
      <c r="L18" s="8">
        <v>9.3132156968454283E-2</v>
      </c>
      <c r="M18" s="8">
        <v>9.1450481133771924E-3</v>
      </c>
      <c r="N18" s="8">
        <v>4.2845293252053171E-3</v>
      </c>
      <c r="O18" s="8">
        <v>4.1232053374642749E-3</v>
      </c>
      <c r="P18" s="8">
        <v>2.1633614664250213E-2</v>
      </c>
      <c r="Q18" s="8">
        <v>5.2915757936846707E-3</v>
      </c>
      <c r="R18" s="8">
        <v>2.5084179668209153E-2</v>
      </c>
      <c r="S18" s="8">
        <v>8.7447905164077279E-3</v>
      </c>
      <c r="T18" s="8">
        <v>0</v>
      </c>
      <c r="U18" s="8">
        <v>0</v>
      </c>
      <c r="V18" s="8">
        <v>0.37052663837847361</v>
      </c>
      <c r="W18" s="8">
        <v>6.7855280940841778E-3</v>
      </c>
      <c r="X18" s="8">
        <v>0</v>
      </c>
      <c r="Y18" s="8">
        <v>4.5402767835870756E-3</v>
      </c>
      <c r="Z18" s="8">
        <v>2.3143493384021132E-2</v>
      </c>
      <c r="AA18" s="8">
        <v>2.4180250605024552E-2</v>
      </c>
      <c r="AB18" s="8">
        <v>0</v>
      </c>
      <c r="AC18" s="8">
        <v>1</v>
      </c>
    </row>
    <row r="19" spans="1:29" x14ac:dyDescent="0.35">
      <c r="A19" t="s">
        <v>114</v>
      </c>
      <c r="B19" t="s">
        <v>155</v>
      </c>
      <c r="C19" s="8">
        <v>0.23443186037914773</v>
      </c>
      <c r="D19" s="8">
        <v>0</v>
      </c>
      <c r="E19" s="8">
        <v>0.15025700777762005</v>
      </c>
      <c r="F19" s="8">
        <v>0</v>
      </c>
      <c r="G19" s="8">
        <v>4.2172081912213444E-2</v>
      </c>
      <c r="H19" s="8">
        <v>1.1101500929435567E-2</v>
      </c>
      <c r="I19" s="8">
        <v>6.0974246934397271E-2</v>
      </c>
      <c r="J19" s="8">
        <v>5.7242688795477087E-2</v>
      </c>
      <c r="K19" s="8">
        <v>5.2185183939183165E-2</v>
      </c>
      <c r="L19" s="8">
        <v>6.118168274409673E-2</v>
      </c>
      <c r="M19" s="8">
        <v>1.0753658506386422E-2</v>
      </c>
      <c r="N19" s="8">
        <v>1.0899697251123476E-2</v>
      </c>
      <c r="O19" s="8">
        <v>1.1040884142288213E-2</v>
      </c>
      <c r="P19" s="8">
        <v>5.2303065074249359E-2</v>
      </c>
      <c r="Q19" s="8">
        <v>1.5185113217201113E-2</v>
      </c>
      <c r="R19" s="8">
        <v>2.183405781092624E-2</v>
      </c>
      <c r="S19" s="8">
        <v>8.1269041597147734E-3</v>
      </c>
      <c r="T19" s="8">
        <v>0</v>
      </c>
      <c r="U19" s="8">
        <v>0</v>
      </c>
      <c r="V19" s="8">
        <v>0.12535886003819929</v>
      </c>
      <c r="W19" s="8">
        <v>1.6312595837636668E-2</v>
      </c>
      <c r="X19" s="8">
        <v>0</v>
      </c>
      <c r="Y19" s="8">
        <v>7.6022393313185024E-3</v>
      </c>
      <c r="Z19" s="8">
        <v>2.4460668690117506E-2</v>
      </c>
      <c r="AA19" s="8">
        <v>2.6576002529267211E-2</v>
      </c>
      <c r="AB19" s="8">
        <v>0</v>
      </c>
      <c r="AC19" s="8">
        <v>0.99999999999999956</v>
      </c>
    </row>
    <row r="20" spans="1:29" s="12" customFormat="1" x14ac:dyDescent="0.35">
      <c r="A20" s="12" t="s">
        <v>155</v>
      </c>
      <c r="C20" s="13">
        <f>AVERAGE(C11:C19)</f>
        <v>0.20923499479573776</v>
      </c>
      <c r="D20" s="13">
        <f>AVERAGE(D11:D19)</f>
        <v>0</v>
      </c>
      <c r="E20" s="13">
        <f>AVERAGE(E11:E19)</f>
        <v>0.11458031527375878</v>
      </c>
      <c r="F20" s="13">
        <f>AVERAGE(F11:F19)</f>
        <v>0</v>
      </c>
      <c r="G20" s="13">
        <f>AVERAGE(G11:G19)</f>
        <v>5.1086505728962964E-2</v>
      </c>
      <c r="H20" s="13">
        <f>AVERAGE(H11:H19)</f>
        <v>8.6003320788826058E-3</v>
      </c>
      <c r="I20" s="13">
        <f>AVERAGE(I11:I19)</f>
        <v>5.7657551093597048E-2</v>
      </c>
      <c r="J20" s="13">
        <f>AVERAGE(J11:J19)</f>
        <v>4.0922763156609303E-2</v>
      </c>
      <c r="K20" s="13">
        <f>AVERAGE(K11:K19)</f>
        <v>3.2349228442709939E-2</v>
      </c>
      <c r="L20" s="13">
        <f>AVERAGE(L11:L19)</f>
        <v>7.0155235196329713E-2</v>
      </c>
      <c r="M20" s="13">
        <f>AVERAGE(M11:M19)</f>
        <v>7.8585703072624226E-3</v>
      </c>
      <c r="N20" s="13">
        <f>AVERAGE(N11:N19)</f>
        <v>7.2352387327066841E-3</v>
      </c>
      <c r="O20" s="13">
        <f>AVERAGE(O11:O19)</f>
        <v>7.2160139822293901E-3</v>
      </c>
      <c r="P20" s="13">
        <f>AVERAGE(P11:P19)</f>
        <v>4.093538867263536E-2</v>
      </c>
      <c r="Q20" s="13">
        <f>AVERAGE(Q11:Q19)</f>
        <v>9.2748948845378723E-3</v>
      </c>
      <c r="R20" s="13">
        <f>AVERAGE(R11:R19)</f>
        <v>2.3382744424116989E-2</v>
      </c>
      <c r="S20" s="13">
        <f>AVERAGE(S11:S19)</f>
        <v>7.3987341155674286E-3</v>
      </c>
      <c r="T20" s="13">
        <f>AVERAGE(T11:T19)</f>
        <v>0</v>
      </c>
      <c r="U20" s="13">
        <f>AVERAGE(U11:U19)</f>
        <v>0</v>
      </c>
      <c r="V20" s="13">
        <f>AVERAGE(V11:V19)</f>
        <v>0.23191780542799131</v>
      </c>
      <c r="W20" s="13">
        <f>AVERAGE(W11:W19)</f>
        <v>2.052548681257221E-2</v>
      </c>
      <c r="X20" s="13">
        <f>AVERAGE(X11:X19)</f>
        <v>0</v>
      </c>
      <c r="Y20" s="13">
        <f>AVERAGE(Y11:Y19)</f>
        <v>6.0379187619159797E-3</v>
      </c>
      <c r="Z20" s="13">
        <f>AVERAGE(Z11:Z19)</f>
        <v>2.6059055996511687E-2</v>
      </c>
      <c r="AA20" s="13">
        <f>AVERAGE(AA11:AA19)</f>
        <v>2.7571222115364318E-2</v>
      </c>
      <c r="AB20" s="13">
        <f>AVERAGE(AB11:AB19)</f>
        <v>0</v>
      </c>
      <c r="AC20" s="13"/>
    </row>
    <row r="21" spans="1:29" x14ac:dyDescent="0.35">
      <c r="A21" t="s">
        <v>49</v>
      </c>
      <c r="B21" t="s">
        <v>156</v>
      </c>
      <c r="C21" s="8">
        <v>2.8067506071685594E-2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0.1217034441264062</v>
      </c>
      <c r="L21" s="8">
        <v>0</v>
      </c>
      <c r="M21" s="8">
        <v>9.3586057285928708E-3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0.84087044407331468</v>
      </c>
      <c r="AC21" s="8">
        <v>0.99999999999999933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Raw data</vt:lpstr>
      <vt:lpstr>blank subtracted</vt:lpstr>
      <vt:lpstr>cleaned data</vt:lpstr>
      <vt:lpstr>cleaned_avgs_all_data</vt:lpstr>
      <vt:lpstr>cleaned_avgs_only</vt:lpstr>
      <vt:lpstr>ratios set up</vt:lpstr>
      <vt:lpstr>ratios</vt:lpstr>
      <vt:lpstr>percentages_all</vt:lpstr>
      <vt:lpstr>percentages_mice exposure only </vt:lpstr>
      <vt:lpstr>percentages_aged towels only </vt:lpstr>
      <vt:lpstr>averaged_data</vt:lpstr>
      <vt:lpstr>ValueList_Helper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Commodore, Sarah</cp:lastModifiedBy>
  <dcterms:created xsi:type="dcterms:W3CDTF">2023-05-15T18:56:32Z</dcterms:created>
  <dcterms:modified xsi:type="dcterms:W3CDTF">2023-08-30T16:50:05Z</dcterms:modified>
</cp:coreProperties>
</file>