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重回帰分析(データ)" sheetId="1" r:id="rId4"/>
    <sheet state="visible" name="重回帰分析" sheetId="2" r:id="rId5"/>
    <sheet state="visible" name="双対問題_最適化前" sheetId="3" r:id="rId6"/>
    <sheet state="visible" name="双対問題_最適化済" sheetId="4" r:id="rId7"/>
  </sheets>
  <definedNames>
    <definedName localSheetId="3" name="solver_adj">'双対問題_最適化済'!$J$4:$J$9</definedName>
    <definedName localSheetId="3" name="solver_opt">'双対問題_最適化済'!$M$6</definedName>
    <definedName localSheetId="2" name="solver_lhs1">'双対問題_最適化前'!$M$4</definedName>
    <definedName localSheetId="2" name="solver_opt">'双対問題_最適化前'!$M$6</definedName>
    <definedName localSheetId="2" name="solver_adj">'双対問題_最適化前'!$J$4:$J$9</definedName>
    <definedName localSheetId="3" name="solver_lhs1">'双対問題_最適化済'!$M$4</definedName>
  </definedNames>
  <calcPr/>
  <extLst>
    <ext uri="GoogleSheetsCustomDataVersion1">
      <go:sheetsCustomData xmlns:go="http://customooxmlschemas.google.com/" r:id="rId8" roundtripDataSignature="AMtx7miSy38nZee+fCrhPFdXQrMUu65Esg=="/>
    </ext>
  </extLst>
</workbook>
</file>

<file path=xl/sharedStrings.xml><?xml version="1.0" encoding="utf-8"?>
<sst xmlns="http://schemas.openxmlformats.org/spreadsheetml/2006/main" count="215" uniqueCount="81">
  <si>
    <t>社員番号</t>
  </si>
  <si>
    <t>筆記
試験</t>
  </si>
  <si>
    <t>面接
試験</t>
  </si>
  <si>
    <t>3年後
給与</t>
  </si>
  <si>
    <t>k</t>
  </si>
  <si>
    <t>w</t>
  </si>
  <si>
    <t>x</t>
  </si>
  <si>
    <t>y</t>
  </si>
  <si>
    <r>
      <rPr>
        <b/>
        <color theme="1"/>
      </rPr>
      <t>線形予測</t>
    </r>
    <r>
      <rPr>
        <color theme="1"/>
      </rPr>
      <t xml:space="preserve"> （例）重回帰分析</t>
    </r>
  </si>
  <si>
    <t>b</t>
  </si>
  <si>
    <t>a</t>
  </si>
  <si>
    <t>c</t>
  </si>
  <si>
    <t>番号</t>
  </si>
  <si>
    <t>予測値</t>
  </si>
  <si>
    <r>
      <rPr>
        <color theme="1"/>
      </rPr>
      <t>平方誤差</t>
    </r>
    <r>
      <rPr>
        <i/>
        <color theme="1"/>
      </rPr>
      <t>e</t>
    </r>
  </si>
  <si>
    <t>E</t>
  </si>
  <si>
    <t>〔問〕</t>
  </si>
  <si>
    <t>サポートベクーターマシン（SVM）</t>
  </si>
  <si>
    <t>名</t>
  </si>
  <si>
    <t>No</t>
  </si>
  <si>
    <t>t</t>
  </si>
  <si>
    <t>μ</t>
  </si>
  <si>
    <t>値</t>
  </si>
  <si>
    <t>条件</t>
  </si>
  <si>
    <t>負例</t>
  </si>
  <si>
    <t>A</t>
  </si>
  <si>
    <r>
      <t>μ</t>
    </r>
    <r>
      <rPr>
        <color theme="1"/>
        <vertAlign val="subscript"/>
      </rPr>
      <t>1</t>
    </r>
  </si>
  <si>
    <r>
      <t>Σt</t>
    </r>
    <r>
      <rPr>
        <color theme="1"/>
        <vertAlign val="subscript"/>
      </rPr>
      <t>i</t>
    </r>
    <r>
      <rPr>
        <color theme="1"/>
      </rPr>
      <t>μ</t>
    </r>
    <r>
      <rPr>
        <color theme="1"/>
        <vertAlign val="subscript"/>
      </rPr>
      <t>i</t>
    </r>
  </si>
  <si>
    <t>B</t>
  </si>
  <si>
    <r>
      <t>μ</t>
    </r>
    <r>
      <rPr>
        <color theme="1"/>
        <vertAlign val="subscript"/>
      </rPr>
      <t>2</t>
    </r>
  </si>
  <si>
    <t>(目的関数)</t>
  </si>
  <si>
    <t>C</t>
  </si>
  <si>
    <r>
      <t>μ</t>
    </r>
    <r>
      <rPr>
        <color theme="1"/>
        <vertAlign val="subscript"/>
      </rPr>
      <t>3</t>
    </r>
  </si>
  <si>
    <t>L</t>
  </si>
  <si>
    <t>正例</t>
  </si>
  <si>
    <t>D</t>
  </si>
  <si>
    <r>
      <t>μ</t>
    </r>
    <r>
      <rPr>
        <color theme="1"/>
        <vertAlign val="subscript"/>
      </rPr>
      <t>4</t>
    </r>
  </si>
  <si>
    <r>
      <t>μ</t>
    </r>
    <r>
      <rPr>
        <color theme="1"/>
        <vertAlign val="subscript"/>
      </rPr>
      <t>5</t>
    </r>
  </si>
  <si>
    <t>F</t>
  </si>
  <si>
    <r>
      <t>μ</t>
    </r>
    <r>
      <rPr>
        <color theme="1"/>
        <vertAlign val="subscript"/>
      </rPr>
      <t>6</t>
    </r>
  </si>
  <si>
    <t>x1</t>
  </si>
  <si>
    <t>x2</t>
  </si>
  <si>
    <t>x3</t>
  </si>
  <si>
    <t>x4</t>
  </si>
  <si>
    <t>x5</t>
  </si>
  <si>
    <t>x6</t>
  </si>
  <si>
    <t>y1</t>
  </si>
  <si>
    <t>y2</t>
  </si>
  <si>
    <t>y3</t>
  </si>
  <si>
    <t>y4</t>
  </si>
  <si>
    <t>y5</t>
  </si>
  <si>
    <t>y6</t>
  </si>
  <si>
    <t>t1</t>
  </si>
  <si>
    <t>t2</t>
  </si>
  <si>
    <t>t3</t>
  </si>
  <si>
    <t>t4</t>
  </si>
  <si>
    <t>t5</t>
  </si>
  <si>
    <t>t6</t>
  </si>
  <si>
    <t>μ1</t>
  </si>
  <si>
    <t>μ2</t>
  </si>
  <si>
    <t>μ3</t>
  </si>
  <si>
    <t>μ4</t>
  </si>
  <si>
    <t>μ5</t>
  </si>
  <si>
    <t>μ6</t>
  </si>
  <si>
    <t>ΣΣμμtt(xx+yy)</t>
  </si>
  <si>
    <r>
      <t>●まとめと</t>
    </r>
    <r>
      <rPr>
        <i/>
        <color theme="1"/>
      </rPr>
      <t>c</t>
    </r>
    <r>
      <rPr>
        <color theme="1"/>
      </rPr>
      <t>の算出</t>
    </r>
  </si>
  <si>
    <t>類別</t>
  </si>
  <si>
    <t>正負(t)</t>
  </si>
  <si>
    <t>SV</t>
  </si>
  <si>
    <r>
      <t>μ</t>
    </r>
    <r>
      <rPr>
        <color theme="1"/>
        <vertAlign val="subscript"/>
      </rPr>
      <t>1</t>
    </r>
  </si>
  <si>
    <r>
      <t>Σt</t>
    </r>
    <r>
      <rPr>
        <color theme="1"/>
        <vertAlign val="subscript"/>
      </rPr>
      <t>i</t>
    </r>
    <r>
      <rPr>
        <color theme="1"/>
      </rPr>
      <t>μ</t>
    </r>
    <r>
      <rPr>
        <color theme="1"/>
        <vertAlign val="subscript"/>
      </rPr>
      <t>i</t>
    </r>
  </si>
  <si>
    <t>男</t>
  </si>
  <si>
    <r>
      <t>μ</t>
    </r>
    <r>
      <rPr>
        <color theme="1"/>
        <vertAlign val="subscript"/>
      </rPr>
      <t>2</t>
    </r>
  </si>
  <si>
    <t>（μが0なのでSVでない）</t>
  </si>
  <si>
    <r>
      <t>μ</t>
    </r>
    <r>
      <rPr>
        <color theme="1"/>
        <vertAlign val="subscript"/>
      </rPr>
      <t>3</t>
    </r>
  </si>
  <si>
    <r>
      <t>μ</t>
    </r>
    <r>
      <rPr>
        <color theme="1"/>
        <vertAlign val="subscript"/>
      </rPr>
      <t>4</t>
    </r>
  </si>
  <si>
    <t>女</t>
  </si>
  <si>
    <r>
      <t>μ</t>
    </r>
    <r>
      <rPr>
        <color theme="1"/>
        <vertAlign val="subscript"/>
      </rPr>
      <t>5</t>
    </r>
  </si>
  <si>
    <r>
      <t>μ</t>
    </r>
    <r>
      <rPr>
        <color theme="1"/>
        <vertAlign val="subscript"/>
      </rPr>
      <t>6</t>
    </r>
  </si>
  <si>
    <t>（注）</t>
  </si>
  <si>
    <r>
      <t>c</t>
    </r>
    <r>
      <rPr>
        <color theme="1"/>
      </rPr>
      <t>＝</t>
    </r>
    <r>
      <rPr>
        <i/>
        <color theme="1"/>
      </rPr>
      <t>t</t>
    </r>
    <r>
      <rPr>
        <i/>
        <color theme="1"/>
      </rPr>
      <t>－</t>
    </r>
    <r>
      <rPr>
        <color theme="1"/>
      </rPr>
      <t>(</t>
    </r>
    <r>
      <rPr>
        <i/>
        <color theme="1"/>
      </rPr>
      <t>ax</t>
    </r>
    <r>
      <rPr>
        <i/>
        <color theme="1"/>
        <vertAlign val="subscript"/>
      </rPr>
      <t>i</t>
    </r>
    <r>
      <rPr>
        <color theme="1"/>
      </rPr>
      <t>＋</t>
    </r>
    <r>
      <rPr>
        <i/>
        <color theme="1"/>
      </rPr>
      <t>by</t>
    </r>
    <r>
      <rPr>
        <i/>
        <color theme="1"/>
        <vertAlign val="subscript"/>
      </rPr>
      <t>i</t>
    </r>
    <r>
      <rPr>
        <color theme="1"/>
      </rP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</si>
</sst>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_);[Red]\(0\)"/>
    <numFmt numFmtId="165" formatCode="0.00_ "/>
    <numFmt numFmtId="166" formatCode="0.0_ "/>
    <numFmt numFmtId="167" formatCode="0.0_);[Red]\(0.0\)"/>
    <numFmt numFmtId="168" formatCode="0.000_ "/>
  </numFmts>
  <fonts count="16">
    <font>
      <sz val="11.0"/>
      <color theme="1"/>
      <name val="Arial"/>
    </font>
    <font>
      <sz val="11.0"/>
      <name val="Calibri"/>
    </font>
    <font>
      <sz val="11.0"/>
      <color theme="1"/>
      <name val="Calibri"/>
    </font>
    <font>
      <name val="Calibri"/>
    </font>
    <font>
      <color theme="1"/>
      <name val="Calibri"/>
    </font>
    <font>
      <i/>
      <name val="Arial"/>
    </font>
    <font>
      <i/>
      <sz val="11.0"/>
      <color theme="1"/>
      <name val="Arial"/>
    </font>
    <font>
      <i/>
      <color theme="1"/>
      <name val="Arial"/>
    </font>
    <font>
      <sz val="14.0"/>
      <name val="Meiryo"/>
    </font>
    <font>
      <b/>
      <sz val="14.0"/>
      <color rgb="FF000000"/>
      <name val="Meiryo"/>
    </font>
    <font>
      <i/>
      <sz val="14.0"/>
      <name val="Meiryo"/>
    </font>
    <font>
      <sz val="14.0"/>
      <color theme="1"/>
      <name val="Meiryo"/>
    </font>
    <font>
      <sz val="14.0"/>
      <color rgb="FF000000"/>
      <name val="Meiryo"/>
    </font>
    <font>
      <b/>
      <sz val="14.0"/>
      <color theme="1"/>
      <name val="Meiryo"/>
    </font>
    <font/>
    <font>
      <i/>
      <sz val="14.0"/>
      <color theme="1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2" fillId="2" fontId="3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vertical="center"/>
    </xf>
    <xf borderId="2" fillId="2" fontId="6" numFmtId="0" xfId="0" applyAlignment="1" applyBorder="1" applyFont="1">
      <alignment horizontal="center" vertical="center"/>
    </xf>
    <xf borderId="2" fillId="2" fontId="7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right" vertical="center"/>
    </xf>
    <xf borderId="2" fillId="0" fontId="2" numFmtId="164" xfId="0" applyAlignment="1" applyBorder="1" applyFont="1" applyNumberFormat="1">
      <alignment horizontal="right" vertical="center"/>
    </xf>
    <xf borderId="0" fillId="0" fontId="2" numFmtId="164" xfId="0" applyAlignment="1" applyFont="1" applyNumberFormat="1">
      <alignment vertical="bottom"/>
    </xf>
    <xf borderId="0" fillId="0" fontId="8" numFmtId="0" xfId="0" applyAlignment="1" applyFont="1">
      <alignment horizontal="center" vertical="center"/>
    </xf>
    <xf borderId="3" fillId="0" fontId="9" numFmtId="0" xfId="0" applyAlignment="1" applyBorder="1" applyFont="1">
      <alignment horizontal="center" shrinkToFit="0" vertical="center" wrapText="0"/>
    </xf>
    <xf borderId="2" fillId="0" fontId="8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vertical="center"/>
    </xf>
    <xf borderId="2" fillId="0" fontId="8" numFmtId="165" xfId="0" applyAlignment="1" applyBorder="1" applyFont="1" applyNumberFormat="1">
      <alignment horizontal="center" vertical="center"/>
    </xf>
    <xf borderId="2" fillId="0" fontId="8" numFmtId="166" xfId="0" applyAlignment="1" applyBorder="1" applyFont="1" applyNumberFormat="1">
      <alignment horizontal="center" vertical="center"/>
    </xf>
    <xf borderId="0" fillId="0" fontId="11" numFmtId="0" xfId="0" applyAlignment="1" applyFont="1">
      <alignment horizontal="center" vertical="center"/>
    </xf>
    <xf borderId="2" fillId="2" fontId="8" numFmtId="0" xfId="0" applyAlignment="1" applyBorder="1" applyFont="1">
      <alignment horizontal="center" vertical="center"/>
    </xf>
    <xf borderId="2" fillId="2" fontId="10" numFmtId="0" xfId="0" applyAlignment="1" applyBorder="1" applyFont="1">
      <alignment horizontal="center" vertical="center"/>
    </xf>
    <xf borderId="2" fillId="2" fontId="12" numFmtId="0" xfId="0" applyAlignment="1" applyBorder="1" applyFont="1">
      <alignment horizontal="center" vertical="center"/>
    </xf>
    <xf borderId="2" fillId="0" fontId="8" numFmtId="164" xfId="0" applyAlignment="1" applyBorder="1" applyFont="1" applyNumberFormat="1">
      <alignment horizontal="center" vertical="center"/>
    </xf>
    <xf borderId="2" fillId="0" fontId="11" numFmtId="167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horizontal="center" vertical="center"/>
    </xf>
    <xf borderId="0" fillId="0" fontId="13" numFmtId="0" xfId="0" applyAlignment="1" applyFon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 shrinkToFit="1" vertical="center" wrapText="0"/>
    </xf>
    <xf borderId="4" fillId="0" fontId="11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/>
    </xf>
    <xf borderId="4" fillId="0" fontId="11" numFmtId="0" xfId="0" applyAlignment="1" applyBorder="1" applyFont="1">
      <alignment horizontal="center" textRotation="255" vertical="center"/>
    </xf>
    <xf borderId="4" fillId="0" fontId="11" numFmtId="168" xfId="0" applyAlignment="1" applyBorder="1" applyFont="1" applyNumberFormat="1">
      <alignment horizontal="center" vertical="center"/>
    </xf>
    <xf borderId="2" fillId="0" fontId="11" numFmtId="168" xfId="0" applyAlignment="1" applyBorder="1" applyFont="1" applyNumberFormat="1">
      <alignment horizontal="center" vertical="center"/>
    </xf>
    <xf borderId="5" fillId="0" fontId="14" numFmtId="0" xfId="0" applyAlignment="1" applyBorder="1" applyFont="1">
      <alignment vertical="center"/>
    </xf>
    <xf borderId="5" fillId="0" fontId="11" numFmtId="0" xfId="0" applyAlignment="1" applyBorder="1" applyFont="1">
      <alignment horizontal="center" vertical="center"/>
    </xf>
    <xf borderId="5" fillId="0" fontId="11" numFmtId="168" xfId="0" applyAlignment="1" applyBorder="1" applyFont="1" applyNumberFormat="1">
      <alignment horizontal="center" vertical="center"/>
    </xf>
    <xf borderId="0" fillId="0" fontId="11" numFmtId="168" xfId="0" applyAlignment="1" applyFont="1" applyNumberFormat="1">
      <alignment horizontal="center" vertical="center"/>
    </xf>
    <xf borderId="6" fillId="0" fontId="14" numFmtId="0" xfId="0" applyAlignment="1" applyBorder="1" applyFont="1">
      <alignment vertical="center"/>
    </xf>
    <xf borderId="7" fillId="0" fontId="11" numFmtId="0" xfId="0" applyAlignment="1" applyBorder="1" applyFont="1">
      <alignment horizontal="center" vertical="center"/>
    </xf>
    <xf borderId="8" fillId="0" fontId="11" numFmtId="168" xfId="0" applyAlignment="1" applyBorder="1" applyFont="1" applyNumberFormat="1">
      <alignment horizontal="center" vertical="center"/>
    </xf>
    <xf borderId="6" fillId="0" fontId="11" numFmtId="0" xfId="0" applyAlignment="1" applyBorder="1" applyFont="1">
      <alignment horizontal="center" vertical="center"/>
    </xf>
    <xf borderId="6" fillId="0" fontId="11" numFmtId="168" xfId="0" applyAlignment="1" applyBorder="1" applyFont="1" applyNumberFormat="1">
      <alignment horizontal="center" vertical="center"/>
    </xf>
    <xf borderId="9" fillId="0" fontId="11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vertical="center"/>
    </xf>
    <xf borderId="11" fillId="0" fontId="11" numFmtId="0" xfId="0" applyAlignment="1" applyBorder="1" applyFont="1">
      <alignment horizontal="center" vertical="center"/>
    </xf>
    <xf borderId="3" fillId="0" fontId="11" numFmtId="0" xfId="0" applyAlignment="1" applyBorder="1" applyFont="1">
      <alignment horizontal="center" vertical="center"/>
    </xf>
    <xf borderId="12" fillId="0" fontId="11" numFmtId="0" xfId="0" applyAlignment="1" applyBorder="1" applyFont="1">
      <alignment horizontal="center" vertical="center"/>
    </xf>
    <xf borderId="13" fillId="0" fontId="11" numFmtId="0" xfId="0" applyAlignment="1" applyBorder="1" applyFont="1">
      <alignment horizontal="center" vertical="center"/>
    </xf>
    <xf borderId="14" fillId="0" fontId="11" numFmtId="0" xfId="0" applyAlignment="1" applyBorder="1" applyFont="1">
      <alignment horizontal="center" vertical="center"/>
    </xf>
    <xf borderId="15" fillId="0" fontId="11" numFmtId="0" xfId="0" applyAlignment="1" applyBorder="1" applyFont="1">
      <alignment horizontal="center" vertical="center"/>
    </xf>
    <xf borderId="16" fillId="0" fontId="11" numFmtId="0" xfId="0" applyAlignment="1" applyBorder="1" applyFont="1">
      <alignment horizontal="center" vertical="center"/>
    </xf>
    <xf borderId="7" fillId="0" fontId="11" numFmtId="168" xfId="0" applyAlignment="1" applyBorder="1" applyFont="1" applyNumberFormat="1">
      <alignment horizontal="center" vertical="center"/>
    </xf>
    <xf borderId="9" fillId="0" fontId="11" numFmtId="168" xfId="0" applyAlignment="1" applyBorder="1" applyFont="1" applyNumberFormat="1">
      <alignment horizontal="center" vertical="center"/>
    </xf>
    <xf borderId="1" fillId="0" fontId="11" numFmtId="168" xfId="0" applyAlignment="1" applyBorder="1" applyFont="1" applyNumberFormat="1">
      <alignment horizontal="center" vertical="center"/>
    </xf>
    <xf borderId="10" fillId="0" fontId="11" numFmtId="168" xfId="0" applyAlignment="1" applyBorder="1" applyFont="1" applyNumberFormat="1">
      <alignment horizontal="center" vertical="center"/>
    </xf>
    <xf borderId="11" fillId="0" fontId="11" numFmtId="168" xfId="0" applyAlignment="1" applyBorder="1" applyFont="1" applyNumberFormat="1">
      <alignment horizontal="center" vertical="center"/>
    </xf>
    <xf borderId="3" fillId="0" fontId="11" numFmtId="168" xfId="0" applyAlignment="1" applyBorder="1" applyFont="1" applyNumberFormat="1">
      <alignment horizontal="center" vertical="center"/>
    </xf>
    <xf borderId="12" fillId="0" fontId="11" numFmtId="168" xfId="0" applyAlignment="1" applyBorder="1" applyFont="1" applyNumberFormat="1">
      <alignment horizontal="center" vertical="center"/>
    </xf>
    <xf borderId="13" fillId="0" fontId="11" numFmtId="168" xfId="0" applyAlignment="1" applyBorder="1" applyFont="1" applyNumberFormat="1">
      <alignment horizontal="center" vertical="center"/>
    </xf>
    <xf borderId="14" fillId="0" fontId="11" numFmtId="168" xfId="0" applyAlignment="1" applyBorder="1" applyFont="1" applyNumberFormat="1">
      <alignment horizontal="center" vertical="center"/>
    </xf>
    <xf borderId="15" fillId="0" fontId="11" numFmtId="168" xfId="0" applyAlignment="1" applyBorder="1" applyFont="1" applyNumberFormat="1">
      <alignment horizontal="center" vertical="center"/>
    </xf>
    <xf borderId="16" fillId="0" fontId="11" numFmtId="168" xfId="0" applyAlignment="1" applyBorder="1" applyFont="1" applyNumberFormat="1">
      <alignment horizontal="center" vertical="center"/>
    </xf>
    <xf borderId="0" fillId="0" fontId="1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/>
      <c r="B1" s="2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5" t="s">
        <v>0</v>
      </c>
      <c r="C2" s="6" t="s">
        <v>1</v>
      </c>
      <c r="D2" s="6" t="s">
        <v>2</v>
      </c>
      <c r="E2" s="6" t="s">
        <v>3</v>
      </c>
      <c r="F2" s="6" t="s">
        <v>0</v>
      </c>
      <c r="G2" s="6" t="s">
        <v>1</v>
      </c>
      <c r="H2" s="6" t="s">
        <v>2</v>
      </c>
      <c r="I2" s="6" t="s">
        <v>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7" t="s">
        <v>4</v>
      </c>
      <c r="C3" s="8" t="s">
        <v>5</v>
      </c>
      <c r="D3" s="8" t="s">
        <v>6</v>
      </c>
      <c r="E3" s="8" t="s">
        <v>7</v>
      </c>
      <c r="F3" s="9" t="s">
        <v>4</v>
      </c>
      <c r="G3" s="8" t="s">
        <v>5</v>
      </c>
      <c r="H3" s="8" t="s">
        <v>6</v>
      </c>
      <c r="I3" s="8" t="s">
        <v>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10">
        <v>1.0</v>
      </c>
      <c r="C4" s="11">
        <v>65.0</v>
      </c>
      <c r="D4" s="11">
        <v>83.0</v>
      </c>
      <c r="E4" s="11">
        <v>345.0</v>
      </c>
      <c r="F4" s="11">
        <v>11.0</v>
      </c>
      <c r="G4" s="11">
        <v>94.0</v>
      </c>
      <c r="H4" s="11">
        <v>95.0</v>
      </c>
      <c r="I4" s="11">
        <v>371.0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10">
        <v>2.0</v>
      </c>
      <c r="C5" s="11">
        <v>98.0</v>
      </c>
      <c r="D5" s="11">
        <v>63.0</v>
      </c>
      <c r="E5" s="11">
        <v>351.0</v>
      </c>
      <c r="F5" s="11">
        <v>12.0</v>
      </c>
      <c r="G5" s="11">
        <v>66.0</v>
      </c>
      <c r="H5" s="11">
        <v>70.0</v>
      </c>
      <c r="I5" s="11">
        <v>315.0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10">
        <v>3.0</v>
      </c>
      <c r="C6" s="11">
        <v>68.0</v>
      </c>
      <c r="D6" s="11">
        <v>83.0</v>
      </c>
      <c r="E6" s="11">
        <v>344.0</v>
      </c>
      <c r="F6" s="11">
        <v>13.0</v>
      </c>
      <c r="G6" s="11">
        <v>86.0</v>
      </c>
      <c r="H6" s="11">
        <v>85.0</v>
      </c>
      <c r="I6" s="11">
        <v>348.0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B7" s="10">
        <v>4.0</v>
      </c>
      <c r="C7" s="11">
        <v>64.0</v>
      </c>
      <c r="D7" s="11">
        <v>96.0</v>
      </c>
      <c r="E7" s="11">
        <v>338.0</v>
      </c>
      <c r="F7" s="11">
        <v>14.0</v>
      </c>
      <c r="G7" s="11">
        <v>69.0</v>
      </c>
      <c r="H7" s="11">
        <v>85.0</v>
      </c>
      <c r="I7" s="11">
        <v>337.0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/>
      <c r="B8" s="10">
        <v>5.0</v>
      </c>
      <c r="C8" s="11">
        <v>61.0</v>
      </c>
      <c r="D8" s="11">
        <v>55.0</v>
      </c>
      <c r="E8" s="11">
        <v>299.0</v>
      </c>
      <c r="F8" s="11">
        <v>15.0</v>
      </c>
      <c r="G8" s="11">
        <v>94.0</v>
      </c>
      <c r="H8" s="11">
        <v>60.0</v>
      </c>
      <c r="I8" s="11">
        <v>351.0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/>
      <c r="B9" s="10">
        <v>6.0</v>
      </c>
      <c r="C9" s="11">
        <v>92.0</v>
      </c>
      <c r="D9" s="11">
        <v>95.0</v>
      </c>
      <c r="E9" s="11">
        <v>359.0</v>
      </c>
      <c r="F9" s="11">
        <v>16.0</v>
      </c>
      <c r="G9" s="11">
        <v>73.0</v>
      </c>
      <c r="H9" s="11">
        <v>86.0</v>
      </c>
      <c r="I9" s="11">
        <v>344.0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/>
      <c r="B10" s="10">
        <v>7.0</v>
      </c>
      <c r="C10" s="11">
        <v>65.0</v>
      </c>
      <c r="D10" s="11">
        <v>69.0</v>
      </c>
      <c r="E10" s="11">
        <v>322.0</v>
      </c>
      <c r="F10" s="11">
        <v>17.0</v>
      </c>
      <c r="G10" s="11">
        <v>94.0</v>
      </c>
      <c r="H10" s="11">
        <v>84.0</v>
      </c>
      <c r="I10" s="11">
        <v>375.0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/>
      <c r="B11" s="10">
        <v>8.0</v>
      </c>
      <c r="C11" s="11">
        <v>68.0</v>
      </c>
      <c r="D11" s="11">
        <v>54.0</v>
      </c>
      <c r="E11" s="11">
        <v>328.0</v>
      </c>
      <c r="F11" s="11">
        <v>18.0</v>
      </c>
      <c r="G11" s="11">
        <v>83.0</v>
      </c>
      <c r="H11" s="11">
        <v>92.0</v>
      </c>
      <c r="I11" s="11">
        <v>361.0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/>
      <c r="B12" s="10">
        <v>9.0</v>
      </c>
      <c r="C12" s="11">
        <v>68.0</v>
      </c>
      <c r="D12" s="11">
        <v>97.0</v>
      </c>
      <c r="E12" s="11">
        <v>363.0</v>
      </c>
      <c r="F12" s="11">
        <v>19.0</v>
      </c>
      <c r="G12" s="11">
        <v>63.0</v>
      </c>
      <c r="H12" s="11">
        <v>70.0</v>
      </c>
      <c r="I12" s="11">
        <v>326.0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/>
      <c r="B13" s="10">
        <v>10.0</v>
      </c>
      <c r="C13" s="11">
        <v>80.0</v>
      </c>
      <c r="D13" s="11">
        <v>51.0</v>
      </c>
      <c r="E13" s="11">
        <v>326.0</v>
      </c>
      <c r="F13" s="11">
        <v>20.0</v>
      </c>
      <c r="G13" s="11">
        <v>78.0</v>
      </c>
      <c r="H13" s="11">
        <v>98.0</v>
      </c>
      <c r="I13" s="11">
        <v>387.0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2"/>
      <c r="C15" s="12"/>
      <c r="D15" s="12"/>
      <c r="E15" s="12"/>
      <c r="F15" s="12"/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2"/>
      <c r="C16" s="12"/>
      <c r="D16" s="12"/>
      <c r="E16" s="12"/>
      <c r="F16" s="12"/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2"/>
      <c r="C17" s="12"/>
      <c r="D17" s="12"/>
      <c r="E17" s="12"/>
      <c r="F17" s="12"/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29.0"/>
    <col customWidth="1" min="3" max="4" width="17.38"/>
    <col customWidth="1" min="5" max="5" width="15.88"/>
    <col customWidth="1" min="6" max="6" width="8.5"/>
    <col customWidth="1" min="7" max="7" width="11.38"/>
  </cols>
  <sheetData>
    <row r="1">
      <c r="A1" s="13"/>
      <c r="B1" s="14" t="s">
        <v>8</v>
      </c>
      <c r="C1" s="15"/>
      <c r="D1" s="15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/>
      <c r="B2" s="13"/>
      <c r="C2" s="16" t="s">
        <v>9</v>
      </c>
      <c r="D2" s="16" t="s">
        <v>10</v>
      </c>
      <c r="E2" s="17" t="s">
        <v>11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/>
      <c r="B3" s="13"/>
      <c r="C3" s="18">
        <v>0.9651224515842852</v>
      </c>
      <c r="D3" s="18">
        <v>0.8695583857926682</v>
      </c>
      <c r="E3" s="19">
        <v>202.41243618817808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13"/>
      <c r="C4" s="20">
        <f t="array" ref="C4:E4">LINEST(E8:E27,C8:D27)</f>
        <v>0.8695569488</v>
      </c>
      <c r="D4" s="20">
        <v>0.9651203432691883</v>
      </c>
      <c r="E4" s="20">
        <v>202.41285142835787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5"/>
      <c r="C6" s="15"/>
      <c r="D6" s="15"/>
      <c r="E6" s="15"/>
      <c r="F6" s="15"/>
      <c r="G6" s="15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21" t="s">
        <v>12</v>
      </c>
      <c r="C7" s="22" t="s">
        <v>5</v>
      </c>
      <c r="D7" s="22" t="s">
        <v>6</v>
      </c>
      <c r="E7" s="22" t="s">
        <v>7</v>
      </c>
      <c r="F7" s="21" t="s">
        <v>13</v>
      </c>
      <c r="G7" s="23" t="s">
        <v>14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24">
        <v>1.0</v>
      </c>
      <c r="C8" s="24">
        <v>65.0</v>
      </c>
      <c r="D8" s="24">
        <v>83.0</v>
      </c>
      <c r="E8" s="24">
        <v>345.0</v>
      </c>
      <c r="F8" s="25">
        <f t="shared" ref="F8:F27" si="1">$C$3*C8+$D$3*D8+$E$3</f>
        <v>337.3187416</v>
      </c>
      <c r="G8" s="25">
        <f t="shared" ref="G8:G27" si="2">(E8-F8)^2</f>
        <v>59.00173119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24">
        <v>2.0</v>
      </c>
      <c r="C9" s="24">
        <v>98.0</v>
      </c>
      <c r="D9" s="24">
        <v>63.0</v>
      </c>
      <c r="E9" s="24">
        <v>351.0</v>
      </c>
      <c r="F9" s="25">
        <f t="shared" si="1"/>
        <v>351.7766147</v>
      </c>
      <c r="G9" s="25">
        <f t="shared" si="2"/>
        <v>0.6031304674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24">
        <v>3.0</v>
      </c>
      <c r="C10" s="24">
        <v>68.0</v>
      </c>
      <c r="D10" s="24">
        <v>83.0</v>
      </c>
      <c r="E10" s="24">
        <v>344.0</v>
      </c>
      <c r="F10" s="25">
        <f t="shared" si="1"/>
        <v>340.2141089</v>
      </c>
      <c r="G10" s="25">
        <f t="shared" si="2"/>
        <v>14.33297129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24">
        <v>4.0</v>
      </c>
      <c r="C11" s="24">
        <v>64.0</v>
      </c>
      <c r="D11" s="24">
        <v>96.0</v>
      </c>
      <c r="E11" s="24">
        <v>338.0</v>
      </c>
      <c r="F11" s="25">
        <f t="shared" si="1"/>
        <v>347.6578781</v>
      </c>
      <c r="G11" s="25">
        <f t="shared" si="2"/>
        <v>93.27460989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24">
        <v>5.0</v>
      </c>
      <c r="C12" s="24">
        <v>61.0</v>
      </c>
      <c r="D12" s="24">
        <v>55.0</v>
      </c>
      <c r="E12" s="24">
        <v>299.0</v>
      </c>
      <c r="F12" s="25">
        <f t="shared" si="1"/>
        <v>309.110617</v>
      </c>
      <c r="G12" s="25">
        <f t="shared" si="2"/>
        <v>102.2245752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24">
        <v>6.0</v>
      </c>
      <c r="C13" s="24">
        <v>92.0</v>
      </c>
      <c r="D13" s="24">
        <v>95.0</v>
      </c>
      <c r="E13" s="24">
        <v>359.0</v>
      </c>
      <c r="F13" s="25">
        <f t="shared" si="1"/>
        <v>373.8117484</v>
      </c>
      <c r="G13" s="25">
        <f t="shared" si="2"/>
        <v>219.3878902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24">
        <v>7.0</v>
      </c>
      <c r="C14" s="24">
        <v>65.0</v>
      </c>
      <c r="D14" s="24">
        <v>69.0</v>
      </c>
      <c r="E14" s="24">
        <v>322.0</v>
      </c>
      <c r="F14" s="25">
        <f t="shared" si="1"/>
        <v>325.1449242</v>
      </c>
      <c r="G14" s="25">
        <f t="shared" si="2"/>
        <v>9.890547978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24">
        <v>8.0</v>
      </c>
      <c r="C15" s="24">
        <v>68.0</v>
      </c>
      <c r="D15" s="24">
        <v>54.0</v>
      </c>
      <c r="E15" s="24">
        <v>328.0</v>
      </c>
      <c r="F15" s="25">
        <f t="shared" si="1"/>
        <v>314.9969157</v>
      </c>
      <c r="G15" s="25">
        <f t="shared" si="2"/>
        <v>169.0802006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24">
        <v>9.0</v>
      </c>
      <c r="C16" s="24">
        <v>68.0</v>
      </c>
      <c r="D16" s="24">
        <v>97.0</v>
      </c>
      <c r="E16" s="24">
        <v>363.0</v>
      </c>
      <c r="F16" s="25">
        <f t="shared" si="1"/>
        <v>352.3879263</v>
      </c>
      <c r="G16" s="25">
        <f t="shared" si="2"/>
        <v>112.6161078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24">
        <v>10.0</v>
      </c>
      <c r="C17" s="24">
        <v>80.0</v>
      </c>
      <c r="D17" s="24">
        <v>51.0</v>
      </c>
      <c r="E17" s="24">
        <v>326.0</v>
      </c>
      <c r="F17" s="25">
        <f t="shared" si="1"/>
        <v>323.96971</v>
      </c>
      <c r="G17" s="25">
        <f t="shared" si="2"/>
        <v>4.122077523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24">
        <v>11.0</v>
      </c>
      <c r="C18" s="24">
        <v>94.0</v>
      </c>
      <c r="D18" s="24">
        <v>95.0</v>
      </c>
      <c r="E18" s="24">
        <v>371.0</v>
      </c>
      <c r="F18" s="25">
        <f t="shared" si="1"/>
        <v>375.7419933</v>
      </c>
      <c r="G18" s="25">
        <f t="shared" si="2"/>
        <v>22.48650034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24">
        <v>12.0</v>
      </c>
      <c r="C19" s="24">
        <v>66.0</v>
      </c>
      <c r="D19" s="24">
        <v>70.0</v>
      </c>
      <c r="E19" s="24">
        <v>315.0</v>
      </c>
      <c r="F19" s="25">
        <f t="shared" si="1"/>
        <v>326.979605</v>
      </c>
      <c r="G19" s="25">
        <f t="shared" si="2"/>
        <v>143.5109359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24">
        <v>13.0</v>
      </c>
      <c r="C20" s="24">
        <v>86.0</v>
      </c>
      <c r="D20" s="24">
        <v>85.0</v>
      </c>
      <c r="E20" s="24">
        <v>348.0</v>
      </c>
      <c r="F20" s="25">
        <f t="shared" si="1"/>
        <v>359.3254298</v>
      </c>
      <c r="G20" s="25">
        <f t="shared" si="2"/>
        <v>128.2653605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24">
        <v>14.0</v>
      </c>
      <c r="C21" s="24">
        <v>69.0</v>
      </c>
      <c r="D21" s="24">
        <v>85.0</v>
      </c>
      <c r="E21" s="24">
        <v>337.0</v>
      </c>
      <c r="F21" s="25">
        <f t="shared" si="1"/>
        <v>342.9183481</v>
      </c>
      <c r="G21" s="25">
        <f t="shared" si="2"/>
        <v>35.0268447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24">
        <v>15.0</v>
      </c>
      <c r="C22" s="24">
        <v>94.0</v>
      </c>
      <c r="D22" s="24">
        <v>60.0</v>
      </c>
      <c r="E22" s="24">
        <v>351.0</v>
      </c>
      <c r="F22" s="25">
        <f t="shared" si="1"/>
        <v>345.3074498</v>
      </c>
      <c r="G22" s="25">
        <f t="shared" si="2"/>
        <v>32.40512795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24">
        <v>16.0</v>
      </c>
      <c r="C23" s="24">
        <v>73.0</v>
      </c>
      <c r="D23" s="24">
        <v>86.0</v>
      </c>
      <c r="E23" s="24">
        <v>344.0</v>
      </c>
      <c r="F23" s="25">
        <f t="shared" si="1"/>
        <v>347.6483963</v>
      </c>
      <c r="G23" s="25">
        <f t="shared" si="2"/>
        <v>13.3107958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24">
        <v>17.0</v>
      </c>
      <c r="C24" s="24">
        <v>94.0</v>
      </c>
      <c r="D24" s="24">
        <v>84.0</v>
      </c>
      <c r="E24" s="24">
        <v>375.0</v>
      </c>
      <c r="F24" s="25">
        <f t="shared" si="1"/>
        <v>366.176851</v>
      </c>
      <c r="G24" s="25">
        <f t="shared" si="2"/>
        <v>77.84795751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24">
        <v>18.0</v>
      </c>
      <c r="C25" s="24">
        <v>83.0</v>
      </c>
      <c r="D25" s="24">
        <v>92.0</v>
      </c>
      <c r="E25" s="24">
        <v>361.0</v>
      </c>
      <c r="F25" s="25">
        <f t="shared" si="1"/>
        <v>362.5169712</v>
      </c>
      <c r="G25" s="25">
        <f t="shared" si="2"/>
        <v>2.301201508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24">
        <v>19.0</v>
      </c>
      <c r="C26" s="24">
        <v>63.0</v>
      </c>
      <c r="D26" s="24">
        <v>70.0</v>
      </c>
      <c r="E26" s="24">
        <v>326.0</v>
      </c>
      <c r="F26" s="25">
        <f t="shared" si="1"/>
        <v>324.0842376</v>
      </c>
      <c r="G26" s="25">
        <f t="shared" si="2"/>
        <v>3.670145407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24">
        <v>20.0</v>
      </c>
      <c r="C27" s="24">
        <v>78.0</v>
      </c>
      <c r="D27" s="24">
        <v>98.0</v>
      </c>
      <c r="E27" s="24">
        <v>387.0</v>
      </c>
      <c r="F27" s="25">
        <f t="shared" si="1"/>
        <v>362.9087092</v>
      </c>
      <c r="G27" s="25">
        <f t="shared" si="2"/>
        <v>580.3902915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5"/>
      <c r="G28" s="15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5"/>
      <c r="F29" s="17" t="s">
        <v>15</v>
      </c>
      <c r="G29" s="25">
        <f>SUM(G8:G27)</f>
        <v>1823.749003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5" t="s">
        <v>16</v>
      </c>
      <c r="D31" s="15"/>
      <c r="E31" s="1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5"/>
      <c r="C32" s="22" t="s">
        <v>5</v>
      </c>
      <c r="D32" s="22" t="s">
        <v>6</v>
      </c>
      <c r="E32" s="21" t="s">
        <v>13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5"/>
      <c r="C33" s="24">
        <v>82.0</v>
      </c>
      <c r="D33" s="24">
        <v>77.0</v>
      </c>
      <c r="E33" s="26">
        <f>$C$3*C33+$D$3*D33+$E$3</f>
        <v>348.5084729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.25"/>
    <col customWidth="1" min="2" max="2" width="38.13"/>
    <col customWidth="1" min="3" max="3" width="3.25"/>
    <col customWidth="1" min="4" max="4" width="4.0"/>
    <col customWidth="1" min="5" max="5" width="17.5"/>
    <col customWidth="1" min="6" max="6" width="7.5"/>
    <col customWidth="1" min="7" max="7" width="8.88"/>
    <col customWidth="1" min="8" max="8" width="8.5"/>
    <col customWidth="1" min="9" max="10" width="8.88"/>
    <col customWidth="1" min="11" max="11" width="8.5"/>
    <col customWidth="1" min="12" max="12" width="12.13"/>
    <col customWidth="1" min="13" max="13" width="10.0"/>
    <col customWidth="1" min="14" max="14" width="7.5"/>
    <col customWidth="1" min="15" max="26" width="7.63"/>
  </cols>
  <sheetData>
    <row r="1">
      <c r="A1" s="13"/>
      <c r="B1" s="27" t="s">
        <v>17</v>
      </c>
      <c r="C1" s="27"/>
      <c r="D1" s="27"/>
      <c r="E1" s="27"/>
      <c r="F1" s="27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/>
      <c r="B3" s="13"/>
      <c r="C3" s="28" t="s">
        <v>18</v>
      </c>
      <c r="D3" s="28" t="s">
        <v>19</v>
      </c>
      <c r="E3" s="28" t="s">
        <v>6</v>
      </c>
      <c r="F3" s="28" t="s">
        <v>7</v>
      </c>
      <c r="G3" s="29" t="s">
        <v>20</v>
      </c>
      <c r="H3" s="13"/>
      <c r="I3" s="30" t="s">
        <v>21</v>
      </c>
      <c r="J3" s="28" t="s">
        <v>22</v>
      </c>
      <c r="K3" s="13"/>
      <c r="L3" s="13" t="s">
        <v>23</v>
      </c>
      <c r="M3" s="13"/>
      <c r="N3" s="31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32" t="s">
        <v>24</v>
      </c>
      <c r="C4" s="28" t="s">
        <v>25</v>
      </c>
      <c r="D4" s="28">
        <v>1.0</v>
      </c>
      <c r="E4" s="28">
        <v>0.0</v>
      </c>
      <c r="F4" s="28">
        <v>0.0</v>
      </c>
      <c r="G4" s="28">
        <v>-1.0</v>
      </c>
      <c r="H4" s="13"/>
      <c r="I4" s="30" t="s">
        <v>26</v>
      </c>
      <c r="J4" s="33">
        <v>1.0</v>
      </c>
      <c r="K4" s="13"/>
      <c r="L4" s="28" t="s">
        <v>27</v>
      </c>
      <c r="M4" s="34">
        <f>SUMPRODUCT(J4:J9,G4:G9)</f>
        <v>1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/>
      <c r="B5" s="35"/>
      <c r="C5" s="28" t="s">
        <v>28</v>
      </c>
      <c r="D5" s="28">
        <v>2.0</v>
      </c>
      <c r="E5" s="28">
        <v>0.0</v>
      </c>
      <c r="F5" s="28">
        <v>1.0</v>
      </c>
      <c r="G5" s="28">
        <v>-1.0</v>
      </c>
      <c r="H5" s="13"/>
      <c r="I5" s="36" t="s">
        <v>29</v>
      </c>
      <c r="J5" s="37">
        <v>4.0</v>
      </c>
      <c r="K5" s="13"/>
      <c r="L5" s="38" t="s">
        <v>30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39"/>
      <c r="C6" s="28" t="s">
        <v>31</v>
      </c>
      <c r="D6" s="28">
        <v>3.0</v>
      </c>
      <c r="E6" s="28">
        <v>1.0</v>
      </c>
      <c r="F6" s="28">
        <v>1.0</v>
      </c>
      <c r="G6" s="28">
        <v>-1.0</v>
      </c>
      <c r="H6" s="13"/>
      <c r="I6" s="36" t="s">
        <v>32</v>
      </c>
      <c r="J6" s="37">
        <v>1.0</v>
      </c>
      <c r="K6" s="13"/>
      <c r="L6" s="40" t="s">
        <v>33</v>
      </c>
      <c r="M6" s="41">
        <f>-0.5*SUM(F49:K54)+SUM(J4:J9)</f>
        <v>-35.5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32" t="s">
        <v>34</v>
      </c>
      <c r="C7" s="28" t="s">
        <v>35</v>
      </c>
      <c r="D7" s="28">
        <v>4.0</v>
      </c>
      <c r="E7" s="28">
        <v>1.0</v>
      </c>
      <c r="F7" s="28">
        <v>0.0</v>
      </c>
      <c r="G7" s="28">
        <v>1.0</v>
      </c>
      <c r="H7" s="13"/>
      <c r="I7" s="36" t="s">
        <v>36</v>
      </c>
      <c r="J7" s="37">
        <v>4.0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35"/>
      <c r="C8" s="28" t="s">
        <v>15</v>
      </c>
      <c r="D8" s="28">
        <v>5.0</v>
      </c>
      <c r="E8" s="28">
        <v>2.0</v>
      </c>
      <c r="F8" s="28">
        <v>0.0</v>
      </c>
      <c r="G8" s="28">
        <v>1.0</v>
      </c>
      <c r="H8" s="13"/>
      <c r="I8" s="36" t="s">
        <v>37</v>
      </c>
      <c r="J8" s="37">
        <v>2.0</v>
      </c>
      <c r="K8" s="13"/>
      <c r="L8" s="28" t="s">
        <v>10</v>
      </c>
      <c r="M8" s="28" t="s">
        <v>9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39"/>
      <c r="C9" s="28" t="s">
        <v>38</v>
      </c>
      <c r="D9" s="28">
        <v>6.0</v>
      </c>
      <c r="E9" s="28">
        <v>2.0</v>
      </c>
      <c r="F9" s="28">
        <v>1.0</v>
      </c>
      <c r="G9" s="28">
        <v>1.0</v>
      </c>
      <c r="H9" s="13"/>
      <c r="I9" s="42" t="s">
        <v>39</v>
      </c>
      <c r="J9" s="43">
        <v>1.0</v>
      </c>
      <c r="K9" s="13"/>
      <c r="L9" s="34">
        <f>SUMPRODUCT(J4:J9,G4:G9,E4:E9)</f>
        <v>9</v>
      </c>
      <c r="M9" s="34">
        <f>SUMPRODUCT(J4:J9,G4:G9,F4:F9)</f>
        <v>-4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40" t="s">
        <v>40</v>
      </c>
      <c r="G11" s="44" t="s">
        <v>41</v>
      </c>
      <c r="H11" s="44" t="s">
        <v>42</v>
      </c>
      <c r="I11" s="44" t="s">
        <v>43</v>
      </c>
      <c r="J11" s="44" t="s">
        <v>44</v>
      </c>
      <c r="K11" s="45" t="s">
        <v>45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40">
        <f t="array" ref="F12:K12">TRANSPOSE(E4:E9)</f>
        <v>0</v>
      </c>
      <c r="G12" s="44">
        <v>0.0</v>
      </c>
      <c r="H12" s="44">
        <v>1.0</v>
      </c>
      <c r="I12" s="44">
        <v>1.0</v>
      </c>
      <c r="J12" s="44">
        <v>2.0</v>
      </c>
      <c r="K12" s="45">
        <v>2.0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30" t="s">
        <v>40</v>
      </c>
      <c r="E13" s="30">
        <f t="shared" ref="E13:E18" si="2">E4</f>
        <v>0</v>
      </c>
      <c r="F13" s="46">
        <f t="shared" ref="F13:K13" si="1">$E13*F$12</f>
        <v>0</v>
      </c>
      <c r="G13" s="47">
        <f t="shared" si="1"/>
        <v>0</v>
      </c>
      <c r="H13" s="47">
        <f t="shared" si="1"/>
        <v>0</v>
      </c>
      <c r="I13" s="47">
        <f t="shared" si="1"/>
        <v>0</v>
      </c>
      <c r="J13" s="47">
        <f t="shared" si="1"/>
        <v>0</v>
      </c>
      <c r="K13" s="48">
        <f t="shared" si="1"/>
        <v>0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36" t="s">
        <v>41</v>
      </c>
      <c r="E14" s="36">
        <f t="shared" si="2"/>
        <v>0</v>
      </c>
      <c r="F14" s="49">
        <f t="shared" ref="F14:K14" si="3">$E14*F$12</f>
        <v>0</v>
      </c>
      <c r="G14" s="31">
        <f t="shared" si="3"/>
        <v>0</v>
      </c>
      <c r="H14" s="31">
        <f t="shared" si="3"/>
        <v>0</v>
      </c>
      <c r="I14" s="31">
        <f t="shared" si="3"/>
        <v>0</v>
      </c>
      <c r="J14" s="31">
        <f t="shared" si="3"/>
        <v>0</v>
      </c>
      <c r="K14" s="50">
        <f t="shared" si="3"/>
        <v>0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36" t="s">
        <v>42</v>
      </c>
      <c r="E15" s="36">
        <f t="shared" si="2"/>
        <v>1</v>
      </c>
      <c r="F15" s="49">
        <f t="shared" ref="F15:K15" si="4">$E15*F$12</f>
        <v>0</v>
      </c>
      <c r="G15" s="31">
        <f t="shared" si="4"/>
        <v>0</v>
      </c>
      <c r="H15" s="31">
        <f t="shared" si="4"/>
        <v>1</v>
      </c>
      <c r="I15" s="31">
        <f t="shared" si="4"/>
        <v>1</v>
      </c>
      <c r="J15" s="31">
        <f t="shared" si="4"/>
        <v>2</v>
      </c>
      <c r="K15" s="50">
        <f t="shared" si="4"/>
        <v>2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36" t="s">
        <v>43</v>
      </c>
      <c r="E16" s="36">
        <f t="shared" si="2"/>
        <v>1</v>
      </c>
      <c r="F16" s="49">
        <f t="shared" ref="F16:K16" si="5">$E16*F$12</f>
        <v>0</v>
      </c>
      <c r="G16" s="31">
        <f t="shared" si="5"/>
        <v>0</v>
      </c>
      <c r="H16" s="31">
        <f t="shared" si="5"/>
        <v>1</v>
      </c>
      <c r="I16" s="31">
        <f t="shared" si="5"/>
        <v>1</v>
      </c>
      <c r="J16" s="31">
        <f t="shared" si="5"/>
        <v>2</v>
      </c>
      <c r="K16" s="50">
        <f t="shared" si="5"/>
        <v>2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36" t="s">
        <v>44</v>
      </c>
      <c r="E17" s="36">
        <f t="shared" si="2"/>
        <v>2</v>
      </c>
      <c r="F17" s="49">
        <f t="shared" ref="F17:K17" si="6">$E17*F$12</f>
        <v>0</v>
      </c>
      <c r="G17" s="31">
        <f t="shared" si="6"/>
        <v>0</v>
      </c>
      <c r="H17" s="31">
        <f t="shared" si="6"/>
        <v>2</v>
      </c>
      <c r="I17" s="31">
        <f t="shared" si="6"/>
        <v>2</v>
      </c>
      <c r="J17" s="31">
        <f t="shared" si="6"/>
        <v>4</v>
      </c>
      <c r="K17" s="50">
        <f t="shared" si="6"/>
        <v>4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42" t="s">
        <v>45</v>
      </c>
      <c r="E18" s="42">
        <f t="shared" si="2"/>
        <v>2</v>
      </c>
      <c r="F18" s="51">
        <f t="shared" ref="F18:K18" si="7">$E18*F$12</f>
        <v>0</v>
      </c>
      <c r="G18" s="52">
        <f t="shared" si="7"/>
        <v>0</v>
      </c>
      <c r="H18" s="52">
        <f t="shared" si="7"/>
        <v>2</v>
      </c>
      <c r="I18" s="52">
        <f t="shared" si="7"/>
        <v>2</v>
      </c>
      <c r="J18" s="52">
        <f t="shared" si="7"/>
        <v>4</v>
      </c>
      <c r="K18" s="53">
        <f t="shared" si="7"/>
        <v>4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40" t="s">
        <v>46</v>
      </c>
      <c r="G20" s="44" t="s">
        <v>47</v>
      </c>
      <c r="H20" s="44" t="s">
        <v>48</v>
      </c>
      <c r="I20" s="44" t="s">
        <v>49</v>
      </c>
      <c r="J20" s="44" t="s">
        <v>50</v>
      </c>
      <c r="K20" s="45" t="s">
        <v>51</v>
      </c>
      <c r="L20" s="13"/>
      <c r="M20" s="13"/>
      <c r="N20" s="13"/>
      <c r="O20" s="3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40">
        <f t="array" ref="F21:K21">TRANSPOSE(F4:F9)</f>
        <v>0</v>
      </c>
      <c r="G21" s="44">
        <v>1.0</v>
      </c>
      <c r="H21" s="44">
        <v>1.0</v>
      </c>
      <c r="I21" s="44">
        <v>0.0</v>
      </c>
      <c r="J21" s="44">
        <v>0.0</v>
      </c>
      <c r="K21" s="45">
        <v>1.0</v>
      </c>
      <c r="L21" s="13"/>
      <c r="M21" s="13"/>
      <c r="N21" s="13"/>
      <c r="O21" s="3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30" t="s">
        <v>46</v>
      </c>
      <c r="E22" s="30">
        <f t="shared" ref="E22:E27" si="9">F4</f>
        <v>0</v>
      </c>
      <c r="F22" s="46">
        <f t="shared" ref="F22:K22" si="8">$E22*F$21</f>
        <v>0</v>
      </c>
      <c r="G22" s="47">
        <f t="shared" si="8"/>
        <v>0</v>
      </c>
      <c r="H22" s="47">
        <f t="shared" si="8"/>
        <v>0</v>
      </c>
      <c r="I22" s="47">
        <f t="shared" si="8"/>
        <v>0</v>
      </c>
      <c r="J22" s="47">
        <f t="shared" si="8"/>
        <v>0</v>
      </c>
      <c r="K22" s="48">
        <f t="shared" si="8"/>
        <v>0</v>
      </c>
      <c r="L22" s="13"/>
      <c r="M22" s="13"/>
      <c r="N22" s="31"/>
      <c r="O22" s="3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36" t="s">
        <v>47</v>
      </c>
      <c r="E23" s="36">
        <f t="shared" si="9"/>
        <v>1</v>
      </c>
      <c r="F23" s="49">
        <f t="shared" ref="F23:K23" si="10">$E23*F$21</f>
        <v>0</v>
      </c>
      <c r="G23" s="31">
        <f t="shared" si="10"/>
        <v>1</v>
      </c>
      <c r="H23" s="31">
        <f t="shared" si="10"/>
        <v>1</v>
      </c>
      <c r="I23" s="31">
        <f t="shared" si="10"/>
        <v>0</v>
      </c>
      <c r="J23" s="31">
        <f t="shared" si="10"/>
        <v>0</v>
      </c>
      <c r="K23" s="50">
        <f t="shared" si="10"/>
        <v>1</v>
      </c>
      <c r="L23" s="13"/>
      <c r="M23" s="13"/>
      <c r="N23" s="31"/>
      <c r="O23" s="3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36" t="s">
        <v>48</v>
      </c>
      <c r="E24" s="36">
        <f t="shared" si="9"/>
        <v>1</v>
      </c>
      <c r="F24" s="49">
        <f t="shared" ref="F24:K24" si="11">$E24*F$21</f>
        <v>0</v>
      </c>
      <c r="G24" s="31">
        <f t="shared" si="11"/>
        <v>1</v>
      </c>
      <c r="H24" s="31">
        <f t="shared" si="11"/>
        <v>1</v>
      </c>
      <c r="I24" s="31">
        <f t="shared" si="11"/>
        <v>0</v>
      </c>
      <c r="J24" s="31">
        <f t="shared" si="11"/>
        <v>0</v>
      </c>
      <c r="K24" s="50">
        <f t="shared" si="11"/>
        <v>1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36" t="s">
        <v>49</v>
      </c>
      <c r="E25" s="36">
        <f t="shared" si="9"/>
        <v>0</v>
      </c>
      <c r="F25" s="49">
        <f t="shared" ref="F25:K25" si="12">$E25*F$21</f>
        <v>0</v>
      </c>
      <c r="G25" s="31">
        <f t="shared" si="12"/>
        <v>0</v>
      </c>
      <c r="H25" s="31">
        <f t="shared" si="12"/>
        <v>0</v>
      </c>
      <c r="I25" s="31">
        <f t="shared" si="12"/>
        <v>0</v>
      </c>
      <c r="J25" s="31">
        <f t="shared" si="12"/>
        <v>0</v>
      </c>
      <c r="K25" s="50">
        <f t="shared" si="12"/>
        <v>0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36" t="s">
        <v>50</v>
      </c>
      <c r="E26" s="36">
        <f t="shared" si="9"/>
        <v>0</v>
      </c>
      <c r="F26" s="49">
        <f t="shared" ref="F26:K26" si="13">$E26*F$21</f>
        <v>0</v>
      </c>
      <c r="G26" s="31">
        <f t="shared" si="13"/>
        <v>0</v>
      </c>
      <c r="H26" s="31">
        <f t="shared" si="13"/>
        <v>0</v>
      </c>
      <c r="I26" s="31">
        <f t="shared" si="13"/>
        <v>0</v>
      </c>
      <c r="J26" s="31">
        <f t="shared" si="13"/>
        <v>0</v>
      </c>
      <c r="K26" s="50">
        <f t="shared" si="13"/>
        <v>0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42" t="s">
        <v>51</v>
      </c>
      <c r="E27" s="42">
        <f t="shared" si="9"/>
        <v>1</v>
      </c>
      <c r="F27" s="51">
        <f t="shared" ref="F27:K27" si="14">$E27*F$21</f>
        <v>0</v>
      </c>
      <c r="G27" s="52">
        <f t="shared" si="14"/>
        <v>1</v>
      </c>
      <c r="H27" s="52">
        <f t="shared" si="14"/>
        <v>1</v>
      </c>
      <c r="I27" s="52">
        <f t="shared" si="14"/>
        <v>0</v>
      </c>
      <c r="J27" s="52">
        <f t="shared" si="14"/>
        <v>0</v>
      </c>
      <c r="K27" s="53">
        <f t="shared" si="14"/>
        <v>1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40" t="s">
        <v>52</v>
      </c>
      <c r="G29" s="44" t="s">
        <v>53</v>
      </c>
      <c r="H29" s="44" t="s">
        <v>54</v>
      </c>
      <c r="I29" s="44" t="s">
        <v>55</v>
      </c>
      <c r="J29" s="44" t="s">
        <v>56</v>
      </c>
      <c r="K29" s="45" t="s">
        <v>57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40">
        <f t="array" ref="F30:K30">TRANSPOSE(G4:G9)</f>
        <v>-1</v>
      </c>
      <c r="G30" s="44">
        <v>-1.0</v>
      </c>
      <c r="H30" s="44">
        <v>-1.0</v>
      </c>
      <c r="I30" s="44">
        <v>1.0</v>
      </c>
      <c r="J30" s="44">
        <v>1.0</v>
      </c>
      <c r="K30" s="45">
        <v>1.0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30" t="s">
        <v>52</v>
      </c>
      <c r="E31" s="30">
        <f t="shared" ref="E31:E36" si="16">G4</f>
        <v>-1</v>
      </c>
      <c r="F31" s="46">
        <f t="shared" ref="F31:K31" si="15">$E31*F$30</f>
        <v>1</v>
      </c>
      <c r="G31" s="47">
        <f t="shared" si="15"/>
        <v>1</v>
      </c>
      <c r="H31" s="47">
        <f t="shared" si="15"/>
        <v>1</v>
      </c>
      <c r="I31" s="47">
        <f t="shared" si="15"/>
        <v>-1</v>
      </c>
      <c r="J31" s="47">
        <f t="shared" si="15"/>
        <v>-1</v>
      </c>
      <c r="K31" s="48">
        <f t="shared" si="15"/>
        <v>-1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36" t="s">
        <v>53</v>
      </c>
      <c r="E32" s="36">
        <f t="shared" si="16"/>
        <v>-1</v>
      </c>
      <c r="F32" s="49">
        <f t="shared" ref="F32:K32" si="17">$E32*F$30</f>
        <v>1</v>
      </c>
      <c r="G32" s="31">
        <f t="shared" si="17"/>
        <v>1</v>
      </c>
      <c r="H32" s="31">
        <f t="shared" si="17"/>
        <v>1</v>
      </c>
      <c r="I32" s="31">
        <f t="shared" si="17"/>
        <v>-1</v>
      </c>
      <c r="J32" s="31">
        <f t="shared" si="17"/>
        <v>-1</v>
      </c>
      <c r="K32" s="50">
        <f t="shared" si="17"/>
        <v>-1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36" t="s">
        <v>54</v>
      </c>
      <c r="E33" s="36">
        <f t="shared" si="16"/>
        <v>-1</v>
      </c>
      <c r="F33" s="49">
        <f t="shared" ref="F33:K33" si="18">$E33*F$30</f>
        <v>1</v>
      </c>
      <c r="G33" s="31">
        <f t="shared" si="18"/>
        <v>1</v>
      </c>
      <c r="H33" s="31">
        <f t="shared" si="18"/>
        <v>1</v>
      </c>
      <c r="I33" s="31">
        <f t="shared" si="18"/>
        <v>-1</v>
      </c>
      <c r="J33" s="31">
        <f t="shared" si="18"/>
        <v>-1</v>
      </c>
      <c r="K33" s="50">
        <f t="shared" si="18"/>
        <v>-1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36" t="s">
        <v>55</v>
      </c>
      <c r="E34" s="36">
        <f t="shared" si="16"/>
        <v>1</v>
      </c>
      <c r="F34" s="49">
        <f t="shared" ref="F34:K34" si="19">$E34*F$30</f>
        <v>-1</v>
      </c>
      <c r="G34" s="31">
        <f t="shared" si="19"/>
        <v>-1</v>
      </c>
      <c r="H34" s="31">
        <f t="shared" si="19"/>
        <v>-1</v>
      </c>
      <c r="I34" s="31">
        <f t="shared" si="19"/>
        <v>1</v>
      </c>
      <c r="J34" s="31">
        <f t="shared" si="19"/>
        <v>1</v>
      </c>
      <c r="K34" s="50">
        <f t="shared" si="19"/>
        <v>1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36" t="s">
        <v>56</v>
      </c>
      <c r="E35" s="36">
        <f t="shared" si="16"/>
        <v>1</v>
      </c>
      <c r="F35" s="49">
        <f t="shared" ref="F35:K35" si="20">$E35*F$30</f>
        <v>-1</v>
      </c>
      <c r="G35" s="31">
        <f t="shared" si="20"/>
        <v>-1</v>
      </c>
      <c r="H35" s="31">
        <f t="shared" si="20"/>
        <v>-1</v>
      </c>
      <c r="I35" s="31">
        <f t="shared" si="20"/>
        <v>1</v>
      </c>
      <c r="J35" s="31">
        <f t="shared" si="20"/>
        <v>1</v>
      </c>
      <c r="K35" s="50">
        <f t="shared" si="20"/>
        <v>1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42" t="s">
        <v>57</v>
      </c>
      <c r="E36" s="42">
        <f t="shared" si="16"/>
        <v>1</v>
      </c>
      <c r="F36" s="51">
        <f t="shared" ref="F36:K36" si="21">$E36*F$30</f>
        <v>-1</v>
      </c>
      <c r="G36" s="52">
        <f t="shared" si="21"/>
        <v>-1</v>
      </c>
      <c r="H36" s="52">
        <f t="shared" si="21"/>
        <v>-1</v>
      </c>
      <c r="I36" s="52">
        <f t="shared" si="21"/>
        <v>1</v>
      </c>
      <c r="J36" s="52">
        <f t="shared" si="21"/>
        <v>1</v>
      </c>
      <c r="K36" s="53">
        <f t="shared" si="21"/>
        <v>1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40" t="s">
        <v>58</v>
      </c>
      <c r="G38" s="44" t="s">
        <v>59</v>
      </c>
      <c r="H38" s="44" t="s">
        <v>60</v>
      </c>
      <c r="I38" s="44" t="s">
        <v>61</v>
      </c>
      <c r="J38" s="44" t="s">
        <v>62</v>
      </c>
      <c r="K38" s="45" t="s">
        <v>63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38"/>
      <c r="F39" s="54">
        <f t="array" ref="F39:K39">TRANSPOSE(J4:J9)</f>
        <v>1</v>
      </c>
      <c r="G39" s="55">
        <v>4.0</v>
      </c>
      <c r="H39" s="55">
        <v>1.0</v>
      </c>
      <c r="I39" s="55">
        <v>4.0</v>
      </c>
      <c r="J39" s="55">
        <v>2.0</v>
      </c>
      <c r="K39" s="56">
        <v>1.0</v>
      </c>
      <c r="L39" s="38"/>
      <c r="M39" s="38"/>
      <c r="N39" s="38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30" t="s">
        <v>58</v>
      </c>
      <c r="E40" s="33">
        <f t="array" ref="E40:E45">J4:J9</f>
        <v>1</v>
      </c>
      <c r="F40" s="57">
        <f t="shared" ref="F40:K40" si="22">$E40*F$39</f>
        <v>1</v>
      </c>
      <c r="G40" s="58">
        <f t="shared" si="22"/>
        <v>4</v>
      </c>
      <c r="H40" s="58">
        <f t="shared" si="22"/>
        <v>1</v>
      </c>
      <c r="I40" s="58">
        <f t="shared" si="22"/>
        <v>4</v>
      </c>
      <c r="J40" s="58">
        <f t="shared" si="22"/>
        <v>2</v>
      </c>
      <c r="K40" s="59">
        <f t="shared" si="22"/>
        <v>1</v>
      </c>
      <c r="L40" s="38"/>
      <c r="M40" s="38"/>
      <c r="N40" s="38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36" t="s">
        <v>59</v>
      </c>
      <c r="E41" s="37">
        <v>4.0</v>
      </c>
      <c r="F41" s="60">
        <f t="shared" ref="F41:K41" si="23">$E41*F$39</f>
        <v>4</v>
      </c>
      <c r="G41" s="38">
        <f t="shared" si="23"/>
        <v>16</v>
      </c>
      <c r="H41" s="38">
        <f t="shared" si="23"/>
        <v>4</v>
      </c>
      <c r="I41" s="38">
        <f t="shared" si="23"/>
        <v>16</v>
      </c>
      <c r="J41" s="38">
        <f t="shared" si="23"/>
        <v>8</v>
      </c>
      <c r="K41" s="61">
        <f t="shared" si="23"/>
        <v>4</v>
      </c>
      <c r="L41" s="38"/>
      <c r="M41" s="38"/>
      <c r="N41" s="38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36" t="s">
        <v>60</v>
      </c>
      <c r="E42" s="37">
        <v>1.0</v>
      </c>
      <c r="F42" s="60">
        <f t="shared" ref="F42:K42" si="24">$E42*F$39</f>
        <v>1</v>
      </c>
      <c r="G42" s="38">
        <f t="shared" si="24"/>
        <v>4</v>
      </c>
      <c r="H42" s="38">
        <f t="shared" si="24"/>
        <v>1</v>
      </c>
      <c r="I42" s="38">
        <f t="shared" si="24"/>
        <v>4</v>
      </c>
      <c r="J42" s="38">
        <f t="shared" si="24"/>
        <v>2</v>
      </c>
      <c r="K42" s="61">
        <f t="shared" si="24"/>
        <v>1</v>
      </c>
      <c r="L42" s="38"/>
      <c r="M42" s="38"/>
      <c r="N42" s="38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36" t="s">
        <v>61</v>
      </c>
      <c r="E43" s="37">
        <v>4.0</v>
      </c>
      <c r="F43" s="60">
        <f t="shared" ref="F43:K43" si="25">$E43*F$39</f>
        <v>4</v>
      </c>
      <c r="G43" s="38">
        <f t="shared" si="25"/>
        <v>16</v>
      </c>
      <c r="H43" s="38">
        <f t="shared" si="25"/>
        <v>4</v>
      </c>
      <c r="I43" s="38">
        <f t="shared" si="25"/>
        <v>16</v>
      </c>
      <c r="J43" s="38">
        <f t="shared" si="25"/>
        <v>8</v>
      </c>
      <c r="K43" s="61">
        <f t="shared" si="25"/>
        <v>4</v>
      </c>
      <c r="L43" s="38"/>
      <c r="M43" s="38"/>
      <c r="N43" s="38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36" t="s">
        <v>62</v>
      </c>
      <c r="E44" s="37">
        <v>2.0</v>
      </c>
      <c r="F44" s="60">
        <f t="shared" ref="F44:K44" si="26">$E44*F$39</f>
        <v>2</v>
      </c>
      <c r="G44" s="38">
        <f t="shared" si="26"/>
        <v>8</v>
      </c>
      <c r="H44" s="38">
        <f t="shared" si="26"/>
        <v>2</v>
      </c>
      <c r="I44" s="38">
        <f t="shared" si="26"/>
        <v>8</v>
      </c>
      <c r="J44" s="38">
        <f t="shared" si="26"/>
        <v>4</v>
      </c>
      <c r="K44" s="61">
        <f t="shared" si="26"/>
        <v>2</v>
      </c>
      <c r="L44" s="38"/>
      <c r="M44" s="38"/>
      <c r="N44" s="38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42" t="s">
        <v>63</v>
      </c>
      <c r="E45" s="43">
        <v>1.0</v>
      </c>
      <c r="F45" s="62">
        <f t="shared" ref="F45:K45" si="27">$E45*F$39</f>
        <v>1</v>
      </c>
      <c r="G45" s="63">
        <f t="shared" si="27"/>
        <v>4</v>
      </c>
      <c r="H45" s="63">
        <f t="shared" si="27"/>
        <v>1</v>
      </c>
      <c r="I45" s="63">
        <f t="shared" si="27"/>
        <v>4</v>
      </c>
      <c r="J45" s="63">
        <f t="shared" si="27"/>
        <v>2</v>
      </c>
      <c r="K45" s="64">
        <f t="shared" si="27"/>
        <v>1</v>
      </c>
      <c r="L45" s="38"/>
      <c r="M45" s="38"/>
      <c r="N45" s="38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 t="s">
        <v>64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28" t="s">
        <v>19</v>
      </c>
      <c r="F48" s="40">
        <v>1.0</v>
      </c>
      <c r="G48" s="44">
        <v>2.0</v>
      </c>
      <c r="H48" s="44">
        <v>3.0</v>
      </c>
      <c r="I48" s="44">
        <v>4.0</v>
      </c>
      <c r="J48" s="44">
        <v>5.0</v>
      </c>
      <c r="K48" s="45">
        <v>6.0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30">
        <v>1.0</v>
      </c>
      <c r="F49" s="57">
        <f t="shared" ref="F49:K49" si="28">F40*F31*(F13+F22)</f>
        <v>0</v>
      </c>
      <c r="G49" s="58">
        <f t="shared" si="28"/>
        <v>0</v>
      </c>
      <c r="H49" s="58">
        <f t="shared" si="28"/>
        <v>0</v>
      </c>
      <c r="I49" s="58">
        <f t="shared" si="28"/>
        <v>0</v>
      </c>
      <c r="J49" s="58">
        <f t="shared" si="28"/>
        <v>0</v>
      </c>
      <c r="K49" s="59">
        <f t="shared" si="28"/>
        <v>0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36">
        <v>2.0</v>
      </c>
      <c r="F50" s="60">
        <f t="shared" ref="F50:K50" si="29">F41*F32*(F14+F23)</f>
        <v>0</v>
      </c>
      <c r="G50" s="38">
        <f t="shared" si="29"/>
        <v>16</v>
      </c>
      <c r="H50" s="38">
        <f t="shared" si="29"/>
        <v>4</v>
      </c>
      <c r="I50" s="38">
        <f t="shared" si="29"/>
        <v>0</v>
      </c>
      <c r="J50" s="38">
        <f t="shared" si="29"/>
        <v>0</v>
      </c>
      <c r="K50" s="61">
        <f t="shared" si="29"/>
        <v>-4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36">
        <v>3.0</v>
      </c>
      <c r="F51" s="60">
        <f t="shared" ref="F51:K51" si="30">F42*F33*(F15+F24)</f>
        <v>0</v>
      </c>
      <c r="G51" s="38">
        <f t="shared" si="30"/>
        <v>4</v>
      </c>
      <c r="H51" s="38">
        <f t="shared" si="30"/>
        <v>2</v>
      </c>
      <c r="I51" s="38">
        <f t="shared" si="30"/>
        <v>-4</v>
      </c>
      <c r="J51" s="38">
        <f t="shared" si="30"/>
        <v>-4</v>
      </c>
      <c r="K51" s="61">
        <f t="shared" si="30"/>
        <v>-3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36">
        <v>4.0</v>
      </c>
      <c r="F52" s="60">
        <f t="shared" ref="F52:K52" si="31">F43*F34*(F16+F25)</f>
        <v>0</v>
      </c>
      <c r="G52" s="38">
        <f t="shared" si="31"/>
        <v>0</v>
      </c>
      <c r="H52" s="38">
        <f t="shared" si="31"/>
        <v>-4</v>
      </c>
      <c r="I52" s="38">
        <f t="shared" si="31"/>
        <v>16</v>
      </c>
      <c r="J52" s="38">
        <f t="shared" si="31"/>
        <v>16</v>
      </c>
      <c r="K52" s="61">
        <f t="shared" si="31"/>
        <v>8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36">
        <v>5.0</v>
      </c>
      <c r="F53" s="60">
        <f t="shared" ref="F53:K53" si="32">F44*F35*(F17+F26)</f>
        <v>0</v>
      </c>
      <c r="G53" s="38">
        <f t="shared" si="32"/>
        <v>0</v>
      </c>
      <c r="H53" s="38">
        <f t="shared" si="32"/>
        <v>-4</v>
      </c>
      <c r="I53" s="38">
        <f t="shared" si="32"/>
        <v>16</v>
      </c>
      <c r="J53" s="38">
        <f t="shared" si="32"/>
        <v>16</v>
      </c>
      <c r="K53" s="61">
        <f t="shared" si="32"/>
        <v>8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42">
        <v>6.0</v>
      </c>
      <c r="F54" s="62">
        <f t="shared" ref="F54:K54" si="33">F45*F36*(F18+F27)</f>
        <v>0</v>
      </c>
      <c r="G54" s="63">
        <f t="shared" si="33"/>
        <v>-4</v>
      </c>
      <c r="H54" s="63">
        <f t="shared" si="33"/>
        <v>-3</v>
      </c>
      <c r="I54" s="63">
        <f t="shared" si="33"/>
        <v>8</v>
      </c>
      <c r="J54" s="63">
        <f t="shared" si="33"/>
        <v>8</v>
      </c>
      <c r="K54" s="64">
        <f t="shared" si="33"/>
        <v>5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2">
    <mergeCell ref="B4:B6"/>
    <mergeCell ref="B7:B9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25"/>
    <col customWidth="1" min="2" max="2" width="38.13"/>
    <col customWidth="1" min="3" max="3" width="3.25"/>
    <col customWidth="1" min="4" max="4" width="4.0"/>
    <col customWidth="1" min="5" max="5" width="17.5"/>
    <col customWidth="1" min="6" max="7" width="7.5"/>
    <col customWidth="1" min="8" max="9" width="8.88"/>
    <col customWidth="1" min="10" max="10" width="7.5"/>
    <col customWidth="1" min="11" max="11" width="8.5"/>
    <col customWidth="1" min="12" max="12" width="12.13"/>
    <col customWidth="1" min="13" max="13" width="8.5"/>
    <col customWidth="1" min="14" max="14" width="6.88"/>
    <col customWidth="1" min="15" max="15" width="20.38"/>
    <col customWidth="1" min="16" max="16" width="4.0"/>
    <col customWidth="1" min="17" max="17" width="3.25"/>
    <col customWidth="1" min="18" max="19" width="2.38"/>
    <col customWidth="1" min="20" max="20" width="5.5"/>
    <col customWidth="1" min="21" max="21" width="8.38"/>
    <col customWidth="1" min="22" max="22" width="7.5"/>
    <col customWidth="1" min="23" max="23" width="5.25"/>
    <col customWidth="1" min="24" max="24" width="8.5"/>
    <col customWidth="1" min="25" max="25" width="27.25"/>
    <col customWidth="1" min="26" max="26" width="18.25"/>
  </cols>
  <sheetData>
    <row r="1">
      <c r="A1" s="13"/>
      <c r="B1" s="27" t="s">
        <v>17</v>
      </c>
      <c r="C1" s="27"/>
      <c r="D1" s="27"/>
      <c r="E1" s="27"/>
      <c r="F1" s="27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20" t="s">
        <v>65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/>
      <c r="B3" s="13"/>
      <c r="C3" s="28" t="s">
        <v>18</v>
      </c>
      <c r="D3" s="28" t="s">
        <v>19</v>
      </c>
      <c r="E3" s="28" t="s">
        <v>6</v>
      </c>
      <c r="F3" s="28" t="s">
        <v>7</v>
      </c>
      <c r="G3" s="29" t="s">
        <v>20</v>
      </c>
      <c r="H3" s="13"/>
      <c r="I3" s="30" t="s">
        <v>21</v>
      </c>
      <c r="J3" s="28" t="s">
        <v>22</v>
      </c>
      <c r="K3" s="13"/>
      <c r="L3" s="13" t="s">
        <v>23</v>
      </c>
      <c r="M3" s="13"/>
      <c r="N3" s="31"/>
      <c r="O3" s="13"/>
      <c r="P3" s="28" t="s">
        <v>19</v>
      </c>
      <c r="Q3" s="28" t="s">
        <v>18</v>
      </c>
      <c r="R3" s="28" t="s">
        <v>6</v>
      </c>
      <c r="S3" s="28" t="s">
        <v>7</v>
      </c>
      <c r="T3" s="28" t="s">
        <v>66</v>
      </c>
      <c r="U3" s="28" t="s">
        <v>67</v>
      </c>
      <c r="V3" s="28" t="s">
        <v>21</v>
      </c>
      <c r="W3" s="28" t="s">
        <v>68</v>
      </c>
      <c r="X3" s="28" t="s">
        <v>11</v>
      </c>
      <c r="Y3" s="65"/>
      <c r="Z3" s="13"/>
    </row>
    <row r="4">
      <c r="A4" s="13"/>
      <c r="B4" s="32" t="s">
        <v>24</v>
      </c>
      <c r="C4" s="28" t="s">
        <v>25</v>
      </c>
      <c r="D4" s="28">
        <v>1.0</v>
      </c>
      <c r="E4" s="28">
        <v>0.0</v>
      </c>
      <c r="F4" s="28">
        <v>0.0</v>
      </c>
      <c r="G4" s="28">
        <v>-1.0</v>
      </c>
      <c r="H4" s="13"/>
      <c r="I4" s="30" t="s">
        <v>69</v>
      </c>
      <c r="J4" s="33">
        <v>1.648196881377344</v>
      </c>
      <c r="K4" s="13"/>
      <c r="L4" s="28" t="s">
        <v>70</v>
      </c>
      <c r="M4" s="34">
        <f>SUMPRODUCT(J4:J9,G4:G9)</f>
        <v>0</v>
      </c>
      <c r="N4" s="13"/>
      <c r="O4" s="32" t="s">
        <v>24</v>
      </c>
      <c r="P4" s="28">
        <v>1.0</v>
      </c>
      <c r="Q4" s="28" t="s">
        <v>25</v>
      </c>
      <c r="R4" s="28">
        <f t="array" ref="R4:S9">E4:F9</f>
        <v>0</v>
      </c>
      <c r="S4" s="28">
        <v>0.0</v>
      </c>
      <c r="T4" s="28" t="s">
        <v>71</v>
      </c>
      <c r="U4" s="28">
        <f t="array" ref="U4:U9">G4:G9</f>
        <v>-1</v>
      </c>
      <c r="V4" s="34">
        <f t="array" ref="V4:V9">J4:J9</f>
        <v>1.648196881</v>
      </c>
      <c r="W4" s="28" t="str">
        <f t="shared" ref="W4:W9" si="1">IF(ROUND(J4,4)&lt;&gt;0,"YES","NO")</f>
        <v>YES</v>
      </c>
      <c r="X4" s="34">
        <f t="shared" ref="X4:X9" si="2">IF(W4="YES",U4-SUMPRODUCT($L$9:$M$9,R4:S4),"")</f>
        <v>-1</v>
      </c>
      <c r="Y4" s="38"/>
      <c r="Z4" s="13"/>
    </row>
    <row r="5">
      <c r="A5" s="13"/>
      <c r="B5" s="35"/>
      <c r="C5" s="28" t="s">
        <v>28</v>
      </c>
      <c r="D5" s="28">
        <v>2.0</v>
      </c>
      <c r="E5" s="28">
        <v>0.0</v>
      </c>
      <c r="F5" s="28">
        <v>1.0</v>
      </c>
      <c r="G5" s="28">
        <v>-1.0</v>
      </c>
      <c r="H5" s="13"/>
      <c r="I5" s="36" t="s">
        <v>72</v>
      </c>
      <c r="J5" s="37">
        <v>0.0</v>
      </c>
      <c r="K5" s="13"/>
      <c r="L5" s="38" t="s">
        <v>30</v>
      </c>
      <c r="M5" s="13"/>
      <c r="N5" s="13"/>
      <c r="O5" s="35"/>
      <c r="P5" s="28">
        <v>2.0</v>
      </c>
      <c r="Q5" s="28" t="s">
        <v>28</v>
      </c>
      <c r="R5" s="28">
        <v>0.0</v>
      </c>
      <c r="S5" s="28">
        <v>1.0</v>
      </c>
      <c r="T5" s="28" t="s">
        <v>71</v>
      </c>
      <c r="U5" s="28">
        <v>-1.0</v>
      </c>
      <c r="V5" s="34">
        <v>0.0</v>
      </c>
      <c r="W5" s="28" t="str">
        <f t="shared" si="1"/>
        <v>NO</v>
      </c>
      <c r="X5" s="34" t="str">
        <f t="shared" si="2"/>
        <v/>
      </c>
      <c r="Y5" s="13" t="s">
        <v>73</v>
      </c>
      <c r="Z5" s="13"/>
    </row>
    <row r="6">
      <c r="A6" s="13"/>
      <c r="B6" s="39"/>
      <c r="C6" s="28" t="s">
        <v>31</v>
      </c>
      <c r="D6" s="28">
        <v>3.0</v>
      </c>
      <c r="E6" s="28">
        <v>1.0</v>
      </c>
      <c r="F6" s="28">
        <v>1.0</v>
      </c>
      <c r="G6" s="28">
        <v>-1.0</v>
      </c>
      <c r="H6" s="13"/>
      <c r="I6" s="36" t="s">
        <v>74</v>
      </c>
      <c r="J6" s="37">
        <v>2.351792072791829</v>
      </c>
      <c r="K6" s="13"/>
      <c r="L6" s="40" t="s">
        <v>33</v>
      </c>
      <c r="M6" s="41">
        <f>-0.5*SUM(F49:K54)+SUM(J4:J9)</f>
        <v>4</v>
      </c>
      <c r="N6" s="13"/>
      <c r="O6" s="39"/>
      <c r="P6" s="28">
        <v>3.0</v>
      </c>
      <c r="Q6" s="28" t="s">
        <v>31</v>
      </c>
      <c r="R6" s="28">
        <v>1.0</v>
      </c>
      <c r="S6" s="28">
        <v>1.0</v>
      </c>
      <c r="T6" s="28" t="s">
        <v>71</v>
      </c>
      <c r="U6" s="28">
        <v>-1.0</v>
      </c>
      <c r="V6" s="34">
        <v>2.351792072791829</v>
      </c>
      <c r="W6" s="28" t="str">
        <f t="shared" si="1"/>
        <v>YES</v>
      </c>
      <c r="X6" s="34">
        <f t="shared" si="2"/>
        <v>-0.9999941243</v>
      </c>
      <c r="Y6" s="38"/>
      <c r="Z6" s="13"/>
    </row>
    <row r="7">
      <c r="A7" s="13"/>
      <c r="B7" s="32" t="s">
        <v>34</v>
      </c>
      <c r="C7" s="28" t="s">
        <v>35</v>
      </c>
      <c r="D7" s="28">
        <v>4.0</v>
      </c>
      <c r="E7" s="28">
        <v>1.0</v>
      </c>
      <c r="F7" s="28">
        <v>0.0</v>
      </c>
      <c r="G7" s="28">
        <v>1.0</v>
      </c>
      <c r="H7" s="13"/>
      <c r="I7" s="36" t="s">
        <v>75</v>
      </c>
      <c r="J7" s="37">
        <v>3.6481942963263543</v>
      </c>
      <c r="K7" s="13"/>
      <c r="L7" s="13"/>
      <c r="M7" s="13"/>
      <c r="N7" s="13"/>
      <c r="O7" s="32" t="s">
        <v>34</v>
      </c>
      <c r="P7" s="28">
        <v>4.0</v>
      </c>
      <c r="Q7" s="28" t="s">
        <v>35</v>
      </c>
      <c r="R7" s="28">
        <v>1.0</v>
      </c>
      <c r="S7" s="28">
        <v>0.0</v>
      </c>
      <c r="T7" s="28" t="s">
        <v>76</v>
      </c>
      <c r="U7" s="28">
        <v>1.0</v>
      </c>
      <c r="V7" s="34">
        <v>3.6481942963263543</v>
      </c>
      <c r="W7" s="28" t="str">
        <f t="shared" si="1"/>
        <v>YES</v>
      </c>
      <c r="X7" s="34">
        <f t="shared" si="2"/>
        <v>-0.9999915392</v>
      </c>
      <c r="Y7" s="38"/>
      <c r="Z7" s="13"/>
    </row>
    <row r="8">
      <c r="A8" s="13"/>
      <c r="B8" s="35"/>
      <c r="C8" s="28" t="s">
        <v>15</v>
      </c>
      <c r="D8" s="28">
        <v>5.0</v>
      </c>
      <c r="E8" s="28">
        <v>2.0</v>
      </c>
      <c r="F8" s="28">
        <v>0.0</v>
      </c>
      <c r="G8" s="28">
        <v>1.0</v>
      </c>
      <c r="H8" s="13"/>
      <c r="I8" s="36" t="s">
        <v>77</v>
      </c>
      <c r="J8" s="37">
        <v>0.0</v>
      </c>
      <c r="K8" s="13"/>
      <c r="L8" s="28" t="s">
        <v>10</v>
      </c>
      <c r="M8" s="28" t="s">
        <v>9</v>
      </c>
      <c r="N8" s="13"/>
      <c r="O8" s="35"/>
      <c r="P8" s="28">
        <v>5.0</v>
      </c>
      <c r="Q8" s="28" t="s">
        <v>15</v>
      </c>
      <c r="R8" s="28">
        <v>2.0</v>
      </c>
      <c r="S8" s="28">
        <v>0.0</v>
      </c>
      <c r="T8" s="28" t="s">
        <v>76</v>
      </c>
      <c r="U8" s="28">
        <v>1.0</v>
      </c>
      <c r="V8" s="34">
        <v>0.0</v>
      </c>
      <c r="W8" s="28" t="str">
        <f t="shared" si="1"/>
        <v>NO</v>
      </c>
      <c r="X8" s="34" t="str">
        <f t="shared" si="2"/>
        <v/>
      </c>
      <c r="Y8" s="13" t="s">
        <v>73</v>
      </c>
      <c r="Z8" s="13"/>
    </row>
    <row r="9">
      <c r="A9" s="13"/>
      <c r="B9" s="39"/>
      <c r="C9" s="28" t="s">
        <v>38</v>
      </c>
      <c r="D9" s="28">
        <v>6.0</v>
      </c>
      <c r="E9" s="28">
        <v>2.0</v>
      </c>
      <c r="F9" s="28">
        <v>1.0</v>
      </c>
      <c r="G9" s="28">
        <v>1.0</v>
      </c>
      <c r="H9" s="13"/>
      <c r="I9" s="42" t="s">
        <v>78</v>
      </c>
      <c r="J9" s="43">
        <v>0.35179465784281866</v>
      </c>
      <c r="K9" s="13"/>
      <c r="L9" s="34">
        <f>SUMPRODUCT(J4:J9,G4:G9,E4:E9)</f>
        <v>1.999991539</v>
      </c>
      <c r="M9" s="34">
        <f>SUMPRODUCT(J4:J9,G4:G9,F4:F9)</f>
        <v>-1.999997415</v>
      </c>
      <c r="N9" s="13"/>
      <c r="O9" s="39"/>
      <c r="P9" s="28">
        <v>6.0</v>
      </c>
      <c r="Q9" s="28" t="s">
        <v>38</v>
      </c>
      <c r="R9" s="28">
        <v>2.0</v>
      </c>
      <c r="S9" s="28">
        <v>1.0</v>
      </c>
      <c r="T9" s="28" t="s">
        <v>76</v>
      </c>
      <c r="U9" s="28">
        <v>1.0</v>
      </c>
      <c r="V9" s="34">
        <v>0.35179465784281866</v>
      </c>
      <c r="W9" s="28" t="str">
        <f t="shared" si="1"/>
        <v>YES</v>
      </c>
      <c r="X9" s="34">
        <f t="shared" si="2"/>
        <v>-0.9999856635</v>
      </c>
      <c r="Y9" s="38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31" t="s">
        <v>79</v>
      </c>
      <c r="Z10" s="65" t="s">
        <v>80</v>
      </c>
    </row>
    <row r="11">
      <c r="A11" s="13"/>
      <c r="B11" s="13"/>
      <c r="C11" s="13"/>
      <c r="D11" s="13"/>
      <c r="E11" s="13"/>
      <c r="F11" s="40" t="s">
        <v>40</v>
      </c>
      <c r="G11" s="44" t="s">
        <v>41</v>
      </c>
      <c r="H11" s="44" t="s">
        <v>42</v>
      </c>
      <c r="I11" s="44" t="s">
        <v>43</v>
      </c>
      <c r="J11" s="44" t="s">
        <v>44</v>
      </c>
      <c r="K11" s="45" t="s">
        <v>45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40">
        <f t="array" ref="F12:K12">TRANSPOSE(E4:E9)</f>
        <v>0</v>
      </c>
      <c r="G12" s="44">
        <v>0.0</v>
      </c>
      <c r="H12" s="44">
        <v>1.0</v>
      </c>
      <c r="I12" s="44">
        <v>1.0</v>
      </c>
      <c r="J12" s="44">
        <v>2.0</v>
      </c>
      <c r="K12" s="45">
        <v>2.0</v>
      </c>
      <c r="L12" s="13"/>
      <c r="M12" s="13"/>
      <c r="N12" s="13"/>
      <c r="O12" s="20"/>
      <c r="P12" s="20"/>
      <c r="Q12" s="20"/>
      <c r="R12" s="20"/>
      <c r="S12" s="20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30" t="s">
        <v>40</v>
      </c>
      <c r="E13" s="30">
        <f t="shared" ref="E13:E18" si="4">E4</f>
        <v>0</v>
      </c>
      <c r="F13" s="46">
        <f t="shared" ref="F13:K13" si="3">$E13*F$12</f>
        <v>0</v>
      </c>
      <c r="G13" s="47">
        <f t="shared" si="3"/>
        <v>0</v>
      </c>
      <c r="H13" s="47">
        <f t="shared" si="3"/>
        <v>0</v>
      </c>
      <c r="I13" s="47">
        <f t="shared" si="3"/>
        <v>0</v>
      </c>
      <c r="J13" s="47">
        <f t="shared" si="3"/>
        <v>0</v>
      </c>
      <c r="K13" s="48">
        <f t="shared" si="3"/>
        <v>0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36" t="s">
        <v>41</v>
      </c>
      <c r="E14" s="36">
        <f t="shared" si="4"/>
        <v>0</v>
      </c>
      <c r="F14" s="49">
        <f t="shared" ref="F14:K14" si="5">$E14*F$12</f>
        <v>0</v>
      </c>
      <c r="G14" s="31">
        <f t="shared" si="5"/>
        <v>0</v>
      </c>
      <c r="H14" s="31">
        <f t="shared" si="5"/>
        <v>0</v>
      </c>
      <c r="I14" s="31">
        <f t="shared" si="5"/>
        <v>0</v>
      </c>
      <c r="J14" s="31">
        <f t="shared" si="5"/>
        <v>0</v>
      </c>
      <c r="K14" s="50">
        <f t="shared" si="5"/>
        <v>0</v>
      </c>
      <c r="L14" s="13"/>
      <c r="M14" s="13"/>
      <c r="N14" s="13"/>
      <c r="O14" s="20"/>
      <c r="P14" s="20"/>
      <c r="Q14" s="20"/>
      <c r="R14" s="20"/>
      <c r="S14" s="20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36" t="s">
        <v>42</v>
      </c>
      <c r="E15" s="36">
        <f t="shared" si="4"/>
        <v>1</v>
      </c>
      <c r="F15" s="49">
        <f t="shared" ref="F15:K15" si="6">$E15*F$12</f>
        <v>0</v>
      </c>
      <c r="G15" s="31">
        <f t="shared" si="6"/>
        <v>0</v>
      </c>
      <c r="H15" s="31">
        <f t="shared" si="6"/>
        <v>1</v>
      </c>
      <c r="I15" s="31">
        <f t="shared" si="6"/>
        <v>1</v>
      </c>
      <c r="J15" s="31">
        <f t="shared" si="6"/>
        <v>2</v>
      </c>
      <c r="K15" s="50">
        <f t="shared" si="6"/>
        <v>2</v>
      </c>
      <c r="L15" s="13"/>
      <c r="M15" s="13"/>
      <c r="N15" s="13"/>
      <c r="O15" s="20"/>
      <c r="P15" s="20"/>
      <c r="Q15" s="20"/>
      <c r="R15" s="20"/>
      <c r="S15" s="20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36" t="s">
        <v>43</v>
      </c>
      <c r="E16" s="36">
        <f t="shared" si="4"/>
        <v>1</v>
      </c>
      <c r="F16" s="49">
        <f t="shared" ref="F16:K16" si="7">$E16*F$12</f>
        <v>0</v>
      </c>
      <c r="G16" s="31">
        <f t="shared" si="7"/>
        <v>0</v>
      </c>
      <c r="H16" s="31">
        <f t="shared" si="7"/>
        <v>1</v>
      </c>
      <c r="I16" s="31">
        <f t="shared" si="7"/>
        <v>1</v>
      </c>
      <c r="J16" s="31">
        <f t="shared" si="7"/>
        <v>2</v>
      </c>
      <c r="K16" s="50">
        <f t="shared" si="7"/>
        <v>2</v>
      </c>
      <c r="L16" s="13"/>
      <c r="M16" s="13"/>
      <c r="N16" s="13"/>
      <c r="O16" s="20"/>
      <c r="P16" s="20"/>
      <c r="Q16" s="20"/>
      <c r="R16" s="20"/>
      <c r="S16" s="20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36" t="s">
        <v>44</v>
      </c>
      <c r="E17" s="36">
        <f t="shared" si="4"/>
        <v>2</v>
      </c>
      <c r="F17" s="49">
        <f t="shared" ref="F17:K17" si="8">$E17*F$12</f>
        <v>0</v>
      </c>
      <c r="G17" s="31">
        <f t="shared" si="8"/>
        <v>0</v>
      </c>
      <c r="H17" s="31">
        <f t="shared" si="8"/>
        <v>2</v>
      </c>
      <c r="I17" s="31">
        <f t="shared" si="8"/>
        <v>2</v>
      </c>
      <c r="J17" s="31">
        <f t="shared" si="8"/>
        <v>4</v>
      </c>
      <c r="K17" s="50">
        <f t="shared" si="8"/>
        <v>4</v>
      </c>
      <c r="L17" s="13"/>
      <c r="M17" s="13"/>
      <c r="N17" s="13"/>
      <c r="O17" s="20"/>
      <c r="P17" s="20"/>
      <c r="Q17" s="20"/>
      <c r="R17" s="20"/>
      <c r="S17" s="20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42" t="s">
        <v>45</v>
      </c>
      <c r="E18" s="42">
        <f t="shared" si="4"/>
        <v>2</v>
      </c>
      <c r="F18" s="51">
        <f t="shared" ref="F18:K18" si="9">$E18*F$12</f>
        <v>0</v>
      </c>
      <c r="G18" s="52">
        <f t="shared" si="9"/>
        <v>0</v>
      </c>
      <c r="H18" s="52">
        <f t="shared" si="9"/>
        <v>2</v>
      </c>
      <c r="I18" s="52">
        <f t="shared" si="9"/>
        <v>2</v>
      </c>
      <c r="J18" s="52">
        <f t="shared" si="9"/>
        <v>4</v>
      </c>
      <c r="K18" s="53">
        <f t="shared" si="9"/>
        <v>4</v>
      </c>
      <c r="L18" s="13"/>
      <c r="M18" s="13"/>
      <c r="N18" s="13"/>
      <c r="O18" s="20"/>
      <c r="P18" s="20"/>
      <c r="Q18" s="20"/>
      <c r="R18" s="20"/>
      <c r="S18" s="20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40" t="s">
        <v>46</v>
      </c>
      <c r="G20" s="44" t="s">
        <v>47</v>
      </c>
      <c r="H20" s="44" t="s">
        <v>48</v>
      </c>
      <c r="I20" s="44" t="s">
        <v>49</v>
      </c>
      <c r="J20" s="44" t="s">
        <v>50</v>
      </c>
      <c r="K20" s="45" t="s">
        <v>51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40">
        <f t="array" ref="F21:K21">TRANSPOSE(F4:F9)</f>
        <v>0</v>
      </c>
      <c r="G21" s="44">
        <v>1.0</v>
      </c>
      <c r="H21" s="44">
        <v>1.0</v>
      </c>
      <c r="I21" s="44">
        <v>0.0</v>
      </c>
      <c r="J21" s="44">
        <v>0.0</v>
      </c>
      <c r="K21" s="45">
        <v>1.0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30" t="s">
        <v>46</v>
      </c>
      <c r="E22" s="30">
        <f t="shared" ref="E22:E27" si="11">F4</f>
        <v>0</v>
      </c>
      <c r="F22" s="46">
        <f t="shared" ref="F22:K22" si="10">$E22*F$21</f>
        <v>0</v>
      </c>
      <c r="G22" s="47">
        <f t="shared" si="10"/>
        <v>0</v>
      </c>
      <c r="H22" s="47">
        <f t="shared" si="10"/>
        <v>0</v>
      </c>
      <c r="I22" s="47">
        <f t="shared" si="10"/>
        <v>0</v>
      </c>
      <c r="J22" s="47">
        <f t="shared" si="10"/>
        <v>0</v>
      </c>
      <c r="K22" s="48">
        <f t="shared" si="10"/>
        <v>0</v>
      </c>
      <c r="L22" s="13"/>
      <c r="M22" s="13"/>
      <c r="N22" s="31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36" t="s">
        <v>47</v>
      </c>
      <c r="E23" s="36">
        <f t="shared" si="11"/>
        <v>1</v>
      </c>
      <c r="F23" s="49">
        <f t="shared" ref="F23:K23" si="12">$E23*F$21</f>
        <v>0</v>
      </c>
      <c r="G23" s="31">
        <f t="shared" si="12"/>
        <v>1</v>
      </c>
      <c r="H23" s="31">
        <f t="shared" si="12"/>
        <v>1</v>
      </c>
      <c r="I23" s="31">
        <f t="shared" si="12"/>
        <v>0</v>
      </c>
      <c r="J23" s="31">
        <f t="shared" si="12"/>
        <v>0</v>
      </c>
      <c r="K23" s="50">
        <f t="shared" si="12"/>
        <v>1</v>
      </c>
      <c r="L23" s="13"/>
      <c r="M23" s="13"/>
      <c r="N23" s="31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36" t="s">
        <v>48</v>
      </c>
      <c r="E24" s="36">
        <f t="shared" si="11"/>
        <v>1</v>
      </c>
      <c r="F24" s="49">
        <f t="shared" ref="F24:K24" si="13">$E24*F$21</f>
        <v>0</v>
      </c>
      <c r="G24" s="31">
        <f t="shared" si="13"/>
        <v>1</v>
      </c>
      <c r="H24" s="31">
        <f t="shared" si="13"/>
        <v>1</v>
      </c>
      <c r="I24" s="31">
        <f t="shared" si="13"/>
        <v>0</v>
      </c>
      <c r="J24" s="31">
        <f t="shared" si="13"/>
        <v>0</v>
      </c>
      <c r="K24" s="50">
        <f t="shared" si="13"/>
        <v>1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36" t="s">
        <v>49</v>
      </c>
      <c r="E25" s="36">
        <f t="shared" si="11"/>
        <v>0</v>
      </c>
      <c r="F25" s="49">
        <f t="shared" ref="F25:K25" si="14">$E25*F$21</f>
        <v>0</v>
      </c>
      <c r="G25" s="31">
        <f t="shared" si="14"/>
        <v>0</v>
      </c>
      <c r="H25" s="31">
        <f t="shared" si="14"/>
        <v>0</v>
      </c>
      <c r="I25" s="31">
        <f t="shared" si="14"/>
        <v>0</v>
      </c>
      <c r="J25" s="31">
        <f t="shared" si="14"/>
        <v>0</v>
      </c>
      <c r="K25" s="50">
        <f t="shared" si="14"/>
        <v>0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36" t="s">
        <v>50</v>
      </c>
      <c r="E26" s="36">
        <f t="shared" si="11"/>
        <v>0</v>
      </c>
      <c r="F26" s="49">
        <f t="shared" ref="F26:K26" si="15">$E26*F$21</f>
        <v>0</v>
      </c>
      <c r="G26" s="31">
        <f t="shared" si="15"/>
        <v>0</v>
      </c>
      <c r="H26" s="31">
        <f t="shared" si="15"/>
        <v>0</v>
      </c>
      <c r="I26" s="31">
        <f t="shared" si="15"/>
        <v>0</v>
      </c>
      <c r="J26" s="31">
        <f t="shared" si="15"/>
        <v>0</v>
      </c>
      <c r="K26" s="50">
        <f t="shared" si="15"/>
        <v>0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42" t="s">
        <v>51</v>
      </c>
      <c r="E27" s="42">
        <f t="shared" si="11"/>
        <v>1</v>
      </c>
      <c r="F27" s="51">
        <f t="shared" ref="F27:K27" si="16">$E27*F$21</f>
        <v>0</v>
      </c>
      <c r="G27" s="52">
        <f t="shared" si="16"/>
        <v>1</v>
      </c>
      <c r="H27" s="52">
        <f t="shared" si="16"/>
        <v>1</v>
      </c>
      <c r="I27" s="52">
        <f t="shared" si="16"/>
        <v>0</v>
      </c>
      <c r="J27" s="52">
        <f t="shared" si="16"/>
        <v>0</v>
      </c>
      <c r="K27" s="53">
        <f t="shared" si="16"/>
        <v>1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40" t="s">
        <v>52</v>
      </c>
      <c r="G29" s="44" t="s">
        <v>53</v>
      </c>
      <c r="H29" s="44" t="s">
        <v>54</v>
      </c>
      <c r="I29" s="44" t="s">
        <v>55</v>
      </c>
      <c r="J29" s="44" t="s">
        <v>56</v>
      </c>
      <c r="K29" s="45" t="s">
        <v>57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40">
        <f t="array" ref="F30:K30">TRANSPOSE(G4:G9)</f>
        <v>-1</v>
      </c>
      <c r="G30" s="44">
        <v>-1.0</v>
      </c>
      <c r="H30" s="44">
        <v>-1.0</v>
      </c>
      <c r="I30" s="44">
        <v>1.0</v>
      </c>
      <c r="J30" s="44">
        <v>1.0</v>
      </c>
      <c r="K30" s="45">
        <v>1.0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30" t="s">
        <v>52</v>
      </c>
      <c r="E31" s="30">
        <f t="shared" ref="E31:E36" si="18">G4</f>
        <v>-1</v>
      </c>
      <c r="F31" s="46">
        <f t="shared" ref="F31:K31" si="17">$E31*F$30</f>
        <v>1</v>
      </c>
      <c r="G31" s="47">
        <f t="shared" si="17"/>
        <v>1</v>
      </c>
      <c r="H31" s="47">
        <f t="shared" si="17"/>
        <v>1</v>
      </c>
      <c r="I31" s="47">
        <f t="shared" si="17"/>
        <v>-1</v>
      </c>
      <c r="J31" s="47">
        <f t="shared" si="17"/>
        <v>-1</v>
      </c>
      <c r="K31" s="48">
        <f t="shared" si="17"/>
        <v>-1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36" t="s">
        <v>53</v>
      </c>
      <c r="E32" s="36">
        <f t="shared" si="18"/>
        <v>-1</v>
      </c>
      <c r="F32" s="49">
        <f t="shared" ref="F32:K32" si="19">$E32*F$30</f>
        <v>1</v>
      </c>
      <c r="G32" s="31">
        <f t="shared" si="19"/>
        <v>1</v>
      </c>
      <c r="H32" s="31">
        <f t="shared" si="19"/>
        <v>1</v>
      </c>
      <c r="I32" s="31">
        <f t="shared" si="19"/>
        <v>-1</v>
      </c>
      <c r="J32" s="31">
        <f t="shared" si="19"/>
        <v>-1</v>
      </c>
      <c r="K32" s="50">
        <f t="shared" si="19"/>
        <v>-1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36" t="s">
        <v>54</v>
      </c>
      <c r="E33" s="36">
        <f t="shared" si="18"/>
        <v>-1</v>
      </c>
      <c r="F33" s="49">
        <f t="shared" ref="F33:K33" si="20">$E33*F$30</f>
        <v>1</v>
      </c>
      <c r="G33" s="31">
        <f t="shared" si="20"/>
        <v>1</v>
      </c>
      <c r="H33" s="31">
        <f t="shared" si="20"/>
        <v>1</v>
      </c>
      <c r="I33" s="31">
        <f t="shared" si="20"/>
        <v>-1</v>
      </c>
      <c r="J33" s="31">
        <f t="shared" si="20"/>
        <v>-1</v>
      </c>
      <c r="K33" s="50">
        <f t="shared" si="20"/>
        <v>-1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36" t="s">
        <v>55</v>
      </c>
      <c r="E34" s="36">
        <f t="shared" si="18"/>
        <v>1</v>
      </c>
      <c r="F34" s="49">
        <f t="shared" ref="F34:K34" si="21">$E34*F$30</f>
        <v>-1</v>
      </c>
      <c r="G34" s="31">
        <f t="shared" si="21"/>
        <v>-1</v>
      </c>
      <c r="H34" s="31">
        <f t="shared" si="21"/>
        <v>-1</v>
      </c>
      <c r="I34" s="31">
        <f t="shared" si="21"/>
        <v>1</v>
      </c>
      <c r="J34" s="31">
        <f t="shared" si="21"/>
        <v>1</v>
      </c>
      <c r="K34" s="50">
        <f t="shared" si="21"/>
        <v>1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36" t="s">
        <v>56</v>
      </c>
      <c r="E35" s="36">
        <f t="shared" si="18"/>
        <v>1</v>
      </c>
      <c r="F35" s="49">
        <f t="shared" ref="F35:K35" si="22">$E35*F$30</f>
        <v>-1</v>
      </c>
      <c r="G35" s="31">
        <f t="shared" si="22"/>
        <v>-1</v>
      </c>
      <c r="H35" s="31">
        <f t="shared" si="22"/>
        <v>-1</v>
      </c>
      <c r="I35" s="31">
        <f t="shared" si="22"/>
        <v>1</v>
      </c>
      <c r="J35" s="31">
        <f t="shared" si="22"/>
        <v>1</v>
      </c>
      <c r="K35" s="50">
        <f t="shared" si="22"/>
        <v>1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42" t="s">
        <v>57</v>
      </c>
      <c r="E36" s="42">
        <f t="shared" si="18"/>
        <v>1</v>
      </c>
      <c r="F36" s="51">
        <f t="shared" ref="F36:K36" si="23">$E36*F$30</f>
        <v>-1</v>
      </c>
      <c r="G36" s="52">
        <f t="shared" si="23"/>
        <v>-1</v>
      </c>
      <c r="H36" s="52">
        <f t="shared" si="23"/>
        <v>-1</v>
      </c>
      <c r="I36" s="52">
        <f t="shared" si="23"/>
        <v>1</v>
      </c>
      <c r="J36" s="52">
        <f t="shared" si="23"/>
        <v>1</v>
      </c>
      <c r="K36" s="53">
        <f t="shared" si="23"/>
        <v>1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40" t="s">
        <v>58</v>
      </c>
      <c r="G38" s="44" t="s">
        <v>59</v>
      </c>
      <c r="H38" s="44" t="s">
        <v>60</v>
      </c>
      <c r="I38" s="44" t="s">
        <v>61</v>
      </c>
      <c r="J38" s="44" t="s">
        <v>62</v>
      </c>
      <c r="K38" s="45" t="s">
        <v>63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38"/>
      <c r="F39" s="54">
        <f t="array" ref="F39:K39">TRANSPOSE(J4:J9)</f>
        <v>1.648196881</v>
      </c>
      <c r="G39" s="55">
        <v>0.0</v>
      </c>
      <c r="H39" s="55">
        <v>2.351792072791829</v>
      </c>
      <c r="I39" s="55">
        <v>3.6481942963263543</v>
      </c>
      <c r="J39" s="55">
        <v>0.0</v>
      </c>
      <c r="K39" s="56">
        <v>0.35179465784281866</v>
      </c>
      <c r="L39" s="38"/>
      <c r="M39" s="38"/>
      <c r="N39" s="38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30" t="s">
        <v>58</v>
      </c>
      <c r="E40" s="33">
        <f t="array" ref="E40:E45">J4:J9</f>
        <v>1.648196881</v>
      </c>
      <c r="F40" s="57">
        <f t="shared" ref="F40:K40" si="24">$E40*F$39</f>
        <v>2.71655296</v>
      </c>
      <c r="G40" s="58">
        <f t="shared" si="24"/>
        <v>0</v>
      </c>
      <c r="H40" s="58">
        <f t="shared" si="24"/>
        <v>3.87621636</v>
      </c>
      <c r="I40" s="58">
        <f t="shared" si="24"/>
        <v>6.012942462</v>
      </c>
      <c r="J40" s="58">
        <f t="shared" si="24"/>
        <v>0</v>
      </c>
      <c r="K40" s="59">
        <f t="shared" si="24"/>
        <v>0.5798268579</v>
      </c>
      <c r="L40" s="38"/>
      <c r="M40" s="38"/>
      <c r="N40" s="38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36" t="s">
        <v>59</v>
      </c>
      <c r="E41" s="37">
        <v>0.0</v>
      </c>
      <c r="F41" s="60">
        <f t="shared" ref="F41:K41" si="25">$E41*F$39</f>
        <v>0</v>
      </c>
      <c r="G41" s="38">
        <f t="shared" si="25"/>
        <v>0</v>
      </c>
      <c r="H41" s="38">
        <f t="shared" si="25"/>
        <v>0</v>
      </c>
      <c r="I41" s="38">
        <f t="shared" si="25"/>
        <v>0</v>
      </c>
      <c r="J41" s="38">
        <f t="shared" si="25"/>
        <v>0</v>
      </c>
      <c r="K41" s="61">
        <f t="shared" si="25"/>
        <v>0</v>
      </c>
      <c r="L41" s="38"/>
      <c r="M41" s="38"/>
      <c r="N41" s="38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36" t="s">
        <v>60</v>
      </c>
      <c r="E42" s="37">
        <v>2.351792072791829</v>
      </c>
      <c r="F42" s="60">
        <f t="shared" ref="F42:K42" si="26">$E42*F$39</f>
        <v>3.87621636</v>
      </c>
      <c r="G42" s="38">
        <f t="shared" si="26"/>
        <v>0</v>
      </c>
      <c r="H42" s="38">
        <f t="shared" si="26"/>
        <v>5.530925954</v>
      </c>
      <c r="I42" s="38">
        <f t="shared" si="26"/>
        <v>8.579794426</v>
      </c>
      <c r="J42" s="38">
        <f t="shared" si="26"/>
        <v>0</v>
      </c>
      <c r="K42" s="61">
        <f t="shared" si="26"/>
        <v>0.8273478876</v>
      </c>
      <c r="L42" s="38"/>
      <c r="M42" s="38"/>
      <c r="N42" s="38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36" t="s">
        <v>61</v>
      </c>
      <c r="E43" s="37">
        <v>3.6481942963263543</v>
      </c>
      <c r="F43" s="60">
        <f t="shared" ref="F43:K43" si="27">$E43*F$39</f>
        <v>6.012942462</v>
      </c>
      <c r="G43" s="38">
        <f t="shared" si="27"/>
        <v>0</v>
      </c>
      <c r="H43" s="38">
        <f t="shared" si="27"/>
        <v>8.579794426</v>
      </c>
      <c r="I43" s="38">
        <f t="shared" si="27"/>
        <v>13.30932162</v>
      </c>
      <c r="J43" s="38">
        <f t="shared" si="27"/>
        <v>0</v>
      </c>
      <c r="K43" s="61">
        <f t="shared" si="27"/>
        <v>1.283415264</v>
      </c>
      <c r="L43" s="38"/>
      <c r="M43" s="38"/>
      <c r="N43" s="38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36" t="s">
        <v>62</v>
      </c>
      <c r="E44" s="37">
        <v>0.0</v>
      </c>
      <c r="F44" s="60">
        <f t="shared" ref="F44:K44" si="28">$E44*F$39</f>
        <v>0</v>
      </c>
      <c r="G44" s="38">
        <f t="shared" si="28"/>
        <v>0</v>
      </c>
      <c r="H44" s="38">
        <f t="shared" si="28"/>
        <v>0</v>
      </c>
      <c r="I44" s="38">
        <f t="shared" si="28"/>
        <v>0</v>
      </c>
      <c r="J44" s="38">
        <f t="shared" si="28"/>
        <v>0</v>
      </c>
      <c r="K44" s="61">
        <f t="shared" si="28"/>
        <v>0</v>
      </c>
      <c r="L44" s="38"/>
      <c r="M44" s="38"/>
      <c r="N44" s="38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42" t="s">
        <v>63</v>
      </c>
      <c r="E45" s="43">
        <v>0.35179465784281866</v>
      </c>
      <c r="F45" s="62">
        <f t="shared" ref="F45:K45" si="29">$E45*F$39</f>
        <v>0.5798268579</v>
      </c>
      <c r="G45" s="63">
        <f t="shared" si="29"/>
        <v>0</v>
      </c>
      <c r="H45" s="63">
        <f t="shared" si="29"/>
        <v>0.8273478876</v>
      </c>
      <c r="I45" s="63">
        <f t="shared" si="29"/>
        <v>1.283415264</v>
      </c>
      <c r="J45" s="63">
        <f t="shared" si="29"/>
        <v>0</v>
      </c>
      <c r="K45" s="64">
        <f t="shared" si="29"/>
        <v>0.1237594813</v>
      </c>
      <c r="L45" s="38"/>
      <c r="M45" s="38"/>
      <c r="N45" s="38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 t="s">
        <v>64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28" t="s">
        <v>19</v>
      </c>
      <c r="F48" s="40">
        <v>1.0</v>
      </c>
      <c r="G48" s="44">
        <v>2.0</v>
      </c>
      <c r="H48" s="44">
        <v>3.0</v>
      </c>
      <c r="I48" s="44">
        <v>4.0</v>
      </c>
      <c r="J48" s="44">
        <v>5.0</v>
      </c>
      <c r="K48" s="45">
        <v>6.0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30">
        <v>1.0</v>
      </c>
      <c r="F49" s="57">
        <f t="shared" ref="F49:K49" si="30">F40*F31*(F13+F22)</f>
        <v>0</v>
      </c>
      <c r="G49" s="58">
        <f t="shared" si="30"/>
        <v>0</v>
      </c>
      <c r="H49" s="58">
        <f t="shared" si="30"/>
        <v>0</v>
      </c>
      <c r="I49" s="58">
        <f t="shared" si="30"/>
        <v>0</v>
      </c>
      <c r="J49" s="58">
        <f t="shared" si="30"/>
        <v>0</v>
      </c>
      <c r="K49" s="59">
        <f t="shared" si="30"/>
        <v>0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36">
        <v>2.0</v>
      </c>
      <c r="F50" s="60">
        <f t="shared" ref="F50:K50" si="31">F41*F32*(F14+F23)</f>
        <v>0</v>
      </c>
      <c r="G50" s="38">
        <f t="shared" si="31"/>
        <v>0</v>
      </c>
      <c r="H50" s="38">
        <f t="shared" si="31"/>
        <v>0</v>
      </c>
      <c r="I50" s="38">
        <f t="shared" si="31"/>
        <v>0</v>
      </c>
      <c r="J50" s="38">
        <f t="shared" si="31"/>
        <v>0</v>
      </c>
      <c r="K50" s="61">
        <f t="shared" si="31"/>
        <v>0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36">
        <v>3.0</v>
      </c>
      <c r="F51" s="60">
        <f t="shared" ref="F51:K51" si="32">F42*F33*(F15+F24)</f>
        <v>0</v>
      </c>
      <c r="G51" s="38">
        <f t="shared" si="32"/>
        <v>0</v>
      </c>
      <c r="H51" s="38">
        <f t="shared" si="32"/>
        <v>11.06185191</v>
      </c>
      <c r="I51" s="38">
        <f t="shared" si="32"/>
        <v>-8.579794426</v>
      </c>
      <c r="J51" s="38">
        <f t="shared" si="32"/>
        <v>0</v>
      </c>
      <c r="K51" s="61">
        <f t="shared" si="32"/>
        <v>-2.482043663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36">
        <v>4.0</v>
      </c>
      <c r="F52" s="60">
        <f t="shared" ref="F52:K52" si="33">F43*F34*(F16+F25)</f>
        <v>0</v>
      </c>
      <c r="G52" s="38">
        <f t="shared" si="33"/>
        <v>0</v>
      </c>
      <c r="H52" s="38">
        <f t="shared" si="33"/>
        <v>-8.579794426</v>
      </c>
      <c r="I52" s="38">
        <f t="shared" si="33"/>
        <v>13.30932162</v>
      </c>
      <c r="J52" s="38">
        <f t="shared" si="33"/>
        <v>0</v>
      </c>
      <c r="K52" s="61">
        <f t="shared" si="33"/>
        <v>2.566830528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36">
        <v>5.0</v>
      </c>
      <c r="F53" s="60">
        <f t="shared" ref="F53:K53" si="34">F44*F35*(F17+F26)</f>
        <v>0</v>
      </c>
      <c r="G53" s="38">
        <f t="shared" si="34"/>
        <v>0</v>
      </c>
      <c r="H53" s="38">
        <f t="shared" si="34"/>
        <v>0</v>
      </c>
      <c r="I53" s="38">
        <f t="shared" si="34"/>
        <v>0</v>
      </c>
      <c r="J53" s="38">
        <f t="shared" si="34"/>
        <v>0</v>
      </c>
      <c r="K53" s="61">
        <f t="shared" si="34"/>
        <v>0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42">
        <v>6.0</v>
      </c>
      <c r="F54" s="62">
        <f t="shared" ref="F54:K54" si="35">F45*F36*(F18+F27)</f>
        <v>0</v>
      </c>
      <c r="G54" s="63">
        <f t="shared" si="35"/>
        <v>0</v>
      </c>
      <c r="H54" s="63">
        <f t="shared" si="35"/>
        <v>-2.482043663</v>
      </c>
      <c r="I54" s="63">
        <f t="shared" si="35"/>
        <v>2.566830528</v>
      </c>
      <c r="J54" s="63">
        <f t="shared" si="35"/>
        <v>0</v>
      </c>
      <c r="K54" s="64">
        <f t="shared" si="35"/>
        <v>0.6187974064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4">
    <mergeCell ref="B4:B6"/>
    <mergeCell ref="O4:O6"/>
    <mergeCell ref="B7:B9"/>
    <mergeCell ref="O7:O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2017-07-16T13:50:43Z</dcterms:created>
  <dc:creator>s_wakui</dc:creator>
</cp:coreProperties>
</file>