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n/IdeaProjects/MLofAndrew-Ng/其他文件/"/>
    </mc:Choice>
  </mc:AlternateContent>
  <xr:revisionPtr revIDLastSave="0" documentId="13_ncr:1_{5AA71CE5-B949-0144-8FF4-76022E7846AD}" xr6:coauthVersionLast="45" xr6:coauthVersionMax="45" xr10:uidLastSave="{00000000-0000-0000-0000-000000000000}"/>
  <bookViews>
    <workbookView xWindow="0" yWindow="460" windowWidth="25600" windowHeight="15540" xr2:uid="{FE7D1014-6C58-B248-A122-9F4E11D0E10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F33" i="3"/>
  <c r="G33" i="3"/>
  <c r="F32" i="3"/>
  <c r="G32" i="3"/>
  <c r="F31" i="3"/>
  <c r="G31" i="3"/>
  <c r="F30" i="3"/>
  <c r="G30" i="3"/>
  <c r="F29" i="3"/>
  <c r="G29" i="3"/>
  <c r="F28" i="3"/>
  <c r="G28" i="3"/>
  <c r="F27" i="3"/>
  <c r="G27" i="3"/>
  <c r="D29" i="3" l="1"/>
  <c r="E29" i="3"/>
  <c r="C29" i="3"/>
  <c r="E27" i="3"/>
  <c r="E28" i="3" s="1"/>
  <c r="E30" i="3"/>
  <c r="E31" i="3"/>
  <c r="E33" i="3"/>
  <c r="D27" i="3"/>
  <c r="D28" i="3" s="1"/>
  <c r="D30" i="3"/>
  <c r="D31" i="3"/>
  <c r="D33" i="3"/>
  <c r="C33" i="3"/>
  <c r="C31" i="3"/>
  <c r="C30" i="3"/>
  <c r="C27" i="3"/>
  <c r="C28" i="3" s="1"/>
  <c r="C32" i="3" l="1"/>
  <c r="D32" i="3"/>
  <c r="E32" i="3"/>
  <c r="L45" i="1"/>
  <c r="H45" i="1"/>
  <c r="L44" i="1"/>
  <c r="H44" i="1"/>
  <c r="L43" i="1"/>
  <c r="H43" i="1"/>
  <c r="L42" i="1"/>
  <c r="H42" i="1"/>
  <c r="L41" i="1"/>
  <c r="H41" i="1"/>
  <c r="L40" i="1"/>
  <c r="L39" i="1"/>
  <c r="L38" i="1"/>
  <c r="L37" i="1"/>
  <c r="L36" i="1"/>
  <c r="C12" i="2" l="1"/>
  <c r="C11" i="2" s="1"/>
  <c r="C10" i="2" s="1"/>
  <c r="C9" i="2" s="1"/>
  <c r="C8" i="2" s="1"/>
  <c r="C7" i="2" s="1"/>
  <c r="C6" i="2" s="1"/>
  <c r="C5" i="2" s="1"/>
  <c r="C4" i="2" s="1"/>
  <c r="B12" i="2"/>
  <c r="B11" i="2" s="1"/>
  <c r="B10" i="2" s="1"/>
  <c r="B9" i="2" s="1"/>
  <c r="B8" i="2" s="1"/>
  <c r="B7" i="2" s="1"/>
  <c r="B6" i="2" s="1"/>
  <c r="B5" i="2" s="1"/>
  <c r="B4" i="2" s="1"/>
  <c r="C12" i="1" l="1"/>
  <c r="C11" i="1" s="1"/>
  <c r="C10" i="1" s="1"/>
  <c r="C9" i="1" s="1"/>
  <c r="C8" i="1" s="1"/>
  <c r="C7" i="1" s="1"/>
  <c r="C6" i="1" s="1"/>
  <c r="C5" i="1" s="1"/>
  <c r="C4" i="1" s="1"/>
  <c r="B12" i="1"/>
  <c r="B11" i="1" s="1"/>
  <c r="B10" i="1" s="1"/>
  <c r="B9" i="1" s="1"/>
  <c r="B8" i="1" s="1"/>
  <c r="B7" i="1" s="1"/>
  <c r="B6" i="1" s="1"/>
  <c r="B5" i="1" s="1"/>
  <c r="B4" i="1" s="1"/>
</calcChain>
</file>

<file path=xl/sharedStrings.xml><?xml version="1.0" encoding="utf-8"?>
<sst xmlns="http://schemas.openxmlformats.org/spreadsheetml/2006/main" count="87" uniqueCount="81">
  <si>
    <t>cost</t>
    <phoneticPr fontId="2" type="noConversion"/>
  </si>
  <si>
    <t>hourP</t>
    <phoneticPr fontId="2" type="noConversion"/>
  </si>
  <si>
    <t>storage</t>
    <phoneticPr fontId="2" type="noConversion"/>
  </si>
  <si>
    <t>factory</t>
    <phoneticPr fontId="2" type="noConversion"/>
  </si>
  <si>
    <t>get</t>
    <phoneticPr fontId="2" type="noConversion"/>
  </si>
  <si>
    <t>lev</t>
    <phoneticPr fontId="2" type="noConversion"/>
  </si>
  <si>
    <t>fac_rate</t>
    <phoneticPr fontId="2" type="noConversion"/>
  </si>
  <si>
    <t>fac_store</t>
    <phoneticPr fontId="2" type="noConversion"/>
  </si>
  <si>
    <t>talent_buy</t>
    <phoneticPr fontId="2" type="noConversion"/>
  </si>
  <si>
    <t>buy_rate</t>
    <phoneticPr fontId="2" type="noConversion"/>
  </si>
  <si>
    <t>buy_store</t>
    <phoneticPr fontId="2" type="noConversion"/>
  </si>
  <si>
    <t>datas</t>
    <phoneticPr fontId="2" type="noConversion"/>
  </si>
  <si>
    <t>index</t>
    <phoneticPr fontId="2" type="noConversion"/>
  </si>
  <si>
    <t>other</t>
    <phoneticPr fontId="2" type="noConversion"/>
  </si>
  <si>
    <t>专精提供的加工速度加成</t>
    <phoneticPr fontId="2" type="noConversion"/>
  </si>
  <si>
    <t>末日投资提供的工厂仓库量</t>
    <phoneticPr fontId="2" type="noConversion"/>
  </si>
  <si>
    <t>专精提供的工厂仓库量</t>
    <phoneticPr fontId="2" type="noConversion"/>
  </si>
  <si>
    <t>ac1</t>
    <phoneticPr fontId="2" type="noConversion"/>
  </si>
  <si>
    <t>ac2</t>
    <phoneticPr fontId="2" type="noConversion"/>
  </si>
  <si>
    <t>ac3</t>
    <phoneticPr fontId="2" type="noConversion"/>
  </si>
  <si>
    <t>ac4</t>
    <phoneticPr fontId="2" type="noConversion"/>
  </si>
  <si>
    <t>ac1cost</t>
    <phoneticPr fontId="2" type="noConversion"/>
  </si>
  <si>
    <t>ac2cost</t>
    <phoneticPr fontId="2" type="noConversion"/>
  </si>
  <si>
    <t>ac3cost</t>
    <phoneticPr fontId="2" type="noConversion"/>
  </si>
  <si>
    <t>ac4cost</t>
    <phoneticPr fontId="2" type="noConversion"/>
  </si>
  <si>
    <t>poison buidings</t>
    <phoneticPr fontId="2" type="noConversion"/>
  </si>
  <si>
    <t>上路莽夫</t>
    <phoneticPr fontId="2" type="noConversion"/>
  </si>
  <si>
    <t>军哥</t>
    <phoneticPr fontId="2" type="noConversion"/>
  </si>
  <si>
    <t>em.军哥</t>
    <phoneticPr fontId="2" type="noConversion"/>
  </si>
  <si>
    <t>杰哥</t>
    <phoneticPr fontId="2" type="noConversion"/>
  </si>
  <si>
    <t>翼</t>
    <phoneticPr fontId="2" type="noConversion"/>
  </si>
  <si>
    <t>兴皇</t>
    <phoneticPr fontId="2" type="noConversion"/>
  </si>
  <si>
    <t>莫弃</t>
    <phoneticPr fontId="2" type="noConversion"/>
  </si>
  <si>
    <t>南哥</t>
    <phoneticPr fontId="2" type="noConversion"/>
  </si>
  <si>
    <t>北岸</t>
    <phoneticPr fontId="2" type="noConversion"/>
  </si>
  <si>
    <t>云落</t>
    <phoneticPr fontId="2" type="noConversion"/>
  </si>
  <si>
    <t>天南地北</t>
    <phoneticPr fontId="2" type="noConversion"/>
  </si>
  <si>
    <t>放牛</t>
    <phoneticPr fontId="2" type="noConversion"/>
  </si>
  <si>
    <t>信阳红茶</t>
    <phoneticPr fontId="2" type="noConversion"/>
  </si>
  <si>
    <t>妮妮娜</t>
    <phoneticPr fontId="2" type="noConversion"/>
  </si>
  <si>
    <t>mv007</t>
    <phoneticPr fontId="2" type="noConversion"/>
  </si>
  <si>
    <t>403,792  大城lev3</t>
    <phoneticPr fontId="2" type="noConversion"/>
  </si>
  <si>
    <t>琉云</t>
    <phoneticPr fontId="2" type="noConversion"/>
  </si>
  <si>
    <t>出战数</t>
    <phoneticPr fontId="2" type="noConversion"/>
  </si>
  <si>
    <t>出战率</t>
    <phoneticPr fontId="2" type="noConversion"/>
  </si>
  <si>
    <t>最高人员</t>
    <phoneticPr fontId="2" type="noConversion"/>
  </si>
  <si>
    <t>最高伤害</t>
    <phoneticPr fontId="2" type="noConversion"/>
  </si>
  <si>
    <t>最低伤害</t>
    <phoneticPr fontId="2" type="noConversion"/>
  </si>
  <si>
    <t>平均伤害</t>
    <phoneticPr fontId="2" type="noConversion"/>
  </si>
  <si>
    <t>中位数伤害</t>
    <phoneticPr fontId="2" type="noConversion"/>
  </si>
  <si>
    <t>空白</t>
    <phoneticPr fontId="2" type="noConversion"/>
  </si>
  <si>
    <t>slots</t>
    <phoneticPr fontId="2" type="noConversion"/>
  </si>
  <si>
    <t>通道数</t>
    <phoneticPr fontId="2" type="noConversion"/>
  </si>
  <si>
    <t>威武</t>
    <phoneticPr fontId="2" type="noConversion"/>
  </si>
  <si>
    <t>506，934 小城lev2</t>
    <phoneticPr fontId="2" type="noConversion"/>
  </si>
  <si>
    <t>晴空(晴）</t>
    <phoneticPr fontId="2" type="noConversion"/>
  </si>
  <si>
    <t>一只小小钱</t>
    <phoneticPr fontId="2" type="noConversion"/>
  </si>
  <si>
    <t>無沁 (沁)</t>
    <phoneticPr fontId="2" type="noConversion"/>
  </si>
  <si>
    <t>最后一(把火)</t>
    <phoneticPr fontId="2" type="noConversion"/>
  </si>
  <si>
    <t>522,954 关口lev2</t>
    <phoneticPr fontId="2" type="noConversion"/>
  </si>
  <si>
    <t>(打卡)需翻倍</t>
    <phoneticPr fontId="2" type="noConversion"/>
  </si>
  <si>
    <t>所有战斗的伤害总数</t>
    <phoneticPr fontId="2" type="noConversion"/>
  </si>
  <si>
    <t>被合并</t>
    <phoneticPr fontId="2" type="noConversion"/>
  </si>
  <si>
    <t>10.07  周三早9点</t>
    <phoneticPr fontId="2" type="noConversion"/>
  </si>
  <si>
    <t>10.08 周四早10点</t>
    <phoneticPr fontId="2" type="noConversion"/>
  </si>
  <si>
    <t>10.08 周四早上 10点</t>
    <phoneticPr fontId="2" type="noConversion"/>
  </si>
  <si>
    <t>10.08周四晚10点半</t>
    <phoneticPr fontId="2" type="noConversion"/>
  </si>
  <si>
    <t>262,850 首府lev5</t>
    <phoneticPr fontId="2" type="noConversion"/>
  </si>
  <si>
    <t>10.09周五早9点</t>
    <phoneticPr fontId="2" type="noConversion"/>
  </si>
  <si>
    <t>596,977 小城lev2</t>
    <phoneticPr fontId="2" type="noConversion"/>
  </si>
  <si>
    <t>末日投资提供的加工速度加成，</t>
    <phoneticPr fontId="2" type="noConversion"/>
  </si>
  <si>
    <t>poisons</t>
    <phoneticPr fontId="2" type="noConversion"/>
  </si>
  <si>
    <t>(20,18,14,12)</t>
    <phoneticPr fontId="2" type="noConversion"/>
  </si>
  <si>
    <t>factories</t>
    <phoneticPr fontId="2" type="noConversion"/>
  </si>
  <si>
    <t>(10,10,10,12)</t>
    <phoneticPr fontId="2" type="noConversion"/>
  </si>
  <si>
    <t>病毒所等级</t>
    <phoneticPr fontId="2" type="noConversion"/>
  </si>
  <si>
    <t>加工厂等级</t>
    <phoneticPr fontId="2" type="noConversion"/>
  </si>
  <si>
    <t>target_resist</t>
    <phoneticPr fontId="2" type="noConversion"/>
  </si>
  <si>
    <t>目标抗性等级</t>
    <phoneticPr fontId="2" type="noConversion"/>
  </si>
  <si>
    <t>spe_provide</t>
    <phoneticPr fontId="2" type="noConversion"/>
  </si>
  <si>
    <t>专精提供抗性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</si>
</sst>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_ "/>
  </numFmts>
  <fonts count="1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FF00"/>
      <name val="等线"/>
      <family val="2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b/>
      <sz val="12"/>
      <color rgb="FF9C5700"/>
      <name val="等线"/>
      <family val="4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38" fontId="1" fillId="2" borderId="0" xfId="1" applyNumberFormat="1">
      <alignment vertical="center"/>
    </xf>
    <xf numFmtId="0" fontId="3" fillId="3" borderId="0" xfId="2">
      <alignment vertical="center"/>
    </xf>
    <xf numFmtId="3" fontId="0" fillId="0" borderId="0" xfId="0" applyNumberFormat="1">
      <alignment vertical="center"/>
    </xf>
    <xf numFmtId="0" fontId="7" fillId="0" borderId="0" xfId="0" applyFont="1">
      <alignment vertical="center"/>
    </xf>
    <xf numFmtId="3" fontId="0" fillId="7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0" borderId="0" xfId="2" applyFill="1">
      <alignment vertical="center"/>
    </xf>
    <xf numFmtId="3" fontId="8" fillId="8" borderId="0" xfId="0" applyNumberFormat="1" applyFont="1" applyFill="1">
      <alignment vertical="center"/>
    </xf>
    <xf numFmtId="3" fontId="0" fillId="9" borderId="0" xfId="0" applyNumberFormat="1" applyFill="1">
      <alignment vertical="center"/>
    </xf>
    <xf numFmtId="3" fontId="8" fillId="10" borderId="0" xfId="0" applyNumberFormat="1" applyFont="1" applyFill="1">
      <alignment vertical="center"/>
    </xf>
    <xf numFmtId="3" fontId="9" fillId="11" borderId="0" xfId="3" applyNumberFormat="1" applyFont="1" applyFill="1">
      <alignment vertical="center"/>
    </xf>
    <xf numFmtId="3" fontId="9" fillId="12" borderId="1" xfId="5" applyNumberFormat="1" applyFont="1" applyFill="1">
      <alignment vertical="center"/>
    </xf>
    <xf numFmtId="3" fontId="9" fillId="13" borderId="0" xfId="4" applyNumberFormat="1" applyFont="1" applyFill="1">
      <alignment vertical="center"/>
    </xf>
    <xf numFmtId="3" fontId="9" fillId="13" borderId="0" xfId="4" applyNumberFormat="1" applyFont="1" applyFill="1" applyBorder="1">
      <alignment vertical="center"/>
    </xf>
    <xf numFmtId="58" fontId="6" fillId="0" borderId="0" xfId="6" applyNumberFormat="1">
      <alignment vertical="center"/>
    </xf>
    <xf numFmtId="0" fontId="6" fillId="0" borderId="0" xfId="6">
      <alignment vertical="center"/>
    </xf>
    <xf numFmtId="0" fontId="0" fillId="0" borderId="2" xfId="0" applyBorder="1">
      <alignment vertical="center"/>
    </xf>
    <xf numFmtId="177" fontId="0" fillId="0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0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0" fontId="0" fillId="0" borderId="7" xfId="0" applyNumberFormat="1" applyBorder="1">
      <alignment vertical="center"/>
    </xf>
    <xf numFmtId="0" fontId="0" fillId="0" borderId="7" xfId="0" applyBorder="1">
      <alignment vertical="center"/>
    </xf>
    <xf numFmtId="177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0" fontId="10" fillId="5" borderId="3" xfId="4" applyFont="1" applyBorder="1">
      <alignment vertical="center"/>
    </xf>
    <xf numFmtId="0" fontId="10" fillId="5" borderId="4" xfId="4" applyFont="1" applyBorder="1">
      <alignment vertical="center"/>
    </xf>
    <xf numFmtId="0" fontId="10" fillId="5" borderId="5" xfId="4" applyFont="1" applyBorder="1">
      <alignment vertical="center"/>
    </xf>
    <xf numFmtId="0" fontId="10" fillId="5" borderId="0" xfId="4" applyFont="1" applyBorder="1">
      <alignment vertical="center"/>
    </xf>
    <xf numFmtId="0" fontId="0" fillId="0" borderId="0" xfId="0" applyFill="1" applyBorder="1">
      <alignment vertical="center"/>
    </xf>
    <xf numFmtId="0" fontId="5" fillId="5" borderId="0" xfId="4">
      <alignment vertical="center"/>
    </xf>
  </cellXfs>
  <cellStyles count="7">
    <cellStyle name="40% - 着色 3" xfId="1" builtinId="39"/>
    <cellStyle name="差" xfId="3" builtinId="27"/>
    <cellStyle name="常规" xfId="0" builtinId="0"/>
    <cellStyle name="超链接" xfId="6" builtinId="8"/>
    <cellStyle name="好" xfId="2" builtinId="26"/>
    <cellStyle name="适中" xfId="4" builtinId="28"/>
    <cellStyle name="注释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16-4397-DF48-B3CC-7ADDC49F6421}">
  <dimension ref="A1:T64"/>
  <sheetViews>
    <sheetView tabSelected="1" topLeftCell="A41" workbookViewId="0">
      <selection activeCell="B47" sqref="B47"/>
    </sheetView>
  </sheetViews>
  <sheetFormatPr baseColWidth="10" defaultRowHeight="16"/>
  <cols>
    <col min="1" max="1" width="11.5" customWidth="1"/>
    <col min="2" max="2" width="12.1640625" bestFit="1" customWidth="1"/>
    <col min="15" max="15" width="12.5" customWidth="1"/>
  </cols>
  <sheetData>
    <row r="1" spans="1:5">
      <c r="A1" t="s">
        <v>3</v>
      </c>
    </row>
    <row r="2" spans="1:5">
      <c r="A2" t="s">
        <v>5</v>
      </c>
      <c r="B2" t="s">
        <v>0</v>
      </c>
      <c r="C2" t="s">
        <v>4</v>
      </c>
      <c r="D2" t="s">
        <v>1</v>
      </c>
      <c r="E2" t="s">
        <v>2</v>
      </c>
    </row>
    <row r="3" spans="1:5">
      <c r="A3" s="2">
        <v>20</v>
      </c>
      <c r="B3" s="3">
        <v>0</v>
      </c>
      <c r="C3" s="3">
        <v>0</v>
      </c>
      <c r="D3" s="3">
        <v>22500</v>
      </c>
      <c r="E3" s="3">
        <v>180000</v>
      </c>
    </row>
    <row r="4" spans="1:5">
      <c r="A4" s="2">
        <v>19</v>
      </c>
      <c r="B4" s="3">
        <f t="shared" ref="B4:C11" si="0">B5*1.2</f>
        <v>1299526.8001136635</v>
      </c>
      <c r="C4" s="3">
        <f t="shared" si="0"/>
        <v>1588237.1499294708</v>
      </c>
      <c r="D4" s="3">
        <v>20000</v>
      </c>
      <c r="E4" s="3">
        <v>160000</v>
      </c>
    </row>
    <row r="5" spans="1:5">
      <c r="A5" s="2">
        <v>18</v>
      </c>
      <c r="B5" s="3">
        <f t="shared" si="0"/>
        <v>1082939.0000947197</v>
      </c>
      <c r="C5" s="3">
        <f t="shared" si="0"/>
        <v>1323530.9582745591</v>
      </c>
      <c r="D5" s="3">
        <v>17500</v>
      </c>
      <c r="E5" s="3">
        <v>140000</v>
      </c>
    </row>
    <row r="6" spans="1:5">
      <c r="A6" s="2">
        <v>17</v>
      </c>
      <c r="B6" s="3">
        <f t="shared" si="0"/>
        <v>902449.16674559971</v>
      </c>
      <c r="C6" s="3">
        <f t="shared" si="0"/>
        <v>1102942.4652287993</v>
      </c>
      <c r="D6" s="3">
        <v>15000</v>
      </c>
      <c r="E6" s="3">
        <v>120000</v>
      </c>
    </row>
    <row r="7" spans="1:5">
      <c r="A7" s="2">
        <v>16</v>
      </c>
      <c r="B7" s="3">
        <f t="shared" si="0"/>
        <v>752040.97228799982</v>
      </c>
      <c r="C7" s="3">
        <f t="shared" si="0"/>
        <v>919118.7210239995</v>
      </c>
      <c r="D7" s="3">
        <v>13750</v>
      </c>
      <c r="E7" s="3">
        <v>110000</v>
      </c>
    </row>
    <row r="8" spans="1:5">
      <c r="A8" s="2">
        <v>15</v>
      </c>
      <c r="B8" s="3">
        <f t="shared" si="0"/>
        <v>626700.8102399999</v>
      </c>
      <c r="C8" s="3">
        <f t="shared" si="0"/>
        <v>765932.26751999964</v>
      </c>
      <c r="D8" s="3">
        <v>12500</v>
      </c>
      <c r="E8" s="3">
        <v>100000</v>
      </c>
    </row>
    <row r="9" spans="1:5">
      <c r="A9" s="2">
        <v>14</v>
      </c>
      <c r="B9" s="3">
        <f t="shared" si="0"/>
        <v>522250.67519999994</v>
      </c>
      <c r="C9" s="3">
        <f t="shared" si="0"/>
        <v>638276.88959999976</v>
      </c>
      <c r="D9" s="3">
        <v>11250</v>
      </c>
      <c r="E9" s="3">
        <v>90000</v>
      </c>
    </row>
    <row r="10" spans="1:5">
      <c r="A10" s="2">
        <v>13</v>
      </c>
      <c r="B10" s="3">
        <f t="shared" si="0"/>
        <v>435208.89599999995</v>
      </c>
      <c r="C10" s="3">
        <f t="shared" si="0"/>
        <v>531897.40799999982</v>
      </c>
      <c r="D10" s="3">
        <v>10000</v>
      </c>
      <c r="E10" s="3">
        <v>80000</v>
      </c>
    </row>
    <row r="11" spans="1:5">
      <c r="A11" s="2">
        <v>12</v>
      </c>
      <c r="B11" s="3">
        <f t="shared" si="0"/>
        <v>362674.07999999996</v>
      </c>
      <c r="C11" s="3">
        <f t="shared" si="0"/>
        <v>443247.83999999991</v>
      </c>
      <c r="D11" s="3">
        <v>8000</v>
      </c>
      <c r="E11" s="3">
        <v>64000</v>
      </c>
    </row>
    <row r="12" spans="1:5">
      <c r="A12" s="2">
        <v>11</v>
      </c>
      <c r="B12" s="3">
        <f>B13*1.2</f>
        <v>302228.39999999997</v>
      </c>
      <c r="C12" s="3">
        <f>C13*1.4</f>
        <v>369373.19999999995</v>
      </c>
      <c r="D12" s="3">
        <v>6000</v>
      </c>
      <c r="E12" s="3">
        <v>48000</v>
      </c>
    </row>
    <row r="13" spans="1:5">
      <c r="A13" s="2">
        <v>10</v>
      </c>
      <c r="B13" s="3">
        <v>251857</v>
      </c>
      <c r="C13" s="3">
        <v>263838</v>
      </c>
      <c r="D13" s="3">
        <v>4500</v>
      </c>
      <c r="E13" s="3">
        <v>36000</v>
      </c>
    </row>
    <row r="14" spans="1:5">
      <c r="A14" s="2">
        <v>9</v>
      </c>
      <c r="B14" s="3">
        <v>139921</v>
      </c>
      <c r="C14" s="3">
        <v>188456</v>
      </c>
      <c r="D14" s="3">
        <v>3000</v>
      </c>
      <c r="E14" s="3">
        <v>24000</v>
      </c>
    </row>
    <row r="15" spans="1:5">
      <c r="A15" s="2">
        <v>8</v>
      </c>
      <c r="B15" s="4">
        <v>77733</v>
      </c>
      <c r="C15" s="3">
        <v>134611</v>
      </c>
      <c r="D15" s="3">
        <v>2500</v>
      </c>
      <c r="E15" s="3">
        <v>20000</v>
      </c>
    </row>
    <row r="16" spans="1:5">
      <c r="A16" s="2">
        <v>7</v>
      </c>
      <c r="B16" s="4">
        <v>43184</v>
      </c>
      <c r="C16" s="3">
        <v>96151</v>
      </c>
      <c r="D16" s="3">
        <v>2000</v>
      </c>
      <c r="E16" s="3">
        <v>16000</v>
      </c>
    </row>
    <row r="17" spans="1:20">
      <c r="A17" s="2">
        <v>6</v>
      </c>
      <c r="B17" s="4">
        <v>23991</v>
      </c>
      <c r="C17" s="3">
        <v>68679</v>
      </c>
      <c r="D17" s="3">
        <v>1200</v>
      </c>
      <c r="E17" s="3">
        <v>9600</v>
      </c>
    </row>
    <row r="18" spans="1:20">
      <c r="A18" s="2">
        <v>5</v>
      </c>
      <c r="B18" s="4">
        <v>13328</v>
      </c>
      <c r="C18" s="3">
        <v>49057</v>
      </c>
      <c r="D18" s="3">
        <v>1000</v>
      </c>
      <c r="E18" s="3">
        <v>8000</v>
      </c>
    </row>
    <row r="19" spans="1:20">
      <c r="A19" s="2">
        <v>4</v>
      </c>
      <c r="B19" s="4">
        <v>7404</v>
      </c>
      <c r="C19" s="3">
        <v>35040</v>
      </c>
      <c r="D19" s="3">
        <v>950</v>
      </c>
      <c r="E19" s="3">
        <v>7600</v>
      </c>
    </row>
    <row r="20" spans="1:20">
      <c r="A20" s="2">
        <v>3</v>
      </c>
      <c r="B20" s="4">
        <v>4113</v>
      </c>
      <c r="C20" s="3">
        <v>25029</v>
      </c>
      <c r="D20" s="3">
        <v>800</v>
      </c>
      <c r="E20" s="3">
        <v>6400</v>
      </c>
    </row>
    <row r="21" spans="1:20">
      <c r="A21" s="2">
        <v>2</v>
      </c>
      <c r="B21" s="4">
        <v>2285</v>
      </c>
      <c r="C21" s="3">
        <v>17878</v>
      </c>
      <c r="D21" s="3">
        <v>600</v>
      </c>
      <c r="E21" s="3">
        <v>4800</v>
      </c>
    </row>
    <row r="22" spans="1:20">
      <c r="A22" s="2">
        <v>1</v>
      </c>
      <c r="B22" s="4">
        <v>685</v>
      </c>
      <c r="C22" s="3">
        <v>685</v>
      </c>
      <c r="D22" s="3">
        <v>450</v>
      </c>
      <c r="E22" s="3">
        <v>3600</v>
      </c>
    </row>
    <row r="25" spans="1:20">
      <c r="A25" t="s">
        <v>25</v>
      </c>
      <c r="T25" s="1"/>
    </row>
    <row r="26" spans="1:20">
      <c r="A26" t="s">
        <v>17</v>
      </c>
      <c r="C26" t="s">
        <v>21</v>
      </c>
      <c r="E26" t="s">
        <v>18</v>
      </c>
      <c r="G26" t="s">
        <v>22</v>
      </c>
      <c r="I26" t="s">
        <v>19</v>
      </c>
      <c r="K26" t="s">
        <v>23</v>
      </c>
      <c r="M26" t="s">
        <v>20</v>
      </c>
      <c r="O26" t="s">
        <v>24</v>
      </c>
    </row>
    <row r="27" spans="1:20">
      <c r="A27" s="5">
        <v>1</v>
      </c>
      <c r="B27">
        <v>2</v>
      </c>
      <c r="C27" s="6">
        <v>700</v>
      </c>
      <c r="E27" s="5">
        <v>1</v>
      </c>
      <c r="F27" s="7">
        <v>2</v>
      </c>
      <c r="G27" s="6">
        <v>2200</v>
      </c>
      <c r="I27" s="5">
        <v>1</v>
      </c>
      <c r="J27" s="7">
        <v>2</v>
      </c>
      <c r="K27" s="6">
        <v>4400</v>
      </c>
      <c r="M27" s="5">
        <v>1</v>
      </c>
      <c r="N27" s="7">
        <v>2</v>
      </c>
      <c r="O27" s="6">
        <v>7400</v>
      </c>
    </row>
    <row r="28" spans="1:20">
      <c r="A28" s="5">
        <v>2</v>
      </c>
      <c r="B28">
        <v>3</v>
      </c>
      <c r="C28" s="6">
        <v>2500</v>
      </c>
      <c r="E28" s="5">
        <v>2</v>
      </c>
      <c r="F28" s="7">
        <v>3</v>
      </c>
      <c r="G28" s="6">
        <v>7400</v>
      </c>
      <c r="I28" s="5">
        <v>2</v>
      </c>
      <c r="J28" s="7">
        <v>3</v>
      </c>
      <c r="K28" s="6">
        <v>14800</v>
      </c>
      <c r="M28" s="5">
        <v>2</v>
      </c>
      <c r="N28" s="7">
        <v>3</v>
      </c>
      <c r="O28" s="6">
        <v>24600</v>
      </c>
    </row>
    <row r="29" spans="1:20">
      <c r="A29" s="5">
        <v>3</v>
      </c>
      <c r="B29">
        <v>4</v>
      </c>
      <c r="C29" s="6">
        <v>4400</v>
      </c>
      <c r="E29" s="5">
        <v>3</v>
      </c>
      <c r="F29" s="7">
        <v>4</v>
      </c>
      <c r="G29" s="6">
        <v>13300</v>
      </c>
      <c r="I29" s="5">
        <v>3</v>
      </c>
      <c r="J29" s="7">
        <v>4</v>
      </c>
      <c r="K29" s="6">
        <v>26600</v>
      </c>
      <c r="M29" s="5">
        <v>3</v>
      </c>
      <c r="N29" s="7">
        <v>4</v>
      </c>
      <c r="O29" s="6">
        <v>44300</v>
      </c>
    </row>
    <row r="30" spans="1:20">
      <c r="A30" s="5">
        <v>4</v>
      </c>
      <c r="B30">
        <v>5</v>
      </c>
      <c r="C30" s="6">
        <v>8000</v>
      </c>
      <c r="E30" s="5">
        <v>4</v>
      </c>
      <c r="F30" s="7">
        <v>5</v>
      </c>
      <c r="G30" s="6">
        <v>23900</v>
      </c>
      <c r="I30" s="5">
        <v>4</v>
      </c>
      <c r="J30" s="7">
        <v>5</v>
      </c>
      <c r="K30" s="6">
        <v>47900</v>
      </c>
      <c r="M30" s="5">
        <v>4</v>
      </c>
      <c r="N30" s="7">
        <v>5</v>
      </c>
      <c r="O30" s="6">
        <v>79800</v>
      </c>
    </row>
    <row r="31" spans="1:20">
      <c r="A31" s="5">
        <v>5</v>
      </c>
      <c r="B31">
        <v>6</v>
      </c>
      <c r="C31" s="6">
        <v>14400</v>
      </c>
      <c r="E31" s="5">
        <v>5</v>
      </c>
      <c r="F31" s="7">
        <v>6</v>
      </c>
      <c r="G31" s="6">
        <v>43100</v>
      </c>
      <c r="I31" s="5">
        <v>5</v>
      </c>
      <c r="J31" s="7">
        <v>6</v>
      </c>
      <c r="K31" s="6">
        <v>86200</v>
      </c>
      <c r="M31" s="5">
        <v>5</v>
      </c>
      <c r="N31" s="7">
        <v>6</v>
      </c>
      <c r="O31" s="6">
        <v>143600</v>
      </c>
    </row>
    <row r="32" spans="1:20">
      <c r="A32" s="5">
        <v>6</v>
      </c>
      <c r="B32">
        <v>7</v>
      </c>
      <c r="C32" s="6">
        <v>25900</v>
      </c>
      <c r="E32" s="5">
        <v>6</v>
      </c>
      <c r="F32" s="7">
        <v>7</v>
      </c>
      <c r="G32" s="6">
        <v>77600</v>
      </c>
      <c r="I32" s="5">
        <v>6</v>
      </c>
      <c r="J32" s="7">
        <v>7</v>
      </c>
      <c r="K32" s="6">
        <v>155100</v>
      </c>
      <c r="M32" s="5">
        <v>6</v>
      </c>
      <c r="N32" s="7">
        <v>7</v>
      </c>
      <c r="O32" s="6">
        <v>258500</v>
      </c>
    </row>
    <row r="33" spans="1:15">
      <c r="A33" s="5">
        <v>7</v>
      </c>
      <c r="B33">
        <v>8</v>
      </c>
      <c r="C33" s="6">
        <v>46500</v>
      </c>
      <c r="E33" s="5">
        <v>7</v>
      </c>
      <c r="F33" s="7">
        <v>8</v>
      </c>
      <c r="G33" s="6">
        <v>139600</v>
      </c>
      <c r="I33" s="5">
        <v>7</v>
      </c>
      <c r="J33" s="7">
        <v>8</v>
      </c>
      <c r="K33" s="6">
        <v>279200</v>
      </c>
      <c r="M33" s="5">
        <v>7</v>
      </c>
      <c r="N33" s="7">
        <v>8</v>
      </c>
      <c r="O33" s="6">
        <v>465400</v>
      </c>
    </row>
    <row r="34" spans="1:15">
      <c r="A34" s="5">
        <v>8</v>
      </c>
      <c r="B34">
        <v>9</v>
      </c>
      <c r="C34" s="6">
        <v>83800</v>
      </c>
      <c r="E34" s="5">
        <v>8</v>
      </c>
      <c r="F34" s="7">
        <v>9</v>
      </c>
      <c r="G34" s="6">
        <v>251300</v>
      </c>
      <c r="I34" s="5">
        <v>8</v>
      </c>
      <c r="J34" s="7">
        <v>9</v>
      </c>
      <c r="K34" s="6">
        <v>502600</v>
      </c>
      <c r="M34" s="5">
        <v>8</v>
      </c>
      <c r="N34" s="7">
        <v>9</v>
      </c>
      <c r="O34" s="6">
        <v>837700</v>
      </c>
    </row>
    <row r="35" spans="1:15">
      <c r="A35" s="5">
        <v>9</v>
      </c>
      <c r="B35">
        <v>10</v>
      </c>
      <c r="C35" s="6">
        <v>150800</v>
      </c>
      <c r="E35" s="5">
        <v>9</v>
      </c>
      <c r="F35" s="7">
        <v>10</v>
      </c>
      <c r="G35" s="6">
        <v>452300</v>
      </c>
      <c r="I35" s="5">
        <v>9</v>
      </c>
      <c r="J35" s="7">
        <v>10</v>
      </c>
      <c r="K35" s="6">
        <v>904700</v>
      </c>
      <c r="M35" s="5">
        <v>9</v>
      </c>
      <c r="N35" s="7">
        <v>10</v>
      </c>
      <c r="O35" s="8">
        <v>1507800</v>
      </c>
    </row>
    <row r="36" spans="1:15">
      <c r="A36" s="5">
        <v>10</v>
      </c>
      <c r="B36">
        <v>11</v>
      </c>
      <c r="C36" s="6">
        <v>271400</v>
      </c>
      <c r="E36" s="5">
        <v>10</v>
      </c>
      <c r="F36" s="7">
        <v>11</v>
      </c>
      <c r="G36" s="6">
        <v>814100</v>
      </c>
      <c r="I36" s="5">
        <v>10</v>
      </c>
      <c r="J36" s="7">
        <v>11</v>
      </c>
      <c r="K36" s="8">
        <v>1628500</v>
      </c>
      <c r="L36" s="9">
        <f>K37/K36</f>
        <v>1.2</v>
      </c>
      <c r="M36" s="10">
        <v>10</v>
      </c>
      <c r="N36" s="7">
        <v>11</v>
      </c>
      <c r="O36" s="11">
        <v>2714000</v>
      </c>
    </row>
    <row r="37" spans="1:15">
      <c r="A37" s="5">
        <v>11</v>
      </c>
      <c r="B37">
        <v>12</v>
      </c>
      <c r="C37" s="6">
        <v>325700</v>
      </c>
      <c r="E37" s="5">
        <v>11</v>
      </c>
      <c r="F37" s="7">
        <v>12</v>
      </c>
      <c r="G37" s="12">
        <v>977100</v>
      </c>
      <c r="I37" s="10">
        <v>11</v>
      </c>
      <c r="J37" s="7">
        <v>12</v>
      </c>
      <c r="K37" s="8">
        <v>1954200</v>
      </c>
      <c r="L37" s="9">
        <f t="shared" ref="L37:L45" si="1">K38/K37</f>
        <v>1.1999795312659911</v>
      </c>
      <c r="M37" s="10">
        <v>11</v>
      </c>
      <c r="N37" s="7">
        <v>12</v>
      </c>
      <c r="O37" s="11">
        <v>3256800</v>
      </c>
    </row>
    <row r="38" spans="1:15">
      <c r="A38" s="5">
        <v>12</v>
      </c>
      <c r="B38">
        <v>13</v>
      </c>
      <c r="C38" s="6">
        <v>390800</v>
      </c>
      <c r="E38" s="10">
        <v>12</v>
      </c>
      <c r="F38" s="7">
        <v>13</v>
      </c>
      <c r="G38" s="12">
        <v>1172500</v>
      </c>
      <c r="I38" s="10">
        <v>12</v>
      </c>
      <c r="J38" s="7">
        <v>13</v>
      </c>
      <c r="K38" s="8">
        <v>2345000</v>
      </c>
      <c r="L38" s="9">
        <f t="shared" si="1"/>
        <v>1.2</v>
      </c>
      <c r="M38" s="10">
        <v>12</v>
      </c>
      <c r="N38" s="7">
        <v>13</v>
      </c>
      <c r="O38" s="13">
        <v>3908200</v>
      </c>
    </row>
    <row r="39" spans="1:15">
      <c r="A39" s="5">
        <v>13</v>
      </c>
      <c r="B39">
        <v>14</v>
      </c>
      <c r="C39" s="6">
        <v>469000</v>
      </c>
      <c r="E39" s="10">
        <v>13</v>
      </c>
      <c r="F39" s="7">
        <v>14</v>
      </c>
      <c r="G39" s="12">
        <v>1407000</v>
      </c>
      <c r="I39" s="10">
        <v>13</v>
      </c>
      <c r="J39" s="7">
        <v>14</v>
      </c>
      <c r="K39" s="11">
        <v>2814000</v>
      </c>
      <c r="L39" s="9">
        <f t="shared" si="1"/>
        <v>1.2</v>
      </c>
      <c r="M39" s="10">
        <v>13</v>
      </c>
      <c r="N39" s="7">
        <v>14</v>
      </c>
      <c r="O39" s="14">
        <v>4689800</v>
      </c>
    </row>
    <row r="40" spans="1:15">
      <c r="A40" s="5">
        <v>14</v>
      </c>
      <c r="B40">
        <v>15</v>
      </c>
      <c r="C40" s="6">
        <v>562800</v>
      </c>
      <c r="E40" s="10">
        <v>14</v>
      </c>
      <c r="F40" s="7">
        <v>15</v>
      </c>
      <c r="G40" s="8">
        <v>1688400</v>
      </c>
      <c r="I40" s="10">
        <v>14</v>
      </c>
      <c r="J40" s="7">
        <v>15</v>
      </c>
      <c r="K40" s="11">
        <v>3376800</v>
      </c>
      <c r="L40" s="9">
        <f t="shared" si="1"/>
        <v>1.2000118455342337</v>
      </c>
      <c r="M40" s="10">
        <v>14</v>
      </c>
      <c r="N40" s="7">
        <v>15</v>
      </c>
      <c r="O40" s="15">
        <v>5627800</v>
      </c>
    </row>
    <row r="41" spans="1:15">
      <c r="A41" s="5">
        <v>15</v>
      </c>
      <c r="B41">
        <v>16</v>
      </c>
      <c r="C41" s="6">
        <v>675400</v>
      </c>
      <c r="E41" s="10">
        <v>15</v>
      </c>
      <c r="F41" s="7">
        <v>16</v>
      </c>
      <c r="G41" s="8">
        <v>2026100</v>
      </c>
      <c r="H41" s="9">
        <f>G42/G41</f>
        <v>1.1999901288189132</v>
      </c>
      <c r="I41" s="10">
        <v>15</v>
      </c>
      <c r="J41" s="7">
        <v>16</v>
      </c>
      <c r="K41" s="13">
        <v>4052200</v>
      </c>
      <c r="L41" s="9">
        <f t="shared" si="1"/>
        <v>1.1999901288189132</v>
      </c>
      <c r="M41" s="10">
        <v>15</v>
      </c>
      <c r="N41" s="7">
        <v>16</v>
      </c>
      <c r="O41" s="15">
        <v>6753400</v>
      </c>
    </row>
    <row r="42" spans="1:15">
      <c r="A42" s="5">
        <v>16</v>
      </c>
      <c r="B42">
        <v>17</v>
      </c>
      <c r="C42" s="6">
        <v>810500</v>
      </c>
      <c r="E42" s="10">
        <v>16</v>
      </c>
      <c r="F42" s="7">
        <v>17</v>
      </c>
      <c r="G42" s="8">
        <v>2431300</v>
      </c>
      <c r="H42" s="9">
        <f t="shared" ref="H42:H45" si="2">G43/G42</f>
        <v>1.2000164521038128</v>
      </c>
      <c r="I42" s="10">
        <v>16</v>
      </c>
      <c r="J42" s="7">
        <v>17</v>
      </c>
      <c r="K42" s="14">
        <v>4862600</v>
      </c>
      <c r="L42" s="9">
        <f t="shared" si="1"/>
        <v>1.1999958869740468</v>
      </c>
      <c r="M42" s="10">
        <v>16</v>
      </c>
      <c r="N42" s="7">
        <v>17</v>
      </c>
      <c r="O42" s="16">
        <v>8104100</v>
      </c>
    </row>
    <row r="43" spans="1:15">
      <c r="A43" s="5">
        <v>17</v>
      </c>
      <c r="B43">
        <v>18</v>
      </c>
      <c r="C43" s="12">
        <v>972600</v>
      </c>
      <c r="E43" s="10">
        <v>17</v>
      </c>
      <c r="F43" s="7">
        <v>18</v>
      </c>
      <c r="G43" s="11">
        <v>2917600</v>
      </c>
      <c r="H43" s="9">
        <f t="shared" si="2"/>
        <v>1.1999931450507266</v>
      </c>
      <c r="I43" s="10">
        <v>17</v>
      </c>
      <c r="J43" s="7">
        <v>18</v>
      </c>
      <c r="K43" s="15">
        <v>5835100</v>
      </c>
      <c r="L43" s="9">
        <f t="shared" si="1"/>
        <v>1.1999965724666244</v>
      </c>
      <c r="M43" s="10">
        <v>17</v>
      </c>
      <c r="N43" s="7">
        <v>18</v>
      </c>
      <c r="O43" s="16">
        <v>9724900</v>
      </c>
    </row>
    <row r="44" spans="1:15">
      <c r="A44" s="5">
        <v>18</v>
      </c>
      <c r="B44">
        <v>19</v>
      </c>
      <c r="C44" s="12">
        <v>1167100</v>
      </c>
      <c r="E44" s="10">
        <v>18</v>
      </c>
      <c r="F44" s="7">
        <v>19</v>
      </c>
      <c r="G44" s="13">
        <v>3501100</v>
      </c>
      <c r="H44" s="9">
        <f t="shared" si="2"/>
        <v>1.1999942875096399</v>
      </c>
      <c r="I44" s="10">
        <v>18</v>
      </c>
      <c r="J44" s="7">
        <v>19</v>
      </c>
      <c r="K44" s="16">
        <v>7002100</v>
      </c>
      <c r="L44" s="9">
        <f t="shared" si="1"/>
        <v>1.1999971437140287</v>
      </c>
      <c r="M44" s="7">
        <v>18</v>
      </c>
      <c r="N44" s="7">
        <v>19</v>
      </c>
      <c r="O44" s="16">
        <v>11669900</v>
      </c>
    </row>
    <row r="45" spans="1:15">
      <c r="A45" s="5">
        <v>19</v>
      </c>
      <c r="B45">
        <v>20</v>
      </c>
      <c r="C45" s="8">
        <v>1400500</v>
      </c>
      <c r="E45" s="10">
        <v>19</v>
      </c>
      <c r="F45" s="7">
        <v>20</v>
      </c>
      <c r="G45" s="14">
        <v>4201300</v>
      </c>
      <c r="H45" s="9">
        <f t="shared" si="2"/>
        <v>0</v>
      </c>
      <c r="I45" s="10">
        <v>19</v>
      </c>
      <c r="J45" s="7">
        <v>20</v>
      </c>
      <c r="K45" s="16">
        <v>8402500</v>
      </c>
      <c r="L45">
        <f t="shared" si="1"/>
        <v>0</v>
      </c>
      <c r="M45" s="7">
        <v>19</v>
      </c>
      <c r="N45" s="7">
        <v>20</v>
      </c>
      <c r="O45" s="16">
        <v>14003900</v>
      </c>
    </row>
    <row r="46" spans="1:15">
      <c r="A46" s="5">
        <v>20</v>
      </c>
      <c r="C46">
        <v>0</v>
      </c>
      <c r="E46" s="10">
        <v>20</v>
      </c>
      <c r="G46">
        <v>0</v>
      </c>
      <c r="I46" s="10">
        <v>20</v>
      </c>
      <c r="K46">
        <v>0</v>
      </c>
      <c r="M46" s="10">
        <v>20</v>
      </c>
      <c r="O46" s="17">
        <v>0</v>
      </c>
    </row>
    <row r="49" spans="1:9">
      <c r="A49" t="s">
        <v>8</v>
      </c>
    </row>
    <row r="50" spans="1:9">
      <c r="A50" s="5" t="s">
        <v>12</v>
      </c>
      <c r="B50" s="5" t="s">
        <v>11</v>
      </c>
      <c r="C50" s="5" t="s">
        <v>13</v>
      </c>
    </row>
    <row r="51" spans="1:9">
      <c r="A51" s="40" t="s">
        <v>6</v>
      </c>
      <c r="B51" s="1">
        <v>0.3</v>
      </c>
      <c r="C51" t="s">
        <v>14</v>
      </c>
    </row>
    <row r="52" spans="1:9">
      <c r="A52" s="40" t="s">
        <v>7</v>
      </c>
      <c r="B52">
        <v>180000</v>
      </c>
      <c r="C52" t="s">
        <v>16</v>
      </c>
    </row>
    <row r="53" spans="1:9">
      <c r="A53" s="40" t="s">
        <v>9</v>
      </c>
      <c r="B53" s="1">
        <v>0.5</v>
      </c>
      <c r="C53" t="s">
        <v>70</v>
      </c>
    </row>
    <row r="54" spans="1:9">
      <c r="A54" s="40" t="s">
        <v>10</v>
      </c>
      <c r="B54">
        <v>100000</v>
      </c>
      <c r="C54" t="s">
        <v>15</v>
      </c>
    </row>
    <row r="55" spans="1:9">
      <c r="A55" s="40" t="s">
        <v>51</v>
      </c>
      <c r="B55">
        <v>5</v>
      </c>
      <c r="C55" t="s">
        <v>52</v>
      </c>
    </row>
    <row r="56" spans="1:9">
      <c r="A56" s="40" t="s">
        <v>71</v>
      </c>
      <c r="B56" t="s">
        <v>72</v>
      </c>
      <c r="C56" t="s">
        <v>75</v>
      </c>
    </row>
    <row r="57" spans="1:9">
      <c r="A57" s="40" t="s">
        <v>73</v>
      </c>
      <c r="B57" t="s">
        <v>74</v>
      </c>
      <c r="C57" t="s">
        <v>76</v>
      </c>
    </row>
    <row r="58" spans="1:9">
      <c r="A58" s="40" t="s">
        <v>77</v>
      </c>
      <c r="B58">
        <v>80</v>
      </c>
      <c r="C58" t="s">
        <v>78</v>
      </c>
    </row>
    <row r="59" spans="1:9">
      <c r="A59" s="40" t="s">
        <v>79</v>
      </c>
      <c r="B59">
        <v>12</v>
      </c>
      <c r="C59" t="s">
        <v>80</v>
      </c>
    </row>
    <row r="60" spans="1:9">
      <c r="G60" s="18"/>
      <c r="H60" s="19"/>
      <c r="I60" s="19"/>
    </row>
    <row r="61" spans="1:9">
      <c r="G61" s="6"/>
      <c r="H61" s="6"/>
      <c r="I61" s="6"/>
    </row>
    <row r="64" spans="1:9">
      <c r="G64" s="6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0359-F974-BE48-89D0-3290EEECD5A3}">
  <dimension ref="A1:E22"/>
  <sheetViews>
    <sheetView workbookViewId="0">
      <selection activeCell="J21" sqref="J21"/>
    </sheetView>
  </sheetViews>
  <sheetFormatPr baseColWidth="10" defaultRowHeight="16"/>
  <sheetData>
    <row r="1" spans="1:5">
      <c r="A1" t="s">
        <v>3</v>
      </c>
    </row>
    <row r="2" spans="1:5">
      <c r="A2" t="s">
        <v>5</v>
      </c>
      <c r="B2" t="s">
        <v>0</v>
      </c>
      <c r="C2" t="s">
        <v>4</v>
      </c>
      <c r="D2" t="s">
        <v>1</v>
      </c>
      <c r="E2" t="s">
        <v>2</v>
      </c>
    </row>
    <row r="3" spans="1:5">
      <c r="A3" s="2">
        <v>20</v>
      </c>
      <c r="B3" s="3">
        <v>0</v>
      </c>
      <c r="C3" s="3">
        <v>0</v>
      </c>
      <c r="D3" s="3">
        <v>22500</v>
      </c>
      <c r="E3" s="3">
        <v>180000</v>
      </c>
    </row>
    <row r="4" spans="1:5">
      <c r="A4" s="2">
        <v>19</v>
      </c>
      <c r="B4" s="3">
        <f t="shared" ref="B4:C11" si="0">B5*1.2</f>
        <v>1299526.8001136635</v>
      </c>
      <c r="C4" s="3">
        <f t="shared" si="0"/>
        <v>1588237.1499294708</v>
      </c>
      <c r="D4" s="3">
        <v>20000</v>
      </c>
      <c r="E4" s="3">
        <v>160000</v>
      </c>
    </row>
    <row r="5" spans="1:5">
      <c r="A5" s="2">
        <v>18</v>
      </c>
      <c r="B5" s="3">
        <f t="shared" si="0"/>
        <v>1082939.0000947197</v>
      </c>
      <c r="C5" s="3">
        <f t="shared" si="0"/>
        <v>1323530.9582745591</v>
      </c>
      <c r="D5" s="3">
        <v>17500</v>
      </c>
      <c r="E5" s="3">
        <v>140000</v>
      </c>
    </row>
    <row r="6" spans="1:5">
      <c r="A6" s="2">
        <v>17</v>
      </c>
      <c r="B6" s="3">
        <f t="shared" si="0"/>
        <v>902449.16674559971</v>
      </c>
      <c r="C6" s="3">
        <f t="shared" si="0"/>
        <v>1102942.4652287993</v>
      </c>
      <c r="D6" s="3">
        <v>15000</v>
      </c>
      <c r="E6" s="3">
        <v>120000</v>
      </c>
    </row>
    <row r="7" spans="1:5">
      <c r="A7" s="2">
        <v>16</v>
      </c>
      <c r="B7" s="3">
        <f t="shared" si="0"/>
        <v>752040.97228799982</v>
      </c>
      <c r="C7" s="3">
        <f t="shared" si="0"/>
        <v>919118.7210239995</v>
      </c>
      <c r="D7" s="3">
        <v>13750</v>
      </c>
      <c r="E7" s="3">
        <v>110000</v>
      </c>
    </row>
    <row r="8" spans="1:5">
      <c r="A8" s="2">
        <v>15</v>
      </c>
      <c r="B8" s="3">
        <f t="shared" si="0"/>
        <v>626700.8102399999</v>
      </c>
      <c r="C8" s="3">
        <f t="shared" si="0"/>
        <v>765932.26751999964</v>
      </c>
      <c r="D8" s="3">
        <v>12500</v>
      </c>
      <c r="E8" s="3">
        <v>100000</v>
      </c>
    </row>
    <row r="9" spans="1:5">
      <c r="A9" s="2">
        <v>14</v>
      </c>
      <c r="B9" s="3">
        <f t="shared" si="0"/>
        <v>522250.67519999994</v>
      </c>
      <c r="C9" s="3">
        <f t="shared" si="0"/>
        <v>638276.88959999976</v>
      </c>
      <c r="D9" s="3">
        <v>11250</v>
      </c>
      <c r="E9" s="3">
        <v>90000</v>
      </c>
    </row>
    <row r="10" spans="1:5">
      <c r="A10" s="2">
        <v>13</v>
      </c>
      <c r="B10" s="3">
        <f t="shared" si="0"/>
        <v>435208.89599999995</v>
      </c>
      <c r="C10" s="3">
        <f t="shared" si="0"/>
        <v>531897.40799999982</v>
      </c>
      <c r="D10" s="3">
        <v>10000</v>
      </c>
      <c r="E10" s="3">
        <v>80000</v>
      </c>
    </row>
    <row r="11" spans="1:5">
      <c r="A11" s="2">
        <v>12</v>
      </c>
      <c r="B11" s="3">
        <f t="shared" si="0"/>
        <v>362674.07999999996</v>
      </c>
      <c r="C11" s="3">
        <f t="shared" si="0"/>
        <v>443247.83999999991</v>
      </c>
      <c r="D11" s="3">
        <v>8000</v>
      </c>
      <c r="E11" s="3">
        <v>64000</v>
      </c>
    </row>
    <row r="12" spans="1:5">
      <c r="A12" s="2">
        <v>11</v>
      </c>
      <c r="B12" s="3">
        <f>B13*1.2</f>
        <v>302228.39999999997</v>
      </c>
      <c r="C12" s="3">
        <f>C13*1.4</f>
        <v>369373.19999999995</v>
      </c>
      <c r="D12" s="3">
        <v>6000</v>
      </c>
      <c r="E12" s="3">
        <v>48000</v>
      </c>
    </row>
    <row r="13" spans="1:5">
      <c r="A13" s="2">
        <v>10</v>
      </c>
      <c r="B13" s="3">
        <v>251857</v>
      </c>
      <c r="C13" s="3">
        <v>263838</v>
      </c>
      <c r="D13" s="3">
        <v>4500</v>
      </c>
      <c r="E13" s="3">
        <v>36000</v>
      </c>
    </row>
    <row r="14" spans="1:5">
      <c r="A14" s="2">
        <v>9</v>
      </c>
      <c r="B14" s="3">
        <v>139921</v>
      </c>
      <c r="C14" s="3">
        <v>188456</v>
      </c>
      <c r="D14" s="3">
        <v>3000</v>
      </c>
      <c r="E14" s="3">
        <v>24000</v>
      </c>
    </row>
    <row r="15" spans="1:5">
      <c r="A15" s="2">
        <v>8</v>
      </c>
      <c r="B15" s="4">
        <v>77733</v>
      </c>
      <c r="C15" s="3">
        <v>134611</v>
      </c>
      <c r="D15" s="3">
        <v>2500</v>
      </c>
      <c r="E15" s="3">
        <v>20000</v>
      </c>
    </row>
    <row r="16" spans="1:5">
      <c r="A16" s="2">
        <v>7</v>
      </c>
      <c r="B16" s="4">
        <v>43184</v>
      </c>
      <c r="C16" s="3">
        <v>96151</v>
      </c>
      <c r="D16" s="3">
        <v>2000</v>
      </c>
      <c r="E16" s="3">
        <v>16000</v>
      </c>
    </row>
    <row r="17" spans="1:5">
      <c r="A17" s="2">
        <v>6</v>
      </c>
      <c r="B17" s="4">
        <v>23991</v>
      </c>
      <c r="C17" s="3">
        <v>68679</v>
      </c>
      <c r="D17" s="3">
        <v>1200</v>
      </c>
      <c r="E17" s="3">
        <v>9600</v>
      </c>
    </row>
    <row r="18" spans="1:5">
      <c r="A18" s="2">
        <v>5</v>
      </c>
      <c r="B18" s="4">
        <v>13328</v>
      </c>
      <c r="C18" s="3">
        <v>49057</v>
      </c>
      <c r="D18" s="3">
        <v>1000</v>
      </c>
      <c r="E18" s="3">
        <v>8000</v>
      </c>
    </row>
    <row r="19" spans="1:5">
      <c r="A19" s="2">
        <v>4</v>
      </c>
      <c r="B19" s="4">
        <v>7404</v>
      </c>
      <c r="C19" s="3">
        <v>35040</v>
      </c>
      <c r="D19" s="3">
        <v>950</v>
      </c>
      <c r="E19" s="3">
        <v>7600</v>
      </c>
    </row>
    <row r="20" spans="1:5">
      <c r="A20" s="2">
        <v>3</v>
      </c>
      <c r="B20" s="4">
        <v>4113</v>
      </c>
      <c r="C20" s="3">
        <v>25029</v>
      </c>
      <c r="D20" s="3">
        <v>800</v>
      </c>
      <c r="E20" s="3">
        <v>6400</v>
      </c>
    </row>
    <row r="21" spans="1:5">
      <c r="A21" s="2">
        <v>2</v>
      </c>
      <c r="B21" s="4">
        <v>2285</v>
      </c>
      <c r="C21" s="3">
        <v>17878</v>
      </c>
      <c r="D21" s="3">
        <v>600</v>
      </c>
      <c r="E21" s="3">
        <v>4800</v>
      </c>
    </row>
    <row r="22" spans="1:5">
      <c r="A22" s="2">
        <v>1</v>
      </c>
      <c r="B22" s="4">
        <v>685</v>
      </c>
      <c r="C22" s="3">
        <v>685</v>
      </c>
      <c r="D22" s="3">
        <v>450</v>
      </c>
      <c r="E22" s="3">
        <v>3600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EA21-90CD-9042-BC82-85C9800A6A40}">
  <dimension ref="A1:H33"/>
  <sheetViews>
    <sheetView showGridLines="0" zoomScale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1" sqref="I11"/>
    </sheetView>
  </sheetViews>
  <sheetFormatPr baseColWidth="10" defaultRowHeight="16"/>
  <cols>
    <col min="2" max="2" width="21.33203125" bestFit="1" customWidth="1"/>
    <col min="3" max="3" width="17" customWidth="1"/>
    <col min="4" max="4" width="17.83203125" customWidth="1"/>
    <col min="5" max="5" width="19.33203125" customWidth="1"/>
    <col min="6" max="6" width="21.1640625" customWidth="1"/>
    <col min="7" max="7" width="15.83203125" customWidth="1"/>
  </cols>
  <sheetData>
    <row r="1" spans="1:8">
      <c r="A1" s="35"/>
      <c r="B1" s="36" t="s">
        <v>61</v>
      </c>
      <c r="C1" s="36" t="s">
        <v>63</v>
      </c>
      <c r="D1" s="36" t="s">
        <v>64</v>
      </c>
      <c r="E1" s="37" t="s">
        <v>65</v>
      </c>
      <c r="F1" s="38" t="s">
        <v>66</v>
      </c>
      <c r="G1" s="38" t="s">
        <v>68</v>
      </c>
    </row>
    <row r="2" spans="1:8" ht="19" customHeight="1">
      <c r="A2" s="27"/>
      <c r="B2" s="20"/>
      <c r="C2" s="20" t="s">
        <v>41</v>
      </c>
      <c r="D2" s="20" t="s">
        <v>54</v>
      </c>
      <c r="E2" s="29" t="s">
        <v>59</v>
      </c>
      <c r="F2" s="39" t="s">
        <v>67</v>
      </c>
      <c r="G2" s="6" t="s">
        <v>69</v>
      </c>
    </row>
    <row r="3" spans="1:8">
      <c r="A3" s="27" t="s">
        <v>40</v>
      </c>
      <c r="B3" s="21">
        <f>SUM(C3:G3)</f>
        <v>225074</v>
      </c>
      <c r="C3" s="22">
        <v>75026</v>
      </c>
      <c r="D3" s="22">
        <v>47456</v>
      </c>
      <c r="E3" s="30">
        <v>14704</v>
      </c>
      <c r="F3" s="30">
        <v>51464</v>
      </c>
      <c r="G3" s="30">
        <v>36424</v>
      </c>
    </row>
    <row r="4" spans="1:8">
      <c r="A4" s="27" t="s">
        <v>26</v>
      </c>
      <c r="B4" s="21">
        <f t="shared" ref="B4:B25" si="0">SUM(C4:G4)</f>
        <v>93647</v>
      </c>
      <c r="C4" s="22">
        <v>22056</v>
      </c>
      <c r="D4" s="22">
        <v>6342</v>
      </c>
      <c r="E4" s="30"/>
      <c r="F4" s="30">
        <v>47788</v>
      </c>
      <c r="G4" s="30">
        <v>17461</v>
      </c>
    </row>
    <row r="5" spans="1:8">
      <c r="A5" s="27" t="s">
        <v>27</v>
      </c>
      <c r="B5" s="21">
        <f>SUM(C5:G5,C6:G6)</f>
        <v>188255</v>
      </c>
      <c r="C5" s="22"/>
      <c r="D5" s="22">
        <v>31400</v>
      </c>
      <c r="E5" s="30">
        <v>18954</v>
      </c>
      <c r="F5" s="30">
        <v>43020</v>
      </c>
      <c r="G5" s="30">
        <v>27396</v>
      </c>
    </row>
    <row r="6" spans="1:8">
      <c r="A6" s="27" t="s">
        <v>28</v>
      </c>
      <c r="B6" s="21" t="s">
        <v>62</v>
      </c>
      <c r="C6" s="22"/>
      <c r="D6" s="22">
        <v>16742</v>
      </c>
      <c r="E6" s="30">
        <v>13762</v>
      </c>
      <c r="F6" s="30">
        <v>21655</v>
      </c>
      <c r="G6" s="30">
        <v>15326</v>
      </c>
    </row>
    <row r="7" spans="1:8">
      <c r="A7" s="27" t="s">
        <v>29</v>
      </c>
      <c r="B7" s="21">
        <f t="shared" si="0"/>
        <v>115755</v>
      </c>
      <c r="C7" s="22">
        <v>49394</v>
      </c>
      <c r="D7" s="22">
        <v>14761</v>
      </c>
      <c r="E7" s="30">
        <v>5348</v>
      </c>
      <c r="F7" s="30">
        <v>23439</v>
      </c>
      <c r="G7" s="30">
        <v>22813</v>
      </c>
    </row>
    <row r="8" spans="1:8">
      <c r="A8" s="27" t="s">
        <v>30</v>
      </c>
      <c r="B8" s="21">
        <f t="shared" si="0"/>
        <v>209209</v>
      </c>
      <c r="C8" s="22">
        <v>57165</v>
      </c>
      <c r="D8" s="22">
        <v>60780</v>
      </c>
      <c r="E8" s="30">
        <v>7529</v>
      </c>
      <c r="F8" s="30">
        <v>54881</v>
      </c>
      <c r="G8" s="30">
        <v>28854</v>
      </c>
    </row>
    <row r="9" spans="1:8">
      <c r="A9" s="27" t="s">
        <v>31</v>
      </c>
      <c r="B9" s="21">
        <f t="shared" si="0"/>
        <v>90534</v>
      </c>
      <c r="C9" s="22"/>
      <c r="D9" s="22">
        <v>16008</v>
      </c>
      <c r="E9" s="30">
        <v>10282</v>
      </c>
      <c r="F9" s="30">
        <v>40092</v>
      </c>
      <c r="G9" s="30">
        <v>24152</v>
      </c>
    </row>
    <row r="10" spans="1:8">
      <c r="A10" s="27" t="s">
        <v>32</v>
      </c>
      <c r="B10" s="21">
        <f t="shared" si="0"/>
        <v>108946</v>
      </c>
      <c r="C10" s="22">
        <v>40199</v>
      </c>
      <c r="D10" s="22">
        <v>25474</v>
      </c>
      <c r="E10" s="30">
        <v>10336</v>
      </c>
      <c r="F10" s="30">
        <v>30613</v>
      </c>
      <c r="G10" s="30">
        <v>2324</v>
      </c>
    </row>
    <row r="11" spans="1:8">
      <c r="A11" s="27" t="s">
        <v>33</v>
      </c>
      <c r="B11" s="21">
        <f t="shared" si="0"/>
        <v>92654</v>
      </c>
      <c r="C11" s="22">
        <v>37708</v>
      </c>
      <c r="D11" s="22">
        <v>8919</v>
      </c>
      <c r="E11" s="30">
        <v>6230</v>
      </c>
      <c r="F11" s="30">
        <v>18513</v>
      </c>
      <c r="G11" s="30">
        <v>21284</v>
      </c>
    </row>
    <row r="12" spans="1:8">
      <c r="A12" s="27" t="s">
        <v>58</v>
      </c>
      <c r="B12" s="21">
        <f t="shared" si="0"/>
        <v>173209</v>
      </c>
      <c r="C12" s="22">
        <v>52175</v>
      </c>
      <c r="D12" s="22">
        <v>35401</v>
      </c>
      <c r="E12" s="30">
        <v>13172</v>
      </c>
      <c r="F12" s="30">
        <v>44565</v>
      </c>
      <c r="G12" s="30">
        <v>27896</v>
      </c>
      <c r="H12" s="30"/>
    </row>
    <row r="13" spans="1:8">
      <c r="A13" s="27" t="s">
        <v>57</v>
      </c>
      <c r="B13" s="21">
        <f t="shared" si="0"/>
        <v>137153</v>
      </c>
      <c r="C13" s="22">
        <v>35387</v>
      </c>
      <c r="D13" s="22">
        <v>34342</v>
      </c>
      <c r="E13" s="30">
        <v>11924</v>
      </c>
      <c r="F13" s="30">
        <v>39024</v>
      </c>
      <c r="G13" s="30">
        <v>16476</v>
      </c>
    </row>
    <row r="14" spans="1:8">
      <c r="A14" s="27" t="s">
        <v>34</v>
      </c>
      <c r="B14" s="21">
        <f t="shared" si="0"/>
        <v>87954</v>
      </c>
      <c r="C14" s="22">
        <v>47560</v>
      </c>
      <c r="D14" s="22"/>
      <c r="E14" s="30">
        <v>10061</v>
      </c>
      <c r="F14" s="30">
        <v>1821</v>
      </c>
      <c r="G14" s="30">
        <v>28512</v>
      </c>
    </row>
    <row r="15" spans="1:8">
      <c r="A15" s="27" t="s">
        <v>50</v>
      </c>
      <c r="B15" s="21">
        <f t="shared" si="0"/>
        <v>181757</v>
      </c>
      <c r="C15" s="22">
        <v>57597</v>
      </c>
      <c r="D15" s="22">
        <v>27398</v>
      </c>
      <c r="E15" s="30">
        <v>19395</v>
      </c>
      <c r="F15" s="30">
        <v>42502</v>
      </c>
      <c r="G15" s="30">
        <v>34865</v>
      </c>
    </row>
    <row r="16" spans="1:8">
      <c r="A16" s="27" t="s">
        <v>55</v>
      </c>
      <c r="B16" s="21">
        <f t="shared" si="0"/>
        <v>193207</v>
      </c>
      <c r="C16" s="22">
        <v>55976</v>
      </c>
      <c r="D16" s="22">
        <v>49241</v>
      </c>
      <c r="E16" s="30">
        <v>11876</v>
      </c>
      <c r="F16" s="30">
        <v>45162</v>
      </c>
      <c r="G16" s="30">
        <v>30952</v>
      </c>
    </row>
    <row r="17" spans="1:7">
      <c r="A17" s="27" t="s">
        <v>35</v>
      </c>
      <c r="B17" s="21">
        <f t="shared" si="0"/>
        <v>187948</v>
      </c>
      <c r="C17" s="22">
        <v>50162</v>
      </c>
      <c r="D17" s="22">
        <v>54223</v>
      </c>
      <c r="E17" s="30">
        <v>9200</v>
      </c>
      <c r="F17" s="30">
        <v>44394</v>
      </c>
      <c r="G17" s="30">
        <v>29969</v>
      </c>
    </row>
    <row r="18" spans="1:7">
      <c r="A18" s="27" t="s">
        <v>42</v>
      </c>
      <c r="B18" s="21">
        <f t="shared" si="0"/>
        <v>104549</v>
      </c>
      <c r="C18" s="22">
        <v>51003</v>
      </c>
      <c r="D18" s="22">
        <v>28064</v>
      </c>
      <c r="E18" s="30">
        <v>5658</v>
      </c>
      <c r="F18" s="30">
        <v>19824</v>
      </c>
      <c r="G18" s="30"/>
    </row>
    <row r="19" spans="1:7">
      <c r="A19" s="27" t="s">
        <v>36</v>
      </c>
      <c r="B19" s="21">
        <f t="shared" si="0"/>
        <v>62557</v>
      </c>
      <c r="C19" s="22"/>
      <c r="D19" s="22">
        <v>25458</v>
      </c>
      <c r="E19" s="30"/>
      <c r="F19" s="30">
        <v>17460</v>
      </c>
      <c r="G19" s="30">
        <v>19639</v>
      </c>
    </row>
    <row r="20" spans="1:7">
      <c r="A20" s="27" t="s">
        <v>37</v>
      </c>
      <c r="B20" s="21">
        <f t="shared" si="0"/>
        <v>151245</v>
      </c>
      <c r="C20" s="22">
        <v>1120</v>
      </c>
      <c r="D20" s="22">
        <v>70555</v>
      </c>
      <c r="E20" s="30">
        <v>6948</v>
      </c>
      <c r="F20" s="30">
        <v>41072</v>
      </c>
      <c r="G20" s="30">
        <v>31550</v>
      </c>
    </row>
    <row r="21" spans="1:7">
      <c r="A21" s="27" t="s">
        <v>60</v>
      </c>
      <c r="B21" s="21">
        <f t="shared" si="0"/>
        <v>185705</v>
      </c>
      <c r="C21" s="22">
        <v>56333</v>
      </c>
      <c r="D21" s="22">
        <v>43079</v>
      </c>
      <c r="E21" s="30">
        <v>19813</v>
      </c>
      <c r="F21" s="30">
        <v>46317</v>
      </c>
      <c r="G21" s="30">
        <v>20163</v>
      </c>
    </row>
    <row r="22" spans="1:7">
      <c r="A22" s="27" t="s">
        <v>38</v>
      </c>
      <c r="B22" s="21">
        <f t="shared" si="0"/>
        <v>138902</v>
      </c>
      <c r="C22" s="22">
        <v>46480</v>
      </c>
      <c r="D22" s="22">
        <v>20225</v>
      </c>
      <c r="E22" s="30">
        <v>4854</v>
      </c>
      <c r="F22" s="30">
        <v>44495</v>
      </c>
      <c r="G22" s="30">
        <v>22848</v>
      </c>
    </row>
    <row r="23" spans="1:7">
      <c r="A23" s="27" t="s">
        <v>39</v>
      </c>
      <c r="B23" s="21">
        <f t="shared" si="0"/>
        <v>60547</v>
      </c>
      <c r="C23" s="22">
        <v>35271</v>
      </c>
      <c r="D23" s="22">
        <v>12300</v>
      </c>
      <c r="E23" s="30">
        <v>8240</v>
      </c>
      <c r="F23" s="30">
        <v>4736</v>
      </c>
      <c r="G23" s="30"/>
    </row>
    <row r="24" spans="1:7">
      <c r="A24" s="27" t="s">
        <v>56</v>
      </c>
      <c r="B24" s="21">
        <f t="shared" si="0"/>
        <v>120624</v>
      </c>
      <c r="C24" s="22">
        <v>55880</v>
      </c>
      <c r="D24" s="22">
        <v>26302</v>
      </c>
      <c r="E24" s="30">
        <v>6070</v>
      </c>
      <c r="F24" s="30">
        <v>32372</v>
      </c>
      <c r="G24" s="30"/>
    </row>
    <row r="25" spans="1:7" ht="17" thickBot="1">
      <c r="A25" s="31" t="s">
        <v>53</v>
      </c>
      <c r="B25" s="21">
        <f t="shared" si="0"/>
        <v>106639</v>
      </c>
      <c r="C25" s="33"/>
      <c r="D25" s="33">
        <v>35927</v>
      </c>
      <c r="E25" s="34">
        <v>21133</v>
      </c>
      <c r="F25" s="30">
        <v>20725</v>
      </c>
      <c r="G25" s="30">
        <v>28854</v>
      </c>
    </row>
    <row r="26" spans="1:7" ht="17" thickBot="1"/>
    <row r="27" spans="1:7">
      <c r="A27" s="24" t="s">
        <v>43</v>
      </c>
      <c r="B27" s="25"/>
      <c r="C27" s="25">
        <f>COUNTIF(C3:C25,"&gt;1")</f>
        <v>18</v>
      </c>
      <c r="D27" s="25">
        <f>COUNTIF(D3:D25,"&gt;1")</f>
        <v>22</v>
      </c>
      <c r="E27" s="26">
        <f>COUNTIF(E3:E25,"&gt;1")</f>
        <v>21</v>
      </c>
      <c r="F27" s="26">
        <f t="shared" ref="F27:G27" si="1">COUNTIF(F3:F25,"&gt;1")</f>
        <v>23</v>
      </c>
      <c r="G27" s="26">
        <f t="shared" si="1"/>
        <v>20</v>
      </c>
    </row>
    <row r="28" spans="1:7">
      <c r="A28" s="27" t="s">
        <v>44</v>
      </c>
      <c r="B28" s="23"/>
      <c r="C28" s="23">
        <f>C27/23</f>
        <v>0.78260869565217395</v>
      </c>
      <c r="D28" s="23">
        <f>D27/23</f>
        <v>0.95652173913043481</v>
      </c>
      <c r="E28" s="28">
        <f>E27/23</f>
        <v>0.91304347826086951</v>
      </c>
      <c r="F28" s="28">
        <f t="shared" ref="F28:G28" si="2">F27/23</f>
        <v>1</v>
      </c>
      <c r="G28" s="28">
        <f t="shared" si="2"/>
        <v>0.86956521739130432</v>
      </c>
    </row>
    <row r="29" spans="1:7">
      <c r="A29" s="27" t="s">
        <v>45</v>
      </c>
      <c r="B29" s="20"/>
      <c r="C29" s="20" t="str">
        <f>INDEX($A$3:$A$25,MATCH(MAX(C3:C25),C3:C25,0))</f>
        <v>mv007</v>
      </c>
      <c r="D29" s="20" t="str">
        <f t="shared" ref="D29:G29" si="3">INDEX($A$3:$A$25,MATCH(MAX(D3:D25),D3:D25,0))</f>
        <v>放牛</v>
      </c>
      <c r="E29" s="20" t="str">
        <f t="shared" si="3"/>
        <v>威武</v>
      </c>
      <c r="F29" s="20" t="str">
        <f t="shared" si="3"/>
        <v>翼</v>
      </c>
      <c r="G29" s="20" t="str">
        <f t="shared" si="3"/>
        <v>mv007</v>
      </c>
    </row>
    <row r="30" spans="1:7">
      <c r="A30" s="27" t="s">
        <v>46</v>
      </c>
      <c r="B30" s="20"/>
      <c r="C30" s="22">
        <f>MAX(C3:C25)</f>
        <v>75026</v>
      </c>
      <c r="D30" s="22">
        <f>MAX(D3:D25)</f>
        <v>70555</v>
      </c>
      <c r="E30" s="30">
        <f>MAX(E3:E25)</f>
        <v>21133</v>
      </c>
      <c r="F30" s="30">
        <f t="shared" ref="F30:G30" si="4">MAX(F3:F25)</f>
        <v>54881</v>
      </c>
      <c r="G30" s="30">
        <f t="shared" si="4"/>
        <v>36424</v>
      </c>
    </row>
    <row r="31" spans="1:7">
      <c r="A31" s="27" t="s">
        <v>47</v>
      </c>
      <c r="B31" s="20"/>
      <c r="C31" s="22">
        <f>MIN(C3:C25)</f>
        <v>1120</v>
      </c>
      <c r="D31" s="22">
        <f>MIN(D3:D25)</f>
        <v>6342</v>
      </c>
      <c r="E31" s="30">
        <f>MIN(E3:E25)</f>
        <v>4854</v>
      </c>
      <c r="F31" s="30">
        <f t="shared" ref="F31:G31" si="5">MIN(F3:F25)</f>
        <v>1821</v>
      </c>
      <c r="G31" s="30">
        <f t="shared" si="5"/>
        <v>2324</v>
      </c>
    </row>
    <row r="32" spans="1:7">
      <c r="A32" s="27" t="s">
        <v>48</v>
      </c>
      <c r="B32" s="20"/>
      <c r="C32" s="22">
        <f>SUM(C3:C25)/C27</f>
        <v>45916.222222222219</v>
      </c>
      <c r="D32" s="22">
        <f t="shared" ref="D32:G32" si="6">SUM(D3:D25)/D27</f>
        <v>31381.68181818182</v>
      </c>
      <c r="E32" s="22">
        <f t="shared" si="6"/>
        <v>11213.761904761905</v>
      </c>
      <c r="F32" s="22">
        <f t="shared" si="6"/>
        <v>33736.260869565216</v>
      </c>
      <c r="G32" s="22">
        <f t="shared" si="6"/>
        <v>24387.9</v>
      </c>
    </row>
    <row r="33" spans="1:7" ht="17" thickBot="1">
      <c r="A33" s="31" t="s">
        <v>49</v>
      </c>
      <c r="B33" s="32"/>
      <c r="C33" s="33">
        <f>MEDIAN(C3:C25)</f>
        <v>49778</v>
      </c>
      <c r="D33" s="33">
        <f>MEDIAN(D3:D25)</f>
        <v>27731</v>
      </c>
      <c r="E33" s="34">
        <f>MEDIAN(E3:E25)</f>
        <v>10282</v>
      </c>
      <c r="F33" s="34">
        <f t="shared" ref="F33:G33" si="7">MEDIAN(F3:F25)</f>
        <v>40092</v>
      </c>
      <c r="G33" s="34">
        <f t="shared" si="7"/>
        <v>25774</v>
      </c>
    </row>
  </sheetData>
  <phoneticPr fontId="2" type="noConversion"/>
  <conditionalFormatting sqref="B3:B25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{72438883-8FF8-B042-BF4D-1F99FF25B3F3}</x14:id>
        </ext>
      </extLst>
    </cfRule>
  </conditionalFormatting>
  <conditionalFormatting sqref="C3:C2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{B79DD3FD-4899-B344-8D68-EBFC5D7F53B9}</x14:id>
        </ext>
      </extLst>
    </cfRule>
  </conditionalFormatting>
  <conditionalFormatting sqref="D3:D2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{B19FF62B-799A-504B-A257-4E7DCC0D33BD}</x14:id>
        </ext>
      </extLst>
    </cfRule>
  </conditionalFormatting>
  <conditionalFormatting sqref="E3:E2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{CFFC8883-ADE1-8840-9462-1DE2AA7F57F8}</x14:id>
        </ext>
      </extLst>
    </cfRule>
  </conditionalFormatting>
  <conditionalFormatting sqref="C3:C25">
    <cfRule type="colorScale" priority="39">
      <colorScale>
        <cfvo type="num" val="$C$31"/>
        <cfvo type="num" val="$C$33"/>
        <cfvo type="num" val="$C$30"/>
        <color rgb="FFFF7128"/>
        <color rgb="FFFFEB84"/>
        <color theme="9" tint="0.79998168889431442"/>
      </colorScale>
    </cfRule>
  </conditionalFormatting>
  <conditionalFormatting sqref="D3:D25">
    <cfRule type="colorScale" priority="40">
      <colorScale>
        <cfvo type="num" val="$D$31"/>
        <cfvo type="num" val="$D$33"/>
        <cfvo type="num" val="$D$30"/>
        <color rgb="FFFF7128"/>
        <color rgb="FFFFEB84"/>
        <color theme="9" tint="0.79998168889431442"/>
      </colorScale>
    </cfRule>
  </conditionalFormatting>
  <conditionalFormatting sqref="E3:E25">
    <cfRule type="colorScale" priority="42">
      <colorScale>
        <cfvo type="num" val="$E$31"/>
        <cfvo type="num" val="$E$33"/>
        <cfvo type="num" val="$E$30"/>
        <color rgb="FFFF7128"/>
        <color rgb="FFFFEB84"/>
        <color theme="9" tint="0.79998168889431442"/>
      </colorScale>
    </cfRule>
  </conditionalFormatting>
  <conditionalFormatting sqref="F3:F2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{10943309-06BC-CC4B-A875-E7BFD9086CBE}</x14:id>
        </ext>
      </extLst>
    </cfRule>
    <cfRule type="colorScale" priority="10">
      <colorScale>
        <cfvo type="num" val="$F$31"/>
        <cfvo type="num" val="$F$33"/>
        <cfvo type="num" val="$F$30"/>
        <color rgb="FFFF7128"/>
        <color rgb="FFFFEB84"/>
        <color theme="9" tint="0.79998168889431442"/>
      </colorScale>
    </cfRule>
  </conditionalFormatting>
  <conditionalFormatting sqref="G3:G2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{F6BA219E-1FF8-134B-94D3-539A43077F11}</x14:id>
        </ext>
      </extLst>
    </cfRule>
  </conditionalFormatting>
  <conditionalFormatting sqref="G3:G25">
    <cfRule type="colorScale" priority="8">
      <colorScale>
        <cfvo type="num" val="$G$31"/>
        <cfvo type="num" val="$G$33"/>
        <cfvo type="num" val="$G$30"/>
        <color rgb="FFFF7128"/>
        <color rgb="FFFFEB84"/>
        <color theme="9" tint="0.79998168889431442"/>
      </colorScale>
    </cfRule>
  </conditionalFormatting>
  <conditionalFormatting sqref="H1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{EFB10CC4-48B8-454A-A909-EAB24D69D2F6}</x14:id>
        </ext>
      </extLst>
    </cfRule>
  </conditionalFormatting>
  <conditionalFormatting sqref="H12">
    <cfRule type="colorScale" priority="6">
      <colorScale>
        <cfvo type="num" val="$E$31"/>
        <cfvo type="num" val="$E$33"/>
        <cfvo type="num" val="$E$30"/>
        <color rgb="FFFF7128"/>
        <color rgb="FFFFEB84"/>
        <color theme="9" tint="0.79998168889431442"/>
      </colorScale>
    </cfRule>
  </conditionalFormatting>
  <conditionalFormatting sqref="F4:F17 F19:F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{CF5DD332-49BF-BD4C-A394-096AC217AC9D}</x14:id>
        </ext>
      </extLst>
    </cfRule>
  </conditionalFormatting>
  <conditionalFormatting sqref="F4:F17 F19:F25">
    <cfRule type="colorScale" priority="4">
      <colorScale>
        <cfvo type="num" val="$F$31"/>
        <cfvo type="num" val="$F$33"/>
        <cfvo type="num" val="$F$30"/>
        <color rgb="FFFF7128"/>
        <color rgb="FFFFEB84"/>
        <color theme="9" tint="0.79998168889431442"/>
      </colorScale>
    </cfRule>
  </conditionalFormatting>
  <conditionalFormatting sqref="F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{7E91B48D-5A88-4648-9310-9F2B1B8F2AB9}</x14:id>
        </ext>
      </extLst>
    </cfRule>
  </conditionalFormatting>
  <conditionalFormatting sqref="F18">
    <cfRule type="colorScale" priority="2">
      <colorScale>
        <cfvo type="num" val="$F$31"/>
        <cfvo type="num" val="$F$33"/>
        <cfvo type="num" val="$F$30"/>
        <color rgb="FFFF7128"/>
        <color rgb="FFFFEB84"/>
        <color theme="9" tint="0.7999816888943144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38883-8FF8-B042-BF4D-1F99FF25B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B3:B25</xm:sqref>
        </x14:conditionalFormatting>
        <x14:conditionalFormatting xmlns:xm="http://schemas.microsoft.com/office/excel/2006/main">
          <x14:cfRule type="dataBar" id="{B79DD3FD-4899-B344-8D68-EBFC5D7F53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C3:C25</xm:sqref>
        </x14:conditionalFormatting>
        <x14:conditionalFormatting xmlns:xm="http://schemas.microsoft.com/office/excel/2006/main">
          <x14:cfRule type="dataBar" id="{B19FF62B-799A-504B-A257-4E7DCC0D33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D3:D25</xm:sqref>
        </x14:conditionalFormatting>
        <x14:conditionalFormatting xmlns:xm="http://schemas.microsoft.com/office/excel/2006/main">
          <x14:cfRule type="dataBar" id="{CFFC8883-ADE1-8840-9462-1DE2AA7F5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E3:E25</xm:sqref>
        </x14:conditionalFormatting>
        <x14:conditionalFormatting xmlns:xm="http://schemas.microsoft.com/office/excel/2006/main">
          <x14:cfRule type="dataBar" id="{10943309-06BC-CC4B-A875-E7BFD9086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F3:F25</xm:sqref>
        </x14:conditionalFormatting>
        <x14:conditionalFormatting xmlns:xm="http://schemas.microsoft.com/office/excel/2006/main">
          <x14:cfRule type="dataBar" id="{F6BA219E-1FF8-134B-94D3-539A43077F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G3:G25</xm:sqref>
        </x14:conditionalFormatting>
        <x14:conditionalFormatting xmlns:xm="http://schemas.microsoft.com/office/excel/2006/main">
          <x14:cfRule type="dataBar" id="{EFB10CC4-48B8-454A-A909-EAB24D69D2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CF5DD332-49BF-BD4C-A394-096AC217AC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F4:F17 F19:F25</xm:sqref>
        </x14:conditionalFormatting>
        <x14:conditionalFormatting xmlns:xm="http://schemas.microsoft.com/office/excel/2006/main">
          <x14:cfRule type="dataBar" id="{7E91B48D-5A88-4648-9310-9F2B1B8F2A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张宁</dc:creator>
  <cp:lastModifiedBy>张宁</cp:lastModifiedBy>
  <dcterms:created xsi:type="dcterms:W3CDTF">2020-10-05T08:57:16Z</dcterms:created>
  <dcterms:modified xsi:type="dcterms:W3CDTF">2020-10-09T07:52:20Z</dcterms:modified>
</cp:coreProperties>
</file>