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\$#,##0.00_);[Red]\(\$#,##0.00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cols>
    <col min="1" max="1" width="34.83203125" customWidth="1"/>
    <col min="2" max="2" width="12.83203125" customWidth="1"/>
    <col min="3" max="3" width="10.83203125" customWidth="1"/>
    <col min="4" max="4" width="15.83203125" customWidth="1"/>
    <col min="5" max="5" width="22.83203125" customWidth="1"/>
    <col min="6" max="6" width="23.83203125" customWidth="1"/>
    <col min="7" max="7" width="22.83203125" customWidth="1"/>
    <col min="8" max="8" width="27.83203125" customWidth="1"/>
    <col min="9" max="9" width="15.83203125" customWidth="1"/>
    <col min="10" max="10" width="15.83203125" customWidth="1"/>
    <col min="11" max="11" width="25.83203125" customWidth="1"/>
    <col min="12" max="12" width="15.83203125" customWidth="1"/>
    <col min="13" max="13" width="15.83203125" customWidth="1"/>
  </cols>
  <sheetData>
    <row r="1">
      <c r="A1" t="str">
        <v>Sku</v>
      </c>
      <c r="B1" t="str">
        <v>Shipment ID</v>
      </c>
      <c r="C1" t="str">
        <v>Quantity</v>
      </c>
      <c r="D1" t="str">
        <v>PPU</v>
      </c>
      <c r="E1" t="str">
        <v>Customize Package Cost</v>
      </c>
      <c r="F1" t="str">
        <v>Packing &amp; Labeling Cost</v>
      </c>
      <c r="G1" t="str">
        <v>Domestic Shipping Cost</v>
      </c>
      <c r="H1" t="str">
        <v>International Shipping Cost</v>
      </c>
      <c r="I1" t="str">
        <v>Payment Cost</v>
      </c>
      <c r="J1" t="str">
        <v>COGS</v>
      </c>
      <c r="K1" t="str">
        <v>Total Units In A Shipment</v>
      </c>
      <c r="L1" t="str">
        <v>Amount</v>
      </c>
      <c r="M1" t="str">
        <v>Total Amount</v>
      </c>
    </row>
    <row r="2">
      <c r="A2" t="str">
        <v>Auto Cup Holder Coaster</v>
      </c>
      <c r="B2" t="str">
        <v>FBA176X1FK4S</v>
      </c>
      <c r="C2">
        <v>10</v>
      </c>
      <c r="D2">
        <f>(906.01+46.5)/860*2/6.759</f>
        <v>0.32773184419051943</v>
      </c>
      <c r="E2">
        <v/>
      </c>
      <c r="F2">
        <v/>
      </c>
      <c r="G2">
        <f>560/6.759/502</f>
        <v>0.165</v>
      </c>
      <c r="H2">
        <v>0.3613</v>
      </c>
      <c r="I2">
        <v/>
      </c>
      <c r="J2">
        <f>SUM(D2:I2)</f>
        <v>0.854</v>
      </c>
      <c r="K2">
        <f>SUM(C2:C12)</f>
        <v>502</v>
      </c>
      <c r="L2">
        <f>J2*C2</f>
        <v>8.54</v>
      </c>
      <c r="M2">
        <f>SUM(L2:L12)</f>
        <v>3388.1184</v>
      </c>
    </row>
    <row r="3">
      <c r="A3" t="str">
        <v>Auto Seat Headrest Hook</v>
      </c>
      <c r="B3" t="str">
        <v>FBA176X1FK4S</v>
      </c>
      <c r="C3">
        <v>10</v>
      </c>
      <c r="D3">
        <f>(406.98+40)/2040*4/6.759</f>
        <v>0.12966879309794638</v>
      </c>
      <c r="E3">
        <v/>
      </c>
      <c r="F3">
        <v/>
      </c>
      <c r="G3">
        <f>560/6.759/502</f>
        <v>0.165</v>
      </c>
      <c r="H3">
        <v>0.3613</v>
      </c>
      <c r="I3">
        <v/>
      </c>
      <c r="J3">
        <f>SUM(D3:I3)</f>
        <v>0.656</v>
      </c>
      <c r="K3">
        <v/>
      </c>
      <c r="L3">
        <f>J3*C3</f>
        <v>6.56</v>
      </c>
      <c r="M3">
        <v/>
      </c>
    </row>
    <row r="4">
      <c r="A4" t="str">
        <v>Auto Sunglass Holder</v>
      </c>
      <c r="B4" t="str">
        <v>FBA176X1FK4S</v>
      </c>
      <c r="C4">
        <v>10</v>
      </c>
      <c r="D4">
        <f>(145+8)/10*1/6.759</f>
        <v>2.263648468708389</v>
      </c>
      <c r="E4">
        <v/>
      </c>
      <c r="F4">
        <v/>
      </c>
      <c r="G4">
        <f>560/6.759/502</f>
        <v>0.165</v>
      </c>
      <c r="H4">
        <v>0.3613</v>
      </c>
      <c r="I4">
        <v/>
      </c>
      <c r="J4">
        <f>SUM(D4:I4)</f>
        <v>2.7899</v>
      </c>
      <c r="K4">
        <v/>
      </c>
      <c r="L4">
        <f>J4*C4</f>
        <v>27.899</v>
      </c>
      <c r="M4">
        <v/>
      </c>
    </row>
    <row r="5">
      <c r="A5" t="str">
        <v>Auto Tissue Holder</v>
      </c>
      <c r="B5" t="str">
        <v>FBA176X1FK4S</v>
      </c>
      <c r="C5">
        <v>10</v>
      </c>
      <c r="D5">
        <f>65/10*1/6.759</f>
        <v>0.9616807220002959</v>
      </c>
      <c r="E5">
        <v/>
      </c>
      <c r="F5">
        <v/>
      </c>
      <c r="G5">
        <f>560/6.759/502</f>
        <v>0.165</v>
      </c>
      <c r="H5">
        <v>0.3613</v>
      </c>
      <c r="I5">
        <v/>
      </c>
      <c r="J5">
        <f>SUM(D5:I5)</f>
        <v>1.488</v>
      </c>
      <c r="K5">
        <v/>
      </c>
      <c r="L5">
        <f>J5*C5</f>
        <v>14.88</v>
      </c>
      <c r="M5">
        <v/>
      </c>
    </row>
    <row r="6">
      <c r="A6" t="str">
        <v>Auto seat belt shoulder protection</v>
      </c>
      <c r="B6" t="str">
        <v>FBA176X1FK4S</v>
      </c>
      <c r="C6">
        <v>10</v>
      </c>
      <c r="D6">
        <f>3010/860*2/6.759</f>
        <v>1.0356561621541647</v>
      </c>
      <c r="E6">
        <v/>
      </c>
      <c r="F6">
        <v/>
      </c>
      <c r="G6">
        <f>560/6.759/502</f>
        <v>0.165</v>
      </c>
      <c r="H6">
        <v>0.3613</v>
      </c>
      <c r="I6">
        <v/>
      </c>
      <c r="J6">
        <f>SUM(D6:I6)</f>
        <v>1.5619</v>
      </c>
      <c r="K6">
        <v/>
      </c>
      <c r="L6">
        <f>J6*C6</f>
        <v>15.619</v>
      </c>
      <c r="M6">
        <v/>
      </c>
    </row>
    <row r="7">
      <c r="A7" t="str">
        <v>Auto-Bag-Leather-Black</v>
      </c>
      <c r="B7" t="str">
        <v>FBA176X1FK4S</v>
      </c>
      <c r="C7">
        <v>16</v>
      </c>
      <c r="D7">
        <f>(420/20*1+(406.98+40)/2040*4)/6.759</f>
        <v>3.236637279560441</v>
      </c>
      <c r="E7">
        <f>6/6.759</f>
        <v>0.8877052818464269</v>
      </c>
      <c r="F7">
        <v/>
      </c>
      <c r="G7">
        <f>560/6.759/502</f>
        <v>0.165</v>
      </c>
      <c r="H7">
        <v>0.3613</v>
      </c>
      <c r="I7">
        <v/>
      </c>
      <c r="J7">
        <f>SUM(D7:I7)</f>
        <v>4.6506</v>
      </c>
      <c r="K7">
        <v/>
      </c>
      <c r="L7">
        <f>J7*C7</f>
        <v>74.4096</v>
      </c>
      <c r="M7">
        <v/>
      </c>
    </row>
    <row r="8">
      <c r="A8" t="str">
        <v>Auto-Bag-Leather-Grey</v>
      </c>
      <c r="B8" t="str">
        <v>FBA176X1FK4S</v>
      </c>
      <c r="C8">
        <v>16</v>
      </c>
      <c r="D8">
        <f>(420/20*1+(406.98+40)/2040*4)/6.759</f>
        <v>3.236637279560441</v>
      </c>
      <c r="E8">
        <f>6/6.759</f>
        <v>0.8877052818464269</v>
      </c>
      <c r="F8">
        <v/>
      </c>
      <c r="G8">
        <f>560/6.759/502</f>
        <v>0.165</v>
      </c>
      <c r="H8">
        <v>0.3613</v>
      </c>
      <c r="I8">
        <v/>
      </c>
      <c r="J8">
        <f>SUM(D8:I8)</f>
        <v>4.6506</v>
      </c>
      <c r="K8">
        <v/>
      </c>
      <c r="L8">
        <f>J8*C8</f>
        <v>74.4096</v>
      </c>
      <c r="M8">
        <v/>
      </c>
    </row>
    <row r="9">
      <c r="A9" t="str">
        <v>Auto-Bag-Suede-Black</v>
      </c>
      <c r="B9" t="str">
        <v>FBA176X1FK4S</v>
      </c>
      <c r="C9">
        <v>16</v>
      </c>
      <c r="D9">
        <f>(8320/260*1+(406.98+40)/2040*4)/6.759</f>
        <v>4.864096962945556</v>
      </c>
      <c r="E9">
        <f>6/6.759</f>
        <v>0.8877052818464269</v>
      </c>
      <c r="F9">
        <v/>
      </c>
      <c r="G9">
        <f>560/6.759/502</f>
        <v>0.165</v>
      </c>
      <c r="H9">
        <v>0.3613</v>
      </c>
      <c r="I9">
        <v/>
      </c>
      <c r="J9">
        <f>SUM(D9:I9)</f>
        <v>6.2781</v>
      </c>
      <c r="K9">
        <v/>
      </c>
      <c r="L9">
        <f>J9*C9</f>
        <v>100.4496</v>
      </c>
      <c r="M9">
        <v/>
      </c>
    </row>
    <row r="10">
      <c r="A10" t="str">
        <v>Auto-Bag-Suede-Black-Set</v>
      </c>
      <c r="B10" t="str">
        <v>FBA176X1FK4S</v>
      </c>
      <c r="C10">
        <v>208</v>
      </c>
      <c r="D10">
        <f>(8320/260*1+3010/860*2+(906.01+46.5)/860*2+(406.98+40)/2040*4)/6.759</f>
        <v>6.22748496929024</v>
      </c>
      <c r="E10">
        <f>6/6.759</f>
        <v>0.8877052818464269</v>
      </c>
      <c r="F10">
        <v/>
      </c>
      <c r="G10">
        <f>560/6.759/502</f>
        <v>0.165</v>
      </c>
      <c r="H10">
        <v>0.3613</v>
      </c>
      <c r="I10">
        <v/>
      </c>
      <c r="J10">
        <f>SUM(D10:I10)</f>
        <v>7.6415</v>
      </c>
      <c r="K10">
        <v/>
      </c>
      <c r="L10">
        <f>J10*C10</f>
        <v>1589.432</v>
      </c>
      <c r="M10">
        <v/>
      </c>
    </row>
    <row r="11">
      <c r="A11" t="str">
        <v>Auto-Bag-Suede-Grey</v>
      </c>
      <c r="B11" t="str">
        <v>FBA176X1FK4S</v>
      </c>
      <c r="C11">
        <v>16</v>
      </c>
      <c r="D11">
        <f>(6400/200*1+(406.98+40)/2040*4)/6.759</f>
        <v>4.864096962945556</v>
      </c>
      <c r="E11">
        <f>6/6.759</f>
        <v>0.8877052818464269</v>
      </c>
      <c r="F11">
        <v/>
      </c>
      <c r="G11">
        <f>560/6.759/502</f>
        <v>0.165</v>
      </c>
      <c r="H11">
        <v>0.3613</v>
      </c>
      <c r="I11">
        <v/>
      </c>
      <c r="J11">
        <f>SUM(D11:I11)</f>
        <v>6.2781</v>
      </c>
      <c r="K11">
        <v/>
      </c>
      <c r="L11">
        <f>J11*C11</f>
        <v>100.4496</v>
      </c>
      <c r="M11">
        <v/>
      </c>
    </row>
    <row r="12">
      <c r="A12" t="str">
        <v>Auto-Bag-Suede-Grey-Set</v>
      </c>
      <c r="B12" t="str">
        <v>FBA176X1FK4S</v>
      </c>
      <c r="C12">
        <v>180</v>
      </c>
      <c r="D12">
        <f>(6400/200*1+3010/860*2+(906.01+46.5)/860*2+(406.98+40)/2040*4)/6.759</f>
        <v>6.22748496929024</v>
      </c>
      <c r="E12">
        <f>6/6.759</f>
        <v>0.8877052818464269</v>
      </c>
      <c r="F12">
        <v/>
      </c>
      <c r="G12">
        <f>560/6.759/502</f>
        <v>0.165</v>
      </c>
      <c r="H12">
        <v>0.3613</v>
      </c>
      <c r="I12">
        <v/>
      </c>
      <c r="J12">
        <f>SUM(D12:I12)</f>
        <v>7.6415</v>
      </c>
      <c r="K12">
        <v/>
      </c>
      <c r="L12">
        <f>J12*C12</f>
        <v>1375.47</v>
      </c>
      <c r="M12">
        <v/>
      </c>
    </row>
  </sheetData>
  <ignoredErrors>
    <ignoredError numberStoredAsText="1" sqref="A1:M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