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6139" documentId="6_{8FFABC59-1850-3045-A36A-A45D9C6454F5}" xr6:coauthVersionLast="47" xr6:coauthVersionMax="47" xr10:uidLastSave="{2463A5AA-EF74-4FA3-BD69-C56931F755FB}"/>
  <bookViews>
    <workbookView xWindow="240" yWindow="105" windowWidth="14805" windowHeight="8010" firstSheet="1" xr2:uid="{00000000-000D-0000-FFFF-FFFF00000000}"/>
  </bookViews>
  <sheets>
    <sheet name="HOME" sheetId="12" r:id="rId1"/>
    <sheet name="Attendance" sheetId="1" r:id="rId2"/>
    <sheet name="Totals" sheetId="11" r:id="rId3"/>
    <sheet name="Trends" sheetId="16" r:id="rId4"/>
    <sheet name="Name 1" sheetId="2" r:id="rId5"/>
    <sheet name="Name 2" sheetId="3" r:id="rId6"/>
    <sheet name="Name 3" sheetId="4" r:id="rId7"/>
    <sheet name="Name 4" sheetId="5" r:id="rId8"/>
    <sheet name="Name 5" sheetId="6" r:id="rId9"/>
    <sheet name="Name 6" sheetId="7" r:id="rId10"/>
    <sheet name="Name 7" sheetId="8" r:id="rId11"/>
    <sheet name="Name 8" sheetId="9" r:id="rId12"/>
    <sheet name="Name 9" sheetId="13" r:id="rId13"/>
    <sheet name="Name 10" sheetId="10" r:id="rId14"/>
    <sheet name="Name 11" sheetId="14" r:id="rId15"/>
    <sheet name="Name 12" sheetId="15" r:id="rId16"/>
  </sheets>
  <definedNames>
    <definedName name="_xlnm._FilterDatabase" localSheetId="2" hidden="1">Totals!$Q$3:$Z$7</definedName>
    <definedName name="_xlnm._FilterDatabase" localSheetId="0" hidden="1">HOME!$C$35:$F$41</definedName>
    <definedName name="MTWThF" comment="Monday">Attendance!$AF$3</definedName>
    <definedName name="MTWThF_T" comment="Tuesday">OFFSET(Attendance!$AF$3,3,0)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6" i="1" l="1"/>
  <c r="AF8" i="1"/>
  <c r="AF7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B2" i="16"/>
  <c r="A1" i="11"/>
  <c r="C7" i="16"/>
  <c r="D7" i="16"/>
  <c r="E7" i="16"/>
  <c r="F7" i="16"/>
  <c r="G7" i="16"/>
  <c r="H7" i="16"/>
  <c r="I7" i="16"/>
  <c r="J7" i="16"/>
  <c r="K7" i="16"/>
  <c r="L7" i="16"/>
  <c r="M7" i="16"/>
  <c r="N7" i="16"/>
  <c r="C3" i="16"/>
  <c r="D3" i="16"/>
  <c r="E3" i="16"/>
  <c r="F3" i="16"/>
  <c r="G3" i="16"/>
  <c r="H3" i="16"/>
  <c r="I3" i="16"/>
  <c r="J3" i="16"/>
  <c r="K3" i="16"/>
  <c r="L3" i="16"/>
  <c r="M3" i="16"/>
  <c r="N3" i="16"/>
  <c r="C4" i="16"/>
  <c r="D4" i="16"/>
  <c r="E4" i="16"/>
  <c r="F4" i="16"/>
  <c r="G4" i="16"/>
  <c r="H4" i="16"/>
  <c r="I4" i="16"/>
  <c r="J4" i="16"/>
  <c r="K4" i="16"/>
  <c r="L4" i="16"/>
  <c r="M4" i="16"/>
  <c r="N4" i="16"/>
  <c r="C5" i="16"/>
  <c r="D5" i="16"/>
  <c r="E5" i="16"/>
  <c r="F5" i="16"/>
  <c r="G5" i="16"/>
  <c r="H5" i="16"/>
  <c r="I5" i="16"/>
  <c r="J5" i="16"/>
  <c r="K5" i="16"/>
  <c r="L5" i="16"/>
  <c r="M5" i="16"/>
  <c r="N5" i="16"/>
  <c r="C6" i="16"/>
  <c r="D6" i="16"/>
  <c r="E6" i="16"/>
  <c r="F6" i="16"/>
  <c r="G6" i="16"/>
  <c r="H6" i="16"/>
  <c r="I6" i="16"/>
  <c r="J6" i="16"/>
  <c r="K6" i="16"/>
  <c r="L6" i="16"/>
  <c r="M6" i="16"/>
  <c r="N6" i="16"/>
  <c r="N2" i="16"/>
  <c r="M2" i="16"/>
  <c r="L2" i="16"/>
  <c r="K2" i="16"/>
  <c r="J2" i="16"/>
  <c r="I2" i="16"/>
  <c r="H2" i="16"/>
  <c r="G2" i="16"/>
  <c r="F2" i="16"/>
  <c r="E2" i="16"/>
  <c r="D2" i="16"/>
  <c r="C2" i="16"/>
  <c r="AF3" i="1"/>
  <c r="C8" i="16"/>
  <c r="D8" i="16"/>
  <c r="E8" i="16"/>
  <c r="F8" i="16"/>
  <c r="G8" i="16"/>
  <c r="H8" i="16"/>
  <c r="I8" i="16"/>
  <c r="J8" i="16"/>
  <c r="K8" i="16"/>
  <c r="L8" i="16"/>
  <c r="M8" i="16"/>
  <c r="N8" i="16"/>
  <c r="C9" i="16"/>
  <c r="D9" i="16"/>
  <c r="E9" i="16"/>
  <c r="F9" i="16"/>
  <c r="G9" i="16"/>
  <c r="H9" i="16"/>
  <c r="I9" i="16"/>
  <c r="J9" i="16"/>
  <c r="K9" i="16"/>
  <c r="L9" i="16"/>
  <c r="M9" i="16"/>
  <c r="N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N1" i="16"/>
  <c r="M1" i="16"/>
  <c r="L1" i="16"/>
  <c r="K1" i="16"/>
  <c r="J1" i="16"/>
  <c r="I1" i="16"/>
  <c r="H1" i="16"/>
  <c r="G1" i="16"/>
  <c r="F1" i="16"/>
  <c r="E1" i="16"/>
  <c r="D1" i="16"/>
  <c r="C1" i="16"/>
  <c r="AH3" i="1"/>
  <c r="AF13" i="1"/>
  <c r="AA1" i="1"/>
  <c r="H33" i="12"/>
  <c r="A2" i="14"/>
  <c r="AC1" i="1"/>
  <c r="L33" i="12"/>
  <c r="A2" i="15"/>
  <c r="A3" i="1"/>
  <c r="A4" i="1"/>
  <c r="A5" i="1"/>
  <c r="C6" i="1"/>
  <c r="A6" i="1"/>
  <c r="A7" i="1"/>
  <c r="A8" i="1"/>
  <c r="C9" i="1"/>
  <c r="A9" i="1"/>
  <c r="A10" i="1"/>
  <c r="A11" i="1"/>
  <c r="C12" i="1"/>
  <c r="A12" i="1"/>
  <c r="A13" i="1"/>
  <c r="A14" i="1"/>
  <c r="C15" i="1"/>
  <c r="A15" i="1"/>
  <c r="A16" i="1"/>
  <c r="A17" i="1"/>
  <c r="C18" i="1"/>
  <c r="A18" i="1"/>
  <c r="A19" i="1"/>
  <c r="A20" i="1"/>
  <c r="C21" i="1"/>
  <c r="A21" i="1"/>
  <c r="A22" i="1"/>
  <c r="A23" i="1"/>
  <c r="C24" i="1"/>
  <c r="A24" i="1"/>
  <c r="A25" i="1"/>
  <c r="A26" i="1"/>
  <c r="C27" i="1"/>
  <c r="A27" i="1"/>
  <c r="A28" i="1"/>
  <c r="A29" i="1"/>
  <c r="C30" i="1"/>
  <c r="A30" i="1"/>
  <c r="A31" i="1"/>
  <c r="A32" i="1"/>
  <c r="C33" i="1"/>
  <c r="A33" i="1"/>
  <c r="A34" i="1"/>
  <c r="A35" i="1"/>
  <c r="C36" i="1"/>
  <c r="A36" i="1"/>
  <c r="A37" i="1"/>
  <c r="A38" i="1"/>
  <c r="C39" i="1"/>
  <c r="A39" i="1"/>
  <c r="A40" i="1"/>
  <c r="A41" i="1"/>
  <c r="C42" i="1"/>
  <c r="A42" i="1"/>
  <c r="A43" i="1"/>
  <c r="A44" i="1"/>
  <c r="C45" i="1"/>
  <c r="A45" i="1"/>
  <c r="A46" i="1"/>
  <c r="A47" i="1"/>
  <c r="C48" i="1"/>
  <c r="A48" i="1"/>
  <c r="A49" i="1"/>
  <c r="A50" i="1"/>
  <c r="C51" i="1"/>
  <c r="A51" i="1"/>
  <c r="A52" i="1"/>
  <c r="A53" i="1"/>
  <c r="C54" i="1"/>
  <c r="A54" i="1"/>
  <c r="A55" i="1"/>
  <c r="A56" i="1"/>
  <c r="C57" i="1"/>
  <c r="A57" i="1"/>
  <c r="A58" i="1"/>
  <c r="A59" i="1"/>
  <c r="C60" i="1"/>
  <c r="A60" i="1"/>
  <c r="A61" i="1"/>
  <c r="A62" i="1"/>
  <c r="C63" i="1"/>
  <c r="A63" i="1"/>
  <c r="A64" i="1"/>
  <c r="A65" i="1"/>
  <c r="C66" i="1"/>
  <c r="A66" i="1"/>
  <c r="A67" i="1"/>
  <c r="A68" i="1"/>
  <c r="C69" i="1"/>
  <c r="A69" i="1"/>
  <c r="A70" i="1"/>
  <c r="A71" i="1"/>
  <c r="C72" i="1"/>
  <c r="A72" i="1"/>
  <c r="A73" i="1"/>
  <c r="A74" i="1"/>
  <c r="C75" i="1"/>
  <c r="A75" i="1"/>
  <c r="A76" i="1"/>
  <c r="A77" i="1"/>
  <c r="C78" i="1"/>
  <c r="A78" i="1"/>
  <c r="A79" i="1"/>
  <c r="A80" i="1"/>
  <c r="C81" i="1"/>
  <c r="A81" i="1"/>
  <c r="A82" i="1"/>
  <c r="A83" i="1"/>
  <c r="C84" i="1"/>
  <c r="A84" i="1"/>
  <c r="A85" i="1"/>
  <c r="A86" i="1"/>
  <c r="C87" i="1"/>
  <c r="A87" i="1"/>
  <c r="A88" i="1"/>
  <c r="A89" i="1"/>
  <c r="C90" i="1"/>
  <c r="A90" i="1"/>
  <c r="A91" i="1"/>
  <c r="A92" i="1"/>
  <c r="C93" i="1"/>
  <c r="A93" i="1"/>
  <c r="A94" i="1"/>
  <c r="A95" i="1"/>
  <c r="C96" i="1"/>
  <c r="A96" i="1"/>
  <c r="A97" i="1"/>
  <c r="A98" i="1"/>
  <c r="C99" i="1"/>
  <c r="A99" i="1"/>
  <c r="A100" i="1"/>
  <c r="A101" i="1"/>
  <c r="C102" i="1"/>
  <c r="A102" i="1"/>
  <c r="A103" i="1"/>
  <c r="A104" i="1"/>
  <c r="C105" i="1"/>
  <c r="A105" i="1"/>
  <c r="A106" i="1"/>
  <c r="A107" i="1"/>
  <c r="C108" i="1"/>
  <c r="A108" i="1"/>
  <c r="A109" i="1"/>
  <c r="A110" i="1"/>
  <c r="C111" i="1"/>
  <c r="A111" i="1"/>
  <c r="A112" i="1"/>
  <c r="A113" i="1"/>
  <c r="C114" i="1"/>
  <c r="A114" i="1"/>
  <c r="A115" i="1"/>
  <c r="A116" i="1"/>
  <c r="C117" i="1"/>
  <c r="A117" i="1"/>
  <c r="A118" i="1"/>
  <c r="A119" i="1"/>
  <c r="C120" i="1"/>
  <c r="A120" i="1"/>
  <c r="A121" i="1"/>
  <c r="A122" i="1"/>
  <c r="C123" i="1"/>
  <c r="A123" i="1"/>
  <c r="A124" i="1"/>
  <c r="A125" i="1"/>
  <c r="C126" i="1"/>
  <c r="A126" i="1"/>
  <c r="A127" i="1"/>
  <c r="A128" i="1"/>
  <c r="C129" i="1"/>
  <c r="A129" i="1"/>
  <c r="A130" i="1"/>
  <c r="A131" i="1"/>
  <c r="C132" i="1"/>
  <c r="A132" i="1"/>
  <c r="A133" i="1"/>
  <c r="A134" i="1"/>
  <c r="C135" i="1"/>
  <c r="A135" i="1"/>
  <c r="A136" i="1"/>
  <c r="A137" i="1"/>
  <c r="C138" i="1"/>
  <c r="A138" i="1"/>
  <c r="A139" i="1"/>
  <c r="A140" i="1"/>
  <c r="C141" i="1"/>
  <c r="A141" i="1"/>
  <c r="A142" i="1"/>
  <c r="A143" i="1"/>
  <c r="C144" i="1"/>
  <c r="A144" i="1"/>
  <c r="A145" i="1"/>
  <c r="A146" i="1"/>
  <c r="C147" i="1"/>
  <c r="A147" i="1"/>
  <c r="A148" i="1"/>
  <c r="A149" i="1"/>
  <c r="C150" i="1"/>
  <c r="A150" i="1"/>
  <c r="A151" i="1"/>
  <c r="A152" i="1"/>
  <c r="C153" i="1"/>
  <c r="A153" i="1"/>
  <c r="A154" i="1"/>
  <c r="A155" i="1"/>
  <c r="C156" i="1"/>
  <c r="A156" i="1"/>
  <c r="A157" i="1"/>
  <c r="A158" i="1"/>
  <c r="C159" i="1"/>
  <c r="A159" i="1"/>
  <c r="A160" i="1"/>
  <c r="A161" i="1"/>
  <c r="C162" i="1"/>
  <c r="A162" i="1"/>
  <c r="A163" i="1"/>
  <c r="A164" i="1"/>
  <c r="C165" i="1"/>
  <c r="A165" i="1"/>
  <c r="A166" i="1"/>
  <c r="A167" i="1"/>
  <c r="C168" i="1"/>
  <c r="A168" i="1"/>
  <c r="A169" i="1"/>
  <c r="A170" i="1"/>
  <c r="C171" i="1"/>
  <c r="A171" i="1"/>
  <c r="A172" i="1"/>
  <c r="A173" i="1"/>
  <c r="C174" i="1"/>
  <c r="A174" i="1"/>
  <c r="A175" i="1"/>
  <c r="A176" i="1"/>
  <c r="C177" i="1"/>
  <c r="A177" i="1"/>
  <c r="A178" i="1"/>
  <c r="A179" i="1"/>
  <c r="C180" i="1"/>
  <c r="A180" i="1"/>
  <c r="A181" i="1"/>
  <c r="A182" i="1"/>
  <c r="C183" i="1"/>
  <c r="A183" i="1"/>
  <c r="A184" i="1"/>
  <c r="A185" i="1"/>
  <c r="C186" i="1"/>
  <c r="A186" i="1"/>
  <c r="A187" i="1"/>
  <c r="A188" i="1"/>
  <c r="C189" i="1"/>
  <c r="A189" i="1"/>
  <c r="A190" i="1"/>
  <c r="A191" i="1"/>
  <c r="C192" i="1"/>
  <c r="A192" i="1"/>
  <c r="A193" i="1"/>
  <c r="A194" i="1"/>
  <c r="C195" i="1"/>
  <c r="A195" i="1"/>
  <c r="A196" i="1"/>
  <c r="A197" i="1"/>
  <c r="C198" i="1"/>
  <c r="A198" i="1"/>
  <c r="A199" i="1"/>
  <c r="A200" i="1"/>
  <c r="C201" i="1"/>
  <c r="A201" i="1"/>
  <c r="A202" i="1"/>
  <c r="A203" i="1"/>
  <c r="C204" i="1"/>
  <c r="A204" i="1"/>
  <c r="A205" i="1"/>
  <c r="A206" i="1"/>
  <c r="C207" i="1"/>
  <c r="A207" i="1"/>
  <c r="A208" i="1"/>
  <c r="A209" i="1"/>
  <c r="C210" i="1"/>
  <c r="A210" i="1"/>
  <c r="A211" i="1"/>
  <c r="A212" i="1"/>
  <c r="C213" i="1"/>
  <c r="A213" i="1"/>
  <c r="A214" i="1"/>
  <c r="A215" i="1"/>
  <c r="C216" i="1"/>
  <c r="A216" i="1"/>
  <c r="A217" i="1"/>
  <c r="A218" i="1"/>
  <c r="C219" i="1"/>
  <c r="A219" i="1"/>
  <c r="A220" i="1"/>
  <c r="A221" i="1"/>
  <c r="C222" i="1"/>
  <c r="A222" i="1"/>
  <c r="A223" i="1"/>
  <c r="A224" i="1"/>
  <c r="C225" i="1"/>
  <c r="A225" i="1"/>
  <c r="A226" i="1"/>
  <c r="A227" i="1"/>
  <c r="C228" i="1"/>
  <c r="A228" i="1"/>
  <c r="A229" i="1"/>
  <c r="A230" i="1"/>
  <c r="C231" i="1"/>
  <c r="A231" i="1"/>
  <c r="A232" i="1"/>
  <c r="A233" i="1"/>
  <c r="C234" i="1"/>
  <c r="A234" i="1"/>
  <c r="A235" i="1"/>
  <c r="A236" i="1"/>
  <c r="C237" i="1"/>
  <c r="A237" i="1"/>
  <c r="A238" i="1"/>
  <c r="A239" i="1"/>
  <c r="C240" i="1"/>
  <c r="A240" i="1"/>
  <c r="A241" i="1"/>
  <c r="A242" i="1"/>
  <c r="C243" i="1"/>
  <c r="A243" i="1"/>
  <c r="A244" i="1"/>
  <c r="A245" i="1"/>
  <c r="C246" i="1"/>
  <c r="A246" i="1"/>
  <c r="A247" i="1"/>
  <c r="A248" i="1"/>
  <c r="C249" i="1"/>
  <c r="A249" i="1"/>
  <c r="A250" i="1"/>
  <c r="A251" i="1"/>
  <c r="C252" i="1"/>
  <c r="A252" i="1"/>
  <c r="A253" i="1"/>
  <c r="A254" i="1"/>
  <c r="C255" i="1"/>
  <c r="A255" i="1"/>
  <c r="A256" i="1"/>
  <c r="A257" i="1"/>
  <c r="C258" i="1"/>
  <c r="A258" i="1"/>
  <c r="A259" i="1"/>
  <c r="A260" i="1"/>
  <c r="C261" i="1"/>
  <c r="A261" i="1"/>
  <c r="A262" i="1"/>
  <c r="A263" i="1"/>
  <c r="C264" i="1"/>
  <c r="A264" i="1"/>
  <c r="A265" i="1"/>
  <c r="A266" i="1"/>
  <c r="C267" i="1"/>
  <c r="A267" i="1"/>
  <c r="A268" i="1"/>
  <c r="A269" i="1"/>
  <c r="C270" i="1"/>
  <c r="A270" i="1"/>
  <c r="A271" i="1"/>
  <c r="A272" i="1"/>
  <c r="C273" i="1"/>
  <c r="A273" i="1"/>
  <c r="A274" i="1"/>
  <c r="A275" i="1"/>
  <c r="C276" i="1"/>
  <c r="A276" i="1"/>
  <c r="A277" i="1"/>
  <c r="A278" i="1"/>
  <c r="C279" i="1"/>
  <c r="A279" i="1"/>
  <c r="A280" i="1"/>
  <c r="A281" i="1"/>
  <c r="C282" i="1"/>
  <c r="A282" i="1"/>
  <c r="A283" i="1"/>
  <c r="A284" i="1"/>
  <c r="C285" i="1"/>
  <c r="A285" i="1"/>
  <c r="A286" i="1"/>
  <c r="A287" i="1"/>
  <c r="C288" i="1"/>
  <c r="A288" i="1"/>
  <c r="A289" i="1"/>
  <c r="A290" i="1"/>
  <c r="C291" i="1"/>
  <c r="A291" i="1"/>
  <c r="A292" i="1"/>
  <c r="A293" i="1"/>
  <c r="C294" i="1"/>
  <c r="A294" i="1"/>
  <c r="A295" i="1"/>
  <c r="A296" i="1"/>
  <c r="C297" i="1"/>
  <c r="A297" i="1"/>
  <c r="A298" i="1"/>
  <c r="A299" i="1"/>
  <c r="C300" i="1"/>
  <c r="A300" i="1"/>
  <c r="A301" i="1"/>
  <c r="A302" i="1"/>
  <c r="C303" i="1"/>
  <c r="A303" i="1"/>
  <c r="A304" i="1"/>
  <c r="A305" i="1"/>
  <c r="C306" i="1"/>
  <c r="A306" i="1"/>
  <c r="A307" i="1"/>
  <c r="A308" i="1"/>
  <c r="C309" i="1"/>
  <c r="A309" i="1"/>
  <c r="A310" i="1"/>
  <c r="A311" i="1"/>
  <c r="C312" i="1"/>
  <c r="A312" i="1"/>
  <c r="A313" i="1"/>
  <c r="A314" i="1"/>
  <c r="C315" i="1"/>
  <c r="A315" i="1"/>
  <c r="A316" i="1"/>
  <c r="A317" i="1"/>
  <c r="C318" i="1"/>
  <c r="A318" i="1"/>
  <c r="A319" i="1"/>
  <c r="A320" i="1"/>
  <c r="C321" i="1"/>
  <c r="A321" i="1"/>
  <c r="A322" i="1"/>
  <c r="A323" i="1"/>
  <c r="C324" i="1"/>
  <c r="A324" i="1"/>
  <c r="A325" i="1"/>
  <c r="A326" i="1"/>
  <c r="C327" i="1"/>
  <c r="A327" i="1"/>
  <c r="A328" i="1"/>
  <c r="A329" i="1"/>
  <c r="C330" i="1"/>
  <c r="A330" i="1"/>
  <c r="A331" i="1"/>
  <c r="A332" i="1"/>
  <c r="C333" i="1"/>
  <c r="A333" i="1"/>
  <c r="A334" i="1"/>
  <c r="A335" i="1"/>
  <c r="C336" i="1"/>
  <c r="A336" i="1"/>
  <c r="A337" i="1"/>
  <c r="A338" i="1"/>
  <c r="C339" i="1"/>
  <c r="A339" i="1"/>
  <c r="A340" i="1"/>
  <c r="A341" i="1"/>
  <c r="C342" i="1"/>
  <c r="A342" i="1"/>
  <c r="A343" i="1"/>
  <c r="A344" i="1"/>
  <c r="C345" i="1"/>
  <c r="A345" i="1"/>
  <c r="A346" i="1"/>
  <c r="A347" i="1"/>
  <c r="C348" i="1"/>
  <c r="A348" i="1"/>
  <c r="A349" i="1"/>
  <c r="A350" i="1"/>
  <c r="C351" i="1"/>
  <c r="A351" i="1"/>
  <c r="A352" i="1"/>
  <c r="A353" i="1"/>
  <c r="C354" i="1"/>
  <c r="A354" i="1"/>
  <c r="A355" i="1"/>
  <c r="A356" i="1"/>
  <c r="C357" i="1"/>
  <c r="A357" i="1"/>
  <c r="A358" i="1"/>
  <c r="A359" i="1"/>
  <c r="C360" i="1"/>
  <c r="A360" i="1"/>
  <c r="A361" i="1"/>
  <c r="A362" i="1"/>
  <c r="C363" i="1"/>
  <c r="A363" i="1"/>
  <c r="A364" i="1"/>
  <c r="A365" i="1"/>
  <c r="C366" i="1"/>
  <c r="A366" i="1"/>
  <c r="A367" i="1"/>
  <c r="A368" i="1"/>
  <c r="C369" i="1"/>
  <c r="A369" i="1"/>
  <c r="A370" i="1"/>
  <c r="A371" i="1"/>
  <c r="C372" i="1"/>
  <c r="A372" i="1"/>
  <c r="A373" i="1"/>
  <c r="A374" i="1"/>
  <c r="C375" i="1"/>
  <c r="A375" i="1"/>
  <c r="A376" i="1"/>
  <c r="A377" i="1"/>
  <c r="C378" i="1"/>
  <c r="A378" i="1"/>
  <c r="A379" i="1"/>
  <c r="A380" i="1"/>
  <c r="C381" i="1"/>
  <c r="A381" i="1"/>
  <c r="A382" i="1"/>
  <c r="A383" i="1"/>
  <c r="C384" i="1"/>
  <c r="A384" i="1"/>
  <c r="A385" i="1"/>
  <c r="A386" i="1"/>
  <c r="C387" i="1"/>
  <c r="A387" i="1"/>
  <c r="A388" i="1"/>
  <c r="A389" i="1"/>
  <c r="C390" i="1"/>
  <c r="A390" i="1"/>
  <c r="A391" i="1"/>
  <c r="A392" i="1"/>
  <c r="C393" i="1"/>
  <c r="A393" i="1"/>
  <c r="A394" i="1"/>
  <c r="A395" i="1"/>
  <c r="C396" i="1"/>
  <c r="A396" i="1"/>
  <c r="A397" i="1"/>
  <c r="A398" i="1"/>
  <c r="C399" i="1"/>
  <c r="A399" i="1"/>
  <c r="A400" i="1"/>
  <c r="A401" i="1"/>
  <c r="C402" i="1"/>
  <c r="A402" i="1"/>
  <c r="A403" i="1"/>
  <c r="A404" i="1"/>
  <c r="C405" i="1"/>
  <c r="A405" i="1"/>
  <c r="A406" i="1"/>
  <c r="A407" i="1"/>
  <c r="C408" i="1"/>
  <c r="A408" i="1"/>
  <c r="A409" i="1"/>
  <c r="A410" i="1"/>
  <c r="C411" i="1"/>
  <c r="A411" i="1"/>
  <c r="A412" i="1"/>
  <c r="A413" i="1"/>
  <c r="C414" i="1"/>
  <c r="A414" i="1"/>
  <c r="A415" i="1"/>
  <c r="A416" i="1"/>
  <c r="C417" i="1"/>
  <c r="A417" i="1"/>
  <c r="A418" i="1"/>
  <c r="A419" i="1"/>
  <c r="C420" i="1"/>
  <c r="A420" i="1"/>
  <c r="A421" i="1"/>
  <c r="A422" i="1"/>
  <c r="C423" i="1"/>
  <c r="A423" i="1"/>
  <c r="A424" i="1"/>
  <c r="A425" i="1"/>
  <c r="C426" i="1"/>
  <c r="A426" i="1"/>
  <c r="A427" i="1"/>
  <c r="A428" i="1"/>
  <c r="C429" i="1"/>
  <c r="A429" i="1"/>
  <c r="A430" i="1"/>
  <c r="A431" i="1"/>
  <c r="C432" i="1"/>
  <c r="A432" i="1"/>
  <c r="A433" i="1"/>
  <c r="A434" i="1"/>
  <c r="C435" i="1"/>
  <c r="A435" i="1"/>
  <c r="A436" i="1"/>
  <c r="A437" i="1"/>
  <c r="C438" i="1"/>
  <c r="A438" i="1"/>
  <c r="A439" i="1"/>
  <c r="A440" i="1"/>
  <c r="C441" i="1"/>
  <c r="A441" i="1"/>
  <c r="A442" i="1"/>
  <c r="A443" i="1"/>
  <c r="C444" i="1"/>
  <c r="A444" i="1"/>
  <c r="A445" i="1"/>
  <c r="A446" i="1"/>
  <c r="C447" i="1"/>
  <c r="A447" i="1"/>
  <c r="A448" i="1"/>
  <c r="A449" i="1"/>
  <c r="C450" i="1"/>
  <c r="A450" i="1"/>
  <c r="A451" i="1"/>
  <c r="A452" i="1"/>
  <c r="C453" i="1"/>
  <c r="A453" i="1"/>
  <c r="A454" i="1"/>
  <c r="A455" i="1"/>
  <c r="C456" i="1"/>
  <c r="A456" i="1"/>
  <c r="A457" i="1"/>
  <c r="A458" i="1"/>
  <c r="C459" i="1"/>
  <c r="A459" i="1"/>
  <c r="A460" i="1"/>
  <c r="A461" i="1"/>
  <c r="C462" i="1"/>
  <c r="A462" i="1"/>
  <c r="A463" i="1"/>
  <c r="A464" i="1"/>
  <c r="C465" i="1"/>
  <c r="A465" i="1"/>
  <c r="A466" i="1"/>
  <c r="A467" i="1"/>
  <c r="C468" i="1"/>
  <c r="A468" i="1"/>
  <c r="A469" i="1"/>
  <c r="A470" i="1"/>
  <c r="C471" i="1"/>
  <c r="A471" i="1"/>
  <c r="A472" i="1"/>
  <c r="A473" i="1"/>
  <c r="C474" i="1"/>
  <c r="A474" i="1"/>
  <c r="A475" i="1"/>
  <c r="A476" i="1"/>
  <c r="C477" i="1"/>
  <c r="A477" i="1"/>
  <c r="A478" i="1"/>
  <c r="A479" i="1"/>
  <c r="C480" i="1"/>
  <c r="A480" i="1"/>
  <c r="A481" i="1"/>
  <c r="A482" i="1"/>
  <c r="C483" i="1"/>
  <c r="A483" i="1"/>
  <c r="A484" i="1"/>
  <c r="A485" i="1"/>
  <c r="C486" i="1"/>
  <c r="A486" i="1"/>
  <c r="A487" i="1"/>
  <c r="A488" i="1"/>
  <c r="C489" i="1"/>
  <c r="A489" i="1"/>
  <c r="A490" i="1"/>
  <c r="A491" i="1"/>
  <c r="C492" i="1"/>
  <c r="A492" i="1"/>
  <c r="A493" i="1"/>
  <c r="A494" i="1"/>
  <c r="C495" i="1"/>
  <c r="A495" i="1"/>
  <c r="A496" i="1"/>
  <c r="A497" i="1"/>
  <c r="C498" i="1"/>
  <c r="A498" i="1"/>
  <c r="A499" i="1"/>
  <c r="A500" i="1"/>
  <c r="B27" i="11" a="1"/>
  <c r="B27" i="11"/>
  <c r="C27" i="11" a="1"/>
  <c r="C27" i="11"/>
  <c r="D27" i="11" a="1"/>
  <c r="E27" i="11" a="1"/>
  <c r="F27" i="11" a="1"/>
  <c r="G27" i="11" a="1"/>
  <c r="H27" i="11" a="1"/>
  <c r="I27" i="11" a="1"/>
  <c r="J27" i="11" a="1"/>
  <c r="D27" i="11"/>
  <c r="E27" i="11"/>
  <c r="F27" i="11"/>
  <c r="G27" i="11"/>
  <c r="H27" i="11"/>
  <c r="I27" i="11"/>
  <c r="J27" i="11"/>
  <c r="M27" i="11"/>
  <c r="AB27" i="11"/>
  <c r="B28" i="11" a="1"/>
  <c r="B28" i="11"/>
  <c r="C28" i="11" a="1"/>
  <c r="C28" i="11"/>
  <c r="D28" i="11" a="1"/>
  <c r="E28" i="11" a="1"/>
  <c r="F28" i="11" a="1"/>
  <c r="G28" i="11" a="1"/>
  <c r="H28" i="11" a="1"/>
  <c r="I28" i="11" a="1"/>
  <c r="J28" i="11" a="1"/>
  <c r="D28" i="11"/>
  <c r="E28" i="11"/>
  <c r="F28" i="11"/>
  <c r="G28" i="11"/>
  <c r="H28" i="11"/>
  <c r="I28" i="11"/>
  <c r="J28" i="11"/>
  <c r="M28" i="11"/>
  <c r="AB28" i="11"/>
  <c r="B29" i="11" a="1"/>
  <c r="B29" i="11"/>
  <c r="C29" i="11" a="1"/>
  <c r="C29" i="11"/>
  <c r="D29" i="11" a="1"/>
  <c r="E29" i="11" a="1"/>
  <c r="F29" i="11" a="1"/>
  <c r="G29" i="11" a="1"/>
  <c r="H29" i="11" a="1"/>
  <c r="I29" i="11" a="1"/>
  <c r="J29" i="11" a="1"/>
  <c r="D29" i="11"/>
  <c r="E29" i="11"/>
  <c r="F29" i="11"/>
  <c r="G29" i="11"/>
  <c r="H29" i="11"/>
  <c r="I29" i="11"/>
  <c r="J29" i="11"/>
  <c r="M29" i="11"/>
  <c r="AB29" i="11"/>
  <c r="B30" i="11" a="1"/>
  <c r="B30" i="11"/>
  <c r="C30" i="11" a="1"/>
  <c r="C30" i="11"/>
  <c r="D30" i="11" a="1"/>
  <c r="E30" i="11" a="1"/>
  <c r="F30" i="11" a="1"/>
  <c r="G30" i="11" a="1"/>
  <c r="H30" i="11" a="1"/>
  <c r="I30" i="11" a="1"/>
  <c r="J30" i="11" a="1"/>
  <c r="D30" i="11"/>
  <c r="E30" i="11"/>
  <c r="F30" i="11"/>
  <c r="G30" i="11"/>
  <c r="H30" i="11"/>
  <c r="I30" i="11"/>
  <c r="J30" i="11"/>
  <c r="M30" i="11"/>
  <c r="AB30" i="11"/>
  <c r="B31" i="11" a="1"/>
  <c r="B31" i="11"/>
  <c r="C31" i="11" a="1"/>
  <c r="C31" i="11"/>
  <c r="D31" i="11" a="1"/>
  <c r="E31" i="11" a="1"/>
  <c r="F31" i="11" a="1"/>
  <c r="G31" i="11" a="1"/>
  <c r="H31" i="11" a="1"/>
  <c r="I31" i="11" a="1"/>
  <c r="J31" i="11" a="1"/>
  <c r="D31" i="11"/>
  <c r="E31" i="11"/>
  <c r="F31" i="11"/>
  <c r="G31" i="11"/>
  <c r="H31" i="11"/>
  <c r="I31" i="11"/>
  <c r="J31" i="11"/>
  <c r="M31" i="11"/>
  <c r="AB31" i="11"/>
  <c r="AB33" i="11"/>
  <c r="N16" i="11"/>
  <c r="N43" i="11"/>
  <c r="G35" i="11"/>
  <c r="E9" i="12"/>
  <c r="D18" i="1"/>
  <c r="Y1" i="1"/>
  <c r="X22" i="12" s="1"/>
  <c r="A2" i="10"/>
  <c r="W1" i="1"/>
  <c r="T22" i="12" s="1"/>
  <c r="A2" i="13"/>
  <c r="U1" i="1"/>
  <c r="P22" i="12" s="1"/>
  <c r="S1" i="1"/>
  <c r="L22" i="12" s="1"/>
  <c r="Q1" i="1"/>
  <c r="H22" i="12" s="1"/>
  <c r="O1" i="1"/>
  <c r="M1" i="1"/>
  <c r="K1" i="1"/>
  <c r="I1" i="1"/>
  <c r="G1" i="1"/>
  <c r="B9" i="1"/>
  <c r="B10" i="1"/>
  <c r="B11" i="1"/>
  <c r="B12" i="1"/>
  <c r="E9" i="1"/>
  <c r="B13" i="1"/>
  <c r="E10" i="1"/>
  <c r="B14" i="1"/>
  <c r="E11" i="1"/>
  <c r="B15" i="1"/>
  <c r="E12" i="1"/>
  <c r="B16" i="1"/>
  <c r="E13" i="1"/>
  <c r="B17" i="1"/>
  <c r="E14" i="1"/>
  <c r="B18" i="1"/>
  <c r="E15" i="1"/>
  <c r="B19" i="1"/>
  <c r="E16" i="1"/>
  <c r="B20" i="1"/>
  <c r="E17" i="1"/>
  <c r="B21" i="1"/>
  <c r="E18" i="1"/>
  <c r="B22" i="1"/>
  <c r="E19" i="1"/>
  <c r="B23" i="1"/>
  <c r="E20" i="1"/>
  <c r="B24" i="1"/>
  <c r="E21" i="1"/>
  <c r="B25" i="1"/>
  <c r="E22" i="1"/>
  <c r="B26" i="1"/>
  <c r="E23" i="1"/>
  <c r="B27" i="1"/>
  <c r="E24" i="1"/>
  <c r="B28" i="1"/>
  <c r="E25" i="1"/>
  <c r="B29" i="1"/>
  <c r="E26" i="1"/>
  <c r="B30" i="1"/>
  <c r="E27" i="1"/>
  <c r="B31" i="1"/>
  <c r="E28" i="1"/>
  <c r="B32" i="1"/>
  <c r="E29" i="1"/>
  <c r="B33" i="1"/>
  <c r="E30" i="1"/>
  <c r="B34" i="1"/>
  <c r="E31" i="1"/>
  <c r="B35" i="1"/>
  <c r="E32" i="1"/>
  <c r="B36" i="1"/>
  <c r="E33" i="1"/>
  <c r="B37" i="1"/>
  <c r="E34" i="1"/>
  <c r="B38" i="1"/>
  <c r="E35" i="1"/>
  <c r="B39" i="1"/>
  <c r="E36" i="1"/>
  <c r="B40" i="1"/>
  <c r="E37" i="1"/>
  <c r="B41" i="1"/>
  <c r="E38" i="1"/>
  <c r="B42" i="1"/>
  <c r="E39" i="1"/>
  <c r="B43" i="1"/>
  <c r="E40" i="1"/>
  <c r="B44" i="1"/>
  <c r="E41" i="1"/>
  <c r="B45" i="1"/>
  <c r="E42" i="1"/>
  <c r="B46" i="1"/>
  <c r="E43" i="1"/>
  <c r="B47" i="1"/>
  <c r="E44" i="1"/>
  <c r="B48" i="1"/>
  <c r="E45" i="1"/>
  <c r="B49" i="1"/>
  <c r="E46" i="1"/>
  <c r="B50" i="1"/>
  <c r="E47" i="1"/>
  <c r="B51" i="1"/>
  <c r="E48" i="1"/>
  <c r="B52" i="1"/>
  <c r="E49" i="1"/>
  <c r="B53" i="1"/>
  <c r="E50" i="1"/>
  <c r="B54" i="1"/>
  <c r="E51" i="1"/>
  <c r="B55" i="1"/>
  <c r="E52" i="1"/>
  <c r="B56" i="1"/>
  <c r="E53" i="1"/>
  <c r="B57" i="1"/>
  <c r="E54" i="1"/>
  <c r="B58" i="1"/>
  <c r="E55" i="1"/>
  <c r="B59" i="1"/>
  <c r="E56" i="1"/>
  <c r="B60" i="1"/>
  <c r="E57" i="1"/>
  <c r="B61" i="1"/>
  <c r="E58" i="1"/>
  <c r="B62" i="1"/>
  <c r="E59" i="1"/>
  <c r="B63" i="1"/>
  <c r="E60" i="1"/>
  <c r="B64" i="1"/>
  <c r="E61" i="1"/>
  <c r="B65" i="1"/>
  <c r="E62" i="1"/>
  <c r="B66" i="1"/>
  <c r="E63" i="1"/>
  <c r="B67" i="1"/>
  <c r="E64" i="1"/>
  <c r="B68" i="1"/>
  <c r="E65" i="1"/>
  <c r="B69" i="1"/>
  <c r="E66" i="1"/>
  <c r="B70" i="1"/>
  <c r="E67" i="1"/>
  <c r="B71" i="1"/>
  <c r="E68" i="1"/>
  <c r="B72" i="1"/>
  <c r="E69" i="1"/>
  <c r="B73" i="1"/>
  <c r="E70" i="1"/>
  <c r="B74" i="1"/>
  <c r="E71" i="1"/>
  <c r="B75" i="1"/>
  <c r="E72" i="1"/>
  <c r="B76" i="1"/>
  <c r="E73" i="1"/>
  <c r="B77" i="1"/>
  <c r="E74" i="1"/>
  <c r="B78" i="1"/>
  <c r="E75" i="1"/>
  <c r="B79" i="1"/>
  <c r="E76" i="1"/>
  <c r="B80" i="1"/>
  <c r="E77" i="1"/>
  <c r="B81" i="1"/>
  <c r="E78" i="1"/>
  <c r="B82" i="1"/>
  <c r="E79" i="1"/>
  <c r="B83" i="1"/>
  <c r="E80" i="1"/>
  <c r="B84" i="1"/>
  <c r="E81" i="1"/>
  <c r="B85" i="1"/>
  <c r="E82" i="1"/>
  <c r="B86" i="1"/>
  <c r="E83" i="1"/>
  <c r="B87" i="1"/>
  <c r="E84" i="1"/>
  <c r="B88" i="1"/>
  <c r="E85" i="1"/>
  <c r="B89" i="1"/>
  <c r="E86" i="1"/>
  <c r="B90" i="1"/>
  <c r="E87" i="1"/>
  <c r="B91" i="1"/>
  <c r="E88" i="1"/>
  <c r="B92" i="1"/>
  <c r="E89" i="1"/>
  <c r="B93" i="1"/>
  <c r="E90" i="1"/>
  <c r="B94" i="1"/>
  <c r="E91" i="1"/>
  <c r="B95" i="1"/>
  <c r="E92" i="1"/>
  <c r="B96" i="1"/>
  <c r="E93" i="1"/>
  <c r="B97" i="1"/>
  <c r="E94" i="1"/>
  <c r="B98" i="1"/>
  <c r="E95" i="1"/>
  <c r="B99" i="1"/>
  <c r="E96" i="1"/>
  <c r="B100" i="1"/>
  <c r="E97" i="1"/>
  <c r="B101" i="1"/>
  <c r="E98" i="1"/>
  <c r="B102" i="1"/>
  <c r="E99" i="1"/>
  <c r="B103" i="1"/>
  <c r="E100" i="1"/>
  <c r="B104" i="1"/>
  <c r="E101" i="1"/>
  <c r="B105" i="1"/>
  <c r="E102" i="1"/>
  <c r="B106" i="1"/>
  <c r="E103" i="1"/>
  <c r="B107" i="1"/>
  <c r="E104" i="1"/>
  <c r="B108" i="1"/>
  <c r="E105" i="1"/>
  <c r="B109" i="1"/>
  <c r="E106" i="1"/>
  <c r="B110" i="1"/>
  <c r="E107" i="1"/>
  <c r="B111" i="1"/>
  <c r="E108" i="1"/>
  <c r="B112" i="1"/>
  <c r="E109" i="1"/>
  <c r="B113" i="1"/>
  <c r="E110" i="1"/>
  <c r="B114" i="1"/>
  <c r="E111" i="1"/>
  <c r="B115" i="1"/>
  <c r="E112" i="1"/>
  <c r="B116" i="1"/>
  <c r="E113" i="1"/>
  <c r="B117" i="1"/>
  <c r="E114" i="1"/>
  <c r="B118" i="1"/>
  <c r="E115" i="1"/>
  <c r="B119" i="1"/>
  <c r="E116" i="1"/>
  <c r="B120" i="1"/>
  <c r="E117" i="1"/>
  <c r="B121" i="1"/>
  <c r="E118" i="1"/>
  <c r="B122" i="1"/>
  <c r="E119" i="1"/>
  <c r="B123" i="1"/>
  <c r="E120" i="1"/>
  <c r="B124" i="1"/>
  <c r="E121" i="1"/>
  <c r="B125" i="1"/>
  <c r="E122" i="1"/>
  <c r="B126" i="1"/>
  <c r="E123" i="1"/>
  <c r="B127" i="1"/>
  <c r="E124" i="1"/>
  <c r="B128" i="1"/>
  <c r="E125" i="1"/>
  <c r="B129" i="1"/>
  <c r="E126" i="1"/>
  <c r="B130" i="1"/>
  <c r="E127" i="1"/>
  <c r="B131" i="1"/>
  <c r="E128" i="1"/>
  <c r="B132" i="1"/>
  <c r="E129" i="1"/>
  <c r="B133" i="1"/>
  <c r="E130" i="1"/>
  <c r="B134" i="1"/>
  <c r="E131" i="1"/>
  <c r="B135" i="1"/>
  <c r="E132" i="1"/>
  <c r="B136" i="1"/>
  <c r="E133" i="1"/>
  <c r="B137" i="1"/>
  <c r="E134" i="1"/>
  <c r="B138" i="1"/>
  <c r="E135" i="1"/>
  <c r="B139" i="1"/>
  <c r="E136" i="1"/>
  <c r="B140" i="1"/>
  <c r="E137" i="1"/>
  <c r="B141" i="1"/>
  <c r="E138" i="1"/>
  <c r="B142" i="1"/>
  <c r="E139" i="1"/>
  <c r="B143" i="1"/>
  <c r="E140" i="1"/>
  <c r="B144" i="1"/>
  <c r="E141" i="1"/>
  <c r="B145" i="1"/>
  <c r="E142" i="1"/>
  <c r="B146" i="1"/>
  <c r="E143" i="1"/>
  <c r="B147" i="1"/>
  <c r="E144" i="1"/>
  <c r="B148" i="1"/>
  <c r="E145" i="1"/>
  <c r="B149" i="1"/>
  <c r="E146" i="1"/>
  <c r="B150" i="1"/>
  <c r="E147" i="1"/>
  <c r="B151" i="1"/>
  <c r="E148" i="1"/>
  <c r="B152" i="1"/>
  <c r="E149" i="1"/>
  <c r="B153" i="1"/>
  <c r="E150" i="1"/>
  <c r="B154" i="1"/>
  <c r="E151" i="1"/>
  <c r="B155" i="1"/>
  <c r="E152" i="1"/>
  <c r="B156" i="1"/>
  <c r="E153" i="1"/>
  <c r="B157" i="1"/>
  <c r="E154" i="1"/>
  <c r="B158" i="1"/>
  <c r="E155" i="1"/>
  <c r="B159" i="1"/>
  <c r="E156" i="1"/>
  <c r="B160" i="1"/>
  <c r="E157" i="1"/>
  <c r="B161" i="1"/>
  <c r="E158" i="1"/>
  <c r="B162" i="1"/>
  <c r="E159" i="1"/>
  <c r="B163" i="1"/>
  <c r="E160" i="1"/>
  <c r="B164" i="1"/>
  <c r="E161" i="1"/>
  <c r="B165" i="1"/>
  <c r="E162" i="1"/>
  <c r="B166" i="1"/>
  <c r="E163" i="1"/>
  <c r="B167" i="1"/>
  <c r="E164" i="1"/>
  <c r="B168" i="1"/>
  <c r="E165" i="1"/>
  <c r="B169" i="1"/>
  <c r="E166" i="1"/>
  <c r="B170" i="1"/>
  <c r="E167" i="1"/>
  <c r="B171" i="1"/>
  <c r="E168" i="1"/>
  <c r="B172" i="1"/>
  <c r="E169" i="1"/>
  <c r="B173" i="1"/>
  <c r="E170" i="1"/>
  <c r="B174" i="1"/>
  <c r="E171" i="1"/>
  <c r="B175" i="1"/>
  <c r="E172" i="1"/>
  <c r="B176" i="1"/>
  <c r="E173" i="1"/>
  <c r="B177" i="1"/>
  <c r="E174" i="1"/>
  <c r="B178" i="1"/>
  <c r="E175" i="1"/>
  <c r="B179" i="1"/>
  <c r="E176" i="1"/>
  <c r="B180" i="1"/>
  <c r="E177" i="1"/>
  <c r="B181" i="1"/>
  <c r="E178" i="1"/>
  <c r="B182" i="1"/>
  <c r="E179" i="1"/>
  <c r="B183" i="1"/>
  <c r="E180" i="1"/>
  <c r="B184" i="1"/>
  <c r="E181" i="1"/>
  <c r="B185" i="1"/>
  <c r="E182" i="1"/>
  <c r="B186" i="1"/>
  <c r="E183" i="1"/>
  <c r="B187" i="1"/>
  <c r="E184" i="1"/>
  <c r="B188" i="1"/>
  <c r="E185" i="1"/>
  <c r="B189" i="1"/>
  <c r="E186" i="1"/>
  <c r="B190" i="1"/>
  <c r="E187" i="1"/>
  <c r="B191" i="1"/>
  <c r="E188" i="1"/>
  <c r="B192" i="1"/>
  <c r="E189" i="1"/>
  <c r="B193" i="1"/>
  <c r="E190" i="1"/>
  <c r="B194" i="1"/>
  <c r="E191" i="1"/>
  <c r="B195" i="1"/>
  <c r="E192" i="1"/>
  <c r="B196" i="1"/>
  <c r="E193" i="1"/>
  <c r="B197" i="1"/>
  <c r="E194" i="1"/>
  <c r="B198" i="1"/>
  <c r="E195" i="1"/>
  <c r="B199" i="1"/>
  <c r="E196" i="1"/>
  <c r="B200" i="1"/>
  <c r="E197" i="1"/>
  <c r="B201" i="1"/>
  <c r="E198" i="1"/>
  <c r="B202" i="1"/>
  <c r="E199" i="1"/>
  <c r="B203" i="1"/>
  <c r="E200" i="1"/>
  <c r="B204" i="1"/>
  <c r="E201" i="1"/>
  <c r="B205" i="1"/>
  <c r="E202" i="1"/>
  <c r="B206" i="1"/>
  <c r="E203" i="1"/>
  <c r="B207" i="1"/>
  <c r="E204" i="1"/>
  <c r="B208" i="1"/>
  <c r="E205" i="1"/>
  <c r="B209" i="1"/>
  <c r="E206" i="1"/>
  <c r="B210" i="1"/>
  <c r="E207" i="1"/>
  <c r="B211" i="1"/>
  <c r="E208" i="1"/>
  <c r="B212" i="1"/>
  <c r="E209" i="1"/>
  <c r="B213" i="1"/>
  <c r="E210" i="1"/>
  <c r="B214" i="1"/>
  <c r="E211" i="1"/>
  <c r="B215" i="1"/>
  <c r="E212" i="1"/>
  <c r="B216" i="1"/>
  <c r="E213" i="1"/>
  <c r="B217" i="1"/>
  <c r="E214" i="1"/>
  <c r="B218" i="1"/>
  <c r="E215" i="1"/>
  <c r="B219" i="1"/>
  <c r="E216" i="1"/>
  <c r="B220" i="1"/>
  <c r="E217" i="1"/>
  <c r="B221" i="1"/>
  <c r="E218" i="1"/>
  <c r="B222" i="1"/>
  <c r="E219" i="1"/>
  <c r="B223" i="1"/>
  <c r="E220" i="1"/>
  <c r="B224" i="1"/>
  <c r="E221" i="1"/>
  <c r="B225" i="1"/>
  <c r="E222" i="1"/>
  <c r="B226" i="1"/>
  <c r="E223" i="1"/>
  <c r="B227" i="1"/>
  <c r="E224" i="1"/>
  <c r="B228" i="1"/>
  <c r="E225" i="1"/>
  <c r="B229" i="1"/>
  <c r="E226" i="1"/>
  <c r="B230" i="1"/>
  <c r="E227" i="1"/>
  <c r="B231" i="1"/>
  <c r="E228" i="1"/>
  <c r="B232" i="1"/>
  <c r="E229" i="1"/>
  <c r="B233" i="1"/>
  <c r="E230" i="1"/>
  <c r="B234" i="1"/>
  <c r="E231" i="1"/>
  <c r="B235" i="1"/>
  <c r="E232" i="1"/>
  <c r="B236" i="1"/>
  <c r="E233" i="1"/>
  <c r="B237" i="1"/>
  <c r="E234" i="1"/>
  <c r="B238" i="1"/>
  <c r="E235" i="1"/>
  <c r="B239" i="1"/>
  <c r="E236" i="1"/>
  <c r="B240" i="1"/>
  <c r="E237" i="1"/>
  <c r="B241" i="1"/>
  <c r="E238" i="1"/>
  <c r="B242" i="1"/>
  <c r="E239" i="1"/>
  <c r="B243" i="1"/>
  <c r="E240" i="1"/>
  <c r="B244" i="1"/>
  <c r="E241" i="1"/>
  <c r="B245" i="1"/>
  <c r="E242" i="1"/>
  <c r="B246" i="1"/>
  <c r="E243" i="1"/>
  <c r="B247" i="1"/>
  <c r="E244" i="1"/>
  <c r="B248" i="1"/>
  <c r="E245" i="1"/>
  <c r="B249" i="1"/>
  <c r="E246" i="1"/>
  <c r="B250" i="1"/>
  <c r="E247" i="1"/>
  <c r="B251" i="1"/>
  <c r="E248" i="1"/>
  <c r="B252" i="1"/>
  <c r="E249" i="1"/>
  <c r="B253" i="1"/>
  <c r="E250" i="1"/>
  <c r="B254" i="1"/>
  <c r="E251" i="1"/>
  <c r="B255" i="1"/>
  <c r="E252" i="1"/>
  <c r="B256" i="1"/>
  <c r="E253" i="1"/>
  <c r="B257" i="1"/>
  <c r="E254" i="1"/>
  <c r="B258" i="1"/>
  <c r="E255" i="1"/>
  <c r="B259" i="1"/>
  <c r="E256" i="1"/>
  <c r="B260" i="1"/>
  <c r="E257" i="1"/>
  <c r="B261" i="1"/>
  <c r="E258" i="1"/>
  <c r="B262" i="1"/>
  <c r="E259" i="1"/>
  <c r="B263" i="1"/>
  <c r="E260" i="1"/>
  <c r="B264" i="1"/>
  <c r="E261" i="1"/>
  <c r="B265" i="1"/>
  <c r="E262" i="1"/>
  <c r="B266" i="1"/>
  <c r="E263" i="1"/>
  <c r="B267" i="1"/>
  <c r="E264" i="1"/>
  <c r="B268" i="1"/>
  <c r="E265" i="1"/>
  <c r="B269" i="1"/>
  <c r="E266" i="1"/>
  <c r="B270" i="1"/>
  <c r="E267" i="1"/>
  <c r="B271" i="1"/>
  <c r="E268" i="1"/>
  <c r="B272" i="1"/>
  <c r="E269" i="1"/>
  <c r="B273" i="1"/>
  <c r="E270" i="1"/>
  <c r="B274" i="1"/>
  <c r="E271" i="1"/>
  <c r="B275" i="1"/>
  <c r="E272" i="1"/>
  <c r="B276" i="1"/>
  <c r="E273" i="1"/>
  <c r="B277" i="1"/>
  <c r="E274" i="1"/>
  <c r="B278" i="1"/>
  <c r="E275" i="1"/>
  <c r="B279" i="1"/>
  <c r="E276" i="1"/>
  <c r="B280" i="1"/>
  <c r="E277" i="1"/>
  <c r="B281" i="1"/>
  <c r="E278" i="1"/>
  <c r="B282" i="1"/>
  <c r="E279" i="1"/>
  <c r="B283" i="1"/>
  <c r="E280" i="1"/>
  <c r="B284" i="1"/>
  <c r="E281" i="1"/>
  <c r="B285" i="1"/>
  <c r="E282" i="1"/>
  <c r="B286" i="1"/>
  <c r="E283" i="1"/>
  <c r="B287" i="1"/>
  <c r="E284" i="1"/>
  <c r="B288" i="1"/>
  <c r="E285" i="1"/>
  <c r="B289" i="1"/>
  <c r="E286" i="1"/>
  <c r="B290" i="1"/>
  <c r="E287" i="1"/>
  <c r="B291" i="1"/>
  <c r="E288" i="1"/>
  <c r="B292" i="1"/>
  <c r="E289" i="1"/>
  <c r="B293" i="1"/>
  <c r="E290" i="1"/>
  <c r="B294" i="1"/>
  <c r="E291" i="1"/>
  <c r="B295" i="1"/>
  <c r="E292" i="1"/>
  <c r="B296" i="1"/>
  <c r="E293" i="1"/>
  <c r="B297" i="1"/>
  <c r="E294" i="1"/>
  <c r="B298" i="1"/>
  <c r="E295" i="1"/>
  <c r="B299" i="1"/>
  <c r="E296" i="1"/>
  <c r="B300" i="1"/>
  <c r="E297" i="1"/>
  <c r="B301" i="1"/>
  <c r="E298" i="1"/>
  <c r="B302" i="1"/>
  <c r="E299" i="1"/>
  <c r="B303" i="1"/>
  <c r="E300" i="1"/>
  <c r="B304" i="1"/>
  <c r="E301" i="1"/>
  <c r="B305" i="1"/>
  <c r="E302" i="1"/>
  <c r="B306" i="1"/>
  <c r="E303" i="1"/>
  <c r="B307" i="1"/>
  <c r="E304" i="1"/>
  <c r="B308" i="1"/>
  <c r="E305" i="1"/>
  <c r="B309" i="1"/>
  <c r="E306" i="1"/>
  <c r="B310" i="1"/>
  <c r="E307" i="1"/>
  <c r="B311" i="1"/>
  <c r="E308" i="1"/>
  <c r="B312" i="1"/>
  <c r="E309" i="1"/>
  <c r="B313" i="1"/>
  <c r="E310" i="1"/>
  <c r="B314" i="1"/>
  <c r="E311" i="1"/>
  <c r="B315" i="1"/>
  <c r="E312" i="1"/>
  <c r="B316" i="1"/>
  <c r="E313" i="1"/>
  <c r="B317" i="1"/>
  <c r="E314" i="1"/>
  <c r="B318" i="1"/>
  <c r="E315" i="1"/>
  <c r="B319" i="1"/>
  <c r="E316" i="1"/>
  <c r="B320" i="1"/>
  <c r="E317" i="1"/>
  <c r="B321" i="1"/>
  <c r="E318" i="1"/>
  <c r="B322" i="1"/>
  <c r="E319" i="1"/>
  <c r="B323" i="1"/>
  <c r="E320" i="1"/>
  <c r="B324" i="1"/>
  <c r="E321" i="1"/>
  <c r="B325" i="1"/>
  <c r="E322" i="1"/>
  <c r="B326" i="1"/>
  <c r="E323" i="1"/>
  <c r="B327" i="1"/>
  <c r="E324" i="1"/>
  <c r="B328" i="1"/>
  <c r="E325" i="1"/>
  <c r="B329" i="1"/>
  <c r="E326" i="1"/>
  <c r="B330" i="1"/>
  <c r="E327" i="1"/>
  <c r="B331" i="1"/>
  <c r="E328" i="1"/>
  <c r="B332" i="1"/>
  <c r="E329" i="1"/>
  <c r="B333" i="1"/>
  <c r="E330" i="1"/>
  <c r="B334" i="1"/>
  <c r="E331" i="1"/>
  <c r="B335" i="1"/>
  <c r="E332" i="1"/>
  <c r="B336" i="1"/>
  <c r="E333" i="1"/>
  <c r="B337" i="1"/>
  <c r="E334" i="1"/>
  <c r="B338" i="1"/>
  <c r="E335" i="1"/>
  <c r="B339" i="1"/>
  <c r="E336" i="1"/>
  <c r="B340" i="1"/>
  <c r="E337" i="1"/>
  <c r="B341" i="1"/>
  <c r="E338" i="1"/>
  <c r="B342" i="1"/>
  <c r="E339" i="1"/>
  <c r="B343" i="1"/>
  <c r="E340" i="1"/>
  <c r="B344" i="1"/>
  <c r="E341" i="1"/>
  <c r="B345" i="1"/>
  <c r="E342" i="1"/>
  <c r="B346" i="1"/>
  <c r="E343" i="1"/>
  <c r="B347" i="1"/>
  <c r="E344" i="1"/>
  <c r="B348" i="1"/>
  <c r="E345" i="1"/>
  <c r="B349" i="1"/>
  <c r="E346" i="1"/>
  <c r="B350" i="1"/>
  <c r="E347" i="1"/>
  <c r="B351" i="1"/>
  <c r="E348" i="1"/>
  <c r="B352" i="1"/>
  <c r="E349" i="1"/>
  <c r="B353" i="1"/>
  <c r="E350" i="1"/>
  <c r="B354" i="1"/>
  <c r="E351" i="1"/>
  <c r="B355" i="1"/>
  <c r="E352" i="1"/>
  <c r="B356" i="1"/>
  <c r="E353" i="1"/>
  <c r="B357" i="1"/>
  <c r="E354" i="1"/>
  <c r="B358" i="1"/>
  <c r="E355" i="1"/>
  <c r="B359" i="1"/>
  <c r="E356" i="1"/>
  <c r="B360" i="1"/>
  <c r="E357" i="1"/>
  <c r="B361" i="1"/>
  <c r="E358" i="1"/>
  <c r="B362" i="1"/>
  <c r="E359" i="1"/>
  <c r="B363" i="1"/>
  <c r="E360" i="1"/>
  <c r="B364" i="1"/>
  <c r="E361" i="1"/>
  <c r="B365" i="1"/>
  <c r="E362" i="1"/>
  <c r="B366" i="1"/>
  <c r="E363" i="1"/>
  <c r="B367" i="1"/>
  <c r="E364" i="1"/>
  <c r="B368" i="1"/>
  <c r="E365" i="1"/>
  <c r="B369" i="1"/>
  <c r="E366" i="1"/>
  <c r="B370" i="1"/>
  <c r="E367" i="1"/>
  <c r="B371" i="1"/>
  <c r="E368" i="1"/>
  <c r="B372" i="1"/>
  <c r="E369" i="1"/>
  <c r="B373" i="1"/>
  <c r="E370" i="1"/>
  <c r="B374" i="1"/>
  <c r="E371" i="1"/>
  <c r="B375" i="1"/>
  <c r="E372" i="1"/>
  <c r="B376" i="1"/>
  <c r="E373" i="1"/>
  <c r="B377" i="1"/>
  <c r="E374" i="1"/>
  <c r="B378" i="1"/>
  <c r="E375" i="1"/>
  <c r="B379" i="1"/>
  <c r="E376" i="1"/>
  <c r="B380" i="1"/>
  <c r="E377" i="1"/>
  <c r="B381" i="1"/>
  <c r="E378" i="1"/>
  <c r="B382" i="1"/>
  <c r="E379" i="1"/>
  <c r="B383" i="1"/>
  <c r="E380" i="1"/>
  <c r="B384" i="1"/>
  <c r="E381" i="1"/>
  <c r="B385" i="1"/>
  <c r="E382" i="1"/>
  <c r="B386" i="1"/>
  <c r="E383" i="1"/>
  <c r="B387" i="1"/>
  <c r="E384" i="1"/>
  <c r="B388" i="1"/>
  <c r="E385" i="1"/>
  <c r="B389" i="1"/>
  <c r="E386" i="1"/>
  <c r="B390" i="1"/>
  <c r="E387" i="1"/>
  <c r="B391" i="1"/>
  <c r="E388" i="1"/>
  <c r="B392" i="1"/>
  <c r="E389" i="1"/>
  <c r="B393" i="1"/>
  <c r="E390" i="1"/>
  <c r="B394" i="1"/>
  <c r="E391" i="1"/>
  <c r="B395" i="1"/>
  <c r="E392" i="1"/>
  <c r="B396" i="1"/>
  <c r="E393" i="1"/>
  <c r="B397" i="1"/>
  <c r="E394" i="1"/>
  <c r="B398" i="1"/>
  <c r="E395" i="1"/>
  <c r="B399" i="1"/>
  <c r="E396" i="1"/>
  <c r="B400" i="1"/>
  <c r="E397" i="1"/>
  <c r="B401" i="1"/>
  <c r="E398" i="1"/>
  <c r="B402" i="1"/>
  <c r="E399" i="1"/>
  <c r="B403" i="1"/>
  <c r="E400" i="1"/>
  <c r="B404" i="1"/>
  <c r="E401" i="1"/>
  <c r="B405" i="1"/>
  <c r="E402" i="1"/>
  <c r="B406" i="1"/>
  <c r="E403" i="1"/>
  <c r="B407" i="1"/>
  <c r="E404" i="1"/>
  <c r="B408" i="1"/>
  <c r="E405" i="1"/>
  <c r="B409" i="1"/>
  <c r="E406" i="1"/>
  <c r="B410" i="1"/>
  <c r="E407" i="1"/>
  <c r="B411" i="1"/>
  <c r="E408" i="1"/>
  <c r="B412" i="1"/>
  <c r="E409" i="1"/>
  <c r="B413" i="1"/>
  <c r="E410" i="1"/>
  <c r="B414" i="1"/>
  <c r="E411" i="1"/>
  <c r="B415" i="1"/>
  <c r="E412" i="1"/>
  <c r="B416" i="1"/>
  <c r="E413" i="1"/>
  <c r="B417" i="1"/>
  <c r="E414" i="1"/>
  <c r="B418" i="1"/>
  <c r="E415" i="1"/>
  <c r="B419" i="1"/>
  <c r="E416" i="1"/>
  <c r="B420" i="1"/>
  <c r="E417" i="1"/>
  <c r="B421" i="1"/>
  <c r="E418" i="1"/>
  <c r="B422" i="1"/>
  <c r="E419" i="1"/>
  <c r="B423" i="1"/>
  <c r="E420" i="1"/>
  <c r="B424" i="1"/>
  <c r="E421" i="1"/>
  <c r="B425" i="1"/>
  <c r="E422" i="1"/>
  <c r="B426" i="1"/>
  <c r="E423" i="1"/>
  <c r="B427" i="1"/>
  <c r="E424" i="1"/>
  <c r="B428" i="1"/>
  <c r="E425" i="1"/>
  <c r="B429" i="1"/>
  <c r="E426" i="1"/>
  <c r="B430" i="1"/>
  <c r="E427" i="1"/>
  <c r="B431" i="1"/>
  <c r="E428" i="1"/>
  <c r="B432" i="1"/>
  <c r="E429" i="1"/>
  <c r="B433" i="1"/>
  <c r="E430" i="1"/>
  <c r="B434" i="1"/>
  <c r="E431" i="1"/>
  <c r="B435" i="1"/>
  <c r="E432" i="1"/>
  <c r="B436" i="1"/>
  <c r="E433" i="1"/>
  <c r="B437" i="1"/>
  <c r="E434" i="1"/>
  <c r="B438" i="1"/>
  <c r="E435" i="1"/>
  <c r="B439" i="1"/>
  <c r="E436" i="1"/>
  <c r="B440" i="1"/>
  <c r="E437" i="1"/>
  <c r="B441" i="1"/>
  <c r="E438" i="1"/>
  <c r="B442" i="1"/>
  <c r="E439" i="1"/>
  <c r="B443" i="1"/>
  <c r="E440" i="1"/>
  <c r="B444" i="1"/>
  <c r="E441" i="1"/>
  <c r="B445" i="1"/>
  <c r="E442" i="1"/>
  <c r="B446" i="1"/>
  <c r="E443" i="1"/>
  <c r="B447" i="1"/>
  <c r="E444" i="1"/>
  <c r="B448" i="1"/>
  <c r="E445" i="1"/>
  <c r="B449" i="1"/>
  <c r="E446" i="1"/>
  <c r="B450" i="1"/>
  <c r="E447" i="1"/>
  <c r="B451" i="1"/>
  <c r="E448" i="1"/>
  <c r="B452" i="1"/>
  <c r="E449" i="1"/>
  <c r="B453" i="1"/>
  <c r="E450" i="1"/>
  <c r="B454" i="1"/>
  <c r="E451" i="1"/>
  <c r="B455" i="1"/>
  <c r="E452" i="1"/>
  <c r="B456" i="1"/>
  <c r="E453" i="1"/>
  <c r="B457" i="1"/>
  <c r="E454" i="1"/>
  <c r="B458" i="1"/>
  <c r="E455" i="1"/>
  <c r="B459" i="1"/>
  <c r="E456" i="1"/>
  <c r="B460" i="1"/>
  <c r="E457" i="1"/>
  <c r="B461" i="1"/>
  <c r="E458" i="1"/>
  <c r="B462" i="1"/>
  <c r="E459" i="1"/>
  <c r="B463" i="1"/>
  <c r="E460" i="1"/>
  <c r="B464" i="1"/>
  <c r="E461" i="1"/>
  <c r="B465" i="1"/>
  <c r="E462" i="1"/>
  <c r="B466" i="1"/>
  <c r="E463" i="1"/>
  <c r="B467" i="1"/>
  <c r="E464" i="1"/>
  <c r="B468" i="1"/>
  <c r="E465" i="1"/>
  <c r="B469" i="1"/>
  <c r="E466" i="1"/>
  <c r="B470" i="1"/>
  <c r="E467" i="1"/>
  <c r="B471" i="1"/>
  <c r="E468" i="1"/>
  <c r="B472" i="1"/>
  <c r="E469" i="1"/>
  <c r="B473" i="1"/>
  <c r="E470" i="1"/>
  <c r="B474" i="1"/>
  <c r="E471" i="1"/>
  <c r="B475" i="1"/>
  <c r="E472" i="1"/>
  <c r="B476" i="1"/>
  <c r="E473" i="1"/>
  <c r="B477" i="1"/>
  <c r="E474" i="1"/>
  <c r="B478" i="1"/>
  <c r="E475" i="1"/>
  <c r="B479" i="1"/>
  <c r="E476" i="1"/>
  <c r="B480" i="1"/>
  <c r="E477" i="1"/>
  <c r="B481" i="1"/>
  <c r="E478" i="1"/>
  <c r="B482" i="1"/>
  <c r="E479" i="1"/>
  <c r="B483" i="1"/>
  <c r="E480" i="1"/>
  <c r="B484" i="1"/>
  <c r="E481" i="1"/>
  <c r="B485" i="1"/>
  <c r="E482" i="1"/>
  <c r="B486" i="1"/>
  <c r="E483" i="1"/>
  <c r="B487" i="1"/>
  <c r="E484" i="1"/>
  <c r="B488" i="1"/>
  <c r="E485" i="1"/>
  <c r="B489" i="1"/>
  <c r="E486" i="1"/>
  <c r="B490" i="1"/>
  <c r="E487" i="1"/>
  <c r="B491" i="1"/>
  <c r="E488" i="1"/>
  <c r="B492" i="1"/>
  <c r="E489" i="1"/>
  <c r="B493" i="1"/>
  <c r="E490" i="1"/>
  <c r="B494" i="1"/>
  <c r="E491" i="1"/>
  <c r="B495" i="1"/>
  <c r="E492" i="1"/>
  <c r="B496" i="1"/>
  <c r="E493" i="1"/>
  <c r="B497" i="1"/>
  <c r="E494" i="1"/>
  <c r="B498" i="1"/>
  <c r="E495" i="1"/>
  <c r="B499" i="1"/>
  <c r="E496" i="1"/>
  <c r="B500" i="1"/>
  <c r="E497" i="1"/>
  <c r="C501" i="1"/>
  <c r="B501" i="1"/>
  <c r="E498" i="1"/>
  <c r="B502" i="1"/>
  <c r="E499" i="1"/>
  <c r="B503" i="1"/>
  <c r="E500" i="1"/>
  <c r="C504" i="1"/>
  <c r="B504" i="1"/>
  <c r="E501" i="1"/>
  <c r="B505" i="1"/>
  <c r="E502" i="1"/>
  <c r="B506" i="1"/>
  <c r="E503" i="1"/>
  <c r="C507" i="1"/>
  <c r="B507" i="1"/>
  <c r="E504" i="1"/>
  <c r="B508" i="1"/>
  <c r="E505" i="1"/>
  <c r="B509" i="1"/>
  <c r="E506" i="1"/>
  <c r="C510" i="1"/>
  <c r="B510" i="1"/>
  <c r="E507" i="1"/>
  <c r="B511" i="1"/>
  <c r="E508" i="1"/>
  <c r="B512" i="1"/>
  <c r="E509" i="1"/>
  <c r="C513" i="1"/>
  <c r="B513" i="1"/>
  <c r="E510" i="1"/>
  <c r="B514" i="1"/>
  <c r="E511" i="1"/>
  <c r="B515" i="1"/>
  <c r="E512" i="1"/>
  <c r="C516" i="1"/>
  <c r="B516" i="1"/>
  <c r="E513" i="1"/>
  <c r="B517" i="1"/>
  <c r="E514" i="1"/>
  <c r="B518" i="1"/>
  <c r="E515" i="1"/>
  <c r="C519" i="1"/>
  <c r="B519" i="1"/>
  <c r="E516" i="1"/>
  <c r="B520" i="1"/>
  <c r="E517" i="1"/>
  <c r="B521" i="1"/>
  <c r="E518" i="1"/>
  <c r="C522" i="1"/>
  <c r="B522" i="1"/>
  <c r="E519" i="1"/>
  <c r="B523" i="1"/>
  <c r="E520" i="1"/>
  <c r="B524" i="1"/>
  <c r="E521" i="1"/>
  <c r="C525" i="1"/>
  <c r="B525" i="1"/>
  <c r="E522" i="1"/>
  <c r="B526" i="1"/>
  <c r="E523" i="1"/>
  <c r="B527" i="1"/>
  <c r="E524" i="1"/>
  <c r="C528" i="1"/>
  <c r="B528" i="1"/>
  <c r="E525" i="1"/>
  <c r="B529" i="1"/>
  <c r="E526" i="1"/>
  <c r="B530" i="1"/>
  <c r="E527" i="1"/>
  <c r="C531" i="1"/>
  <c r="B531" i="1"/>
  <c r="E528" i="1"/>
  <c r="B532" i="1"/>
  <c r="E529" i="1"/>
  <c r="B533" i="1"/>
  <c r="E530" i="1"/>
  <c r="C534" i="1"/>
  <c r="B534" i="1"/>
  <c r="E531" i="1"/>
  <c r="B535" i="1"/>
  <c r="E532" i="1"/>
  <c r="B536" i="1"/>
  <c r="E533" i="1"/>
  <c r="C537" i="1"/>
  <c r="B537" i="1"/>
  <c r="E534" i="1"/>
  <c r="B538" i="1"/>
  <c r="E535" i="1"/>
  <c r="B539" i="1"/>
  <c r="E536" i="1"/>
  <c r="C540" i="1"/>
  <c r="B540" i="1"/>
  <c r="E537" i="1"/>
  <c r="B541" i="1"/>
  <c r="E538" i="1"/>
  <c r="B542" i="1"/>
  <c r="E539" i="1"/>
  <c r="C543" i="1"/>
  <c r="B543" i="1"/>
  <c r="E540" i="1"/>
  <c r="B544" i="1"/>
  <c r="E541" i="1"/>
  <c r="B545" i="1"/>
  <c r="E542" i="1"/>
  <c r="C546" i="1"/>
  <c r="B546" i="1"/>
  <c r="E543" i="1"/>
  <c r="B547" i="1"/>
  <c r="E544" i="1"/>
  <c r="B548" i="1"/>
  <c r="E545" i="1"/>
  <c r="C549" i="1"/>
  <c r="B549" i="1"/>
  <c r="E546" i="1"/>
  <c r="B550" i="1"/>
  <c r="E547" i="1"/>
  <c r="B551" i="1"/>
  <c r="E548" i="1"/>
  <c r="C552" i="1"/>
  <c r="B552" i="1"/>
  <c r="E549" i="1"/>
  <c r="B553" i="1"/>
  <c r="E550" i="1"/>
  <c r="B554" i="1"/>
  <c r="E551" i="1"/>
  <c r="C555" i="1"/>
  <c r="B555" i="1"/>
  <c r="E552" i="1"/>
  <c r="B556" i="1"/>
  <c r="E553" i="1"/>
  <c r="B557" i="1"/>
  <c r="E554" i="1"/>
  <c r="C558" i="1"/>
  <c r="B558" i="1"/>
  <c r="E555" i="1"/>
  <c r="B559" i="1"/>
  <c r="E556" i="1"/>
  <c r="B560" i="1"/>
  <c r="E557" i="1"/>
  <c r="C561" i="1"/>
  <c r="B561" i="1"/>
  <c r="E558" i="1"/>
  <c r="B562" i="1"/>
  <c r="E559" i="1"/>
  <c r="B563" i="1"/>
  <c r="E560" i="1"/>
  <c r="C564" i="1"/>
  <c r="B564" i="1"/>
  <c r="B565" i="1"/>
  <c r="B566" i="1"/>
  <c r="B7" i="1"/>
  <c r="B8" i="1"/>
  <c r="B6" i="1"/>
  <c r="H8" i="12"/>
  <c r="D6" i="1"/>
  <c r="D12" i="1"/>
  <c r="D15" i="1"/>
  <c r="D21" i="1"/>
  <c r="D27" i="1"/>
  <c r="D30" i="1"/>
  <c r="D33" i="1"/>
  <c r="D36" i="1"/>
  <c r="D39" i="1"/>
  <c r="D42" i="1"/>
  <c r="D45" i="1"/>
  <c r="D48" i="1"/>
  <c r="D51" i="1"/>
  <c r="D54" i="1"/>
  <c r="D57" i="1"/>
  <c r="D60" i="1"/>
  <c r="D63" i="1"/>
  <c r="D66" i="1"/>
  <c r="D69" i="1"/>
  <c r="D72" i="1"/>
  <c r="D75" i="1"/>
  <c r="D78" i="1"/>
  <c r="D81" i="1"/>
  <c r="D84" i="1"/>
  <c r="D87" i="1"/>
  <c r="D90" i="1"/>
  <c r="D93" i="1"/>
  <c r="D96" i="1"/>
  <c r="D99" i="1"/>
  <c r="D102" i="1"/>
  <c r="D105" i="1"/>
  <c r="D108" i="1"/>
  <c r="D111" i="1"/>
  <c r="D114" i="1"/>
  <c r="D117" i="1"/>
  <c r="D120" i="1"/>
  <c r="D123" i="1"/>
  <c r="D126" i="1"/>
  <c r="D129" i="1"/>
  <c r="D132" i="1"/>
  <c r="D135" i="1"/>
  <c r="D138" i="1"/>
  <c r="D141" i="1"/>
  <c r="D144" i="1"/>
  <c r="D147" i="1"/>
  <c r="D150" i="1"/>
  <c r="D153" i="1"/>
  <c r="D156" i="1"/>
  <c r="D159" i="1"/>
  <c r="D162" i="1"/>
  <c r="D165" i="1"/>
  <c r="D168" i="1"/>
  <c r="D171" i="1"/>
  <c r="D174" i="1"/>
  <c r="D177" i="1"/>
  <c r="D180" i="1"/>
  <c r="D183" i="1"/>
  <c r="D186" i="1"/>
  <c r="D189" i="1"/>
  <c r="D192" i="1"/>
  <c r="D195" i="1"/>
  <c r="D198" i="1"/>
  <c r="D201" i="1"/>
  <c r="D204" i="1"/>
  <c r="D207" i="1"/>
  <c r="D210" i="1"/>
  <c r="D213" i="1"/>
  <c r="D216" i="1"/>
  <c r="D219" i="1"/>
  <c r="D222" i="1"/>
  <c r="D225" i="1"/>
  <c r="D228" i="1"/>
  <c r="D231" i="1"/>
  <c r="D234" i="1"/>
  <c r="D237" i="1"/>
  <c r="D240" i="1"/>
  <c r="D243" i="1"/>
  <c r="D246" i="1"/>
  <c r="D249" i="1"/>
  <c r="D252" i="1"/>
  <c r="D255" i="1"/>
  <c r="D258" i="1"/>
  <c r="D261" i="1"/>
  <c r="D264" i="1"/>
  <c r="D267" i="1"/>
  <c r="D270" i="1"/>
  <c r="D273" i="1"/>
  <c r="D276" i="1"/>
  <c r="D279" i="1"/>
  <c r="D282" i="1"/>
  <c r="D285" i="1"/>
  <c r="D288" i="1"/>
  <c r="D291" i="1"/>
  <c r="D294" i="1"/>
  <c r="D297" i="1"/>
  <c r="D300" i="1"/>
  <c r="D303" i="1"/>
  <c r="D306" i="1"/>
  <c r="D309" i="1"/>
  <c r="D312" i="1"/>
  <c r="D315" i="1"/>
  <c r="D318" i="1"/>
  <c r="D321" i="1"/>
  <c r="D324" i="1"/>
  <c r="D327" i="1"/>
  <c r="D330" i="1"/>
  <c r="D333" i="1"/>
  <c r="D336" i="1"/>
  <c r="D339" i="1"/>
  <c r="D342" i="1"/>
  <c r="D345" i="1"/>
  <c r="D348" i="1"/>
  <c r="D351" i="1"/>
  <c r="D354" i="1"/>
  <c r="D357" i="1"/>
  <c r="D360" i="1"/>
  <c r="D363" i="1"/>
  <c r="D366" i="1"/>
  <c r="D369" i="1"/>
  <c r="D372" i="1"/>
  <c r="D375" i="1"/>
  <c r="D378" i="1"/>
  <c r="D381" i="1"/>
  <c r="D384" i="1"/>
  <c r="D387" i="1"/>
  <c r="D390" i="1"/>
  <c r="D393" i="1"/>
  <c r="D396" i="1"/>
  <c r="D399" i="1"/>
  <c r="D402" i="1"/>
  <c r="D405" i="1"/>
  <c r="D408" i="1"/>
  <c r="D411" i="1"/>
  <c r="D414" i="1"/>
  <c r="D417" i="1"/>
  <c r="D420" i="1"/>
  <c r="D423" i="1"/>
  <c r="D426" i="1"/>
  <c r="D429" i="1"/>
  <c r="D432" i="1"/>
  <c r="D435" i="1"/>
  <c r="D438" i="1"/>
  <c r="D441" i="1"/>
  <c r="D444" i="1"/>
  <c r="D447" i="1"/>
  <c r="D450" i="1"/>
  <c r="D453" i="1"/>
  <c r="D456" i="1"/>
  <c r="D459" i="1"/>
  <c r="D462" i="1"/>
  <c r="D465" i="1"/>
  <c r="D468" i="1"/>
  <c r="D471" i="1"/>
  <c r="D474" i="1"/>
  <c r="D477" i="1"/>
  <c r="D480" i="1"/>
  <c r="D483" i="1"/>
  <c r="D486" i="1"/>
  <c r="D489" i="1"/>
  <c r="D492" i="1"/>
  <c r="D495" i="1"/>
  <c r="D498" i="1"/>
  <c r="D501" i="1"/>
  <c r="D504" i="1"/>
  <c r="D507" i="1"/>
  <c r="D510" i="1"/>
  <c r="D513" i="1"/>
  <c r="D516" i="1"/>
  <c r="D519" i="1"/>
  <c r="D522" i="1"/>
  <c r="D525" i="1"/>
  <c r="D528" i="1"/>
  <c r="D531" i="1"/>
  <c r="D534" i="1"/>
  <c r="D537" i="1"/>
  <c r="D540" i="1"/>
  <c r="D543" i="1"/>
  <c r="D546" i="1"/>
  <c r="D549" i="1"/>
  <c r="D552" i="1"/>
  <c r="D555" i="1"/>
  <c r="D558" i="1"/>
  <c r="D561" i="1"/>
  <c r="D564" i="1"/>
  <c r="D9" i="1"/>
  <c r="D24" i="1"/>
  <c r="X11" i="12"/>
  <c r="T11" i="12"/>
  <c r="P11" i="12"/>
  <c r="L11" i="12"/>
  <c r="C7" i="12"/>
  <c r="H11" i="12"/>
  <c r="J1" i="11"/>
  <c r="I1" i="11"/>
  <c r="H1" i="11"/>
  <c r="G1" i="11"/>
  <c r="F1" i="11"/>
  <c r="E1" i="11"/>
  <c r="D1" i="11"/>
  <c r="C1" i="11"/>
  <c r="B1" i="11"/>
  <c r="Q28" i="11"/>
  <c r="R28" i="11"/>
  <c r="S28" i="11"/>
  <c r="T28" i="11"/>
  <c r="U28" i="11"/>
  <c r="V28" i="11"/>
  <c r="W28" i="11"/>
  <c r="X28" i="11"/>
  <c r="Y28" i="11"/>
  <c r="Z28" i="11"/>
  <c r="Q29" i="11"/>
  <c r="R29" i="11"/>
  <c r="S29" i="11"/>
  <c r="T29" i="11"/>
  <c r="U29" i="11"/>
  <c r="V29" i="11"/>
  <c r="W29" i="11"/>
  <c r="X29" i="11"/>
  <c r="Y29" i="11"/>
  <c r="Z29" i="11"/>
  <c r="Q30" i="11"/>
  <c r="R30" i="11"/>
  <c r="S30" i="11"/>
  <c r="T30" i="11"/>
  <c r="U30" i="11"/>
  <c r="V30" i="11"/>
  <c r="W30" i="11"/>
  <c r="X30" i="11"/>
  <c r="Y30" i="11"/>
  <c r="Z30" i="11"/>
  <c r="Q31" i="11"/>
  <c r="R31" i="11"/>
  <c r="S31" i="11"/>
  <c r="T31" i="11"/>
  <c r="U31" i="11"/>
  <c r="V31" i="11"/>
  <c r="W31" i="11"/>
  <c r="X31" i="11"/>
  <c r="Y31" i="11"/>
  <c r="Z31" i="11"/>
  <c r="R27" i="11"/>
  <c r="S27" i="11"/>
  <c r="T27" i="11"/>
  <c r="U27" i="11"/>
  <c r="V27" i="11"/>
  <c r="W27" i="11"/>
  <c r="X27" i="11"/>
  <c r="Y27" i="11"/>
  <c r="Z27" i="11"/>
  <c r="Q27" i="11"/>
  <c r="Z23" i="11"/>
  <c r="F23" i="11" a="1"/>
  <c r="F23" i="11"/>
  <c r="U23" i="11"/>
  <c r="Z22" i="11"/>
  <c r="F22" i="11" a="1"/>
  <c r="F22" i="11"/>
  <c r="U22" i="11"/>
  <c r="Z21" i="11"/>
  <c r="F21" i="11" a="1"/>
  <c r="F21" i="11"/>
  <c r="U21" i="11"/>
  <c r="Z20" i="11"/>
  <c r="F20" i="11" a="1"/>
  <c r="F20" i="11"/>
  <c r="U20" i="11"/>
  <c r="Z19" i="11"/>
  <c r="F19" i="11" a="1"/>
  <c r="F19" i="11"/>
  <c r="U19" i="11"/>
  <c r="Z15" i="11"/>
  <c r="F15" i="11" a="1"/>
  <c r="F15" i="11"/>
  <c r="U15" i="11"/>
  <c r="Z14" i="11"/>
  <c r="F14" i="11" a="1"/>
  <c r="F14" i="11"/>
  <c r="U14" i="11"/>
  <c r="Z13" i="11"/>
  <c r="F13" i="11" a="1"/>
  <c r="F13" i="11"/>
  <c r="U13" i="11"/>
  <c r="Z12" i="11"/>
  <c r="F12" i="11" a="1"/>
  <c r="F12" i="11"/>
  <c r="U12" i="11"/>
  <c r="Z11" i="11"/>
  <c r="F11" i="11" a="1"/>
  <c r="F11" i="11"/>
  <c r="U11" i="11"/>
  <c r="F4" i="11" a="1"/>
  <c r="F4" i="11"/>
  <c r="U4" i="11"/>
  <c r="Z4" i="11"/>
  <c r="F5" i="11" a="1"/>
  <c r="F5" i="11"/>
  <c r="U5" i="11"/>
  <c r="Z5" i="11"/>
  <c r="F6" i="11" a="1"/>
  <c r="F6" i="11"/>
  <c r="U6" i="11"/>
  <c r="Z6" i="11"/>
  <c r="F7" i="11" a="1"/>
  <c r="F7" i="11"/>
  <c r="U7" i="11"/>
  <c r="Z7" i="11"/>
  <c r="F3" i="11" a="1"/>
  <c r="F3" i="11"/>
  <c r="U3" i="11"/>
  <c r="Z3" i="1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F32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2" i="1"/>
  <c r="AF11" i="1"/>
  <c r="AF10" i="1"/>
  <c r="AF9" i="1"/>
  <c r="AF5" i="1"/>
  <c r="AF4" i="1"/>
  <c r="A2" i="9"/>
  <c r="A2" i="8"/>
  <c r="A2" i="7"/>
  <c r="A2" i="6"/>
  <c r="A2" i="5"/>
  <c r="A2" i="4"/>
  <c r="A2" i="3"/>
  <c r="A2" i="2"/>
  <c r="B5" i="1"/>
  <c r="B4" i="1"/>
  <c r="B3" i="1"/>
  <c r="J33" i="11"/>
  <c r="I33" i="11"/>
  <c r="H33" i="11"/>
  <c r="G33" i="11"/>
  <c r="F33" i="11"/>
  <c r="E33" i="11"/>
  <c r="D33" i="11"/>
  <c r="C33" i="11"/>
  <c r="B33" i="11"/>
  <c r="E3" i="1"/>
  <c r="E5" i="1"/>
  <c r="E4" i="1"/>
  <c r="E563" i="1"/>
  <c r="E566" i="1"/>
  <c r="E562" i="1"/>
  <c r="E565" i="1"/>
  <c r="E561" i="1"/>
  <c r="E564" i="1"/>
  <c r="E8" i="1"/>
  <c r="E7" i="1"/>
  <c r="E6" i="1"/>
  <c r="D8" i="15" a="1"/>
  <c r="D8" i="15"/>
  <c r="C8" i="15" a="1"/>
  <c r="C8" i="15"/>
  <c r="B8" i="15" a="1"/>
  <c r="B8" i="15"/>
  <c r="G8" i="15"/>
  <c r="D7" i="15" a="1"/>
  <c r="D7" i="15"/>
  <c r="C7" i="15" a="1"/>
  <c r="C7" i="15"/>
  <c r="B7" i="15" a="1"/>
  <c r="B7" i="15"/>
  <c r="G7" i="15"/>
  <c r="D8" i="14" a="1"/>
  <c r="D8" i="14"/>
  <c r="C8" i="14" a="1"/>
  <c r="C8" i="14"/>
  <c r="B8" i="14" a="1"/>
  <c r="B8" i="14"/>
  <c r="G8" i="14"/>
  <c r="N41" i="12"/>
  <c r="D7" i="14" a="1"/>
  <c r="D7" i="14"/>
  <c r="C7" i="14" a="1"/>
  <c r="C7" i="14"/>
  <c r="B7" i="14" a="1"/>
  <c r="B7" i="14"/>
  <c r="G7" i="14"/>
  <c r="D8" i="10" a="1"/>
  <c r="D8" i="10"/>
  <c r="C8" i="10" a="1"/>
  <c r="C8" i="10"/>
  <c r="B8" i="10" a="1"/>
  <c r="B8" i="10"/>
  <c r="G8" i="10"/>
  <c r="D7" i="10" a="1"/>
  <c r="D7" i="10"/>
  <c r="C7" i="10" a="1"/>
  <c r="C7" i="10"/>
  <c r="B7" i="10" a="1"/>
  <c r="B7" i="10"/>
  <c r="G7" i="10"/>
  <c r="D8" i="13" a="1"/>
  <c r="D8" i="13"/>
  <c r="C8" i="13" a="1"/>
  <c r="C8" i="13"/>
  <c r="B8" i="13" a="1"/>
  <c r="B8" i="13"/>
  <c r="G8" i="13"/>
  <c r="V30" i="12"/>
  <c r="D7" i="13" a="1"/>
  <c r="D7" i="13"/>
  <c r="C7" i="13" a="1"/>
  <c r="C7" i="13"/>
  <c r="B7" i="13" a="1"/>
  <c r="B7" i="13"/>
  <c r="G7" i="13"/>
  <c r="D8" i="9" a="1"/>
  <c r="D8" i="9"/>
  <c r="C8" i="9" a="1"/>
  <c r="C8" i="9"/>
  <c r="B8" i="9" a="1"/>
  <c r="B8" i="9"/>
  <c r="G8" i="9"/>
  <c r="R30" i="12"/>
  <c r="D7" i="9" a="1"/>
  <c r="D7" i="9"/>
  <c r="C7" i="9" a="1"/>
  <c r="C7" i="9"/>
  <c r="B7" i="9" a="1"/>
  <c r="B7" i="9"/>
  <c r="G7" i="9"/>
  <c r="D8" i="8" a="1"/>
  <c r="D8" i="8"/>
  <c r="C8" i="8" a="1"/>
  <c r="C8" i="8"/>
  <c r="B8" i="8" a="1"/>
  <c r="B8" i="8"/>
  <c r="G8" i="8"/>
  <c r="N30" i="12"/>
  <c r="D7" i="8" a="1"/>
  <c r="D7" i="8"/>
  <c r="C7" i="8" a="1"/>
  <c r="C7" i="8"/>
  <c r="B7" i="8" a="1"/>
  <c r="B7" i="8"/>
  <c r="G7" i="8"/>
  <c r="D8" i="7" a="1"/>
  <c r="D8" i="7"/>
  <c r="C8" i="7" a="1"/>
  <c r="C8" i="7"/>
  <c r="B8" i="7" a="1"/>
  <c r="B8" i="7"/>
  <c r="G8" i="7"/>
  <c r="J30" i="12"/>
  <c r="D7" i="7" a="1"/>
  <c r="D7" i="7"/>
  <c r="C7" i="7" a="1"/>
  <c r="C7" i="7"/>
  <c r="B7" i="7" a="1"/>
  <c r="B7" i="7"/>
  <c r="G7" i="7"/>
  <c r="D8" i="6" a="1"/>
  <c r="D8" i="6"/>
  <c r="C8" i="6" a="1"/>
  <c r="C8" i="6"/>
  <c r="B8" i="6" a="1"/>
  <c r="B8" i="6"/>
  <c r="G8" i="6"/>
  <c r="Z19" i="12"/>
  <c r="D7" i="6" a="1"/>
  <c r="D7" i="6"/>
  <c r="C7" i="6" a="1"/>
  <c r="C7" i="6"/>
  <c r="B7" i="6" a="1"/>
  <c r="B7" i="6"/>
  <c r="G7" i="6"/>
  <c r="D8" i="5" a="1"/>
  <c r="D8" i="5"/>
  <c r="C8" i="5" a="1"/>
  <c r="C8" i="5"/>
  <c r="B8" i="5" a="1"/>
  <c r="B8" i="5"/>
  <c r="G8" i="5"/>
  <c r="D7" i="5" a="1"/>
  <c r="D7" i="5"/>
  <c r="C7" i="5" a="1"/>
  <c r="C7" i="5"/>
  <c r="B7" i="5" a="1"/>
  <c r="B7" i="5"/>
  <c r="G7" i="5"/>
  <c r="D8" i="4" a="1"/>
  <c r="D8" i="4"/>
  <c r="C8" i="4" a="1"/>
  <c r="C8" i="4"/>
  <c r="B8" i="4" a="1"/>
  <c r="B8" i="4"/>
  <c r="G8" i="4"/>
  <c r="R19" i="12"/>
  <c r="D7" i="4" a="1"/>
  <c r="D7" i="4"/>
  <c r="C7" i="4" a="1"/>
  <c r="C7" i="4"/>
  <c r="B7" i="4" a="1"/>
  <c r="B7" i="4"/>
  <c r="G7" i="4"/>
  <c r="D8" i="3" a="1"/>
  <c r="D8" i="3"/>
  <c r="C8" i="3" a="1"/>
  <c r="C8" i="3"/>
  <c r="B8" i="3" a="1"/>
  <c r="B8" i="3"/>
  <c r="G8" i="3"/>
  <c r="N19" i="12"/>
  <c r="D7" i="3" a="1"/>
  <c r="D7" i="3"/>
  <c r="C7" i="3" a="1"/>
  <c r="C7" i="3"/>
  <c r="B7" i="3" a="1"/>
  <c r="B7" i="3"/>
  <c r="G7" i="3"/>
  <c r="B5" i="8" a="1"/>
  <c r="B5" i="8"/>
  <c r="D5" i="2" a="1"/>
  <c r="D5" i="2"/>
  <c r="C5" i="2" a="1"/>
  <c r="C5" i="2"/>
  <c r="B5" i="2" a="1"/>
  <c r="B5" i="2"/>
  <c r="G4" i="2"/>
  <c r="J16" i="12"/>
  <c r="B6" i="2" a="1"/>
  <c r="B6" i="2"/>
  <c r="C5" i="8" a="1"/>
  <c r="C5" i="8"/>
  <c r="D5" i="3" a="1"/>
  <c r="D5" i="3"/>
  <c r="D5" i="8" a="1"/>
  <c r="D5" i="8"/>
  <c r="C3" i="13" a="1"/>
  <c r="C3" i="13"/>
  <c r="C3" i="7" a="1"/>
  <c r="C3" i="7"/>
  <c r="C3" i="5" a="1"/>
  <c r="C3" i="5"/>
  <c r="C3" i="6" a="1"/>
  <c r="C3" i="6"/>
  <c r="C3" i="4" a="1"/>
  <c r="C3" i="4"/>
  <c r="C3" i="9" a="1"/>
  <c r="C3" i="9"/>
  <c r="C3" i="3" a="1"/>
  <c r="C3" i="3"/>
  <c r="C3" i="2" a="1"/>
  <c r="C3" i="2"/>
  <c r="D3" i="13" a="1"/>
  <c r="D3" i="13"/>
  <c r="D3" i="6" a="1"/>
  <c r="D3" i="6"/>
  <c r="D3" i="5" a="1"/>
  <c r="D3" i="5"/>
  <c r="D3" i="9" a="1"/>
  <c r="D3" i="9"/>
  <c r="D3" i="7" a="1"/>
  <c r="D3" i="7"/>
  <c r="D3" i="4" a="1"/>
  <c r="D3" i="4"/>
  <c r="D3" i="3" a="1"/>
  <c r="D3" i="3"/>
  <c r="D3" i="2" a="1"/>
  <c r="D3" i="2"/>
  <c r="B7" i="2" a="1"/>
  <c r="B7" i="2"/>
  <c r="C7" i="2" a="1"/>
  <c r="C7" i="2"/>
  <c r="D7" i="2" a="1"/>
  <c r="D7" i="2"/>
  <c r="B8" i="2" a="1"/>
  <c r="B8" i="2"/>
  <c r="C8" i="2" a="1"/>
  <c r="C8" i="2"/>
  <c r="D8" i="2" a="1"/>
  <c r="D8" i="2"/>
  <c r="C6" i="2" a="1"/>
  <c r="C6" i="2"/>
  <c r="D6" i="2" a="1"/>
  <c r="D6" i="2"/>
  <c r="B4" i="2" a="1"/>
  <c r="B4" i="2"/>
  <c r="C4" i="2" a="1"/>
  <c r="C4" i="2"/>
  <c r="D4" i="2" a="1"/>
  <c r="D4" i="2"/>
  <c r="C6" i="13" a="1"/>
  <c r="C6" i="13"/>
  <c r="B6" i="13" a="1"/>
  <c r="B6" i="13"/>
  <c r="D4" i="13" a="1"/>
  <c r="D4" i="13"/>
  <c r="C4" i="13" a="1"/>
  <c r="C4" i="13"/>
  <c r="B4" i="13" a="1"/>
  <c r="B4" i="13"/>
  <c r="G3" i="13"/>
  <c r="V26" i="12"/>
  <c r="B3" i="13" a="1"/>
  <c r="B3" i="13"/>
  <c r="D6" i="13" a="1"/>
  <c r="D6" i="13"/>
  <c r="D5" i="13" a="1"/>
  <c r="D5" i="13"/>
  <c r="C5" i="13" a="1"/>
  <c r="C5" i="13"/>
  <c r="B5" i="13" a="1"/>
  <c r="B5" i="13"/>
  <c r="G4" i="13"/>
  <c r="V27" i="12"/>
  <c r="B3" i="9" a="1"/>
  <c r="B3" i="9"/>
  <c r="B6" i="4" a="1"/>
  <c r="B6" i="4"/>
  <c r="B3" i="7" a="1"/>
  <c r="B3" i="7"/>
  <c r="B4" i="6" a="1"/>
  <c r="B4" i="6"/>
  <c r="C4" i="5" a="1"/>
  <c r="C4" i="5"/>
  <c r="B4" i="4" a="1"/>
  <c r="B4" i="4"/>
  <c r="D4" i="9" a="1"/>
  <c r="D4" i="9"/>
  <c r="D5" i="5" a="1"/>
  <c r="D5" i="5"/>
  <c r="C6" i="9" a="1"/>
  <c r="C6" i="9"/>
  <c r="D5" i="4" a="1"/>
  <c r="D5" i="4"/>
  <c r="C5" i="7" a="1"/>
  <c r="C5" i="7"/>
  <c r="C5" i="3" a="1"/>
  <c r="C5" i="3"/>
  <c r="C3" i="8" a="1"/>
  <c r="C3" i="8"/>
  <c r="B3" i="8" a="1"/>
  <c r="B3" i="8"/>
  <c r="C6" i="6" a="1"/>
  <c r="C6" i="6"/>
  <c r="C6" i="5" a="1"/>
  <c r="C6" i="5"/>
  <c r="C6" i="4" a="1"/>
  <c r="C6" i="4"/>
  <c r="B5" i="6" a="1"/>
  <c r="B5" i="6"/>
  <c r="D4" i="8" a="1"/>
  <c r="D4" i="8"/>
  <c r="D6" i="4" a="1"/>
  <c r="D6" i="4"/>
  <c r="D4" i="6" a="1"/>
  <c r="D4" i="6"/>
  <c r="C5" i="6" a="1"/>
  <c r="C5" i="6"/>
  <c r="C5" i="5" a="1"/>
  <c r="C5" i="5"/>
  <c r="B5" i="4" a="1"/>
  <c r="B5" i="4"/>
  <c r="B6" i="5" a="1"/>
  <c r="B6" i="5"/>
  <c r="C4" i="6" a="1"/>
  <c r="C4" i="6"/>
  <c r="B4" i="3" a="1"/>
  <c r="B4" i="3"/>
  <c r="B5" i="5" a="1"/>
  <c r="B5" i="5"/>
  <c r="G4" i="5"/>
  <c r="V16" i="12"/>
  <c r="D6" i="9" a="1"/>
  <c r="D6" i="9"/>
  <c r="C6" i="3" a="1"/>
  <c r="C6" i="3"/>
  <c r="B3" i="5" a="1"/>
  <c r="B3" i="5"/>
  <c r="B3" i="4" a="1"/>
  <c r="B3" i="4"/>
  <c r="D3" i="8" a="1"/>
  <c r="D3" i="8"/>
  <c r="B3" i="6" a="1"/>
  <c r="B3" i="6"/>
  <c r="B4" i="5" a="1"/>
  <c r="B4" i="5"/>
  <c r="B5" i="3" a="1"/>
  <c r="B5" i="3"/>
  <c r="G4" i="3"/>
  <c r="N16" i="12"/>
  <c r="C6" i="7" a="1"/>
  <c r="C6" i="7"/>
  <c r="B5" i="7" a="1"/>
  <c r="B5" i="7"/>
  <c r="B3" i="3" a="1"/>
  <c r="B3" i="3"/>
  <c r="B6" i="3" a="1"/>
  <c r="B6" i="3"/>
  <c r="D5" i="7" a="1"/>
  <c r="D5" i="7"/>
  <c r="B6" i="6" a="1"/>
  <c r="B6" i="6"/>
  <c r="D5" i="9" a="1"/>
  <c r="D5" i="9"/>
  <c r="B6" i="8" a="1"/>
  <c r="B6" i="8"/>
  <c r="B6" i="7" a="1"/>
  <c r="B6" i="7"/>
  <c r="C4" i="4" a="1"/>
  <c r="C4" i="4"/>
  <c r="D6" i="3" a="1"/>
  <c r="D6" i="3"/>
  <c r="D4" i="7" a="1"/>
  <c r="D4" i="7"/>
  <c r="D4" i="3" a="1"/>
  <c r="D4" i="3"/>
  <c r="B5" i="9" a="1"/>
  <c r="B5" i="9"/>
  <c r="B4" i="8" a="1"/>
  <c r="B4" i="8"/>
  <c r="D6" i="5" a="1"/>
  <c r="D6" i="5"/>
  <c r="C5" i="4" a="1"/>
  <c r="C5" i="4"/>
  <c r="B6" i="9" a="1"/>
  <c r="B6" i="9"/>
  <c r="G6" i="9"/>
  <c r="R28" i="12"/>
  <c r="D6" i="7" a="1"/>
  <c r="D6" i="7"/>
  <c r="D4" i="4" a="1"/>
  <c r="D4" i="4"/>
  <c r="B4" i="9" a="1"/>
  <c r="B4" i="9"/>
  <c r="D5" i="6" a="1"/>
  <c r="D5" i="6"/>
  <c r="D4" i="5" a="1"/>
  <c r="D4" i="5"/>
  <c r="C4" i="8" a="1"/>
  <c r="C4" i="8"/>
  <c r="B4" i="7" a="1"/>
  <c r="B4" i="7"/>
  <c r="C4" i="7" a="1"/>
  <c r="C4" i="7"/>
  <c r="D6" i="6" a="1"/>
  <c r="D6" i="6"/>
  <c r="C4" i="9" a="1"/>
  <c r="C4" i="9"/>
  <c r="C6" i="8" a="1"/>
  <c r="C6" i="8"/>
  <c r="D6" i="8" a="1"/>
  <c r="D6" i="8"/>
  <c r="C4" i="3" a="1"/>
  <c r="C4" i="3"/>
  <c r="C5" i="9" a="1"/>
  <c r="C5" i="9"/>
  <c r="D6" i="10" a="1"/>
  <c r="D6" i="10"/>
  <c r="C6" i="10" a="1"/>
  <c r="C6" i="10"/>
  <c r="B6" i="10" a="1"/>
  <c r="B6" i="10"/>
  <c r="G6" i="10"/>
  <c r="D5" i="10" a="1"/>
  <c r="D5" i="10"/>
  <c r="C5" i="10" a="1"/>
  <c r="C5" i="10"/>
  <c r="B5" i="10" a="1"/>
  <c r="B5" i="10"/>
  <c r="G4" i="10"/>
  <c r="D4" i="10" a="1"/>
  <c r="D4" i="10"/>
  <c r="C4" i="10" a="1"/>
  <c r="C4" i="10"/>
  <c r="B4" i="10" a="1"/>
  <c r="B4" i="10"/>
  <c r="G3" i="10"/>
  <c r="D3" i="10" a="1"/>
  <c r="D3" i="10"/>
  <c r="C3" i="10" a="1"/>
  <c r="C3" i="10"/>
  <c r="B3" i="10" a="1"/>
  <c r="B3" i="10"/>
  <c r="D6" i="14" a="1"/>
  <c r="D6" i="14"/>
  <c r="C6" i="14" a="1"/>
  <c r="C6" i="14"/>
  <c r="B6" i="14" a="1"/>
  <c r="B6" i="14"/>
  <c r="G6" i="14"/>
  <c r="N39" i="12"/>
  <c r="D5" i="14" a="1"/>
  <c r="D5" i="14"/>
  <c r="C5" i="14" a="1"/>
  <c r="C5" i="14"/>
  <c r="B5" i="14" a="1"/>
  <c r="B5" i="14"/>
  <c r="G4" i="14"/>
  <c r="N38" i="12"/>
  <c r="D4" i="14" a="1"/>
  <c r="D4" i="14"/>
  <c r="C4" i="14" a="1"/>
  <c r="C4" i="14"/>
  <c r="B4" i="14" a="1"/>
  <c r="B4" i="14"/>
  <c r="G3" i="14"/>
  <c r="N37" i="12"/>
  <c r="D3" i="14" a="1"/>
  <c r="D3" i="14"/>
  <c r="C3" i="14" a="1"/>
  <c r="C3" i="14"/>
  <c r="B3" i="14" a="1"/>
  <c r="B3" i="14"/>
  <c r="G2" i="14"/>
  <c r="D6" i="15" a="1"/>
  <c r="D6" i="15"/>
  <c r="C6" i="15" a="1"/>
  <c r="C6" i="15"/>
  <c r="B6" i="15" a="1"/>
  <c r="B6" i="15"/>
  <c r="G6" i="15"/>
  <c r="D5" i="15" a="1"/>
  <c r="D5" i="15"/>
  <c r="C5" i="15" a="1"/>
  <c r="C5" i="15"/>
  <c r="B5" i="15" a="1"/>
  <c r="B5" i="15"/>
  <c r="G4" i="15"/>
  <c r="D4" i="15" a="1"/>
  <c r="D4" i="15"/>
  <c r="C4" i="15" a="1"/>
  <c r="C4" i="15"/>
  <c r="B4" i="15" a="1"/>
  <c r="B4" i="15"/>
  <c r="G3" i="15"/>
  <c r="D3" i="15" a="1"/>
  <c r="D3" i="15"/>
  <c r="C3" i="15" a="1"/>
  <c r="C3" i="15"/>
  <c r="B3" i="15" a="1"/>
  <c r="B3" i="15"/>
  <c r="B3" i="2" a="1"/>
  <c r="B3" i="2"/>
  <c r="G2" i="15"/>
  <c r="AD2" i="1"/>
  <c r="N36" i="12"/>
  <c r="F23" i="12" s="1"/>
  <c r="G2" i="10"/>
  <c r="Z2" i="1"/>
  <c r="Z25" i="12"/>
  <c r="F21" i="12"/>
  <c r="N40" i="12"/>
  <c r="AB2" i="1"/>
  <c r="J36" i="12"/>
  <c r="F22" i="12" s="1"/>
  <c r="V29" i="12"/>
  <c r="R29" i="12"/>
  <c r="N29" i="12"/>
  <c r="J29" i="12"/>
  <c r="Z18" i="12"/>
  <c r="R18" i="12"/>
  <c r="N18" i="12"/>
  <c r="Z29" i="12"/>
  <c r="J40" i="12"/>
  <c r="Z30" i="12"/>
  <c r="J41" i="12"/>
  <c r="V18" i="12"/>
  <c r="V19" i="12"/>
  <c r="Z26" i="12"/>
  <c r="J37" i="12"/>
  <c r="Z27" i="12"/>
  <c r="J38" i="12"/>
  <c r="Z28" i="12"/>
  <c r="J39" i="12"/>
  <c r="G3" i="7"/>
  <c r="J26" i="12"/>
  <c r="G3" i="9"/>
  <c r="R26" i="12"/>
  <c r="G3" i="8"/>
  <c r="N26" i="12"/>
  <c r="G4" i="9"/>
  <c r="R27" i="12"/>
  <c r="G6" i="7"/>
  <c r="J28" i="12"/>
  <c r="G6" i="8"/>
  <c r="N28" i="12"/>
  <c r="G6" i="6"/>
  <c r="Z17" i="12"/>
  <c r="G6" i="3"/>
  <c r="N17" i="12"/>
  <c r="G4" i="7"/>
  <c r="J27" i="12"/>
  <c r="G3" i="5"/>
  <c r="V15" i="12"/>
  <c r="G3" i="3"/>
  <c r="N15" i="12"/>
  <c r="G6" i="5"/>
  <c r="G4" i="4"/>
  <c r="G4" i="6"/>
  <c r="G3" i="4"/>
  <c r="R15" i="12"/>
  <c r="G3" i="6"/>
  <c r="Z15" i="12"/>
  <c r="G2" i="7"/>
  <c r="R2" i="1"/>
  <c r="J25" i="12"/>
  <c r="F17" i="12"/>
  <c r="G6" i="4"/>
  <c r="R17" i="12"/>
  <c r="G2" i="9"/>
  <c r="V2" i="1"/>
  <c r="R25" i="12"/>
  <c r="F19" i="12"/>
  <c r="G6" i="13"/>
  <c r="G3" i="2"/>
  <c r="J15" i="12"/>
  <c r="G8" i="2"/>
  <c r="J19" i="12"/>
  <c r="G7" i="2"/>
  <c r="J18" i="12"/>
  <c r="G6" i="2"/>
  <c r="G4" i="8"/>
  <c r="N27" i="12"/>
  <c r="G2" i="8"/>
  <c r="T2" i="1"/>
  <c r="N25" i="12"/>
  <c r="F18" i="12"/>
  <c r="J17" i="12"/>
  <c r="G2" i="2"/>
  <c r="V28" i="12"/>
  <c r="G2" i="13"/>
  <c r="X2" i="1"/>
  <c r="V25" i="12"/>
  <c r="F20" i="12"/>
  <c r="Z16" i="12"/>
  <c r="G2" i="6"/>
  <c r="P2" i="1"/>
  <c r="Z14" i="12"/>
  <c r="F16" i="12"/>
  <c r="R16" i="12"/>
  <c r="G2" i="4"/>
  <c r="L2" i="1"/>
  <c r="R14" i="12"/>
  <c r="F14" i="12"/>
  <c r="V17" i="12"/>
  <c r="G2" i="5"/>
  <c r="N2" i="1"/>
  <c r="V14" i="12"/>
  <c r="F15" i="12"/>
  <c r="H2" i="1"/>
  <c r="J14" i="12"/>
  <c r="F12" i="12"/>
  <c r="G2" i="3"/>
  <c r="J2" i="1"/>
  <c r="C7" i="11" a="1"/>
  <c r="C7" i="11"/>
  <c r="R7" i="11"/>
  <c r="H7" i="11" a="1"/>
  <c r="H7" i="11"/>
  <c r="W7" i="11"/>
  <c r="I7" i="11" a="1"/>
  <c r="I7" i="11"/>
  <c r="X7" i="11"/>
  <c r="J7" i="11" a="1"/>
  <c r="J7" i="11"/>
  <c r="Y7" i="11"/>
  <c r="D7" i="11" a="1"/>
  <c r="D7" i="11"/>
  <c r="S7" i="11"/>
  <c r="E7" i="11" a="1"/>
  <c r="E7" i="11"/>
  <c r="T7" i="11"/>
  <c r="G7" i="11" a="1"/>
  <c r="G7" i="11"/>
  <c r="V7" i="11"/>
  <c r="B7" i="11" a="1"/>
  <c r="B7" i="11"/>
  <c r="C6" i="11" a="1"/>
  <c r="C6" i="11"/>
  <c r="R6" i="11"/>
  <c r="H6" i="11" a="1"/>
  <c r="H6" i="11"/>
  <c r="W6" i="11"/>
  <c r="I6" i="11" a="1"/>
  <c r="I6" i="11"/>
  <c r="X6" i="11"/>
  <c r="J6" i="11" a="1"/>
  <c r="J6" i="11"/>
  <c r="Y6" i="11"/>
  <c r="D6" i="11" a="1"/>
  <c r="D6" i="11"/>
  <c r="S6" i="11"/>
  <c r="E6" i="11" a="1"/>
  <c r="E6" i="11"/>
  <c r="T6" i="11"/>
  <c r="G6" i="11" a="1"/>
  <c r="G6" i="11"/>
  <c r="V6" i="11"/>
  <c r="B6" i="11" a="1"/>
  <c r="B6" i="11"/>
  <c r="C5" i="11" a="1"/>
  <c r="C5" i="11"/>
  <c r="R5" i="11"/>
  <c r="H5" i="11" a="1"/>
  <c r="H5" i="11"/>
  <c r="W5" i="11"/>
  <c r="I5" i="11" a="1"/>
  <c r="I5" i="11"/>
  <c r="X5" i="11"/>
  <c r="J5" i="11" a="1"/>
  <c r="J5" i="11"/>
  <c r="Y5" i="11"/>
  <c r="D5" i="11" a="1"/>
  <c r="D5" i="11"/>
  <c r="S5" i="11"/>
  <c r="E5" i="11" a="1"/>
  <c r="E5" i="11"/>
  <c r="T5" i="11"/>
  <c r="G5" i="11" a="1"/>
  <c r="G5" i="11"/>
  <c r="V5" i="11"/>
  <c r="B5" i="11" a="1"/>
  <c r="B5" i="11"/>
  <c r="C4" i="11" a="1"/>
  <c r="C4" i="11"/>
  <c r="R4" i="11"/>
  <c r="H4" i="11" a="1"/>
  <c r="H4" i="11"/>
  <c r="W4" i="11"/>
  <c r="I4" i="11" a="1"/>
  <c r="I4" i="11"/>
  <c r="X4" i="11"/>
  <c r="J4" i="11" a="1"/>
  <c r="J4" i="11"/>
  <c r="Y4" i="11"/>
  <c r="D4" i="11" a="1"/>
  <c r="D4" i="11"/>
  <c r="S4" i="11"/>
  <c r="E4" i="11" a="1"/>
  <c r="E4" i="11"/>
  <c r="T4" i="11"/>
  <c r="G4" i="11" a="1"/>
  <c r="G4" i="11"/>
  <c r="V4" i="11"/>
  <c r="B4" i="11" a="1"/>
  <c r="B4" i="11"/>
  <c r="C3" i="11" a="1"/>
  <c r="C3" i="11"/>
  <c r="R3" i="11"/>
  <c r="H3" i="11" a="1"/>
  <c r="H3" i="11"/>
  <c r="W3" i="11"/>
  <c r="I3" i="11" a="1"/>
  <c r="I3" i="11"/>
  <c r="X3" i="11"/>
  <c r="J3" i="11" a="1"/>
  <c r="J3" i="11"/>
  <c r="Y3" i="11"/>
  <c r="D3" i="11" a="1"/>
  <c r="D3" i="11"/>
  <c r="S3" i="11"/>
  <c r="E3" i="11" a="1"/>
  <c r="E3" i="11"/>
  <c r="T3" i="11"/>
  <c r="G3" i="11" a="1"/>
  <c r="G3" i="11"/>
  <c r="V3" i="11"/>
  <c r="B3" i="11" a="1"/>
  <c r="B3" i="11"/>
  <c r="C15" i="11" a="1"/>
  <c r="C15" i="11"/>
  <c r="R15" i="11"/>
  <c r="H15" i="11" a="1"/>
  <c r="H15" i="11"/>
  <c r="W15" i="11"/>
  <c r="I15" i="11" a="1"/>
  <c r="I15" i="11"/>
  <c r="X15" i="11"/>
  <c r="J15" i="11" a="1"/>
  <c r="J15" i="11"/>
  <c r="Y15" i="11"/>
  <c r="D15" i="11" a="1"/>
  <c r="D15" i="11"/>
  <c r="S15" i="11"/>
  <c r="E15" i="11" a="1"/>
  <c r="E15" i="11"/>
  <c r="T15" i="11"/>
  <c r="G15" i="11" a="1"/>
  <c r="G15" i="11"/>
  <c r="V15" i="11"/>
  <c r="B15" i="11" a="1"/>
  <c r="B15" i="11"/>
  <c r="C14" i="11" a="1"/>
  <c r="C14" i="11"/>
  <c r="R14" i="11"/>
  <c r="H14" i="11" a="1"/>
  <c r="H14" i="11"/>
  <c r="W14" i="11"/>
  <c r="I14" i="11" a="1"/>
  <c r="I14" i="11"/>
  <c r="X14" i="11"/>
  <c r="J14" i="11" a="1"/>
  <c r="J14" i="11"/>
  <c r="Y14" i="11"/>
  <c r="D14" i="11" a="1"/>
  <c r="D14" i="11"/>
  <c r="S14" i="11"/>
  <c r="E14" i="11" a="1"/>
  <c r="E14" i="11"/>
  <c r="T14" i="11"/>
  <c r="G14" i="11" a="1"/>
  <c r="G14" i="11"/>
  <c r="V14" i="11"/>
  <c r="B14" i="11" a="1"/>
  <c r="B14" i="11"/>
  <c r="C13" i="11" a="1"/>
  <c r="C13" i="11"/>
  <c r="R13" i="11"/>
  <c r="H13" i="11" a="1"/>
  <c r="H13" i="11"/>
  <c r="W13" i="11"/>
  <c r="I13" i="11" a="1"/>
  <c r="I13" i="11"/>
  <c r="X13" i="11"/>
  <c r="J13" i="11" a="1"/>
  <c r="J13" i="11"/>
  <c r="Y13" i="11"/>
  <c r="D13" i="11" a="1"/>
  <c r="D13" i="11"/>
  <c r="S13" i="11"/>
  <c r="E13" i="11" a="1"/>
  <c r="E13" i="11"/>
  <c r="T13" i="11"/>
  <c r="G13" i="11" a="1"/>
  <c r="G13" i="11"/>
  <c r="V13" i="11"/>
  <c r="B13" i="11" a="1"/>
  <c r="B13" i="11"/>
  <c r="C12" i="11" a="1"/>
  <c r="C12" i="11"/>
  <c r="R12" i="11"/>
  <c r="H12" i="11" a="1"/>
  <c r="H12" i="11"/>
  <c r="W12" i="11"/>
  <c r="I12" i="11" a="1"/>
  <c r="I12" i="11"/>
  <c r="X12" i="11"/>
  <c r="J12" i="11" a="1"/>
  <c r="J12" i="11"/>
  <c r="Y12" i="11"/>
  <c r="D12" i="11" a="1"/>
  <c r="D12" i="11"/>
  <c r="S12" i="11"/>
  <c r="E12" i="11" a="1"/>
  <c r="E12" i="11"/>
  <c r="T12" i="11"/>
  <c r="G12" i="11" a="1"/>
  <c r="G12" i="11"/>
  <c r="V12" i="11"/>
  <c r="B12" i="11" a="1"/>
  <c r="B12" i="11"/>
  <c r="C11" i="11" a="1"/>
  <c r="C11" i="11"/>
  <c r="R11" i="11"/>
  <c r="H11" i="11" a="1"/>
  <c r="H11" i="11"/>
  <c r="W11" i="11"/>
  <c r="I11" i="11" a="1"/>
  <c r="I11" i="11"/>
  <c r="X11" i="11"/>
  <c r="J11" i="11" a="1"/>
  <c r="J11" i="11"/>
  <c r="Y11" i="11"/>
  <c r="D11" i="11" a="1"/>
  <c r="D11" i="11"/>
  <c r="S11" i="11"/>
  <c r="E11" i="11" a="1"/>
  <c r="E11" i="11"/>
  <c r="T11" i="11"/>
  <c r="G11" i="11" a="1"/>
  <c r="G11" i="11"/>
  <c r="V11" i="11"/>
  <c r="B11" i="11" a="1"/>
  <c r="B11" i="11"/>
  <c r="C23" i="11" a="1"/>
  <c r="C23" i="11"/>
  <c r="R23" i="11"/>
  <c r="H23" i="11" a="1"/>
  <c r="H23" i="11"/>
  <c r="W23" i="11"/>
  <c r="I23" i="11" a="1"/>
  <c r="I23" i="11"/>
  <c r="X23" i="11"/>
  <c r="J23" i="11" a="1"/>
  <c r="J23" i="11"/>
  <c r="Y23" i="11"/>
  <c r="D23" i="11" a="1"/>
  <c r="D23" i="11"/>
  <c r="S23" i="11"/>
  <c r="E23" i="11" a="1"/>
  <c r="E23" i="11"/>
  <c r="T23" i="11"/>
  <c r="G23" i="11" a="1"/>
  <c r="G23" i="11"/>
  <c r="V23" i="11"/>
  <c r="B23" i="11" a="1"/>
  <c r="B23" i="11"/>
  <c r="C22" i="11" a="1"/>
  <c r="C22" i="11"/>
  <c r="R22" i="11"/>
  <c r="H22" i="11" a="1"/>
  <c r="H22" i="11"/>
  <c r="W22" i="11"/>
  <c r="I22" i="11" a="1"/>
  <c r="I22" i="11"/>
  <c r="X22" i="11"/>
  <c r="J22" i="11" a="1"/>
  <c r="J22" i="11"/>
  <c r="Y22" i="11"/>
  <c r="D22" i="11" a="1"/>
  <c r="D22" i="11"/>
  <c r="S22" i="11"/>
  <c r="E22" i="11" a="1"/>
  <c r="E22" i="11"/>
  <c r="T22" i="11"/>
  <c r="G22" i="11" a="1"/>
  <c r="G22" i="11"/>
  <c r="V22" i="11"/>
  <c r="B22" i="11" a="1"/>
  <c r="B22" i="11"/>
  <c r="C21" i="11" a="1"/>
  <c r="C21" i="11"/>
  <c r="R21" i="11"/>
  <c r="H21" i="11" a="1"/>
  <c r="H21" i="11"/>
  <c r="W21" i="11"/>
  <c r="I21" i="11" a="1"/>
  <c r="I21" i="11"/>
  <c r="X21" i="11"/>
  <c r="J21" i="11" a="1"/>
  <c r="J21" i="11"/>
  <c r="Y21" i="11"/>
  <c r="D21" i="11" a="1"/>
  <c r="D21" i="11"/>
  <c r="S21" i="11"/>
  <c r="E21" i="11" a="1"/>
  <c r="E21" i="11"/>
  <c r="T21" i="11"/>
  <c r="G21" i="11" a="1"/>
  <c r="G21" i="11"/>
  <c r="V21" i="11"/>
  <c r="B21" i="11" a="1"/>
  <c r="B21" i="11"/>
  <c r="C20" i="11" a="1"/>
  <c r="C20" i="11"/>
  <c r="R20" i="11"/>
  <c r="H20" i="11" a="1"/>
  <c r="H20" i="11"/>
  <c r="W20" i="11"/>
  <c r="I20" i="11" a="1"/>
  <c r="I20" i="11"/>
  <c r="X20" i="11"/>
  <c r="J20" i="11" a="1"/>
  <c r="J20" i="11"/>
  <c r="Y20" i="11"/>
  <c r="D20" i="11" a="1"/>
  <c r="D20" i="11"/>
  <c r="S20" i="11"/>
  <c r="E20" i="11" a="1"/>
  <c r="E20" i="11"/>
  <c r="T20" i="11"/>
  <c r="G20" i="11" a="1"/>
  <c r="G20" i="11"/>
  <c r="V20" i="11"/>
  <c r="B20" i="11" a="1"/>
  <c r="B20" i="11"/>
  <c r="C19" i="11" a="1"/>
  <c r="C19" i="11"/>
  <c r="R19" i="11"/>
  <c r="H19" i="11" a="1"/>
  <c r="H19" i="11"/>
  <c r="W19" i="11"/>
  <c r="I19" i="11" a="1"/>
  <c r="I19" i="11"/>
  <c r="X19" i="11"/>
  <c r="J19" i="11" a="1"/>
  <c r="J19" i="11"/>
  <c r="Y19" i="11"/>
  <c r="D19" i="11" a="1"/>
  <c r="D19" i="11"/>
  <c r="S19" i="11"/>
  <c r="E19" i="11" a="1"/>
  <c r="E19" i="11"/>
  <c r="T19" i="11"/>
  <c r="G19" i="11" a="1"/>
  <c r="G19" i="11"/>
  <c r="V19" i="11"/>
  <c r="B19" i="11" a="1"/>
  <c r="B19" i="11"/>
  <c r="N14" i="12"/>
  <c r="F13" i="12"/>
  <c r="F1" i="1"/>
  <c r="E8" i="12"/>
  <c r="Q19" i="11"/>
  <c r="M19" i="11"/>
  <c r="Q20" i="11"/>
  <c r="M20" i="11"/>
  <c r="Q21" i="11"/>
  <c r="M21" i="11"/>
  <c r="Q22" i="11"/>
  <c r="M22" i="11"/>
  <c r="Q23" i="11"/>
  <c r="M23" i="11"/>
  <c r="Q11" i="11"/>
  <c r="M11" i="11"/>
  <c r="Q12" i="11"/>
  <c r="M12" i="11"/>
  <c r="Q13" i="11"/>
  <c r="M13" i="11"/>
  <c r="Q14" i="11"/>
  <c r="M14" i="11"/>
  <c r="Q15" i="11"/>
  <c r="M15" i="11"/>
  <c r="Q3" i="11"/>
  <c r="M3" i="11"/>
  <c r="Q4" i="11"/>
  <c r="M4" i="11"/>
  <c r="Q5" i="11"/>
  <c r="M5" i="11"/>
  <c r="Q6" i="11"/>
  <c r="M6" i="11"/>
  <c r="Q7" i="11"/>
  <c r="M7" i="11"/>
  <c r="F38" i="12"/>
  <c r="F39" i="12"/>
  <c r="F37" i="12"/>
  <c r="D38" i="12"/>
  <c r="D39" i="12"/>
  <c r="D37" i="12"/>
  <c r="C567" i="1" l="1"/>
  <c r="D567" i="1"/>
  <c r="F41" i="12"/>
  <c r="D41" i="12"/>
  <c r="C570" i="1" l="1"/>
  <c r="D570" i="1"/>
  <c r="C573" i="1" l="1"/>
  <c r="D573" i="1"/>
  <c r="C576" i="1" l="1"/>
  <c r="D576" i="1"/>
  <c r="C579" i="1" l="1"/>
  <c r="D579" i="1"/>
  <c r="C582" i="1" l="1"/>
  <c r="D582" i="1"/>
  <c r="C585" i="1" l="1"/>
  <c r="D585" i="1"/>
  <c r="C588" i="1" l="1"/>
  <c r="D588" i="1"/>
  <c r="C591" i="1" l="1"/>
  <c r="D591" i="1"/>
  <c r="C594" i="1" l="1"/>
  <c r="D594" i="1"/>
  <c r="C597" i="1" l="1"/>
  <c r="D597" i="1"/>
  <c r="C600" i="1" l="1"/>
  <c r="D600" i="1"/>
  <c r="C603" i="1" l="1"/>
  <c r="D603" i="1"/>
  <c r="C606" i="1" l="1"/>
  <c r="D606" i="1"/>
  <c r="C609" i="1" l="1"/>
  <c r="D609" i="1"/>
  <c r="C612" i="1" l="1"/>
  <c r="D612" i="1"/>
  <c r="C615" i="1" l="1"/>
  <c r="D615" i="1"/>
  <c r="C618" i="1" l="1"/>
  <c r="D618" i="1"/>
  <c r="C621" i="1" l="1"/>
  <c r="D621" i="1"/>
  <c r="C624" i="1" l="1"/>
  <c r="D624" i="1"/>
  <c r="C627" i="1" l="1"/>
  <c r="D627" i="1"/>
  <c r="C630" i="1" l="1"/>
  <c r="D630" i="1"/>
  <c r="C633" i="1" l="1"/>
  <c r="D633" i="1"/>
  <c r="C636" i="1" l="1"/>
  <c r="D636" i="1"/>
  <c r="C639" i="1" l="1"/>
  <c r="D639" i="1"/>
  <c r="C642" i="1" l="1"/>
  <c r="D642" i="1"/>
  <c r="C645" i="1" l="1"/>
  <c r="D645" i="1"/>
  <c r="C648" i="1" l="1"/>
  <c r="D648" i="1"/>
  <c r="C651" i="1" l="1"/>
  <c r="D651" i="1"/>
  <c r="C654" i="1" l="1"/>
  <c r="D654" i="1"/>
  <c r="C657" i="1" l="1"/>
  <c r="D657" i="1"/>
  <c r="C660" i="1" l="1"/>
  <c r="D660" i="1"/>
  <c r="C663" i="1" l="1"/>
  <c r="D663" i="1"/>
  <c r="C666" i="1" l="1"/>
  <c r="D666" i="1"/>
  <c r="C669" i="1" l="1"/>
  <c r="D669" i="1"/>
  <c r="C672" i="1" l="1"/>
  <c r="D672" i="1"/>
  <c r="C675" i="1" l="1"/>
  <c r="D675" i="1"/>
  <c r="C678" i="1" l="1"/>
  <c r="D678" i="1"/>
  <c r="C681" i="1" l="1"/>
  <c r="D681" i="1"/>
  <c r="C684" i="1" l="1"/>
  <c r="D684" i="1"/>
  <c r="C687" i="1" l="1"/>
  <c r="D687" i="1"/>
  <c r="C690" i="1" l="1"/>
  <c r="D690" i="1"/>
  <c r="C693" i="1" l="1"/>
  <c r="D693" i="1"/>
  <c r="C696" i="1" l="1"/>
  <c r="D696" i="1"/>
  <c r="C699" i="1" l="1"/>
  <c r="D699" i="1"/>
  <c r="C702" i="1" l="1"/>
  <c r="D702" i="1"/>
  <c r="C705" i="1" l="1"/>
  <c r="D705" i="1"/>
  <c r="C708" i="1" l="1"/>
  <c r="D708" i="1"/>
  <c r="C711" i="1" l="1"/>
  <c r="D711" i="1"/>
  <c r="C714" i="1" l="1"/>
  <c r="D714" i="1"/>
  <c r="C717" i="1" l="1"/>
  <c r="D717" i="1"/>
  <c r="C720" i="1" l="1"/>
  <c r="D720" i="1"/>
  <c r="C723" i="1" l="1"/>
  <c r="D723" i="1"/>
  <c r="C726" i="1" l="1"/>
  <c r="D726" i="1"/>
  <c r="C729" i="1" l="1"/>
  <c r="D729" i="1"/>
  <c r="C732" i="1" l="1"/>
  <c r="D732" i="1"/>
  <c r="C735" i="1" l="1"/>
  <c r="D735" i="1"/>
  <c r="C738" i="1" l="1"/>
  <c r="D738" i="1"/>
  <c r="C741" i="1" l="1"/>
  <c r="D741" i="1"/>
  <c r="C744" i="1" l="1"/>
  <c r="D744" i="1"/>
  <c r="C747" i="1" l="1"/>
  <c r="D747" i="1"/>
  <c r="C750" i="1" l="1"/>
  <c r="D750" i="1"/>
  <c r="C753" i="1" l="1"/>
  <c r="D753" i="1"/>
  <c r="C756" i="1" l="1"/>
  <c r="D756" i="1"/>
  <c r="C759" i="1" l="1"/>
  <c r="D759" i="1"/>
  <c r="C762" i="1" l="1"/>
  <c r="D762" i="1"/>
  <c r="C765" i="1" l="1"/>
  <c r="D765" i="1"/>
  <c r="C768" i="1" l="1"/>
  <c r="D768" i="1"/>
  <c r="C771" i="1" l="1"/>
  <c r="D771" i="1"/>
  <c r="C774" i="1" l="1"/>
  <c r="D774" i="1"/>
  <c r="C777" i="1" l="1"/>
  <c r="D777" i="1"/>
  <c r="C780" i="1" l="1"/>
  <c r="D780" i="1"/>
  <c r="C783" i="1" l="1"/>
  <c r="D7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<sst xmlns="http://schemas.openxmlformats.org/spreadsheetml/2006/main" count="1199" uniqueCount="107">
  <si>
    <t>HOME</t>
  </si>
  <si>
    <t>%</t>
  </si>
  <si>
    <t>Help Page (SOP)</t>
  </si>
  <si>
    <t>TEAM ATTENDANCE:</t>
  </si>
  <si>
    <t>Attendance - Team Benjamin</t>
  </si>
  <si>
    <t>TOTAL  TEAM CAPACITY:</t>
  </si>
  <si>
    <t>*Content in this format may be edited</t>
  </si>
  <si>
    <t>#'s:</t>
  </si>
  <si>
    <t>Team members:</t>
  </si>
  <si>
    <t>TBA</t>
  </si>
  <si>
    <t>Totals</t>
  </si>
  <si>
    <t>Attendance:</t>
  </si>
  <si>
    <t>Missed:</t>
  </si>
  <si>
    <t>Excused:</t>
  </si>
  <si>
    <t>Tardy:</t>
  </si>
  <si>
    <t>Early Leave:</t>
  </si>
  <si>
    <t>Very Early Leave:</t>
  </si>
  <si>
    <t>Legend</t>
  </si>
  <si>
    <t>&lt;75%</t>
  </si>
  <si>
    <t>&lt;89%</t>
  </si>
  <si>
    <t>&gt;90%</t>
  </si>
  <si>
    <t>Weighting</t>
  </si>
  <si>
    <t>Present:</t>
  </si>
  <si>
    <t>Absent:</t>
  </si>
  <si>
    <t xml:space="preserve">Excused: </t>
  </si>
  <si>
    <t xml:space="preserve">Tardy: </t>
  </si>
  <si>
    <t>Early Leave (&lt;15 min):</t>
  </si>
  <si>
    <t>Very Early Leave (&gt;15min):</t>
  </si>
  <si>
    <t xml:space="preserve">Notes:
</t>
  </si>
  <si>
    <t>LEADERBOARD</t>
  </si>
  <si>
    <t>BEST ATTENDANCE:</t>
  </si>
  <si>
    <t>1st place</t>
  </si>
  <si>
    <t>2nd place</t>
  </si>
  <si>
    <t>3rd place</t>
  </si>
  <si>
    <t>WORST ATTENDANCE:</t>
  </si>
  <si>
    <t>Team Total:</t>
  </si>
  <si>
    <t>Use these formulas under AF and paste into hidden pink collumns to the left of each name</t>
  </si>
  <si>
    <t>Date</t>
  </si>
  <si>
    <t>Event</t>
  </si>
  <si>
    <t>Formulas Column</t>
  </si>
  <si>
    <t>Mon</t>
  </si>
  <si>
    <t>Meeting</t>
  </si>
  <si>
    <t>MTWThF</t>
  </si>
  <si>
    <t>Work</t>
  </si>
  <si>
    <t>MTWTh</t>
  </si>
  <si>
    <t>Gospel</t>
  </si>
  <si>
    <t>MTWF</t>
  </si>
  <si>
    <t>MTW</t>
  </si>
  <si>
    <t>MTThF</t>
  </si>
  <si>
    <t>MTTh</t>
  </si>
  <si>
    <t>MTF</t>
  </si>
  <si>
    <t>MT</t>
  </si>
  <si>
    <t>MWThF</t>
  </si>
  <si>
    <t>MWTh</t>
  </si>
  <si>
    <t>MWF</t>
  </si>
  <si>
    <t>MW</t>
  </si>
  <si>
    <t>MThF</t>
  </si>
  <si>
    <t>MTh</t>
  </si>
  <si>
    <t>MF</t>
  </si>
  <si>
    <t>TWThF</t>
  </si>
  <si>
    <t>TWTh</t>
  </si>
  <si>
    <t>TWF</t>
  </si>
  <si>
    <t>TW</t>
  </si>
  <si>
    <t>TThF</t>
  </si>
  <si>
    <t>TTh</t>
  </si>
  <si>
    <t>TF</t>
  </si>
  <si>
    <t>WThF</t>
  </si>
  <si>
    <t>WTh</t>
  </si>
  <si>
    <t>WF</t>
  </si>
  <si>
    <t>ThF</t>
  </si>
  <si>
    <t>Video Help:</t>
  </si>
  <si>
    <t>Video</t>
  </si>
  <si>
    <t>Use this formula for each cell up to a new missionary's start date</t>
  </si>
  <si>
    <t>This:</t>
  </si>
  <si>
    <t>Holidays</t>
  </si>
  <si>
    <t>New Years</t>
  </si>
  <si>
    <t>MLK J.</t>
  </si>
  <si>
    <t>Pres Day</t>
  </si>
  <si>
    <t>Mem. Day</t>
  </si>
  <si>
    <t>Juneteenth</t>
  </si>
  <si>
    <t>Ind. Day</t>
  </si>
  <si>
    <t>Pion Day</t>
  </si>
  <si>
    <t>Labor Day</t>
  </si>
  <si>
    <t>Thanksg</t>
  </si>
  <si>
    <t>Thanksg#2</t>
  </si>
  <si>
    <t>Christmas</t>
  </si>
  <si>
    <t>Christmas#2</t>
  </si>
  <si>
    <t>Misc.</t>
  </si>
  <si>
    <t>Tardies</t>
  </si>
  <si>
    <t>This page is most valid when the work week is over.
Useful when looking for recurring status's by day of the week</t>
  </si>
  <si>
    <t>Tue</t>
  </si>
  <si>
    <t>Wed</t>
  </si>
  <si>
    <t>Thu</t>
  </si>
  <si>
    <t>Fri</t>
  </si>
  <si>
    <t>Absences</t>
  </si>
  <si>
    <t>Excused</t>
  </si>
  <si>
    <t>Present</t>
  </si>
  <si>
    <t>CAPACITY:</t>
  </si>
  <si>
    <t>Week Start</t>
  </si>
  <si>
    <t>This page is used to show trends on how missionaries are doing BY WEEK.
For each new week, drag the formula down.</t>
  </si>
  <si>
    <t>Total attendance</t>
  </si>
  <si>
    <t>Missed</t>
  </si>
  <si>
    <t>Absent</t>
  </si>
  <si>
    <t>Tardy</t>
  </si>
  <si>
    <t>Tardiness</t>
  </si>
  <si>
    <t>Early Leave</t>
  </si>
  <si>
    <t>Very Early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</si>
</sst>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5">
    <font>
      <sz val="11"/>
      <color theme="1"/>
      <name val="Aptos Narrow"/>
      <family val="2"/>
      <scheme val="minor"/>
    </font>
    <font>
      <b/>
      <sz val="10"/>
      <color theme="1"/>
      <name val="Arial"/>
      <charset val="1"/>
    </font>
    <font>
      <b/>
      <sz val="8"/>
      <color theme="1"/>
      <name val="Arial"/>
      <charset val="1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9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6"/>
      <color theme="3" tint="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sz val="12"/>
      <color theme="1"/>
      <name val="Arial"/>
      <charset val="1"/>
    </font>
    <font>
      <b/>
      <u/>
      <sz val="18"/>
      <color theme="10"/>
      <name val="Aptos Narrow"/>
      <family val="2"/>
      <scheme val="minor"/>
    </font>
    <font>
      <b/>
      <u/>
      <sz val="18"/>
      <color theme="10"/>
      <name val="Aptos Narrow"/>
      <scheme val="minor"/>
    </font>
    <font>
      <sz val="9"/>
      <color theme="1"/>
      <name val="Aptos Narrow"/>
      <family val="2"/>
      <scheme val="minor"/>
    </font>
    <font>
      <b/>
      <sz val="8"/>
      <color rgb="FF268AED"/>
      <name val="Aptos Narrow"/>
      <scheme val="minor"/>
    </font>
    <font>
      <b/>
      <sz val="8"/>
      <color rgb="FF268AED"/>
      <name val="Aptos Narrow"/>
      <family val="2"/>
      <scheme val="minor"/>
    </font>
    <font>
      <b/>
      <sz val="18"/>
      <color theme="8" tint="-0.249977111117893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8" tint="-0.249977111117893"/>
      <name val="Aptos Narrow"/>
      <scheme val="minor"/>
    </font>
    <font>
      <sz val="11"/>
      <color theme="4" tint="0.79998168889431442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8"/>
      <color rgb="FFFF0000"/>
      <name val="Aptos Narrow"/>
      <family val="2"/>
      <scheme val="minor"/>
    </font>
    <font>
      <b/>
      <sz val="18"/>
      <color theme="5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b/>
      <sz val="28"/>
      <color theme="1" tint="0.249977111117893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theme="3" tint="0.249977111117893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rgb="FFC93E3E"/>
      <name val="Aptos Narrow"/>
      <family val="2"/>
      <scheme val="minor"/>
    </font>
    <font>
      <b/>
      <sz val="12"/>
      <color rgb="FFC76565"/>
      <name val="Aptos Narrow"/>
      <family val="2"/>
      <scheme val="minor"/>
    </font>
    <font>
      <sz val="14"/>
      <color theme="9" tint="-0.499984740745262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sz val="72"/>
      <color theme="1" tint="0.249977111117893"/>
      <name val="Wide Latin"/>
    </font>
    <font>
      <b/>
      <sz val="26"/>
      <color theme="1" tint="0.249977111117893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B8535E"/>
      <name val="Aptos Narrow"/>
      <family val="2"/>
      <scheme val="minor"/>
    </font>
    <font>
      <sz val="11"/>
      <color rgb="FFB35694"/>
      <name val="Aptos Narrow"/>
      <family val="2"/>
      <scheme val="minor"/>
    </font>
    <font>
      <b/>
      <u/>
      <sz val="14"/>
      <color theme="3" tint="0.249977111117893"/>
      <name val="Aptos Narrow"/>
      <family val="2"/>
      <scheme val="minor"/>
    </font>
    <font>
      <b/>
      <sz val="14"/>
      <color rgb="FF268AED"/>
      <name val="Aptos Narrow"/>
      <family val="2"/>
      <scheme val="minor"/>
    </font>
    <font>
      <i/>
      <sz val="11"/>
      <color theme="3" tint="0.499984740745262"/>
      <name val="ADLaM Display"/>
    </font>
    <font>
      <sz val="11"/>
      <color theme="3" tint="0.499984740745262"/>
      <name val="Aptos Narrow"/>
      <family val="2"/>
      <scheme val="minor"/>
    </font>
    <font>
      <b/>
      <sz val="11"/>
      <color rgb="FF4D93D9"/>
      <name val="Aptos Narrow"/>
      <scheme val="minor"/>
    </font>
    <font>
      <b/>
      <sz val="18"/>
      <color theme="0" tint="-0.749992370372631"/>
      <name val="Aptos Narrow"/>
      <family val="2"/>
      <scheme val="minor"/>
    </font>
    <font>
      <b/>
      <sz val="20"/>
      <color theme="0" tint="-0.749992370372631"/>
      <name val="Aptos Narrow"/>
      <family val="2"/>
      <scheme val="minor"/>
    </font>
    <font>
      <b/>
      <u/>
      <sz val="24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scheme val="minor"/>
    </font>
    <font>
      <sz val="11"/>
      <color theme="1" tint="0.249977111117893"/>
      <name val="Aptos Narrow"/>
      <family val="2"/>
      <scheme val="minor"/>
    </font>
    <font>
      <b/>
      <u/>
      <sz val="16"/>
      <color theme="1" tint="0.249977111117893"/>
      <name val="Aptos Narrow"/>
      <scheme val="minor"/>
    </font>
    <font>
      <b/>
      <u/>
      <sz val="24"/>
      <color theme="5" tint="-0.249977111117893"/>
      <name val="Aptos Narrow"/>
      <family val="2"/>
      <scheme val="minor"/>
    </font>
    <font>
      <b/>
      <i/>
      <sz val="10"/>
      <color theme="3" tint="0.499984740745262"/>
      <name val="Aptos Narrow"/>
      <family val="2"/>
      <scheme val="minor"/>
    </font>
    <font>
      <b/>
      <i/>
      <sz val="9"/>
      <color theme="3" tint="0.499984740745262"/>
      <name val="ADLaM Display"/>
    </font>
    <font>
      <b/>
      <u/>
      <sz val="11"/>
      <color theme="1" tint="0.249977111117893"/>
      <name val="ADLaM Display"/>
    </font>
    <font>
      <b/>
      <u/>
      <sz val="12"/>
      <color theme="2" tint="-0.749992370372631"/>
      <name val="Aptos Narrow"/>
      <family val="2"/>
      <scheme val="minor"/>
    </font>
    <font>
      <b/>
      <i/>
      <sz val="16"/>
      <color theme="3" tint="0.499984740745262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i/>
      <sz val="10"/>
      <color rgb="FF706B32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EFB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F792"/>
        <bgColor indexed="64"/>
      </patternFill>
    </fill>
    <fill>
      <patternFill patternType="solid">
        <fgColor rgb="FFD9D47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ash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ash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/>
      <diagonal/>
    </border>
    <border>
      <left style="dashed">
        <color rgb="FF000000"/>
      </left>
      <right style="medium">
        <color rgb="FF000000"/>
      </right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3" fillId="2" borderId="0" xfId="0" applyFont="1" applyFill="1"/>
    <xf numFmtId="9" fontId="0" fillId="0" borderId="0" xfId="0" applyNumberForma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wrapText="1"/>
    </xf>
    <xf numFmtId="12" fontId="0" fillId="0" borderId="0" xfId="0" applyNumberFormat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9" xfId="0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2" borderId="27" xfId="0" applyFill="1" applyBorder="1" applyAlignment="1">
      <alignment vertical="center"/>
    </xf>
    <xf numFmtId="0" fontId="0" fillId="0" borderId="28" xfId="0" applyBorder="1"/>
    <xf numFmtId="14" fontId="0" fillId="0" borderId="28" xfId="0" applyNumberFormat="1" applyBorder="1"/>
    <xf numFmtId="0" fontId="28" fillId="5" borderId="28" xfId="0" applyFont="1" applyFill="1" applyBorder="1"/>
    <xf numFmtId="0" fontId="0" fillId="5" borderId="28" xfId="0" applyFill="1" applyBorder="1"/>
    <xf numFmtId="0" fontId="3" fillId="5" borderId="28" xfId="0" applyFont="1" applyFill="1" applyBorder="1"/>
    <xf numFmtId="0" fontId="0" fillId="0" borderId="21" xfId="0" applyBorder="1"/>
    <xf numFmtId="0" fontId="0" fillId="0" borderId="27" xfId="0" applyBorder="1"/>
    <xf numFmtId="0" fontId="0" fillId="5" borderId="21" xfId="0" applyFill="1" applyBorder="1"/>
    <xf numFmtId="0" fontId="11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9" fontId="2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5" borderId="6" xfId="0" applyFill="1" applyBorder="1"/>
    <xf numFmtId="0" fontId="38" fillId="5" borderId="6" xfId="0" applyFont="1" applyFill="1" applyBorder="1" applyAlignment="1">
      <alignment vertical="center"/>
    </xf>
    <xf numFmtId="0" fontId="14" fillId="5" borderId="0" xfId="0" applyFont="1" applyFill="1" applyAlignment="1">
      <alignment vertical="center"/>
    </xf>
    <xf numFmtId="0" fontId="14" fillId="5" borderId="11" xfId="0" applyFont="1" applyFill="1" applyBorder="1" applyAlignment="1">
      <alignment vertical="center"/>
    </xf>
    <xf numFmtId="0" fontId="14" fillId="5" borderId="12" xfId="0" applyFont="1" applyFill="1" applyBorder="1" applyAlignment="1">
      <alignment vertical="center"/>
    </xf>
    <xf numFmtId="9" fontId="1" fillId="5" borderId="0" xfId="0" applyNumberFormat="1" applyFont="1" applyFill="1" applyAlignment="1">
      <alignment vertical="center" readingOrder="1"/>
    </xf>
    <xf numFmtId="0" fontId="1" fillId="5" borderId="25" xfId="0" applyFont="1" applyFill="1" applyBorder="1" applyAlignment="1">
      <alignment vertical="center" readingOrder="1"/>
    </xf>
    <xf numFmtId="0" fontId="1" fillId="5" borderId="28" xfId="0" applyFont="1" applyFill="1" applyBorder="1" applyAlignment="1">
      <alignment vertical="center" readingOrder="1"/>
    </xf>
    <xf numFmtId="0" fontId="1" fillId="5" borderId="30" xfId="0" applyFont="1" applyFill="1" applyBorder="1" applyAlignment="1">
      <alignment vertical="center" readingOrder="1"/>
    </xf>
    <xf numFmtId="0" fontId="23" fillId="0" borderId="0" xfId="0" applyFont="1" applyAlignment="1">
      <alignment horizontal="center"/>
    </xf>
    <xf numFmtId="0" fontId="28" fillId="0" borderId="0" xfId="0" applyFont="1"/>
    <xf numFmtId="0" fontId="3" fillId="0" borderId="0" xfId="0" applyFont="1"/>
    <xf numFmtId="0" fontId="23" fillId="0" borderId="0" xfId="0" applyFont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0" fillId="2" borderId="7" xfId="0" applyFill="1" applyBorder="1"/>
    <xf numFmtId="0" fontId="0" fillId="2" borderId="6" xfId="0" applyFill="1" applyBorder="1"/>
    <xf numFmtId="0" fontId="0" fillId="2" borderId="12" xfId="0" applyFill="1" applyBorder="1"/>
    <xf numFmtId="14" fontId="44" fillId="5" borderId="31" xfId="0" applyNumberFormat="1" applyFont="1" applyFill="1" applyBorder="1" applyAlignment="1">
      <alignment vertical="center" wrapText="1"/>
    </xf>
    <xf numFmtId="9" fontId="18" fillId="5" borderId="2" xfId="0" applyNumberFormat="1" applyFont="1" applyFill="1" applyBorder="1" applyAlignment="1">
      <alignment horizontal="center" vertical="center" readingOrder="1"/>
    </xf>
    <xf numFmtId="14" fontId="15" fillId="5" borderId="15" xfId="0" applyNumberFormat="1" applyFont="1" applyFill="1" applyBorder="1" applyAlignment="1">
      <alignment horizontal="center" vertical="center" wrapText="1"/>
    </xf>
    <xf numFmtId="0" fontId="39" fillId="5" borderId="31" xfId="0" applyFont="1" applyFill="1" applyBorder="1"/>
    <xf numFmtId="9" fontId="45" fillId="5" borderId="2" xfId="0" applyNumberFormat="1" applyFont="1" applyFill="1" applyBorder="1"/>
    <xf numFmtId="14" fontId="0" fillId="5" borderId="6" xfId="0" applyNumberFormat="1" applyFill="1" applyBorder="1" applyAlignment="1">
      <alignment horizontal="center" vertical="center" wrapText="1"/>
    </xf>
    <xf numFmtId="0" fontId="40" fillId="5" borderId="31" xfId="0" applyFont="1" applyFill="1" applyBorder="1"/>
    <xf numFmtId="0" fontId="41" fillId="5" borderId="31" xfId="0" applyFont="1" applyFill="1" applyBorder="1"/>
    <xf numFmtId="0" fontId="16" fillId="5" borderId="6" xfId="0" applyFont="1" applyFill="1" applyBorder="1"/>
    <xf numFmtId="0" fontId="42" fillId="5" borderId="31" xfId="0" applyFont="1" applyFill="1" applyBorder="1"/>
    <xf numFmtId="0" fontId="16" fillId="5" borderId="20" xfId="0" applyFont="1" applyFill="1" applyBorder="1"/>
    <xf numFmtId="0" fontId="43" fillId="5" borderId="32" xfId="0" applyFont="1" applyFill="1" applyBorder="1"/>
    <xf numFmtId="9" fontId="45" fillId="5" borderId="25" xfId="0" applyNumberFormat="1" applyFont="1" applyFill="1" applyBorder="1"/>
    <xf numFmtId="14" fontId="44" fillId="5" borderId="23" xfId="0" applyNumberFormat="1" applyFont="1" applyFill="1" applyBorder="1" applyAlignment="1">
      <alignment vertical="center" wrapText="1"/>
    </xf>
    <xf numFmtId="9" fontId="18" fillId="5" borderId="33" xfId="0" applyNumberFormat="1" applyFont="1" applyFill="1" applyBorder="1" applyAlignment="1">
      <alignment horizontal="center" vertical="center" readingOrder="1"/>
    </xf>
    <xf numFmtId="14" fontId="15" fillId="5" borderId="22" xfId="0" applyNumberFormat="1" applyFont="1" applyFill="1" applyBorder="1" applyAlignment="1">
      <alignment horizontal="center" vertical="center" wrapText="1"/>
    </xf>
    <xf numFmtId="14" fontId="0" fillId="5" borderId="19" xfId="0" applyNumberFormat="1" applyFill="1" applyBorder="1" applyAlignment="1">
      <alignment horizontal="center" vertical="center" wrapText="1"/>
    </xf>
    <xf numFmtId="0" fontId="0" fillId="5" borderId="19" xfId="0" applyFill="1" applyBorder="1"/>
    <xf numFmtId="0" fontId="16" fillId="5" borderId="19" xfId="0" applyFont="1" applyFill="1" applyBorder="1"/>
    <xf numFmtId="0" fontId="16" fillId="5" borderId="16" xfId="0" applyFont="1" applyFill="1" applyBorder="1"/>
    <xf numFmtId="9" fontId="18" fillId="5" borderId="36" xfId="0" applyNumberFormat="1" applyFont="1" applyFill="1" applyBorder="1" applyAlignment="1">
      <alignment horizontal="center" vertical="center" readingOrder="1"/>
    </xf>
    <xf numFmtId="0" fontId="16" fillId="5" borderId="11" xfId="0" applyFont="1" applyFill="1" applyBorder="1"/>
    <xf numFmtId="0" fontId="43" fillId="5" borderId="39" xfId="0" applyFont="1" applyFill="1" applyBorder="1"/>
    <xf numFmtId="0" fontId="16" fillId="5" borderId="41" xfId="0" applyFont="1" applyFill="1" applyBorder="1"/>
    <xf numFmtId="0" fontId="0" fillId="3" borderId="19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16" fillId="5" borderId="24" xfId="0" applyFont="1" applyFill="1" applyBorder="1"/>
    <xf numFmtId="0" fontId="0" fillId="2" borderId="13" xfId="0" applyFill="1" applyBorder="1"/>
    <xf numFmtId="0" fontId="29" fillId="0" borderId="0" xfId="0" applyFont="1" applyAlignment="1">
      <alignment vertical="top"/>
    </xf>
    <xf numFmtId="0" fontId="0" fillId="5" borderId="7" xfId="0" applyFill="1" applyBorder="1"/>
    <xf numFmtId="0" fontId="14" fillId="5" borderId="6" xfId="0" applyFont="1" applyFill="1" applyBorder="1" applyAlignment="1">
      <alignment horizontal="left" indent="1"/>
    </xf>
    <xf numFmtId="9" fontId="0" fillId="5" borderId="7" xfId="0" applyNumberFormat="1" applyFill="1" applyBorder="1" applyAlignment="1">
      <alignment horizontal="center"/>
    </xf>
    <xf numFmtId="0" fontId="47" fillId="5" borderId="8" xfId="0" applyFont="1" applyFill="1" applyBorder="1"/>
    <xf numFmtId="0" fontId="11" fillId="0" borderId="0" xfId="0" applyFont="1" applyAlignment="1">
      <alignment vertical="center"/>
    </xf>
    <xf numFmtId="0" fontId="0" fillId="2" borderId="3" xfId="0" applyFill="1" applyBorder="1"/>
    <xf numFmtId="14" fontId="15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16" fillId="5" borderId="4" xfId="0" applyFont="1" applyFill="1" applyBorder="1"/>
    <xf numFmtId="0" fontId="0" fillId="2" borderId="19" xfId="0" applyFill="1" applyBorder="1"/>
    <xf numFmtId="9" fontId="18" fillId="5" borderId="1" xfId="0" applyNumberFormat="1" applyFont="1" applyFill="1" applyBorder="1" applyAlignment="1">
      <alignment horizontal="center" vertical="center" readingOrder="1"/>
    </xf>
    <xf numFmtId="9" fontId="45" fillId="5" borderId="36" xfId="0" applyNumberFormat="1" applyFont="1" applyFill="1" applyBorder="1"/>
    <xf numFmtId="9" fontId="45" fillId="5" borderId="38" xfId="0" applyNumberFormat="1" applyFont="1" applyFill="1" applyBorder="1"/>
    <xf numFmtId="9" fontId="45" fillId="5" borderId="40" xfId="0" applyNumberFormat="1" applyFont="1" applyFill="1" applyBorder="1"/>
    <xf numFmtId="0" fontId="30" fillId="5" borderId="6" xfId="0" applyFont="1" applyFill="1" applyBorder="1" applyAlignment="1">
      <alignment horizontal="center" vertical="center"/>
    </xf>
    <xf numFmtId="0" fontId="32" fillId="5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left"/>
    </xf>
    <xf numFmtId="0" fontId="4" fillId="5" borderId="22" xfId="0" applyFont="1" applyFill="1" applyBorder="1" applyAlignment="1">
      <alignment wrapText="1"/>
    </xf>
    <xf numFmtId="0" fontId="4" fillId="5" borderId="19" xfId="0" applyFont="1" applyFill="1" applyBorder="1"/>
    <xf numFmtId="0" fontId="10" fillId="5" borderId="19" xfId="0" applyFont="1" applyFill="1" applyBorder="1"/>
    <xf numFmtId="0" fontId="4" fillId="4" borderId="19" xfId="0" applyFont="1" applyFill="1" applyBorder="1"/>
    <xf numFmtId="14" fontId="4" fillId="4" borderId="19" xfId="0" applyNumberFormat="1" applyFont="1" applyFill="1" applyBorder="1"/>
    <xf numFmtId="0" fontId="21" fillId="4" borderId="19" xfId="0" applyFont="1" applyFill="1" applyBorder="1" applyAlignment="1">
      <alignment wrapText="1"/>
    </xf>
    <xf numFmtId="0" fontId="4" fillId="4" borderId="22" xfId="0" applyFont="1" applyFill="1" applyBorder="1"/>
    <xf numFmtId="14" fontId="0" fillId="5" borderId="8" xfId="0" applyNumberFormat="1" applyFill="1" applyBorder="1"/>
    <xf numFmtId="0" fontId="14" fillId="5" borderId="9" xfId="0" applyFont="1" applyFill="1" applyBorder="1"/>
    <xf numFmtId="0" fontId="0" fillId="0" borderId="9" xfId="0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14" fillId="5" borderId="12" xfId="0" applyFont="1" applyFill="1" applyBorder="1"/>
    <xf numFmtId="10" fontId="14" fillId="5" borderId="12" xfId="0" applyNumberFormat="1" applyFont="1" applyFill="1" applyBorder="1"/>
    <xf numFmtId="0" fontId="0" fillId="0" borderId="0" xfId="0" applyAlignment="1">
      <alignment horizontal="center" vertical="center"/>
    </xf>
    <xf numFmtId="0" fontId="57" fillId="5" borderId="0" xfId="0" applyFont="1" applyFill="1" applyAlignment="1">
      <alignment horizontal="left"/>
    </xf>
    <xf numFmtId="0" fontId="37" fillId="5" borderId="0" xfId="0" applyFont="1" applyFill="1" applyAlignment="1">
      <alignment horizontal="center"/>
    </xf>
    <xf numFmtId="0" fontId="37" fillId="5" borderId="0" xfId="0" applyFont="1" applyFill="1"/>
    <xf numFmtId="0" fontId="34" fillId="5" borderId="0" xfId="0" applyFont="1" applyFill="1" applyAlignment="1">
      <alignment horizontal="center" vertical="center"/>
    </xf>
    <xf numFmtId="0" fontId="34" fillId="5" borderId="0" xfId="0" applyFont="1" applyFill="1"/>
    <xf numFmtId="0" fontId="14" fillId="9" borderId="42" xfId="0" applyFont="1" applyFill="1" applyBorder="1" applyAlignment="1">
      <alignment horizontal="center"/>
    </xf>
    <xf numFmtId="0" fontId="0" fillId="0" borderId="43" xfId="0" applyBorder="1"/>
    <xf numFmtId="14" fontId="0" fillId="5" borderId="0" xfId="0" applyNumberFormat="1" applyFill="1"/>
    <xf numFmtId="0" fontId="0" fillId="9" borderId="0" xfId="0" applyFill="1"/>
    <xf numFmtId="0" fontId="60" fillId="5" borderId="10" xfId="0" applyFont="1" applyFill="1" applyBorder="1" applyAlignment="1">
      <alignment horizontal="center"/>
    </xf>
    <xf numFmtId="0" fontId="35" fillId="5" borderId="11" xfId="0" applyFont="1" applyFill="1" applyBorder="1"/>
    <xf numFmtId="10" fontId="37" fillId="5" borderId="7" xfId="0" applyNumberFormat="1" applyFont="1" applyFill="1" applyBorder="1" applyAlignment="1">
      <alignment horizontal="left"/>
    </xf>
    <xf numFmtId="10" fontId="36" fillId="5" borderId="7" xfId="0" applyNumberFormat="1" applyFont="1" applyFill="1" applyBorder="1" applyAlignment="1">
      <alignment horizontal="left"/>
    </xf>
    <xf numFmtId="10" fontId="35" fillId="5" borderId="13" xfId="0" applyNumberFormat="1" applyFont="1" applyFill="1" applyBorder="1" applyAlignment="1">
      <alignment horizontal="left"/>
    </xf>
    <xf numFmtId="9" fontId="1" fillId="5" borderId="3" xfId="0" applyNumberFormat="1" applyFont="1" applyFill="1" applyBorder="1" applyAlignment="1">
      <alignment horizontal="center" vertical="center" readingOrder="1"/>
    </xf>
    <xf numFmtId="9" fontId="1" fillId="5" borderId="26" xfId="0" applyNumberFormat="1" applyFont="1" applyFill="1" applyBorder="1" applyAlignment="1">
      <alignment horizontal="center" vertical="center" readingOrder="1"/>
    </xf>
    <xf numFmtId="9" fontId="1" fillId="5" borderId="19" xfId="0" applyNumberFormat="1" applyFont="1" applyFill="1" applyBorder="1" applyAlignment="1">
      <alignment horizontal="center" vertical="center" readingOrder="1"/>
    </xf>
    <xf numFmtId="0" fontId="0" fillId="5" borderId="20" xfId="0" applyFill="1" applyBorder="1"/>
    <xf numFmtId="0" fontId="0" fillId="5" borderId="4" xfId="0" applyFill="1" applyBorder="1"/>
    <xf numFmtId="0" fontId="0" fillId="5" borderId="37" xfId="0" applyFill="1" applyBorder="1"/>
    <xf numFmtId="10" fontId="0" fillId="5" borderId="0" xfId="0" applyNumberFormat="1" applyFill="1"/>
    <xf numFmtId="10" fontId="0" fillId="0" borderId="0" xfId="0" applyNumberFormat="1"/>
    <xf numFmtId="9" fontId="0" fillId="5" borderId="0" xfId="0" applyNumberFormat="1" applyFill="1"/>
    <xf numFmtId="0" fontId="0" fillId="2" borderId="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50" fillId="5" borderId="44" xfId="0" applyFont="1" applyFill="1" applyBorder="1" applyAlignment="1">
      <alignment horizontal="right"/>
    </xf>
    <xf numFmtId="0" fontId="7" fillId="5" borderId="44" xfId="0" applyFont="1" applyFill="1" applyBorder="1" applyAlignment="1">
      <alignment horizontal="right"/>
    </xf>
    <xf numFmtId="0" fontId="51" fillId="5" borderId="44" xfId="0" applyFont="1" applyFill="1" applyBorder="1" applyAlignment="1">
      <alignment horizontal="right"/>
    </xf>
    <xf numFmtId="0" fontId="52" fillId="5" borderId="44" xfId="0" applyFont="1" applyFill="1" applyBorder="1" applyAlignment="1">
      <alignment horizontal="right"/>
    </xf>
    <xf numFmtId="0" fontId="53" fillId="5" borderId="44" xfId="0" applyFont="1" applyFill="1" applyBorder="1" applyAlignment="1">
      <alignment horizontal="right"/>
    </xf>
    <xf numFmtId="0" fontId="54" fillId="5" borderId="44" xfId="0" applyFont="1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1" fillId="10" borderId="2" xfId="0" applyFont="1" applyFill="1" applyBorder="1" applyAlignment="1">
      <alignment readingOrder="1"/>
    </xf>
    <xf numFmtId="0" fontId="2" fillId="10" borderId="2" xfId="0" applyFont="1" applyFill="1" applyBorder="1" applyAlignment="1">
      <alignment readingOrder="1"/>
    </xf>
    <xf numFmtId="0" fontId="0" fillId="10" borderId="3" xfId="0" applyFill="1" applyBorder="1"/>
    <xf numFmtId="0" fontId="0" fillId="10" borderId="5" xfId="0" applyFill="1" applyBorder="1"/>
    <xf numFmtId="0" fontId="0" fillId="10" borderId="2" xfId="0" applyFill="1" applyBorder="1"/>
    <xf numFmtId="0" fontId="1" fillId="10" borderId="28" xfId="0" applyFont="1" applyFill="1" applyBorder="1" applyAlignment="1">
      <alignment vertical="center" readingOrder="1"/>
    </xf>
    <xf numFmtId="0" fontId="0" fillId="10" borderId="26" xfId="0" applyFill="1" applyBorder="1" applyAlignment="1">
      <alignment vertical="center"/>
    </xf>
    <xf numFmtId="0" fontId="0" fillId="10" borderId="21" xfId="0" applyFill="1" applyBorder="1" applyAlignment="1">
      <alignment vertical="center"/>
    </xf>
    <xf numFmtId="0" fontId="0" fillId="10" borderId="27" xfId="0" applyFill="1" applyBorder="1" applyAlignment="1">
      <alignment vertical="center"/>
    </xf>
    <xf numFmtId="0" fontId="28" fillId="10" borderId="0" xfId="0" applyFont="1" applyFill="1"/>
    <xf numFmtId="0" fontId="0" fillId="10" borderId="0" xfId="0" applyFill="1"/>
    <xf numFmtId="0" fontId="28" fillId="10" borderId="26" xfId="0" applyFont="1" applyFill="1" applyBorder="1"/>
    <xf numFmtId="0" fontId="0" fillId="10" borderId="3" xfId="0" applyFill="1" applyBorder="1" applyAlignment="1">
      <alignment vertical="center"/>
    </xf>
    <xf numFmtId="0" fontId="1" fillId="10" borderId="21" xfId="0" applyFont="1" applyFill="1" applyBorder="1" applyAlignment="1">
      <alignment vertical="center" readingOrder="1"/>
    </xf>
    <xf numFmtId="0" fontId="69" fillId="5" borderId="0" xfId="0" applyFont="1" applyFill="1" applyAlignment="1">
      <alignment horizontal="left"/>
    </xf>
    <xf numFmtId="0" fontId="70" fillId="5" borderId="46" xfId="0" applyFont="1" applyFill="1" applyBorder="1" applyAlignment="1">
      <alignment vertical="center"/>
    </xf>
    <xf numFmtId="0" fontId="71" fillId="5" borderId="47" xfId="0" applyFont="1" applyFill="1" applyBorder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0" fontId="16" fillId="5" borderId="0" xfId="0" applyFont="1" applyFill="1"/>
    <xf numFmtId="0" fontId="12" fillId="11" borderId="21" xfId="1" applyFill="1" applyBorder="1" applyAlignment="1">
      <alignment horizontal="center" vertical="center"/>
    </xf>
    <xf numFmtId="14" fontId="72" fillId="5" borderId="15" xfId="0" applyNumberFormat="1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vertical="center" readingOrder="1"/>
    </xf>
    <xf numFmtId="0" fontId="2" fillId="10" borderId="3" xfId="0" applyFont="1" applyFill="1" applyBorder="1" applyAlignment="1">
      <alignment readingOrder="1"/>
    </xf>
    <xf numFmtId="0" fontId="2" fillId="5" borderId="30" xfId="0" applyFont="1" applyFill="1" applyBorder="1" applyAlignment="1">
      <alignment vertical="center" readingOrder="1"/>
    </xf>
    <xf numFmtId="0" fontId="2" fillId="5" borderId="45" xfId="0" applyFont="1" applyFill="1" applyBorder="1" applyAlignment="1">
      <alignment vertical="center" readingOrder="1"/>
    </xf>
    <xf numFmtId="0" fontId="2" fillId="5" borderId="25" xfId="0" applyFont="1" applyFill="1" applyBorder="1" applyAlignment="1">
      <alignment vertical="center" readingOrder="1"/>
    </xf>
    <xf numFmtId="0" fontId="1" fillId="10" borderId="30" xfId="0" applyFont="1" applyFill="1" applyBorder="1" applyAlignment="1">
      <alignment vertical="center" readingOrder="1"/>
    </xf>
    <xf numFmtId="9" fontId="1" fillId="5" borderId="28" xfId="0" applyNumberFormat="1" applyFont="1" applyFill="1" applyBorder="1" applyAlignment="1">
      <alignment horizontal="center" vertical="center" readingOrder="1"/>
    </xf>
    <xf numFmtId="0" fontId="2" fillId="10" borderId="19" xfId="0" applyFont="1" applyFill="1" applyBorder="1" applyAlignment="1">
      <alignment readingOrder="1"/>
    </xf>
    <xf numFmtId="0" fontId="1" fillId="5" borderId="1" xfId="0" applyFont="1" applyFill="1" applyBorder="1" applyAlignment="1">
      <alignment vertical="center" readingOrder="1"/>
    </xf>
    <xf numFmtId="0" fontId="2" fillId="10" borderId="28" xfId="0" applyFont="1" applyFill="1" applyBorder="1" applyAlignment="1">
      <alignment readingOrder="1"/>
    </xf>
    <xf numFmtId="0" fontId="1" fillId="10" borderId="2" xfId="0" applyFont="1" applyFill="1" applyBorder="1" applyAlignment="1">
      <alignment vertical="center" readingOrder="1"/>
    </xf>
    <xf numFmtId="14" fontId="3" fillId="10" borderId="0" xfId="0" applyNumberFormat="1" applyFont="1" applyFill="1"/>
    <xf numFmtId="14" fontId="0" fillId="10" borderId="0" xfId="0" applyNumberFormat="1" applyFill="1" applyAlignment="1">
      <alignment vertical="center"/>
    </xf>
    <xf numFmtId="14" fontId="4" fillId="10" borderId="0" xfId="0" applyNumberFormat="1" applyFont="1" applyFill="1" applyAlignment="1">
      <alignment vertical="center" wrapText="1"/>
    </xf>
    <xf numFmtId="14" fontId="4" fillId="10" borderId="0" xfId="0" applyNumberFormat="1" applyFont="1" applyFill="1"/>
    <xf numFmtId="9" fontId="3" fillId="5" borderId="21" xfId="0" applyNumberFormat="1" applyFont="1" applyFill="1" applyBorder="1" applyAlignment="1">
      <alignment horizontal="center"/>
    </xf>
    <xf numFmtId="0" fontId="0" fillId="6" borderId="48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6" xfId="0" applyBorder="1"/>
    <xf numFmtId="0" fontId="0" fillId="10" borderId="0" xfId="0" applyFill="1" applyAlignment="1">
      <alignment vertical="center" wrapText="1"/>
    </xf>
    <xf numFmtId="14" fontId="4" fillId="0" borderId="26" xfId="0" applyNumberFormat="1" applyFont="1" applyBorder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74" fillId="12" borderId="25" xfId="1" applyFont="1" applyFill="1" applyBorder="1"/>
    <xf numFmtId="0" fontId="73" fillId="12" borderId="30" xfId="0" applyFont="1" applyFill="1" applyBorder="1" applyAlignment="1">
      <alignment horizontal="right"/>
    </xf>
    <xf numFmtId="0" fontId="57" fillId="5" borderId="22" xfId="0" applyFont="1" applyFill="1" applyBorder="1" applyAlignment="1">
      <alignment horizontal="left" vertical="top" wrapText="1"/>
    </xf>
    <xf numFmtId="0" fontId="57" fillId="5" borderId="1" xfId="0" applyFont="1" applyFill="1" applyBorder="1" applyAlignment="1">
      <alignment horizontal="left" vertical="top" wrapText="1"/>
    </xf>
    <xf numFmtId="0" fontId="57" fillId="5" borderId="2" xfId="0" applyFont="1" applyFill="1" applyBorder="1" applyAlignment="1">
      <alignment horizontal="left" vertical="top" wrapText="1"/>
    </xf>
    <xf numFmtId="0" fontId="57" fillId="5" borderId="19" xfId="0" applyFont="1" applyFill="1" applyBorder="1" applyAlignment="1">
      <alignment horizontal="left" vertical="top" wrapText="1"/>
    </xf>
    <xf numFmtId="0" fontId="57" fillId="5" borderId="0" xfId="0" applyFont="1" applyFill="1" applyAlignment="1">
      <alignment horizontal="left" vertical="top" wrapText="1"/>
    </xf>
    <xf numFmtId="0" fontId="57" fillId="5" borderId="3" xfId="0" applyFont="1" applyFill="1" applyBorder="1" applyAlignment="1">
      <alignment horizontal="left" vertical="top" wrapText="1"/>
    </xf>
    <xf numFmtId="0" fontId="57" fillId="5" borderId="16" xfId="0" applyFont="1" applyFill="1" applyBorder="1" applyAlignment="1">
      <alignment horizontal="left" vertical="top" wrapText="1"/>
    </xf>
    <xf numFmtId="0" fontId="57" fillId="5" borderId="4" xfId="0" applyFont="1" applyFill="1" applyBorder="1" applyAlignment="1">
      <alignment horizontal="left" vertical="top" wrapText="1"/>
    </xf>
    <xf numFmtId="0" fontId="57" fillId="5" borderId="5" xfId="0" applyFont="1" applyFill="1" applyBorder="1" applyAlignment="1">
      <alignment horizontal="left" vertical="top" wrapText="1"/>
    </xf>
    <xf numFmtId="0" fontId="19" fillId="2" borderId="22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19" fillId="2" borderId="2" xfId="1" applyFont="1" applyFill="1" applyBorder="1" applyAlignment="1">
      <alignment horizontal="center" vertical="center"/>
    </xf>
    <xf numFmtId="0" fontId="19" fillId="2" borderId="16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33" fillId="5" borderId="34" xfId="0" applyFont="1" applyFill="1" applyBorder="1" applyAlignment="1">
      <alignment horizontal="center" vertical="center"/>
    </xf>
    <xf numFmtId="0" fontId="33" fillId="5" borderId="9" xfId="0" applyFont="1" applyFill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0" fontId="33" fillId="5" borderId="16" xfId="0" applyFont="1" applyFill="1" applyBorder="1" applyAlignment="1">
      <alignment horizontal="center" vertical="center"/>
    </xf>
    <xf numFmtId="0" fontId="33" fillId="5" borderId="4" xfId="0" applyFont="1" applyFill="1" applyBorder="1" applyAlignment="1">
      <alignment horizontal="center" vertical="center"/>
    </xf>
    <xf numFmtId="0" fontId="33" fillId="5" borderId="37" xfId="0" applyFont="1" applyFill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20" fillId="2" borderId="2" xfId="1" applyFont="1" applyFill="1" applyBorder="1" applyAlignment="1">
      <alignment horizontal="center" vertical="center"/>
    </xf>
    <xf numFmtId="0" fontId="20" fillId="2" borderId="20" xfId="1" applyFont="1" applyFill="1" applyBorder="1" applyAlignment="1">
      <alignment horizontal="center" vertical="center"/>
    </xf>
    <xf numFmtId="0" fontId="20" fillId="2" borderId="4" xfId="1" applyFont="1" applyFill="1" applyBorder="1" applyAlignment="1">
      <alignment horizontal="center" vertical="center"/>
    </xf>
    <xf numFmtId="0" fontId="20" fillId="2" borderId="5" xfId="1" applyFont="1" applyFill="1" applyBorder="1" applyAlignment="1">
      <alignment horizontal="center" vertical="center"/>
    </xf>
    <xf numFmtId="0" fontId="19" fillId="2" borderId="36" xfId="1" applyFont="1" applyFill="1" applyBorder="1" applyAlignment="1">
      <alignment horizontal="center" vertical="center"/>
    </xf>
    <xf numFmtId="0" fontId="19" fillId="2" borderId="37" xfId="1" applyFont="1" applyFill="1" applyBorder="1" applyAlignment="1">
      <alignment horizontal="center" vertical="center"/>
    </xf>
    <xf numFmtId="0" fontId="19" fillId="2" borderId="15" xfId="1" applyFont="1" applyFill="1" applyBorder="1" applyAlignment="1">
      <alignment horizontal="center" vertical="center"/>
    </xf>
    <xf numFmtId="0" fontId="19" fillId="2" borderId="20" xfId="1" applyFont="1" applyFill="1" applyBorder="1" applyAlignment="1">
      <alignment horizontal="center" vertical="center"/>
    </xf>
    <xf numFmtId="0" fontId="48" fillId="8" borderId="8" xfId="0" applyFont="1" applyFill="1" applyBorder="1" applyAlignment="1">
      <alignment horizontal="center" vertical="center"/>
    </xf>
    <xf numFmtId="0" fontId="48" fillId="8" borderId="9" xfId="0" applyFont="1" applyFill="1" applyBorder="1" applyAlignment="1">
      <alignment horizontal="center" vertical="center"/>
    </xf>
    <xf numFmtId="0" fontId="48" fillId="8" borderId="10" xfId="0" applyFont="1" applyFill="1" applyBorder="1" applyAlignment="1">
      <alignment horizontal="center" vertical="center"/>
    </xf>
    <xf numFmtId="0" fontId="48" fillId="8" borderId="11" xfId="0" applyFont="1" applyFill="1" applyBorder="1" applyAlignment="1">
      <alignment horizontal="center" vertical="center"/>
    </xf>
    <xf numFmtId="0" fontId="48" fillId="8" borderId="12" xfId="0" applyFont="1" applyFill="1" applyBorder="1" applyAlignment="1">
      <alignment horizontal="center" vertical="center"/>
    </xf>
    <xf numFmtId="0" fontId="48" fillId="8" borderId="13" xfId="0" applyFont="1" applyFill="1" applyBorder="1" applyAlignment="1">
      <alignment horizontal="center" vertical="center"/>
    </xf>
    <xf numFmtId="0" fontId="55" fillId="5" borderId="29" xfId="1" applyFont="1" applyFill="1" applyBorder="1" applyAlignment="1">
      <alignment horizontal="center" vertical="center"/>
    </xf>
    <xf numFmtId="0" fontId="55" fillId="5" borderId="14" xfId="1" applyFont="1" applyFill="1" applyBorder="1" applyAlignment="1">
      <alignment horizontal="center" vertical="center"/>
    </xf>
    <xf numFmtId="0" fontId="57" fillId="5" borderId="0" xfId="0" applyFont="1" applyFill="1" applyAlignment="1">
      <alignment horizontal="center"/>
    </xf>
    <xf numFmtId="9" fontId="17" fillId="5" borderId="0" xfId="0" applyNumberFormat="1" applyFont="1" applyFill="1" applyAlignment="1">
      <alignment horizontal="center" vertical="center"/>
    </xf>
    <xf numFmtId="9" fontId="17" fillId="5" borderId="7" xfId="0" applyNumberFormat="1" applyFont="1" applyFill="1" applyBorder="1" applyAlignment="1">
      <alignment horizontal="center" vertical="center"/>
    </xf>
    <xf numFmtId="9" fontId="24" fillId="5" borderId="12" xfId="0" applyNumberFormat="1" applyFont="1" applyFill="1" applyBorder="1" applyAlignment="1">
      <alignment horizontal="center" vertical="center"/>
    </xf>
    <xf numFmtId="9" fontId="24" fillId="5" borderId="13" xfId="0" applyNumberFormat="1" applyFont="1" applyFill="1" applyBorder="1" applyAlignment="1">
      <alignment horizontal="center" vertical="center"/>
    </xf>
    <xf numFmtId="0" fontId="61" fillId="5" borderId="18" xfId="0" applyFont="1" applyFill="1" applyBorder="1" applyAlignment="1">
      <alignment horizontal="center" vertical="center"/>
    </xf>
    <xf numFmtId="0" fontId="61" fillId="5" borderId="17" xfId="0" applyFont="1" applyFill="1" applyBorder="1" applyAlignment="1">
      <alignment horizontal="center" vertical="center"/>
    </xf>
    <xf numFmtId="0" fontId="68" fillId="0" borderId="9" xfId="0" applyFont="1" applyBorder="1" applyAlignment="1">
      <alignment horizontal="center"/>
    </xf>
    <xf numFmtId="14" fontId="49" fillId="5" borderId="8" xfId="0" applyNumberFormat="1" applyFont="1" applyFill="1" applyBorder="1" applyAlignment="1">
      <alignment horizontal="center" vertical="center"/>
    </xf>
    <xf numFmtId="14" fontId="49" fillId="5" borderId="35" xfId="0" applyNumberFormat="1" applyFont="1" applyFill="1" applyBorder="1" applyAlignment="1">
      <alignment horizontal="center" vertical="center"/>
    </xf>
    <xf numFmtId="14" fontId="49" fillId="5" borderId="20" xfId="0" applyNumberFormat="1" applyFont="1" applyFill="1" applyBorder="1" applyAlignment="1">
      <alignment horizontal="center" vertical="center"/>
    </xf>
    <xf numFmtId="14" fontId="49" fillId="5" borderId="5" xfId="0" applyNumberFormat="1" applyFont="1" applyFill="1" applyBorder="1" applyAlignment="1">
      <alignment horizontal="center" vertical="center"/>
    </xf>
    <xf numFmtId="0" fontId="35" fillId="5" borderId="12" xfId="0" applyFont="1" applyFill="1" applyBorder="1" applyAlignment="1">
      <alignment horizontal="center"/>
    </xf>
    <xf numFmtId="0" fontId="63" fillId="5" borderId="6" xfId="0" applyFont="1" applyFill="1" applyBorder="1" applyAlignment="1">
      <alignment horizontal="center"/>
    </xf>
    <xf numFmtId="0" fontId="64" fillId="5" borderId="0" xfId="0" applyFont="1" applyFill="1" applyAlignment="1">
      <alignment horizontal="center"/>
    </xf>
    <xf numFmtId="0" fontId="64" fillId="5" borderId="7" xfId="0" applyFont="1" applyFill="1" applyBorder="1" applyAlignment="1">
      <alignment horizontal="center"/>
    </xf>
    <xf numFmtId="0" fontId="63" fillId="5" borderId="0" xfId="0" applyFont="1" applyFill="1" applyAlignment="1">
      <alignment horizontal="center"/>
    </xf>
    <xf numFmtId="0" fontId="63" fillId="5" borderId="7" xfId="0" applyFont="1" applyFill="1" applyBorder="1" applyAlignment="1">
      <alignment horizontal="center"/>
    </xf>
    <xf numFmtId="0" fontId="66" fillId="5" borderId="6" xfId="0" applyFont="1" applyFill="1" applyBorder="1" applyAlignment="1">
      <alignment horizontal="center" vertical="center"/>
    </xf>
    <xf numFmtId="0" fontId="66" fillId="5" borderId="0" xfId="0" applyFont="1" applyFill="1" applyAlignment="1">
      <alignment horizontal="center" vertical="center"/>
    </xf>
    <xf numFmtId="0" fontId="66" fillId="5" borderId="7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center" vertical="center"/>
    </xf>
    <xf numFmtId="0" fontId="62" fillId="5" borderId="0" xfId="0" applyFont="1" applyFill="1" applyAlignment="1">
      <alignment horizontal="center" vertical="center"/>
    </xf>
    <xf numFmtId="0" fontId="62" fillId="5" borderId="7" xfId="0" applyFont="1" applyFill="1" applyBorder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65" fillId="5" borderId="6" xfId="0" applyFont="1" applyFill="1" applyBorder="1" applyAlignment="1">
      <alignment horizontal="center" vertical="center"/>
    </xf>
    <xf numFmtId="0" fontId="65" fillId="5" borderId="0" xfId="0" applyFont="1" applyFill="1" applyAlignment="1">
      <alignment horizontal="center" vertical="center"/>
    </xf>
    <xf numFmtId="0" fontId="65" fillId="5" borderId="7" xfId="0" applyFont="1" applyFill="1" applyBorder="1" applyAlignment="1">
      <alignment horizontal="center" vertical="center"/>
    </xf>
    <xf numFmtId="14" fontId="4" fillId="2" borderId="21" xfId="0" applyNumberFormat="1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0" fontId="25" fillId="7" borderId="22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wrapText="1"/>
    </xf>
    <xf numFmtId="14" fontId="4" fillId="10" borderId="0" xfId="0" applyNumberFormat="1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2" fillId="5" borderId="0" xfId="0" applyFont="1" applyFill="1" applyAlignment="1">
      <alignment horizontal="center" wrapText="1"/>
    </xf>
    <xf numFmtId="0" fontId="23" fillId="5" borderId="3" xfId="0" applyFont="1" applyFill="1" applyBorder="1" applyAlignment="1">
      <alignment horizontal="center" wrapText="1"/>
    </xf>
    <xf numFmtId="0" fontId="23" fillId="5" borderId="19" xfId="0" applyFont="1" applyFill="1" applyBorder="1" applyAlignment="1">
      <alignment horizontal="center" wrapText="1"/>
    </xf>
    <xf numFmtId="0" fontId="23" fillId="4" borderId="19" xfId="0" applyFont="1" applyFill="1" applyBorder="1" applyAlignment="1">
      <alignment horizontal="center" wrapText="1"/>
    </xf>
    <xf numFmtId="0" fontId="23" fillId="4" borderId="3" xfId="0" applyFon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6" fillId="5" borderId="0" xfId="0" applyFont="1" applyFill="1" applyAlignment="1">
      <alignment horizontal="center"/>
    </xf>
    <xf numFmtId="14" fontId="67" fillId="2" borderId="21" xfId="0" applyNumberFormat="1" applyFont="1" applyFill="1" applyBorder="1" applyAlignment="1">
      <alignment horizontal="center" vertical="center" wrapText="1"/>
    </xf>
    <xf numFmtId="14" fontId="67" fillId="2" borderId="26" xfId="0" applyNumberFormat="1" applyFont="1" applyFill="1" applyBorder="1" applyAlignment="1">
      <alignment horizontal="center" vertical="center" wrapText="1"/>
    </xf>
    <xf numFmtId="14" fontId="67" fillId="2" borderId="27" xfId="0" applyNumberFormat="1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56" fillId="0" borderId="0" xfId="0" applyFont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59" fillId="0" borderId="0" xfId="0" applyFont="1" applyAlignment="1">
      <alignment horizontal="center" vertical="top" wrapText="1"/>
    </xf>
    <xf numFmtId="0" fontId="58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76">
    <dxf>
      <font>
        <color rgb="FF9C0006"/>
      </font>
      <fill>
        <patternFill>
          <bgColor rgb="FFFFC7CE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ill>
        <patternFill patternType="solid">
          <bgColor rgb="FFFCF792"/>
        </patternFill>
      </fill>
    </dxf>
    <dxf>
      <fill>
        <patternFill patternType="solid">
          <bgColor rgb="FFD9D47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b/>
        <i val="0"/>
        <color theme="9" tint="-0.249977111117893"/>
      </font>
    </dxf>
    <dxf>
      <font>
        <b/>
        <i val="0"/>
        <color theme="5" tint="-0.249977111117893"/>
      </font>
    </dxf>
    <dxf>
      <font>
        <b/>
        <i val="0"/>
        <color rgb="FFC00000"/>
      </font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theme="1" tint="0.14999847407452621"/>
      </font>
      <fill>
        <patternFill patternType="solid">
          <bgColor theme="0" tint="-0.249977111117893"/>
        </patternFill>
      </fill>
    </dxf>
    <dxf>
      <font>
        <color theme="9"/>
      </font>
    </dxf>
    <dxf>
      <font>
        <color rgb="FFFF0000"/>
      </font>
    </dxf>
    <dxf>
      <font>
        <color theme="5" tint="-0.249977111117893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77111117893"/>
      </font>
    </dxf>
    <dxf>
      <font>
        <b/>
        <i val="0"/>
        <color theme="5" tint="-0.249977111117893"/>
      </font>
    </dxf>
    <dxf>
      <font>
        <b/>
        <i val="0"/>
        <color rgb="FFC00000"/>
      </font>
    </dxf>
  </dxfs>
  <tableStyles count="0" defaultTableStyle="TableStyleMedium2" defaultPivotStyle="PivotStyleMedium9"/>
  <colors>
    <mruColors>
      <color rgb="FFD9D471"/>
      <color rgb="FFFCF792"/>
      <color rgb="FF706B32"/>
      <color rgb="FFB35694"/>
      <color rgb="FFB8535E"/>
      <color rgb="FFF280CC"/>
      <color rgb="FFFF7A8A"/>
      <color rgb="FF000000"/>
      <color rgb="FFFFA8B2"/>
      <color rgb="FFD4F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layout>
        <c:manualLayout>
          <c:xMode val="edge"/>
          <c:yMode val="edge"/>
          <c:x val="0.44100354554483651"/>
          <c:y val="1.6284508971579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1-45DB-870D-1823D3760EE9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11-45DB-870D-1823D3760EE9}"/>
              </c:ext>
            </c:extLst>
          </c:dPt>
          <c:cat>
            <c:strRef>
              <c:f>'Name 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1-45DB-870D-1823D3760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815943"/>
        <c:axId val="2067826183"/>
      </c:barChart>
      <c:catAx>
        <c:axId val="2067815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26183"/>
        <c:crosses val="autoZero"/>
        <c:auto val="1"/>
        <c:lblAlgn val="ctr"/>
        <c:lblOffset val="100"/>
        <c:noMultiLvlLbl val="0"/>
      </c:catAx>
      <c:valAx>
        <c:axId val="2067826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15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E-4200-BF2C-6C611F918EEB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22-4628-BF20-4E03BE2E5ABE}"/>
              </c:ext>
            </c:extLst>
          </c:dPt>
          <c:cat>
            <c:strRef>
              <c:f>'Name 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2'!$G$2:$G$4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E-4200-BF2C-6C611F918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82536"/>
        <c:axId val="1807384584"/>
      </c:barChart>
      <c:catAx>
        <c:axId val="180738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4584"/>
        <c:crosses val="autoZero"/>
        <c:auto val="1"/>
        <c:lblAlgn val="ctr"/>
        <c:lblOffset val="100"/>
        <c:noMultiLvlLbl val="0"/>
      </c:catAx>
      <c:valAx>
        <c:axId val="180738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2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23B-4F71-A05F-5C7F56CEBF4A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65-41FF-926C-AE318D193573}"/>
              </c:ext>
            </c:extLst>
          </c:dPt>
          <c:cat>
            <c:strRef>
              <c:f>'Name 3'!$F$2:$F$4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3'!$G$2:$G$4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B-4F71-A05F-5C7F56CEB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669768"/>
        <c:axId val="1687688712"/>
      </c:barChart>
      <c:catAx>
        <c:axId val="168766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88712"/>
        <c:crosses val="autoZero"/>
        <c:auto val="1"/>
        <c:lblAlgn val="ctr"/>
        <c:lblOffset val="100"/>
        <c:noMultiLvlLbl val="0"/>
      </c:catAx>
      <c:valAx>
        <c:axId val="168768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69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66-40E4-BA5A-C73F0CD3D995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66-40E4-BA5A-C73F0CD3D995}"/>
              </c:ext>
            </c:extLst>
          </c:dPt>
          <c:cat>
            <c:strRef>
              <c:f>'Name 4'!$F$2:$F$4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4'!$G$2:$G$4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6-40E4-BA5A-C73F0CD3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800328"/>
        <c:axId val="1711424520"/>
      </c:barChart>
      <c:catAx>
        <c:axId val="168780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24520"/>
        <c:crosses val="autoZero"/>
        <c:auto val="1"/>
        <c:lblAlgn val="ctr"/>
        <c:lblOffset val="100"/>
        <c:noMultiLvlLbl val="0"/>
      </c:catAx>
      <c:valAx>
        <c:axId val="171142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800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5F8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7F6-9B7D-F099F29C8BC8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F6C-47F6-9B7D-F099F29C8BC8}"/>
              </c:ext>
            </c:extLst>
          </c:dPt>
          <c:cat>
            <c:strRef>
              <c:f>'Name 5'!$F$2:$F$4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5'!$G$2:$G$4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C-47F6-9B7D-F099F29C8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408648"/>
        <c:axId val="485728263"/>
      </c:barChart>
      <c:catAx>
        <c:axId val="171140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28263"/>
        <c:crosses val="autoZero"/>
        <c:auto val="1"/>
        <c:lblAlgn val="ctr"/>
        <c:lblOffset val="100"/>
        <c:noMultiLvlLbl val="0"/>
      </c:catAx>
      <c:valAx>
        <c:axId val="485728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0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F7-491A-8B59-798BC8EB01D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CA-4895-B430-D4E8F39DA131}"/>
              </c:ext>
            </c:extLst>
          </c:dPt>
          <c:cat>
            <c:strRef>
              <c:f>'Name 6'!$F$2:$F$4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6'!$G$2:$G$4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7-491A-8B59-798BC8EB0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928648"/>
        <c:axId val="2042448392"/>
      </c:barChart>
      <c:catAx>
        <c:axId val="195492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48392"/>
        <c:crosses val="autoZero"/>
        <c:auto val="1"/>
        <c:lblAlgn val="ctr"/>
        <c:lblOffset val="100"/>
        <c:noMultiLvlLbl val="0"/>
      </c:catAx>
      <c:valAx>
        <c:axId val="20424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2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6-461D-BDFD-638823AF25A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BB-423A-85F2-ACF60D4D7398}"/>
              </c:ext>
            </c:extLst>
          </c:dPt>
          <c:cat>
            <c:strRef>
              <c:f>'Name 7'!$F$2:$F$4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7'!$G$2:$G$4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6-461D-BDFD-638823AF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796808"/>
        <c:axId val="1838798856"/>
      </c:barChart>
      <c:catAx>
        <c:axId val="183879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8856"/>
        <c:crosses val="autoZero"/>
        <c:auto val="1"/>
        <c:lblAlgn val="ctr"/>
        <c:lblOffset val="100"/>
        <c:noMultiLvlLbl val="0"/>
      </c:catAx>
      <c:valAx>
        <c:axId val="18387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6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DE-4AEC-8131-3C347D481B9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0-4909-AE2C-DFD356C1B685}"/>
              </c:ext>
            </c:extLst>
          </c:dPt>
          <c:cat>
            <c:strRef>
              <c:f>'Name 8'!$F$2:$F$4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8'!$G$2:$G$4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E-4AEC-8131-3C347D481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581064"/>
        <c:axId val="1842160648"/>
      </c:barChart>
      <c:catAx>
        <c:axId val="184158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0648"/>
        <c:crosses val="autoZero"/>
        <c:auto val="1"/>
        <c:lblAlgn val="ctr"/>
        <c:lblOffset val="100"/>
        <c:noMultiLvlLbl val="0"/>
      </c:catAx>
      <c:valAx>
        <c:axId val="184216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81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10-40C2-ACF1-DA3F7327A415}"/>
              </c:ext>
            </c:extLst>
          </c:dPt>
          <c:dPt>
            <c:idx val="2"/>
            <c:invertIfNegative val="0"/>
            <c:bubble3D val="0"/>
            <c:spPr>
              <a:solidFill>
                <a:srgbClr val="145F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10-40C2-ACF1-DA3F7327A415}"/>
              </c:ext>
            </c:extLst>
          </c:dPt>
          <c:cat>
            <c:strRef>
              <c:f>'Name 9'!$F$2:$F$4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9'!$G$2:$G$4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10-40C2-ACF1-DA3F7327A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966280"/>
        <c:axId val="1878968328"/>
      </c:barChart>
      <c:catAx>
        <c:axId val="187896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8328"/>
        <c:crosses val="autoZero"/>
        <c:auto val="1"/>
        <c:lblAlgn val="ctr"/>
        <c:lblOffset val="100"/>
        <c:noMultiLvlLbl val="0"/>
      </c:catAx>
      <c:valAx>
        <c:axId val="187896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6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10'!$F$2:$F$4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10'!$G$2:$G$4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1-405B-B02A-CB864B29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024648"/>
        <c:axId val="793097224"/>
      </c:barChart>
      <c:catAx>
        <c:axId val="79102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97224"/>
        <c:crosses val="autoZero"/>
        <c:auto val="1"/>
        <c:lblAlgn val="ctr"/>
        <c:lblOffset val="100"/>
        <c:noMultiLvlLbl val="0"/>
      </c:catAx>
      <c:valAx>
        <c:axId val="79309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24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11'!$G$2:$G$4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6-4BFB-AD08-B2446D75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803975"/>
        <c:axId val="1884219911"/>
      </c:barChart>
      <c:catAx>
        <c:axId val="918803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219911"/>
        <c:crosses val="autoZero"/>
        <c:auto val="1"/>
        <c:lblAlgn val="ctr"/>
        <c:lblOffset val="100"/>
        <c:noMultiLvlLbl val="0"/>
      </c:catAx>
      <c:valAx>
        <c:axId val="1884219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03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12'!$G$2:$G$4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7-460C-8263-A2362DA4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99496"/>
        <c:axId val="334401544"/>
      </c:barChart>
      <c:catAx>
        <c:axId val="33439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01544"/>
        <c:crosses val="autoZero"/>
        <c:auto val="1"/>
        <c:lblAlgn val="ctr"/>
        <c:lblOffset val="100"/>
        <c:noMultiLvlLbl val="0"/>
      </c:catAx>
      <c:valAx>
        <c:axId val="33440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9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7</xdr:col>
      <xdr:colOff>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19CFC-4B35-8342-7CF4-9AA28486C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4BE19-ECA6-B10B-5695-D84ECBDBA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11898C-2B07-694F-11D3-C91B79403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81E65-73E1-5874-074B-312BE231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4D1B6-B18B-1990-AEB6-0B52379FF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581025</xdr:colOff>
      <xdr:row>33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CBAC81-8231-371E-0C21-0CF1B5449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6</xdr:col>
      <xdr:colOff>600075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9131D-C306-630D-0980-9D486FDD6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54FFCA-3FA9-D56F-9E85-714D602B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19050</xdr:colOff>
      <xdr:row>34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6486DFA-76E0-43E2-8C73-16CD1DC1F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F50A0-EBEE-1DA5-8F54-C102E0C2B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B9FE74-BD24-827D-C117-373F8C369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1E4806-E378-B48C-0491-C3CA6FFB0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e/2PACX-1vS2xbipnmHiHTEU6LPzNsUYZoV6ereN-GMDH_gy3f6ASwjKNG8G5ctrJhTp9fovdnlXezrHy0yVWbip/p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CuqBYKcAQE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4DBC-E627-6148-9462-1D8F3F1CB283}">
  <sheetPr filterMode="1"/>
  <dimension ref="C3:AD54"/>
  <sheetViews>
    <sheetView showGridLines="0" tabSelected="1" zoomScaleNormal="100" zoomScaleSheetLayoutView="100" workbookViewId="0">
      <selection activeCell="J8" sqref="J8:Z9"/>
    </sheetView>
  </sheetViews>
  <sheetFormatPr defaultColWidth="8.5703125" defaultRowHeight="15"/>
  <cols>
    <col min="3" max="3" width="8.42578125" customWidth="1"/>
    <col min="4" max="4" width="15" customWidth="1"/>
    <col min="5" max="5" width="9.28515625" customWidth="1"/>
    <col min="6" max="6" width="9.5703125" customWidth="1"/>
    <col min="7" max="7" width="8.28515625" customWidth="1"/>
    <col min="8" max="8" width="10" customWidth="1"/>
    <col min="9" max="9" width="16.28515625" customWidth="1"/>
    <col min="10" max="10" width="10" customWidth="1"/>
    <col min="13" max="13" width="16.28515625" customWidth="1"/>
    <col min="14" max="14" width="9.28515625" customWidth="1"/>
    <col min="17" max="17" width="16.28515625" customWidth="1"/>
    <col min="21" max="21" width="16.5703125" customWidth="1"/>
    <col min="22" max="22" width="9.28515625" customWidth="1"/>
    <col min="25" max="25" width="16.140625" customWidth="1"/>
    <col min="26" max="26" width="9.5703125" customWidth="1"/>
    <col min="29" max="29" width="16.28515625" customWidth="1"/>
  </cols>
  <sheetData>
    <row r="3" spans="3:30" ht="6.75" customHeight="1"/>
    <row r="4" spans="3:30" ht="25.5" customHeight="1">
      <c r="C4" s="254" t="s">
        <v>0</v>
      </c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6"/>
      <c r="AA4" s="112"/>
      <c r="AB4" s="112"/>
      <c r="AC4" s="112"/>
      <c r="AD4" s="112"/>
    </row>
    <row r="5" spans="3:30" ht="54" customHeight="1">
      <c r="C5" s="257"/>
      <c r="D5" s="258"/>
      <c r="E5" s="258"/>
      <c r="F5" s="258"/>
      <c r="G5" s="258"/>
      <c r="H5" s="258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9"/>
      <c r="AA5" s="112"/>
      <c r="AB5" s="112"/>
      <c r="AC5" s="112"/>
      <c r="AD5" s="112"/>
    </row>
    <row r="6" spans="3:30" ht="15" customHeight="1"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3:30" ht="21.75" customHeight="1">
      <c r="C7" s="260" t="str">
        <f>HYPERLINK("#'Attendance'!A1", "Attendance Sheet")</f>
        <v>Attendance Sheet</v>
      </c>
      <c r="D7" s="261"/>
      <c r="E7" s="267" t="s">
        <v>1</v>
      </c>
      <c r="F7" s="268"/>
      <c r="G7" s="55"/>
      <c r="H7" s="55"/>
      <c r="I7" s="55"/>
      <c r="J7" s="55"/>
      <c r="K7" s="55"/>
      <c r="L7" s="55"/>
      <c r="M7" s="55"/>
      <c r="N7" s="55"/>
      <c r="O7" s="55"/>
      <c r="P7" s="55"/>
      <c r="Y7" s="192" t="s">
        <v>2</v>
      </c>
    </row>
    <row r="8" spans="3:30" ht="20.25" customHeight="1">
      <c r="C8" s="61" t="s">
        <v>3</v>
      </c>
      <c r="D8" s="62"/>
      <c r="E8" s="263">
        <f ca="1">Attendance!F1</f>
        <v>0</v>
      </c>
      <c r="F8" s="264"/>
      <c r="G8" s="59"/>
      <c r="H8" s="270">
        <f ca="1">TODAY()</f>
        <v>45793</v>
      </c>
      <c r="I8" s="271"/>
      <c r="J8" s="238" t="s">
        <v>4</v>
      </c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40"/>
    </row>
    <row r="9" spans="3:30" ht="24" customHeight="1">
      <c r="C9" s="63" t="s">
        <v>5</v>
      </c>
      <c r="D9" s="64"/>
      <c r="E9" s="265">
        <f ca="1">Totals!G35*(COUNTA(D12:D21)/10)</f>
        <v>0</v>
      </c>
      <c r="F9" s="266"/>
      <c r="G9" s="6"/>
      <c r="H9" s="272"/>
      <c r="I9" s="273"/>
      <c r="J9" s="241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3"/>
    </row>
    <row r="10" spans="3:30" ht="21" customHeight="1">
      <c r="D10" s="269" t="s">
        <v>6</v>
      </c>
      <c r="E10" s="269"/>
      <c r="F10" s="269"/>
      <c r="G10" s="56"/>
      <c r="H10" s="7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74"/>
    </row>
    <row r="11" spans="3:30" ht="18.75" customHeight="1">
      <c r="C11" s="111" t="s">
        <v>7</v>
      </c>
      <c r="D11" s="188" t="s">
        <v>8</v>
      </c>
      <c r="E11" s="189">
        <v>1</v>
      </c>
      <c r="F11" s="150" t="s">
        <v>1</v>
      </c>
      <c r="G11" s="57"/>
      <c r="H11" s="244" t="str">
        <f>HYPERLINK("#'Name 1'!A1", Attendance!G1)</f>
        <v>TBA</v>
      </c>
      <c r="I11" s="245"/>
      <c r="J11" s="246"/>
      <c r="K11" s="2"/>
      <c r="L11" s="232" t="str">
        <f>HYPERLINK("#'Name 2'!A1", Attendance!I1)</f>
        <v>TBA</v>
      </c>
      <c r="M11" s="233"/>
      <c r="N11" s="234"/>
      <c r="O11" s="2"/>
      <c r="P11" s="232" t="str">
        <f>HYPERLINK("#'Name 3'!A1", Attendance!K1)</f>
        <v>TBA</v>
      </c>
      <c r="Q11" s="233"/>
      <c r="R11" s="234"/>
      <c r="S11" s="113"/>
      <c r="T11" s="232" t="str">
        <f>HYPERLINK("#'Name 4'!A1", Attendance!M1)</f>
        <v>TBA</v>
      </c>
      <c r="U11" s="233"/>
      <c r="V11" s="234"/>
      <c r="W11" s="2"/>
      <c r="X11" s="232" t="str">
        <f>HYPERLINK("#'Name 5'!A1", Attendance!O1)</f>
        <v>TBA</v>
      </c>
      <c r="Y11" s="233"/>
      <c r="Z11" s="250"/>
    </row>
    <row r="12" spans="3:30" ht="17.25" customHeight="1">
      <c r="C12" s="109">
        <v>1</v>
      </c>
      <c r="D12" s="262" t="s">
        <v>9</v>
      </c>
      <c r="E12" s="262"/>
      <c r="F12" s="110">
        <f ca="1">J14</f>
        <v>0</v>
      </c>
      <c r="G12" s="58"/>
      <c r="H12" s="247"/>
      <c r="I12" s="248"/>
      <c r="J12" s="249"/>
      <c r="K12" s="2"/>
      <c r="L12" s="235"/>
      <c r="M12" s="236"/>
      <c r="N12" s="237"/>
      <c r="O12" s="2"/>
      <c r="P12" s="235"/>
      <c r="Q12" s="236"/>
      <c r="R12" s="237"/>
      <c r="S12" s="113"/>
      <c r="T12" s="235"/>
      <c r="U12" s="236"/>
      <c r="V12" s="237"/>
      <c r="W12" s="2"/>
      <c r="X12" s="235"/>
      <c r="Y12" s="236"/>
      <c r="Z12" s="251"/>
    </row>
    <row r="13" spans="3:30" ht="15" customHeight="1">
      <c r="C13" s="109">
        <v>2</v>
      </c>
      <c r="D13" s="262" t="s">
        <v>9</v>
      </c>
      <c r="E13" s="262"/>
      <c r="F13" s="110">
        <f ca="1">N14</f>
        <v>0</v>
      </c>
      <c r="G13" s="58"/>
      <c r="H13" s="103"/>
      <c r="I13" s="3"/>
      <c r="J13" s="102"/>
      <c r="K13" s="2"/>
      <c r="L13" s="101"/>
      <c r="M13" s="3"/>
      <c r="N13" s="102"/>
      <c r="O13" s="2"/>
      <c r="P13" s="101"/>
      <c r="Q13" s="3"/>
      <c r="R13" s="102"/>
      <c r="S13" s="113"/>
      <c r="T13" s="3"/>
      <c r="U13" s="3"/>
      <c r="V13" s="102"/>
      <c r="W13" s="2"/>
      <c r="X13" s="101"/>
      <c r="Y13" s="3"/>
      <c r="Z13" s="104"/>
    </row>
    <row r="14" spans="3:30" ht="16.5" customHeight="1">
      <c r="C14" s="109">
        <v>3</v>
      </c>
      <c r="D14" s="262" t="s">
        <v>9</v>
      </c>
      <c r="E14" s="262"/>
      <c r="F14" s="110">
        <f ca="1">R14</f>
        <v>0</v>
      </c>
      <c r="G14" s="58"/>
      <c r="H14" s="193" t="s">
        <v>10</v>
      </c>
      <c r="I14" s="77" t="s">
        <v>11</v>
      </c>
      <c r="J14" s="78">
        <f ca="1">Attendance!H2</f>
        <v>0</v>
      </c>
      <c r="K14" s="2"/>
      <c r="L14" s="193" t="s">
        <v>10</v>
      </c>
      <c r="M14" s="90" t="s">
        <v>11</v>
      </c>
      <c r="N14" s="91">
        <f ca="1">Attendance!J2</f>
        <v>0</v>
      </c>
      <c r="O14" s="2"/>
      <c r="P14" s="193" t="s">
        <v>10</v>
      </c>
      <c r="Q14" s="77" t="s">
        <v>11</v>
      </c>
      <c r="R14" s="78">
        <f ca="1">Attendance!L2</f>
        <v>0</v>
      </c>
      <c r="S14" s="113"/>
      <c r="T14" s="193" t="s">
        <v>10</v>
      </c>
      <c r="U14" s="77" t="s">
        <v>11</v>
      </c>
      <c r="V14" s="78">
        <f ca="1">Attendance!N2</f>
        <v>0</v>
      </c>
      <c r="W14" s="2"/>
      <c r="X14" s="193" t="s">
        <v>10</v>
      </c>
      <c r="Y14" s="77" t="s">
        <v>11</v>
      </c>
      <c r="Z14" s="97">
        <f ca="1">Attendance!P2</f>
        <v>0</v>
      </c>
    </row>
    <row r="15" spans="3:30" ht="16.5" customHeight="1">
      <c r="C15" s="109">
        <v>4</v>
      </c>
      <c r="D15" s="262" t="s">
        <v>9</v>
      </c>
      <c r="E15" s="262"/>
      <c r="F15" s="110">
        <f ca="1">V14</f>
        <v>0</v>
      </c>
      <c r="G15" s="58"/>
      <c r="H15" s="79"/>
      <c r="I15" s="80" t="s">
        <v>12</v>
      </c>
      <c r="J15" s="81">
        <f ca="1">'Name 1'!G3</f>
        <v>0</v>
      </c>
      <c r="K15" s="2"/>
      <c r="L15" s="92"/>
      <c r="M15" s="80" t="s">
        <v>12</v>
      </c>
      <c r="N15" s="81">
        <f ca="1">'Name 2'!G3</f>
        <v>0</v>
      </c>
      <c r="O15" s="2"/>
      <c r="P15" s="92"/>
      <c r="Q15" s="80" t="s">
        <v>12</v>
      </c>
      <c r="R15" s="81">
        <f ca="1">'Name 3'!G3</f>
        <v>0</v>
      </c>
      <c r="S15" s="113"/>
      <c r="T15" s="114"/>
      <c r="U15" s="80" t="s">
        <v>12</v>
      </c>
      <c r="V15" s="81">
        <f ca="1">'Name 4'!G3</f>
        <v>0</v>
      </c>
      <c r="W15" s="2"/>
      <c r="X15" s="92"/>
      <c r="Y15" s="80" t="s">
        <v>12</v>
      </c>
      <c r="Z15" s="119">
        <f ca="1">'Name 5'!G3</f>
        <v>0</v>
      </c>
    </row>
    <row r="16" spans="3:30" ht="16.5" customHeight="1">
      <c r="C16" s="109">
        <v>5</v>
      </c>
      <c r="D16" s="262" t="s">
        <v>9</v>
      </c>
      <c r="E16" s="262"/>
      <c r="F16" s="110">
        <f ca="1">Z14</f>
        <v>0</v>
      </c>
      <c r="G16" s="58"/>
      <c r="H16" s="82"/>
      <c r="I16" s="83" t="s">
        <v>13</v>
      </c>
      <c r="J16" s="81">
        <f ca="1">'Name 1'!G4</f>
        <v>0</v>
      </c>
      <c r="K16" s="2"/>
      <c r="L16" s="93"/>
      <c r="M16" s="83" t="s">
        <v>13</v>
      </c>
      <c r="N16" s="81">
        <f ca="1">'Name 2'!G4</f>
        <v>0</v>
      </c>
      <c r="O16" s="2"/>
      <c r="P16" s="93"/>
      <c r="Q16" s="83" t="s">
        <v>13</v>
      </c>
      <c r="R16" s="81">
        <f ca="1">'Name 3'!G4</f>
        <v>0</v>
      </c>
      <c r="S16" s="113"/>
      <c r="T16" s="190"/>
      <c r="U16" s="83" t="s">
        <v>13</v>
      </c>
      <c r="V16" s="81">
        <f ca="1">'Name 4'!G4</f>
        <v>0</v>
      </c>
      <c r="W16" s="2"/>
      <c r="X16" s="93"/>
      <c r="Y16" s="83" t="s">
        <v>13</v>
      </c>
      <c r="Z16" s="119">
        <f ca="1">'Name 5'!G4</f>
        <v>0</v>
      </c>
    </row>
    <row r="17" spans="3:26" ht="16.5">
      <c r="C17" s="109">
        <v>6</v>
      </c>
      <c r="D17" s="262" t="s">
        <v>9</v>
      </c>
      <c r="E17" s="262"/>
      <c r="F17" s="110">
        <f ca="1">J25</f>
        <v>0</v>
      </c>
      <c r="G17" s="58"/>
      <c r="H17" s="60"/>
      <c r="I17" s="84" t="s">
        <v>14</v>
      </c>
      <c r="J17" s="81">
        <f ca="1">'Name 1'!G6</f>
        <v>0</v>
      </c>
      <c r="K17" s="2"/>
      <c r="L17" s="94"/>
      <c r="M17" s="84" t="s">
        <v>14</v>
      </c>
      <c r="N17" s="81">
        <f ca="1">'Name 2'!G6</f>
        <v>0</v>
      </c>
      <c r="O17" s="2"/>
      <c r="P17" s="94"/>
      <c r="Q17" s="84" t="s">
        <v>14</v>
      </c>
      <c r="R17" s="81">
        <f ca="1">'Name 3'!G6</f>
        <v>0</v>
      </c>
      <c r="S17" s="113"/>
      <c r="T17" s="115"/>
      <c r="U17" s="84" t="s">
        <v>14</v>
      </c>
      <c r="V17" s="81">
        <f ca="1">'Name 4'!G6</f>
        <v>0</v>
      </c>
      <c r="W17" s="2"/>
      <c r="X17" s="94"/>
      <c r="Y17" s="84" t="s">
        <v>14</v>
      </c>
      <c r="Z17" s="119">
        <f ca="1">'Name 5'!G6</f>
        <v>0</v>
      </c>
    </row>
    <row r="18" spans="3:26" ht="16.5">
      <c r="C18" s="109">
        <v>7</v>
      </c>
      <c r="D18" s="262" t="s">
        <v>9</v>
      </c>
      <c r="E18" s="262"/>
      <c r="F18" s="110">
        <f ca="1">N25</f>
        <v>0</v>
      </c>
      <c r="G18" s="58"/>
      <c r="H18" s="85"/>
      <c r="I18" s="86" t="s">
        <v>15</v>
      </c>
      <c r="J18" s="81">
        <f ca="1">'Name 1'!G7</f>
        <v>0</v>
      </c>
      <c r="K18" s="2"/>
      <c r="L18" s="95"/>
      <c r="M18" s="86" t="s">
        <v>15</v>
      </c>
      <c r="N18" s="81">
        <f ca="1">'Name 2'!G7</f>
        <v>0</v>
      </c>
      <c r="O18" s="2"/>
      <c r="P18" s="95"/>
      <c r="Q18" s="86" t="s">
        <v>15</v>
      </c>
      <c r="R18" s="81">
        <f ca="1">'Name 3'!G7</f>
        <v>0</v>
      </c>
      <c r="S18" s="113"/>
      <c r="T18" s="191"/>
      <c r="U18" s="86" t="s">
        <v>15</v>
      </c>
      <c r="V18" s="81">
        <f ca="1">'Name 4'!G7</f>
        <v>0</v>
      </c>
      <c r="W18" s="2"/>
      <c r="X18" s="95"/>
      <c r="Y18" s="86" t="s">
        <v>15</v>
      </c>
      <c r="Z18" s="119">
        <f ca="1">'Name 5'!G7</f>
        <v>0</v>
      </c>
    </row>
    <row r="19" spans="3:26" ht="18" customHeight="1">
      <c r="C19" s="109">
        <v>8</v>
      </c>
      <c r="D19" s="262" t="s">
        <v>9</v>
      </c>
      <c r="E19" s="262"/>
      <c r="F19" s="110">
        <f ca="1">R25</f>
        <v>0</v>
      </c>
      <c r="G19" s="58"/>
      <c r="H19" s="87"/>
      <c r="I19" s="88" t="s">
        <v>16</v>
      </c>
      <c r="J19" s="89">
        <f ca="1">'Name 1'!G8</f>
        <v>0</v>
      </c>
      <c r="K19" s="2"/>
      <c r="L19" s="96"/>
      <c r="M19" s="88" t="s">
        <v>16</v>
      </c>
      <c r="N19" s="89">
        <f ca="1">'Name 2'!G8</f>
        <v>0</v>
      </c>
      <c r="O19" s="2"/>
      <c r="P19" s="96"/>
      <c r="Q19" s="88" t="s">
        <v>16</v>
      </c>
      <c r="R19" s="89">
        <f ca="1">'Name 3'!G8</f>
        <v>0</v>
      </c>
      <c r="S19" s="113"/>
      <c r="T19" s="116"/>
      <c r="U19" s="88" t="s">
        <v>16</v>
      </c>
      <c r="V19" s="81">
        <f ca="1">'Name 4'!G8</f>
        <v>0</v>
      </c>
      <c r="W19" s="2"/>
      <c r="X19" s="96"/>
      <c r="Y19" s="88" t="s">
        <v>16</v>
      </c>
      <c r="Z19" s="120">
        <f ca="1">'Name 5'!G8</f>
        <v>0</v>
      </c>
    </row>
    <row r="20" spans="3:26" ht="16.5" customHeight="1">
      <c r="C20" s="109">
        <v>9</v>
      </c>
      <c r="D20" s="262" t="s">
        <v>9</v>
      </c>
      <c r="E20" s="262"/>
      <c r="F20" s="110">
        <f ca="1">V25</f>
        <v>0</v>
      </c>
      <c r="G20" s="58"/>
      <c r="H20" s="7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2"/>
      <c r="X20" s="2"/>
      <c r="Y20" s="2"/>
      <c r="Z20" s="74"/>
    </row>
    <row r="21" spans="3:26" ht="16.5">
      <c r="C21" s="109">
        <v>10</v>
      </c>
      <c r="D21" s="262" t="s">
        <v>9</v>
      </c>
      <c r="E21" s="262"/>
      <c r="F21" s="110">
        <f ca="1">Z25</f>
        <v>0</v>
      </c>
      <c r="G21" s="140"/>
      <c r="H21" s="7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4"/>
    </row>
    <row r="22" spans="3:26" ht="16.5" customHeight="1">
      <c r="C22" s="109">
        <v>11</v>
      </c>
      <c r="D22" s="262" t="s">
        <v>9</v>
      </c>
      <c r="E22" s="262"/>
      <c r="F22" s="110">
        <f ca="1">J36</f>
        <v>0</v>
      </c>
      <c r="G22" s="58"/>
      <c r="H22" s="252" t="str">
        <f>HYPERLINK("#'Name 6'!A1", Attendance!Q1)</f>
        <v>TBA</v>
      </c>
      <c r="I22" s="233"/>
      <c r="J22" s="234"/>
      <c r="K22" s="2"/>
      <c r="L22" s="232" t="str">
        <f>HYPERLINK("#'Name 7'!A1", Attendance!S1)</f>
        <v>TBA</v>
      </c>
      <c r="M22" s="233"/>
      <c r="N22" s="234"/>
      <c r="O22" s="2"/>
      <c r="P22" s="232" t="str">
        <f>HYPERLINK("#'Name 8'!A1", Attendance!U1)</f>
        <v>TBA</v>
      </c>
      <c r="Q22" s="233"/>
      <c r="R22" s="234"/>
      <c r="S22" s="117"/>
      <c r="T22" s="232" t="str">
        <f>HYPERLINK("#'Name 9'!A1", Attendance!W1)</f>
        <v>TBA</v>
      </c>
      <c r="U22" s="233"/>
      <c r="V22" s="234"/>
      <c r="W22" s="2"/>
      <c r="X22" s="232" t="str">
        <f>HYPERLINK("#'Name 10'!A1", Attendance!Y1)</f>
        <v>TBA</v>
      </c>
      <c r="Y22" s="233"/>
      <c r="Z22" s="250"/>
    </row>
    <row r="23" spans="3:26" ht="16.5" customHeight="1">
      <c r="C23" s="109">
        <v>12</v>
      </c>
      <c r="D23" s="262" t="s">
        <v>9</v>
      </c>
      <c r="E23" s="262"/>
      <c r="F23" s="110">
        <f ca="1">N36</f>
        <v>0</v>
      </c>
      <c r="G23" s="58"/>
      <c r="H23" s="253"/>
      <c r="I23" s="236"/>
      <c r="J23" s="237"/>
      <c r="K23" s="2"/>
      <c r="L23" s="235"/>
      <c r="M23" s="236"/>
      <c r="N23" s="237"/>
      <c r="O23" s="2"/>
      <c r="P23" s="235"/>
      <c r="Q23" s="236"/>
      <c r="R23" s="237"/>
      <c r="S23" s="117"/>
      <c r="T23" s="235"/>
      <c r="U23" s="236"/>
      <c r="V23" s="237"/>
      <c r="W23" s="2"/>
      <c r="X23" s="235"/>
      <c r="Y23" s="236"/>
      <c r="Z23" s="251"/>
    </row>
    <row r="24" spans="3:26" ht="21.75" customHeight="1">
      <c r="C24" s="287" t="s">
        <v>17</v>
      </c>
      <c r="D24" s="288"/>
      <c r="E24" s="288"/>
      <c r="F24" s="289"/>
      <c r="G24" s="58"/>
      <c r="H24" s="103"/>
      <c r="I24" s="3"/>
      <c r="J24" s="102"/>
      <c r="K24" s="2"/>
      <c r="L24" s="101"/>
      <c r="M24" s="3"/>
      <c r="N24" s="102"/>
      <c r="O24" s="2"/>
      <c r="P24" s="101"/>
      <c r="Q24" s="3"/>
      <c r="R24" s="3"/>
      <c r="S24" s="117"/>
      <c r="T24" s="101"/>
      <c r="U24" s="3"/>
      <c r="V24" s="102"/>
      <c r="W24" s="2"/>
      <c r="X24" s="101"/>
      <c r="Y24" s="3"/>
      <c r="Z24" s="104"/>
    </row>
    <row r="25" spans="3:26" ht="18.75" customHeight="1">
      <c r="C25" s="122" t="s">
        <v>18</v>
      </c>
      <c r="D25" s="286" t="s">
        <v>19</v>
      </c>
      <c r="E25" s="286"/>
      <c r="F25" s="123" t="s">
        <v>20</v>
      </c>
      <c r="G25" s="58"/>
      <c r="H25" s="193" t="s">
        <v>10</v>
      </c>
      <c r="I25" s="77" t="s">
        <v>11</v>
      </c>
      <c r="J25" s="78">
        <f ca="1">Attendance!R2</f>
        <v>0</v>
      </c>
      <c r="K25" s="2"/>
      <c r="L25" s="193" t="s">
        <v>10</v>
      </c>
      <c r="M25" s="77" t="s">
        <v>11</v>
      </c>
      <c r="N25" s="78">
        <f ca="1">Attendance!T2</f>
        <v>0</v>
      </c>
      <c r="O25" s="2"/>
      <c r="P25" s="193" t="s">
        <v>10</v>
      </c>
      <c r="Q25" s="77" t="s">
        <v>11</v>
      </c>
      <c r="R25" s="118">
        <f ca="1">Attendance!V2</f>
        <v>0</v>
      </c>
      <c r="S25" s="117"/>
      <c r="T25" s="193" t="s">
        <v>10</v>
      </c>
      <c r="U25" s="77" t="s">
        <v>11</v>
      </c>
      <c r="V25" s="78">
        <f ca="1">Attendance!X2</f>
        <v>0</v>
      </c>
      <c r="W25" s="2"/>
      <c r="X25" s="193" t="s">
        <v>10</v>
      </c>
      <c r="Y25" s="77" t="s">
        <v>11</v>
      </c>
      <c r="Z25" s="97">
        <f ca="1">Attendance!Z2</f>
        <v>0</v>
      </c>
    </row>
    <row r="26" spans="3:26" ht="18" customHeight="1">
      <c r="C26" s="283" t="s">
        <v>21</v>
      </c>
      <c r="D26" s="284"/>
      <c r="E26" s="284"/>
      <c r="F26" s="285"/>
      <c r="G26" s="58"/>
      <c r="H26" s="79"/>
      <c r="I26" s="80" t="s">
        <v>12</v>
      </c>
      <c r="J26" s="81">
        <f ca="1">'Name 6'!G3</f>
        <v>0</v>
      </c>
      <c r="K26" s="2"/>
      <c r="L26" s="92"/>
      <c r="M26" s="80" t="s">
        <v>12</v>
      </c>
      <c r="N26" s="81">
        <f ca="1">'Name 7'!G3</f>
        <v>0</v>
      </c>
      <c r="O26" s="2"/>
      <c r="P26" s="92"/>
      <c r="Q26" s="80" t="s">
        <v>12</v>
      </c>
      <c r="R26" s="81">
        <f ca="1">'Name 8'!G3</f>
        <v>0</v>
      </c>
      <c r="S26" s="117"/>
      <c r="T26" s="92"/>
      <c r="U26" s="80" t="s">
        <v>12</v>
      </c>
      <c r="V26" s="81">
        <f ca="1">'Name 9'!G3</f>
        <v>0</v>
      </c>
      <c r="W26" s="2"/>
      <c r="X26" s="92"/>
      <c r="Y26" s="80" t="s">
        <v>12</v>
      </c>
      <c r="Z26" s="119">
        <f ca="1">'Name 10'!G3</f>
        <v>0</v>
      </c>
    </row>
    <row r="27" spans="3:26" ht="16.5" customHeight="1">
      <c r="C27" s="283"/>
      <c r="D27" s="284"/>
      <c r="E27" s="284"/>
      <c r="F27" s="285"/>
      <c r="G27" s="58"/>
      <c r="H27" s="82"/>
      <c r="I27" s="83" t="s">
        <v>13</v>
      </c>
      <c r="J27" s="81">
        <f ca="1">'Name 6'!G4</f>
        <v>0</v>
      </c>
      <c r="K27" s="2"/>
      <c r="L27" s="93"/>
      <c r="M27" s="83" t="s">
        <v>13</v>
      </c>
      <c r="N27" s="81">
        <f ca="1">'Name 7'!G4</f>
        <v>0</v>
      </c>
      <c r="O27" s="2"/>
      <c r="P27" s="93"/>
      <c r="Q27" s="83" t="s">
        <v>13</v>
      </c>
      <c r="R27" s="81">
        <f ca="1">'Name 8'!G4</f>
        <v>0</v>
      </c>
      <c r="S27" s="117"/>
      <c r="T27" s="93"/>
      <c r="U27" s="83" t="s">
        <v>13</v>
      </c>
      <c r="V27" s="81">
        <f ca="1">'Name 9'!G4</f>
        <v>0</v>
      </c>
      <c r="W27" s="2"/>
      <c r="X27" s="93"/>
      <c r="Y27" s="83" t="s">
        <v>13</v>
      </c>
      <c r="Z27" s="119">
        <f ca="1">'Name 10'!G4</f>
        <v>0</v>
      </c>
    </row>
    <row r="28" spans="3:26" ht="16.5" customHeight="1">
      <c r="C28" s="60"/>
      <c r="D28" s="166" t="s">
        <v>22</v>
      </c>
      <c r="E28" s="187">
        <v>1</v>
      </c>
      <c r="F28" s="124"/>
      <c r="G28" s="6"/>
      <c r="H28" s="60"/>
      <c r="I28" s="84" t="s">
        <v>14</v>
      </c>
      <c r="J28" s="81">
        <f ca="1">'Name 6'!G6</f>
        <v>0</v>
      </c>
      <c r="K28" s="2"/>
      <c r="L28" s="94"/>
      <c r="M28" s="84" t="s">
        <v>14</v>
      </c>
      <c r="N28" s="81">
        <f ca="1">'Name 7'!G6</f>
        <v>0</v>
      </c>
      <c r="O28" s="2"/>
      <c r="P28" s="94"/>
      <c r="Q28" s="84" t="s">
        <v>14</v>
      </c>
      <c r="R28" s="81">
        <f ca="1">'Name 8'!G6</f>
        <v>0</v>
      </c>
      <c r="S28" s="117"/>
      <c r="T28" s="94"/>
      <c r="U28" s="84" t="s">
        <v>14</v>
      </c>
      <c r="V28" s="81">
        <f ca="1">'Name 9'!G6</f>
        <v>0</v>
      </c>
      <c r="W28" s="2"/>
      <c r="X28" s="94"/>
      <c r="Y28" s="84" t="s">
        <v>14</v>
      </c>
      <c r="Z28" s="119">
        <f ca="1">'Name 10'!G6</f>
        <v>0</v>
      </c>
    </row>
    <row r="29" spans="3:26" ht="16.5">
      <c r="C29" s="60"/>
      <c r="D29" s="167" t="s">
        <v>23</v>
      </c>
      <c r="E29" s="187">
        <v>0</v>
      </c>
      <c r="F29" s="124"/>
      <c r="G29" s="6"/>
      <c r="H29" s="85"/>
      <c r="I29" s="86" t="s">
        <v>15</v>
      </c>
      <c r="J29" s="81">
        <f ca="1">'Name 6'!G7</f>
        <v>0</v>
      </c>
      <c r="K29" s="2"/>
      <c r="L29" s="95"/>
      <c r="M29" s="86" t="s">
        <v>15</v>
      </c>
      <c r="N29" s="81">
        <f ca="1">'Name 7'!G7</f>
        <v>0</v>
      </c>
      <c r="O29" s="2"/>
      <c r="P29" s="95"/>
      <c r="Q29" s="86" t="s">
        <v>15</v>
      </c>
      <c r="R29" s="81">
        <f ca="1">'Name 8'!G7</f>
        <v>0</v>
      </c>
      <c r="S29" s="117"/>
      <c r="T29" s="95"/>
      <c r="U29" s="86" t="s">
        <v>15</v>
      </c>
      <c r="V29" s="81">
        <f ca="1">'Name 9'!G7</f>
        <v>0</v>
      </c>
      <c r="W29" s="2"/>
      <c r="X29" s="95"/>
      <c r="Y29" s="86" t="s">
        <v>15</v>
      </c>
      <c r="Z29" s="119">
        <f ca="1">'Name 10'!G7</f>
        <v>0</v>
      </c>
    </row>
    <row r="30" spans="3:26" ht="16.5" customHeight="1">
      <c r="C30" s="60"/>
      <c r="D30" s="168" t="s">
        <v>24</v>
      </c>
      <c r="E30" s="141">
        <v>0.5</v>
      </c>
      <c r="F30" s="124"/>
      <c r="G30" s="6"/>
      <c r="H30" s="87"/>
      <c r="I30" s="88" t="s">
        <v>16</v>
      </c>
      <c r="J30" s="89">
        <f ca="1">'Name 6'!G8</f>
        <v>0</v>
      </c>
      <c r="K30" s="2"/>
      <c r="L30" s="96"/>
      <c r="M30" s="88" t="s">
        <v>16</v>
      </c>
      <c r="N30" s="89">
        <f ca="1">'Name 7'!G8</f>
        <v>0</v>
      </c>
      <c r="O30" s="2"/>
      <c r="P30" s="96"/>
      <c r="Q30" s="88" t="s">
        <v>16</v>
      </c>
      <c r="R30" s="89">
        <f ca="1">'Name 8'!G8</f>
        <v>0</v>
      </c>
      <c r="S30" s="117"/>
      <c r="T30" s="96"/>
      <c r="U30" s="88" t="s">
        <v>16</v>
      </c>
      <c r="V30" s="89">
        <f ca="1">'Name 9'!G8</f>
        <v>0</v>
      </c>
      <c r="W30" s="2"/>
      <c r="X30" s="105"/>
      <c r="Y30" s="88" t="s">
        <v>16</v>
      </c>
      <c r="Z30" s="120">
        <f ca="1">'Name 10'!G8</f>
        <v>0</v>
      </c>
    </row>
    <row r="31" spans="3:26" ht="16.5" customHeight="1">
      <c r="C31" s="60"/>
      <c r="D31" s="169" t="s">
        <v>25</v>
      </c>
      <c r="E31" s="141">
        <v>0.75</v>
      </c>
      <c r="F31" s="124"/>
      <c r="G31" s="6"/>
      <c r="H31" s="7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4"/>
    </row>
    <row r="32" spans="3:26" ht="16.5" customHeight="1">
      <c r="C32" s="60"/>
      <c r="D32" s="170" t="s">
        <v>26</v>
      </c>
      <c r="E32" s="141">
        <v>0.95</v>
      </c>
      <c r="F32" s="124"/>
      <c r="G32" s="6"/>
      <c r="H32" s="7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4"/>
    </row>
    <row r="33" spans="3:30" ht="16.5" customHeight="1">
      <c r="C33" s="60"/>
      <c r="D33" s="171" t="s">
        <v>27</v>
      </c>
      <c r="E33" s="141">
        <v>0.7</v>
      </c>
      <c r="F33" s="124"/>
      <c r="H33" s="252" t="str">
        <f>HYPERLINK("#'Name 11'!A1", Attendance!AA1)</f>
        <v>TBA</v>
      </c>
      <c r="I33" s="233"/>
      <c r="J33" s="234"/>
      <c r="K33" s="2"/>
      <c r="L33" s="232" t="str">
        <f>HYPERLINK("#'Name 12'!A1", Attendance!AC1)</f>
        <v>TBA</v>
      </c>
      <c r="M33" s="233"/>
      <c r="N33" s="234"/>
      <c r="O33" s="2"/>
      <c r="P33" s="2"/>
      <c r="Q33" s="223" t="s">
        <v>28</v>
      </c>
      <c r="R33" s="224"/>
      <c r="S33" s="224"/>
      <c r="T33" s="224"/>
      <c r="U33" s="224"/>
      <c r="V33" s="224"/>
      <c r="W33" s="224"/>
      <c r="X33" s="224"/>
      <c r="Y33" s="225"/>
      <c r="Z33" s="74"/>
    </row>
    <row r="34" spans="3:30" ht="15" customHeight="1">
      <c r="C34" s="60"/>
      <c r="D34" s="115"/>
      <c r="E34" s="115"/>
      <c r="F34" s="108"/>
      <c r="H34" s="253"/>
      <c r="I34" s="236"/>
      <c r="J34" s="237"/>
      <c r="K34" s="2"/>
      <c r="L34" s="235"/>
      <c r="M34" s="236"/>
      <c r="N34" s="237"/>
      <c r="O34" s="2"/>
      <c r="P34" s="2"/>
      <c r="Q34" s="226"/>
      <c r="R34" s="227"/>
      <c r="S34" s="227"/>
      <c r="T34" s="227"/>
      <c r="U34" s="227"/>
      <c r="V34" s="227"/>
      <c r="W34" s="227"/>
      <c r="X34" s="227"/>
      <c r="Y34" s="228"/>
      <c r="Z34" s="74"/>
    </row>
    <row r="35" spans="3:30" ht="27" customHeight="1">
      <c r="C35" s="280" t="s">
        <v>29</v>
      </c>
      <c r="D35" s="281"/>
      <c r="E35" s="281"/>
      <c r="F35" s="282"/>
      <c r="H35" s="103"/>
      <c r="I35" s="3"/>
      <c r="J35" s="102"/>
      <c r="K35" s="2"/>
      <c r="L35" s="101"/>
      <c r="M35" s="3"/>
      <c r="N35" s="102"/>
      <c r="O35" s="2"/>
      <c r="P35" s="2"/>
      <c r="Q35" s="226"/>
      <c r="R35" s="227"/>
      <c r="S35" s="227"/>
      <c r="T35" s="227"/>
      <c r="U35" s="227"/>
      <c r="V35" s="227"/>
      <c r="W35" s="227"/>
      <c r="X35" s="227"/>
      <c r="Y35" s="228"/>
      <c r="Z35" s="74"/>
    </row>
    <row r="36" spans="3:30" ht="18">
      <c r="C36" s="275" t="s">
        <v>30</v>
      </c>
      <c r="D36" s="276"/>
      <c r="E36" s="276"/>
      <c r="F36" s="277"/>
      <c r="H36" s="193" t="s">
        <v>10</v>
      </c>
      <c r="I36" s="77" t="s">
        <v>11</v>
      </c>
      <c r="J36" s="78">
        <f ca="1">Attendance!AB2</f>
        <v>0</v>
      </c>
      <c r="K36" s="2"/>
      <c r="L36" s="193" t="s">
        <v>10</v>
      </c>
      <c r="M36" s="77" t="s">
        <v>11</v>
      </c>
      <c r="N36" s="78">
        <f ca="1">Attendance!AD2</f>
        <v>0</v>
      </c>
      <c r="O36" s="2"/>
      <c r="P36" s="2"/>
      <c r="Q36" s="226"/>
      <c r="R36" s="227"/>
      <c r="S36" s="227"/>
      <c r="T36" s="227"/>
      <c r="U36" s="227"/>
      <c r="V36" s="227"/>
      <c r="W36" s="227"/>
      <c r="X36" s="227"/>
      <c r="Y36" s="228"/>
      <c r="Z36" s="74"/>
    </row>
    <row r="37" spans="3:30" ht="17.25" customHeight="1">
      <c r="C37" s="60"/>
      <c r="D37" s="142" t="str">
        <f ca="1">INDEX(D12:D23, MATCH(MAX(F12:F23), F12:F23, 0))</f>
        <v>TBA</v>
      </c>
      <c r="E37" s="143" t="s">
        <v>31</v>
      </c>
      <c r="F37" s="152">
        <f ca="1">MAX(F12:F23)</f>
        <v>0</v>
      </c>
      <c r="H37" s="79"/>
      <c r="I37" s="80" t="s">
        <v>12</v>
      </c>
      <c r="J37" s="81">
        <f ca="1">'Name 10'!G3</f>
        <v>0</v>
      </c>
      <c r="K37" s="2"/>
      <c r="L37" s="92"/>
      <c r="M37" s="80" t="s">
        <v>12</v>
      </c>
      <c r="N37" s="81">
        <f ca="1">'Name 11'!G3</f>
        <v>0</v>
      </c>
      <c r="O37" s="2"/>
      <c r="P37" s="2"/>
      <c r="Q37" s="226"/>
      <c r="R37" s="227"/>
      <c r="S37" s="227"/>
      <c r="T37" s="227"/>
      <c r="U37" s="227"/>
      <c r="V37" s="227"/>
      <c r="W37" s="227"/>
      <c r="X37" s="227"/>
      <c r="Y37" s="228"/>
      <c r="Z37" s="74"/>
    </row>
    <row r="38" spans="3:30" ht="18.75" customHeight="1">
      <c r="C38" s="60"/>
      <c r="D38" s="144" t="str">
        <f ca="1">INDEX(D12:D23, MATCH(LARGE(F12:F23, 2), F12:F23, 0))</f>
        <v>TBA</v>
      </c>
      <c r="E38" s="145" t="s">
        <v>32</v>
      </c>
      <c r="F38" s="153">
        <f ca="1">LARGE(F12:F23, 2)</f>
        <v>0</v>
      </c>
      <c r="H38" s="82"/>
      <c r="I38" s="83" t="s">
        <v>13</v>
      </c>
      <c r="J38" s="81">
        <f ca="1">'Name 10'!G4</f>
        <v>0</v>
      </c>
      <c r="K38" s="2"/>
      <c r="L38" s="93"/>
      <c r="M38" s="83" t="s">
        <v>13</v>
      </c>
      <c r="N38" s="81">
        <f ca="1">'Name 11'!G4</f>
        <v>0</v>
      </c>
      <c r="O38" s="2"/>
      <c r="P38" s="2"/>
      <c r="Q38" s="226"/>
      <c r="R38" s="227"/>
      <c r="S38" s="227"/>
      <c r="T38" s="227"/>
      <c r="U38" s="227"/>
      <c r="V38" s="227"/>
      <c r="W38" s="227"/>
      <c r="X38" s="227"/>
      <c r="Y38" s="228"/>
      <c r="Z38" s="74"/>
    </row>
    <row r="39" spans="3:30" ht="15.75" customHeight="1">
      <c r="C39" s="60"/>
      <c r="D39" s="144" t="str">
        <f ca="1">INDEX(D12:D23, MATCH(LARGE(F12:F23, 3), F12:F23, 0))</f>
        <v>TBA</v>
      </c>
      <c r="E39" s="145" t="s">
        <v>33</v>
      </c>
      <c r="F39" s="153">
        <f ca="1">LARGE(F12:F23, 3)</f>
        <v>0</v>
      </c>
      <c r="H39" s="60"/>
      <c r="I39" s="84" t="s">
        <v>14</v>
      </c>
      <c r="J39" s="81">
        <f ca="1">'Name 10'!G6</f>
        <v>0</v>
      </c>
      <c r="K39" s="2"/>
      <c r="L39" s="94"/>
      <c r="M39" s="84" t="s">
        <v>14</v>
      </c>
      <c r="N39" s="81">
        <f ca="1">'Name 11'!G6</f>
        <v>0</v>
      </c>
      <c r="O39" s="2"/>
      <c r="P39" s="2"/>
      <c r="Q39" s="226"/>
      <c r="R39" s="227"/>
      <c r="S39" s="227"/>
      <c r="T39" s="227"/>
      <c r="U39" s="227"/>
      <c r="V39" s="227"/>
      <c r="W39" s="227"/>
      <c r="X39" s="227"/>
      <c r="Y39" s="228"/>
      <c r="Z39" s="74"/>
    </row>
    <row r="40" spans="3:30" ht="15.75" customHeight="1">
      <c r="C40" s="275" t="s">
        <v>34</v>
      </c>
      <c r="D40" s="278"/>
      <c r="E40" s="278"/>
      <c r="F40" s="279"/>
      <c r="G40" s="6"/>
      <c r="H40" s="85"/>
      <c r="I40" s="86" t="s">
        <v>15</v>
      </c>
      <c r="J40" s="81">
        <f ca="1">'Name 10'!G7</f>
        <v>0</v>
      </c>
      <c r="K40" s="2"/>
      <c r="L40" s="95"/>
      <c r="M40" s="86" t="s">
        <v>15</v>
      </c>
      <c r="N40" s="81">
        <f ca="1">'Name 11'!G7</f>
        <v>0</v>
      </c>
      <c r="O40" s="2"/>
      <c r="P40" s="2"/>
      <c r="Q40" s="229"/>
      <c r="R40" s="230"/>
      <c r="S40" s="230"/>
      <c r="T40" s="230"/>
      <c r="U40" s="230"/>
      <c r="V40" s="230"/>
      <c r="W40" s="230"/>
      <c r="X40" s="230"/>
      <c r="Y40" s="231"/>
      <c r="Z40" s="74"/>
    </row>
    <row r="41" spans="3:30" ht="15.75">
      <c r="C41" s="151"/>
      <c r="D41" s="274" t="str">
        <f ca="1">INDEX(D12:D23, MATCH(LARGE(F12:F23, E11), F12:F23, 0))</f>
        <v>TBA</v>
      </c>
      <c r="E41" s="274"/>
      <c r="F41" s="154">
        <f ca="1">LARGE(F12:F23, E11)</f>
        <v>0</v>
      </c>
      <c r="H41" s="98"/>
      <c r="I41" s="99" t="s">
        <v>16</v>
      </c>
      <c r="J41" s="121">
        <f ca="1">'Name 10'!G8</f>
        <v>0</v>
      </c>
      <c r="K41" s="76"/>
      <c r="L41" s="100"/>
      <c r="M41" s="99" t="s">
        <v>16</v>
      </c>
      <c r="N41" s="121">
        <f ca="1">'Name 11'!G8</f>
        <v>0</v>
      </c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106"/>
    </row>
    <row r="48" spans="3:30" ht="17.25" customHeight="1"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</row>
    <row r="49" spans="3:30"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</row>
    <row r="50" spans="3:30"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</row>
    <row r="51" spans="3:30"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</row>
    <row r="52" spans="3:30"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</row>
    <row r="53" spans="3:30"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</row>
    <row r="54" spans="3:30"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</row>
  </sheetData>
  <sheetProtection formatColumns="0"/>
  <protectedRanges>
    <protectedRange sqref="D12:E23" name="Range1"/>
    <protectedRange sqref="Q33:Y41" name="Range2"/>
    <protectedRange sqref="E30:E33" name="Range4"/>
    <protectedRange sqref="E11" name="Range5"/>
  </protectedRanges>
  <autoFilter ref="C35:F41" xr:uid="{F7D54DBC-E627-6148-9462-1D8F3F1CB283}">
    <filterColumn colId="0" showButton="0"/>
    <filterColumn colId="1" showButton="0"/>
    <filterColumn colId="2" showButton="0"/>
  </autoFilter>
  <mergeCells count="40">
    <mergeCell ref="D41:E41"/>
    <mergeCell ref="C36:F36"/>
    <mergeCell ref="C40:F40"/>
    <mergeCell ref="D15:E15"/>
    <mergeCell ref="D16:E16"/>
    <mergeCell ref="C35:F35"/>
    <mergeCell ref="C26:F27"/>
    <mergeCell ref="D25:E25"/>
    <mergeCell ref="D23:E23"/>
    <mergeCell ref="C24:F24"/>
    <mergeCell ref="D22:E22"/>
    <mergeCell ref="D20:E20"/>
    <mergeCell ref="D21:E21"/>
    <mergeCell ref="C4:Z5"/>
    <mergeCell ref="C7:D7"/>
    <mergeCell ref="D17:E17"/>
    <mergeCell ref="D18:E18"/>
    <mergeCell ref="D19:E19"/>
    <mergeCell ref="E8:F8"/>
    <mergeCell ref="E9:F9"/>
    <mergeCell ref="E7:F7"/>
    <mergeCell ref="D13:E13"/>
    <mergeCell ref="D14:E14"/>
    <mergeCell ref="D10:F10"/>
    <mergeCell ref="D12:E12"/>
    <mergeCell ref="H8:I9"/>
    <mergeCell ref="P11:R12"/>
    <mergeCell ref="Q33:Y40"/>
    <mergeCell ref="T11:V12"/>
    <mergeCell ref="J8:Z9"/>
    <mergeCell ref="L11:N12"/>
    <mergeCell ref="H11:J12"/>
    <mergeCell ref="X11:Z12"/>
    <mergeCell ref="L33:N34"/>
    <mergeCell ref="H33:J34"/>
    <mergeCell ref="X22:Z23"/>
    <mergeCell ref="T22:V23"/>
    <mergeCell ref="P22:R23"/>
    <mergeCell ref="L22:N23"/>
    <mergeCell ref="H22:J23"/>
  </mergeCells>
  <conditionalFormatting sqref="E8">
    <cfRule type="expression" dxfId="75" priority="1">
      <formula>E8&lt;0.75</formula>
    </cfRule>
    <cfRule type="expression" dxfId="74" priority="2">
      <formula>E8&lt;0.89</formula>
    </cfRule>
    <cfRule type="expression" dxfId="73" priority="74">
      <formula>E8&gt;0.89</formula>
    </cfRule>
  </conditionalFormatting>
  <conditionalFormatting sqref="H11">
    <cfRule type="expression" dxfId="72" priority="16">
      <formula>J14&lt;0.75</formula>
    </cfRule>
    <cfRule type="expression" dxfId="71" priority="30">
      <formula>J14&gt;0.89</formula>
    </cfRule>
    <cfRule type="expression" dxfId="70" priority="52">
      <formula>J14&lt;0.89</formula>
    </cfRule>
  </conditionalFormatting>
  <conditionalFormatting sqref="H22">
    <cfRule type="expression" dxfId="69" priority="11">
      <formula>J25&lt;0.75</formula>
    </cfRule>
    <cfRule type="expression" dxfId="68" priority="20">
      <formula>J25&gt;0.89</formula>
    </cfRule>
    <cfRule type="expression" dxfId="67" priority="43">
      <formula>J25&lt;0.89</formula>
    </cfRule>
  </conditionalFormatting>
  <conditionalFormatting sqref="H33">
    <cfRule type="expression" dxfId="66" priority="6">
      <formula>J36&lt;0.75</formula>
    </cfRule>
    <cfRule type="expression" dxfId="65" priority="19">
      <formula>J36&gt;0.89</formula>
    </cfRule>
    <cfRule type="expression" dxfId="64" priority="41">
      <formula>J36&lt;0.89</formula>
    </cfRule>
  </conditionalFormatting>
  <conditionalFormatting sqref="H11:J12 L11:N12 P11:R12 J14 N14 R14 H18:H19 L18:L19 P18:P19 T11:V12 X11:Z12 H33:J34 L33:N34 V14 R25 V25 Z14 J25 Z25 J36 N36 T18:T19 X18:X19 N25 H29:H30 L29:L30 P29:P30 T29:T30 X29:X30 H40:H41 L40:L41 L22:N23 P22:R23 H22:J23 X22:Z23 T22:V23">
    <cfRule type="expression" dxfId="63" priority="72">
      <formula>H11&lt;=0.8999999</formula>
    </cfRule>
  </conditionalFormatting>
  <conditionalFormatting sqref="H11:J12 L11:N12 P11:R12 N14 J14 R14 H18:H19 L18:L19 P18:P19">
    <cfRule type="expression" dxfId="62" priority="71">
      <formula>H11&lt;=0.75</formula>
    </cfRule>
  </conditionalFormatting>
  <conditionalFormatting sqref="H11:J12 L11:N12 P11:R12 T11:V12 X11:Z12 J14 N14 R14 V14 Z14 H18:H19 L18:L19 P18:P19 T18:T19 X18:X19 J25 N25 R25 V25 Z25 H29:H30 L29:L30 P29:P30 T29:T30 X29:X30 H33:J34 L33:N34 J36 N36 H40:H41 L40:L41 H22:J23 L22:N23 P22:R23 T22:V23 X22:Z23">
    <cfRule type="expression" dxfId="61" priority="73">
      <formula>H11&gt;=0.9</formula>
    </cfRule>
  </conditionalFormatting>
  <conditionalFormatting sqref="H8:J8 H9:I9 H10:Z41">
    <cfRule type="expression" dxfId="60" priority="4">
      <formula>H8="TBA"</formula>
    </cfRule>
  </conditionalFormatting>
  <conditionalFormatting sqref="J25">
    <cfRule type="expression" dxfId="59" priority="34">
      <formula>J25&lt;=0.75</formula>
    </cfRule>
  </conditionalFormatting>
  <conditionalFormatting sqref="J36">
    <cfRule type="expression" dxfId="58" priority="32">
      <formula>J36&lt;=0.75</formula>
    </cfRule>
  </conditionalFormatting>
  <conditionalFormatting sqref="L11">
    <cfRule type="expression" dxfId="57" priority="15">
      <formula>N14&lt;0.75</formula>
    </cfRule>
    <cfRule type="expression" dxfId="56" priority="28">
      <formula>N14&gt;0.89</formula>
    </cfRule>
  </conditionalFormatting>
  <conditionalFormatting sqref="L22">
    <cfRule type="expression" dxfId="55" priority="10">
      <formula>N25&lt;0.75</formula>
    </cfRule>
    <cfRule type="expression" dxfId="54" priority="26">
      <formula>N25&gt;0.89</formula>
    </cfRule>
    <cfRule type="expression" dxfId="53" priority="49">
      <formula>N25&lt;0.89</formula>
    </cfRule>
  </conditionalFormatting>
  <conditionalFormatting sqref="L33">
    <cfRule type="expression" dxfId="52" priority="5">
      <formula>N36&lt;0.75</formula>
    </cfRule>
    <cfRule type="expression" dxfId="51" priority="18">
      <formula>N36&gt;0.89</formula>
    </cfRule>
    <cfRule type="expression" dxfId="50" priority="39">
      <formula>N36&lt;0.89</formula>
    </cfRule>
  </conditionalFormatting>
  <conditionalFormatting sqref="L11:N12">
    <cfRule type="expression" dxfId="49" priority="51">
      <formula>N14&lt;0.89</formula>
    </cfRule>
  </conditionalFormatting>
  <conditionalFormatting sqref="N14">
    <cfRule type="expression" dxfId="48" priority="29">
      <formula>P17&gt;0.89</formula>
    </cfRule>
  </conditionalFormatting>
  <conditionalFormatting sqref="N36">
    <cfRule type="expression" dxfId="47" priority="31">
      <formula>N36&lt;=0.75</formula>
    </cfRule>
  </conditionalFormatting>
  <conditionalFormatting sqref="P11">
    <cfRule type="expression" dxfId="46" priority="13">
      <formula>R14&lt;0.75</formula>
    </cfRule>
    <cfRule type="expression" dxfId="45" priority="27">
      <formula>R14&gt;0.89</formula>
    </cfRule>
    <cfRule type="expression" dxfId="44" priority="48">
      <formula>R14&lt;0.89</formula>
    </cfRule>
  </conditionalFormatting>
  <conditionalFormatting sqref="P22">
    <cfRule type="expression" dxfId="43" priority="9">
      <formula>R25&lt;0.75</formula>
    </cfRule>
    <cfRule type="expression" dxfId="42" priority="25">
      <formula>R25&gt;0.89</formula>
    </cfRule>
    <cfRule type="expression" dxfId="41" priority="46">
      <formula>R25&lt;0.89</formula>
    </cfRule>
  </conditionalFormatting>
  <conditionalFormatting sqref="R25">
    <cfRule type="expression" dxfId="40" priority="37">
      <formula>R25&lt;=0.75</formula>
    </cfRule>
  </conditionalFormatting>
  <conditionalFormatting sqref="T11">
    <cfRule type="expression" dxfId="39" priority="14">
      <formula>V14&lt;0.75</formula>
    </cfRule>
    <cfRule type="expression" dxfId="38" priority="23">
      <formula>V14&gt;0.89</formula>
    </cfRule>
    <cfRule type="expression" dxfId="37" priority="45">
      <formula>V14&lt;0.89</formula>
    </cfRule>
  </conditionalFormatting>
  <conditionalFormatting sqref="T22">
    <cfRule type="expression" dxfId="36" priority="8">
      <formula>V25&lt;0.75</formula>
    </cfRule>
    <cfRule type="expression" dxfId="35" priority="24">
      <formula>V25&gt;0.89</formula>
    </cfRule>
    <cfRule type="expression" dxfId="34" priority="40">
      <formula>V25&lt;0.89</formula>
    </cfRule>
  </conditionalFormatting>
  <conditionalFormatting sqref="V14">
    <cfRule type="expression" dxfId="33" priority="38">
      <formula>V14&lt;=0.75</formula>
    </cfRule>
  </conditionalFormatting>
  <conditionalFormatting sqref="V25">
    <cfRule type="expression" dxfId="32" priority="36">
      <formula>V25&lt;=0.75</formula>
    </cfRule>
  </conditionalFormatting>
  <conditionalFormatting sqref="X11">
    <cfRule type="expression" dxfId="31" priority="12">
      <formula>Z14&lt;0.75</formula>
    </cfRule>
    <cfRule type="expression" dxfId="30" priority="22">
      <formula>Z14&gt;0.89</formula>
    </cfRule>
    <cfRule type="expression" dxfId="29" priority="44">
      <formula>Z14&lt;0.89</formula>
    </cfRule>
  </conditionalFormatting>
  <conditionalFormatting sqref="X22">
    <cfRule type="expression" dxfId="28" priority="7">
      <formula>Z25&lt;0.75</formula>
    </cfRule>
    <cfRule type="expression" dxfId="27" priority="21">
      <formula>Z25&gt;0.89</formula>
    </cfRule>
    <cfRule type="expression" dxfId="26" priority="42">
      <formula>Z25&lt;0.89</formula>
    </cfRule>
  </conditionalFormatting>
  <conditionalFormatting sqref="Z14">
    <cfRule type="expression" dxfId="25" priority="35">
      <formula>Z14&lt;=0.75</formula>
    </cfRule>
  </conditionalFormatting>
  <conditionalFormatting sqref="Z25">
    <cfRule type="expression" dxfId="24" priority="33">
      <formula>Z25&lt;=0.75</formula>
    </cfRule>
  </conditionalFormatting>
  <conditionalFormatting sqref="F12:F23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allowBlank="1" showInputMessage="1" showErrorMessage="1" sqref="I15:J19 M15:N19 Q15:R19 I26:J30 U15:V19 Y15:Z19 M26:N30 Q26:R30 U26:V30 Y26:Z30 I37:J41 M37:N41" xr:uid="{7B6CD4F5-3284-4649-B32B-C84D4E3354B6}"/>
  </dataValidations>
  <hyperlinks>
    <hyperlink ref="Y7" r:id="rId1" xr:uid="{79C45607-48F2-4D32-AFCD-C90891D80A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03"/>
  <sheetViews>
    <sheetView workbookViewId="0">
      <pane ySplit="2" topLeftCell="C5" activePane="bottomLeft" state="frozen"/>
      <selection pane="bottomLeft" activeCell="H5" sqref="H5"/>
      <selection activeCell="C1" sqref="C1"/>
    </sheetView>
  </sheetViews>
  <sheetFormatPr defaultColWidth="0" defaultRowHeight="15"/>
  <cols>
    <col min="1" max="1" width="6.7109375" style="183" hidden="1" customWidth="1"/>
    <col min="2" max="2" width="9" style="208" hidden="1" customWidth="1"/>
    <col min="3" max="3" width="9.7109375" style="218" customWidth="1"/>
    <col min="4" max="4" width="9.140625" style="18" customWidth="1"/>
    <col min="5" max="5" width="0.140625" style="183" customWidth="1"/>
    <col min="6" max="6" width="12.140625" style="216" customWidth="1"/>
    <col min="7" max="7" width="5.140625" style="175" customWidth="1"/>
    <col min="8" max="8" width="12.7109375" style="40" customWidth="1"/>
    <col min="9" max="9" width="4.7109375" style="179" customWidth="1"/>
    <col min="10" max="10" width="12.7109375" style="41" customWidth="1"/>
    <col min="11" max="11" width="4.42578125" style="179" customWidth="1"/>
    <col min="12" max="12" width="12.5703125" style="41" customWidth="1"/>
    <col min="13" max="13" width="4.5703125" style="179" customWidth="1"/>
    <col min="14" max="14" width="11.140625" style="41" customWidth="1"/>
    <col min="15" max="15" width="4.42578125" style="179" customWidth="1"/>
    <col min="16" max="16" width="12.42578125" style="41" customWidth="1"/>
    <col min="17" max="17" width="4.7109375" style="179" customWidth="1"/>
    <col min="18" max="18" width="12.42578125" style="41" customWidth="1"/>
    <col min="19" max="19" width="4.7109375" style="179" customWidth="1"/>
    <col min="20" max="20" width="11.28515625" style="41" customWidth="1"/>
    <col min="21" max="21" width="4.7109375" style="179" customWidth="1"/>
    <col min="22" max="22" width="11.85546875" style="42" customWidth="1"/>
    <col min="23" max="23" width="4.42578125" style="179" customWidth="1"/>
    <col min="24" max="24" width="11.28515625" style="29" customWidth="1"/>
    <col min="25" max="25" width="4.5703125" style="179" customWidth="1"/>
    <col min="26" max="26" width="8.85546875" style="29" customWidth="1"/>
    <col min="27" max="27" width="4.28515625" style="179" customWidth="1"/>
    <col min="28" max="28" width="8" style="29" customWidth="1"/>
    <col min="29" max="29" width="4.7109375" style="185" customWidth="1"/>
    <col min="30" max="30" width="9.42578125" style="29" customWidth="1"/>
    <col min="31" max="31" width="14.28515625" style="128" customWidth="1"/>
    <col min="32" max="32" width="11.140625" style="47" customWidth="1"/>
    <col min="33" max="33" width="7.7109375" customWidth="1"/>
    <col min="34" max="34" width="11.42578125" hidden="1" customWidth="1"/>
    <col min="36" max="42" width="9.140625" hidden="1"/>
  </cols>
  <sheetData>
    <row r="1" spans="1:34" ht="15" customHeight="1">
      <c r="B1" s="205"/>
      <c r="C1" s="313" t="s">
        <v>35</v>
      </c>
      <c r="D1" s="313"/>
      <c r="E1" s="219"/>
      <c r="F1" s="209">
        <f ca="1">AVERAGE(H2:X2)</f>
        <v>0</v>
      </c>
      <c r="G1" s="173" t="str">
        <f>HOME!D12</f>
        <v>TBA</v>
      </c>
      <c r="H1" s="66"/>
      <c r="I1" s="178" t="str">
        <f>HOME!D13</f>
        <v>TBA</v>
      </c>
      <c r="J1" s="67"/>
      <c r="K1" s="178" t="str">
        <f>HOME!D14</f>
        <v>TBA</v>
      </c>
      <c r="L1" s="67"/>
      <c r="M1" s="178" t="str">
        <f>HOME!D15</f>
        <v>TBA</v>
      </c>
      <c r="N1" s="67"/>
      <c r="O1" s="178" t="str">
        <f>HOME!D16</f>
        <v>TBA</v>
      </c>
      <c r="P1" s="67"/>
      <c r="Q1" s="178" t="str">
        <f>HOME!D17</f>
        <v>TBA</v>
      </c>
      <c r="R1" s="67"/>
      <c r="S1" s="178" t="str">
        <f>HOME!D18</f>
        <v>TBA</v>
      </c>
      <c r="T1" s="67"/>
      <c r="U1" s="178" t="str">
        <f>HOME!D19</f>
        <v>TBA</v>
      </c>
      <c r="V1" s="68"/>
      <c r="W1" s="194" t="str">
        <f>HOME!D20</f>
        <v>TBA</v>
      </c>
      <c r="X1" s="202"/>
      <c r="Y1" s="199" t="str">
        <f>HOME!D21</f>
        <v>TBA</v>
      </c>
      <c r="Z1" s="196"/>
      <c r="AA1" s="186" t="str">
        <f>HOME!D22</f>
        <v>TBA</v>
      </c>
      <c r="AB1" s="197"/>
      <c r="AC1" s="204" t="str">
        <f>HOME!D23</f>
        <v>TBA</v>
      </c>
      <c r="AD1" s="198"/>
      <c r="AE1" s="304" t="s">
        <v>36</v>
      </c>
      <c r="AF1" s="305"/>
      <c r="AG1" s="72"/>
      <c r="AH1" s="69"/>
    </row>
    <row r="2" spans="1:34">
      <c r="B2" s="312" t="s">
        <v>37</v>
      </c>
      <c r="C2" s="312"/>
      <c r="D2" s="312"/>
      <c r="E2" s="220"/>
      <c r="F2" s="210" t="s">
        <v>38</v>
      </c>
      <c r="G2" s="174" t="s">
        <v>39</v>
      </c>
      <c r="H2" s="155">
        <f ca="1">'Name 1'!$G2</f>
        <v>0</v>
      </c>
      <c r="I2" s="174" t="s">
        <v>39</v>
      </c>
      <c r="J2" s="156">
        <f ca="1">'Name 2'!$G2</f>
        <v>0</v>
      </c>
      <c r="K2" s="174" t="s">
        <v>39</v>
      </c>
      <c r="L2" s="156">
        <f ca="1">'Name 3'!$G2</f>
        <v>0</v>
      </c>
      <c r="M2" s="174" t="s">
        <v>39</v>
      </c>
      <c r="N2" s="156">
        <f ca="1">'Name 4'!$G2</f>
        <v>0</v>
      </c>
      <c r="O2" s="174" t="s">
        <v>39</v>
      </c>
      <c r="P2" s="156">
        <f ca="1">'Name 5'!$G2</f>
        <v>0</v>
      </c>
      <c r="Q2" s="174" t="s">
        <v>39</v>
      </c>
      <c r="R2" s="156">
        <f ca="1">'Name 6'!$G2</f>
        <v>0</v>
      </c>
      <c r="S2" s="174" t="s">
        <v>39</v>
      </c>
      <c r="T2" s="156">
        <f ca="1">'Name 7'!$G2</f>
        <v>0</v>
      </c>
      <c r="U2" s="174" t="s">
        <v>39</v>
      </c>
      <c r="V2" s="157">
        <f ca="1">'Name 8'!$G2</f>
        <v>0</v>
      </c>
      <c r="W2" s="201" t="s">
        <v>39</v>
      </c>
      <c r="X2" s="200">
        <f ca="1">'Name 9'!G$2</f>
        <v>0</v>
      </c>
      <c r="Y2" s="195" t="s">
        <v>39</v>
      </c>
      <c r="Z2" s="65">
        <f ca="1">'Name 10'!G$2</f>
        <v>0</v>
      </c>
      <c r="AA2" s="203" t="s">
        <v>39</v>
      </c>
      <c r="AB2" s="65">
        <f ca="1">'Name 11'!G$2</f>
        <v>0</v>
      </c>
      <c r="AC2" s="203" t="s">
        <v>39</v>
      </c>
      <c r="AD2" s="65">
        <f ca="1">'Name 12'!G$2</f>
        <v>0</v>
      </c>
      <c r="AE2" s="306"/>
      <c r="AF2" s="305"/>
      <c r="AG2" s="72"/>
      <c r="AH2" s="69"/>
    </row>
    <row r="3" spans="1:34" s="2" customFormat="1" ht="16.5" customHeight="1">
      <c r="A3" s="206" t="str">
        <f>TEXT(C3, "ddd")</f>
        <v>Mon</v>
      </c>
      <c r="B3" s="207">
        <f>C3</f>
        <v>45663</v>
      </c>
      <c r="C3" s="314">
        <v>45663</v>
      </c>
      <c r="D3" s="309" t="s">
        <v>40</v>
      </c>
      <c r="E3" s="217">
        <f ca="1">IF(AND(WEEKDAY(B6, 2) &lt;= 5, B6 &lt;= TODAY(), COUNTIF(AF$37:AF$70, B3) = 0), 1, IF(AND(WEEKDAY(TODAY(), 2) &gt; 5, B6 = TODAY() - WEEKDAY(TODAY(), 2) + 5, COUNTIF(AF$37:AF$70, B3) = 0), 1, 0))</f>
        <v>1</v>
      </c>
      <c r="F3" s="211" t="s">
        <v>41</v>
      </c>
      <c r="G3" s="175"/>
      <c r="H3" s="22"/>
      <c r="I3" s="179"/>
      <c r="J3" s="30"/>
      <c r="K3" s="179"/>
      <c r="L3" s="30"/>
      <c r="M3" s="179"/>
      <c r="N3" s="30"/>
      <c r="O3" s="179"/>
      <c r="P3" s="30"/>
      <c r="Q3" s="179"/>
      <c r="R3" s="30"/>
      <c r="S3" s="180"/>
      <c r="T3" s="31"/>
      <c r="U3" s="180"/>
      <c r="V3" s="32"/>
      <c r="W3" s="179"/>
      <c r="X3" s="17"/>
      <c r="Y3" s="179"/>
      <c r="Z3" s="15"/>
      <c r="AA3" s="179"/>
      <c r="AB3" s="21"/>
      <c r="AC3" s="185"/>
      <c r="AD3" s="15"/>
      <c r="AE3" s="125" t="s">
        <v>42</v>
      </c>
      <c r="AF3" s="49" t="str">
        <f>IF(D3="Mon", "", IF(D3="Tue", "", IF(D3="Wed", "", IF(D3="Thu", "", IF(D3="Fri", "", "")))))</f>
        <v/>
      </c>
      <c r="AG3" s="70"/>
      <c r="AH3" s="70" t="str">
        <f>IF($D3="Mon", "", IF($D3="Tue", "Non-service", IF($D3="Wed", "", IF($D3="Thu", "Non-service", IF($D3="Fri", "", "")))))</f>
        <v/>
      </c>
    </row>
    <row r="4" spans="1:34" s="2" customFormat="1">
      <c r="A4" s="206" t="str">
        <f>A3</f>
        <v>Mon</v>
      </c>
      <c r="B4" s="207">
        <f>C3</f>
        <v>45663</v>
      </c>
      <c r="C4" s="315"/>
      <c r="D4" s="310"/>
      <c r="E4" s="217">
        <f t="shared" ref="E4:E67" ca="1" si="0">IF(AND(WEEKDAY(B7, 2) &lt;= 5, B7 &lt;= TODAY(), COUNTIF(AF$37:AF$49, B4) = 0), 1, IF(AND(WEEKDAY(TODAY(), 2) &gt; 5, B7 = TODAY() - WEEKDAY(TODAY(), 2) + 5, COUNTIF(AF$37:AF$49, B4) = 0), 1, 0))</f>
        <v>1</v>
      </c>
      <c r="F4" s="212" t="s">
        <v>43</v>
      </c>
      <c r="G4" s="175"/>
      <c r="H4" s="22"/>
      <c r="I4" s="179"/>
      <c r="J4" s="30"/>
      <c r="K4" s="179"/>
      <c r="L4" s="30"/>
      <c r="M4" s="179"/>
      <c r="N4" s="30"/>
      <c r="O4" s="179"/>
      <c r="P4" s="30"/>
      <c r="Q4" s="179"/>
      <c r="R4" s="30"/>
      <c r="S4" s="179"/>
      <c r="T4" s="30"/>
      <c r="U4" s="179"/>
      <c r="V4" s="32"/>
      <c r="W4" s="179"/>
      <c r="X4" s="17"/>
      <c r="Y4" s="179"/>
      <c r="Z4" s="17"/>
      <c r="AA4" s="179"/>
      <c r="AB4" s="22"/>
      <c r="AC4" s="185"/>
      <c r="AD4" s="17"/>
      <c r="AE4" s="126" t="s">
        <v>44</v>
      </c>
      <c r="AF4" s="50" t="str">
        <f>IF(D3="Mon", "", IF(D3="Tue", "", IF(D3="Wed", "", IF(D3="Thu", "", IF(D3="Fri", "Non-service", "")))))</f>
        <v/>
      </c>
      <c r="AG4"/>
      <c r="AH4"/>
    </row>
    <row r="5" spans="1:34" s="2" customFormat="1">
      <c r="A5" s="206" t="str">
        <f>A3</f>
        <v>Mon</v>
      </c>
      <c r="B5" s="207">
        <f>C3</f>
        <v>45663</v>
      </c>
      <c r="C5" s="316"/>
      <c r="D5" s="311"/>
      <c r="E5" s="217">
        <f t="shared" ca="1" si="0"/>
        <v>1</v>
      </c>
      <c r="F5" s="212" t="s">
        <v>45</v>
      </c>
      <c r="G5" s="176"/>
      <c r="H5" s="22"/>
      <c r="I5" s="179"/>
      <c r="J5" s="30"/>
      <c r="K5" s="179"/>
      <c r="L5" s="30"/>
      <c r="M5" s="179"/>
      <c r="N5" s="30"/>
      <c r="O5" s="179"/>
      <c r="P5" s="30"/>
      <c r="Q5" s="179"/>
      <c r="R5" s="30"/>
      <c r="S5" s="179"/>
      <c r="T5" s="30"/>
      <c r="U5" s="179"/>
      <c r="V5" s="32"/>
      <c r="W5" s="179"/>
      <c r="X5" s="17"/>
      <c r="Y5" s="181"/>
      <c r="Z5" s="17"/>
      <c r="AA5" s="179"/>
      <c r="AB5" s="22"/>
      <c r="AC5" s="185"/>
      <c r="AD5" s="17"/>
      <c r="AE5" s="126" t="s">
        <v>46</v>
      </c>
      <c r="AF5" s="50" t="str">
        <f>IF(D3="Mon", "", IF(D3="Tue", "", IF(D3="Wed", "", IF(D3="Thu", "Non-service", IF(D3="Fri", "", "")))))</f>
        <v/>
      </c>
      <c r="AG5"/>
      <c r="AH5"/>
    </row>
    <row r="6" spans="1:34" s="3" customFormat="1">
      <c r="A6" s="206" t="str">
        <f t="shared" ref="A6:A17" si="1">TEXT(C6, "ddd")</f>
        <v>Tue</v>
      </c>
      <c r="B6" s="207">
        <f>C6</f>
        <v>45664</v>
      </c>
      <c r="C6" s="290">
        <f>WORKDAY(C3, 1)</f>
        <v>45664</v>
      </c>
      <c r="D6" s="293" t="str">
        <f>IF(WEEKDAY(C3, 2) &lt; 5, TEXT(C3 + 1, "ddd"), TEXT(C3 + 3, "ddd"))</f>
        <v>Tue</v>
      </c>
      <c r="E6" s="217">
        <f t="shared" ca="1" si="0"/>
        <v>1</v>
      </c>
      <c r="F6" s="213" t="s">
        <v>41</v>
      </c>
      <c r="G6" s="175"/>
      <c r="H6" s="24"/>
      <c r="I6" s="180"/>
      <c r="J6" s="33"/>
      <c r="K6" s="180"/>
      <c r="L6" s="33"/>
      <c r="M6" s="180"/>
      <c r="N6" s="33"/>
      <c r="O6" s="180"/>
      <c r="P6" s="33"/>
      <c r="Q6" s="180"/>
      <c r="R6" s="33"/>
      <c r="S6" s="180"/>
      <c r="T6" s="33"/>
      <c r="U6" s="180"/>
      <c r="V6" s="34"/>
      <c r="W6" s="179"/>
      <c r="X6" s="23"/>
      <c r="Y6" s="180"/>
      <c r="Z6" s="23"/>
      <c r="AA6" s="179"/>
      <c r="AB6" s="26"/>
      <c r="AC6" s="185"/>
      <c r="AD6" s="25"/>
      <c r="AE6" s="126" t="s">
        <v>47</v>
      </c>
      <c r="AF6" s="50" t="str">
        <f>IF(D3="Mon", "", IF(D3="Tue", "", IF(D3="Wed", "", IF(D3="Thu", "Non-service", IF(D3="Fri", "Non-service", "")))))</f>
        <v/>
      </c>
      <c r="AG6"/>
      <c r="AH6"/>
    </row>
    <row r="7" spans="1:34" s="3" customFormat="1">
      <c r="A7" s="206" t="str">
        <f t="shared" ref="A7:A17" si="2">A6</f>
        <v>Tue</v>
      </c>
      <c r="B7" s="207">
        <f>C6</f>
        <v>45664</v>
      </c>
      <c r="C7" s="291"/>
      <c r="D7" s="294"/>
      <c r="E7" s="217">
        <f t="shared" ca="1" si="0"/>
        <v>1</v>
      </c>
      <c r="F7" s="214" t="s">
        <v>43</v>
      </c>
      <c r="G7" s="175"/>
      <c r="H7" s="26"/>
      <c r="I7" s="179"/>
      <c r="J7" s="35"/>
      <c r="K7" s="179"/>
      <c r="L7" s="35"/>
      <c r="M7" s="179"/>
      <c r="N7" s="35"/>
      <c r="O7" s="179"/>
      <c r="P7" s="35"/>
      <c r="Q7" s="179"/>
      <c r="R7" s="35"/>
      <c r="S7" s="179"/>
      <c r="T7" s="35"/>
      <c r="U7" s="179"/>
      <c r="V7" s="36"/>
      <c r="W7" s="179"/>
      <c r="X7" s="25"/>
      <c r="Y7" s="179"/>
      <c r="Z7" s="25"/>
      <c r="AA7" s="179"/>
      <c r="AB7" s="26"/>
      <c r="AC7" s="185"/>
      <c r="AD7" s="25"/>
      <c r="AE7" s="126" t="s">
        <v>48</v>
      </c>
      <c r="AF7" s="50" t="str">
        <f>IF(D3="Mon", "", IF(D3="Tue", "", IF(D3="Wed", "Non-service", IF(D3="Thu", "", IF(D3="Fri", "", "")))))</f>
        <v/>
      </c>
      <c r="AG7"/>
      <c r="AH7"/>
    </row>
    <row r="8" spans="1:34" s="3" customFormat="1">
      <c r="A8" s="206" t="str">
        <f t="shared" ref="A8" si="3">A6</f>
        <v>Tue</v>
      </c>
      <c r="B8" s="207">
        <f>C6</f>
        <v>45664</v>
      </c>
      <c r="C8" s="292"/>
      <c r="D8" s="295"/>
      <c r="E8" s="217">
        <f t="shared" ca="1" si="0"/>
        <v>1</v>
      </c>
      <c r="F8" s="215" t="s">
        <v>45</v>
      </c>
      <c r="G8" s="176"/>
      <c r="H8" s="28"/>
      <c r="I8" s="181"/>
      <c r="J8" s="37"/>
      <c r="K8" s="181"/>
      <c r="L8" s="37"/>
      <c r="M8" s="181"/>
      <c r="N8" s="37"/>
      <c r="O8" s="181"/>
      <c r="P8" s="37"/>
      <c r="Q8" s="181"/>
      <c r="R8" s="37"/>
      <c r="S8" s="181"/>
      <c r="T8" s="37"/>
      <c r="U8" s="181"/>
      <c r="V8" s="38"/>
      <c r="W8" s="179"/>
      <c r="X8" s="27"/>
      <c r="Y8" s="181"/>
      <c r="Z8" s="27"/>
      <c r="AA8" s="179"/>
      <c r="AB8" s="26"/>
      <c r="AC8" s="185"/>
      <c r="AD8" s="25"/>
      <c r="AE8" s="126" t="s">
        <v>49</v>
      </c>
      <c r="AF8" s="50" t="str">
        <f>IF(D3="Mon", "", IF(D3="Tue", "", IF(D3="Wed", "Non-service", IF(D3="Thu", "", IF(D3="Fri", "Non-service", "")))))</f>
        <v/>
      </c>
      <c r="AG8"/>
      <c r="AH8"/>
    </row>
    <row r="9" spans="1:34" s="2" customFormat="1">
      <c r="A9" s="206" t="str">
        <f t="shared" ref="A9:A17" si="4">TEXT(C9, "ddd")</f>
        <v>Wed</v>
      </c>
      <c r="B9" s="207">
        <f t="shared" ref="B9" si="5">C9</f>
        <v>45665</v>
      </c>
      <c r="C9" s="290">
        <f t="shared" ref="C9" si="6">WORKDAY(C6, 1)</f>
        <v>45665</v>
      </c>
      <c r="D9" s="301" t="str">
        <f t="shared" ref="D9" si="7">IF(WEEKDAY(C6, 2) &lt; 5, TEXT(C6 + 1, "ddd"), TEXT(C6 + 3, "ddd"))</f>
        <v>Wed</v>
      </c>
      <c r="E9" s="217">
        <f t="shared" ca="1" si="0"/>
        <v>1</v>
      </c>
      <c r="F9" s="211" t="s">
        <v>41</v>
      </c>
      <c r="G9" s="175"/>
      <c r="H9" s="21"/>
      <c r="I9" s="180"/>
      <c r="J9" s="31"/>
      <c r="K9" s="180"/>
      <c r="L9" s="31"/>
      <c r="M9" s="180"/>
      <c r="N9" s="31"/>
      <c r="O9" s="180"/>
      <c r="P9" s="31"/>
      <c r="Q9" s="180"/>
      <c r="R9" s="31"/>
      <c r="S9" s="180"/>
      <c r="T9" s="31"/>
      <c r="U9" s="180"/>
      <c r="V9" s="39"/>
      <c r="W9" s="179"/>
      <c r="X9" s="15"/>
      <c r="Y9" s="180"/>
      <c r="Z9" s="15"/>
      <c r="AA9" s="179"/>
      <c r="AB9" s="22"/>
      <c r="AC9" s="185"/>
      <c r="AD9" s="17"/>
      <c r="AE9" s="126" t="s">
        <v>50</v>
      </c>
      <c r="AF9" s="50" t="str">
        <f>IF(D3="Mon", "", IF(D3="Tue", "", IF(D3="Wed", "Non-service", IF(D3="Thu", "Non-service", IF(D3="Fri", "", "")))))</f>
        <v/>
      </c>
      <c r="AG9"/>
      <c r="AH9"/>
    </row>
    <row r="10" spans="1:34" s="2" customFormat="1">
      <c r="A10" s="206" t="str">
        <f t="shared" ref="A10:A17" si="8">A9</f>
        <v>Wed</v>
      </c>
      <c r="B10" s="207">
        <f t="shared" ref="B10:B35" si="9">C9</f>
        <v>45665</v>
      </c>
      <c r="C10" s="291"/>
      <c r="D10" s="302"/>
      <c r="E10" s="217">
        <f t="shared" ca="1" si="0"/>
        <v>1</v>
      </c>
      <c r="F10" s="212" t="s">
        <v>43</v>
      </c>
      <c r="G10" s="175"/>
      <c r="H10" s="22"/>
      <c r="I10" s="179"/>
      <c r="J10" s="30"/>
      <c r="K10" s="179"/>
      <c r="L10" s="30"/>
      <c r="M10" s="179"/>
      <c r="N10" s="30"/>
      <c r="O10" s="179"/>
      <c r="P10" s="30"/>
      <c r="Q10" s="179"/>
      <c r="R10" s="30"/>
      <c r="S10" s="179"/>
      <c r="T10" s="30"/>
      <c r="U10" s="179"/>
      <c r="V10" s="32"/>
      <c r="W10" s="179"/>
      <c r="X10" s="17"/>
      <c r="Y10" s="179"/>
      <c r="Z10" s="17"/>
      <c r="AA10" s="179"/>
      <c r="AB10" s="22"/>
      <c r="AC10" s="185"/>
      <c r="AD10" s="17"/>
      <c r="AE10" s="126" t="s">
        <v>51</v>
      </c>
      <c r="AF10" s="50" t="str">
        <f>IF(D3="Mon", "", IF(D3="Tue", "", IF(D3="Wed", "Non-service", IF(D3="Thu", "Non-service", IF(D3="Fri", "Non-service", "")))))</f>
        <v/>
      </c>
      <c r="AG10"/>
      <c r="AH10"/>
    </row>
    <row r="11" spans="1:34" s="2" customFormat="1">
      <c r="A11" s="206" t="str">
        <f t="shared" ref="A11" si="10">A9</f>
        <v>Wed</v>
      </c>
      <c r="B11" s="207">
        <f t="shared" ref="B11" si="11">C9</f>
        <v>45665</v>
      </c>
      <c r="C11" s="292"/>
      <c r="D11" s="303"/>
      <c r="E11" s="217">
        <f t="shared" ca="1" si="0"/>
        <v>1</v>
      </c>
      <c r="F11" s="212" t="s">
        <v>45</v>
      </c>
      <c r="G11" s="176"/>
      <c r="H11" s="22"/>
      <c r="I11" s="179"/>
      <c r="J11" s="30"/>
      <c r="K11" s="179"/>
      <c r="L11" s="30"/>
      <c r="M11" s="179"/>
      <c r="N11" s="30"/>
      <c r="O11" s="179"/>
      <c r="P11" s="30"/>
      <c r="Q11" s="179"/>
      <c r="R11" s="30"/>
      <c r="S11" s="179"/>
      <c r="T11" s="30"/>
      <c r="U11" s="179"/>
      <c r="V11" s="32"/>
      <c r="W11" s="179"/>
      <c r="X11" s="17"/>
      <c r="Y11" s="181"/>
      <c r="Z11" s="17"/>
      <c r="AA11" s="179"/>
      <c r="AB11" s="22"/>
      <c r="AC11" s="185"/>
      <c r="AD11" s="17"/>
      <c r="AE11" s="126" t="s">
        <v>52</v>
      </c>
      <c r="AF11" s="50" t="str">
        <f>IF(D3="Mon", "", IF(D3="Tue", "Non-service", IF(D3="Wed", "", IF(D3="Thu", "", IF(D3="Fri", "", "")))))</f>
        <v/>
      </c>
      <c r="AG11"/>
      <c r="AH11"/>
    </row>
    <row r="12" spans="1:34" s="3" customFormat="1">
      <c r="A12" s="206" t="str">
        <f t="shared" ref="A12:A17" si="12">TEXT(C12, "ddd")</f>
        <v>Thu</v>
      </c>
      <c r="B12" s="207">
        <f t="shared" ref="B12" si="13">C12</f>
        <v>45666</v>
      </c>
      <c r="C12" s="290">
        <f t="shared" ref="C12" si="14">WORKDAY(C9, 1)</f>
        <v>45666</v>
      </c>
      <c r="D12" s="293" t="str">
        <f t="shared" ref="D12" si="15">IF(WEEKDAY(C9, 2) &lt; 5, TEXT(C9 + 1, "ddd"), TEXT(C9 + 3, "ddd"))</f>
        <v>Thu</v>
      </c>
      <c r="E12" s="217">
        <f t="shared" ca="1" si="0"/>
        <v>1</v>
      </c>
      <c r="F12" s="213" t="s">
        <v>41</v>
      </c>
      <c r="G12" s="175"/>
      <c r="H12" s="24"/>
      <c r="I12" s="180"/>
      <c r="J12" s="33"/>
      <c r="K12" s="180"/>
      <c r="L12" s="33"/>
      <c r="M12" s="180"/>
      <c r="N12" s="33"/>
      <c r="O12" s="180"/>
      <c r="P12" s="33"/>
      <c r="Q12" s="180"/>
      <c r="R12" s="33"/>
      <c r="S12" s="180"/>
      <c r="T12" s="33"/>
      <c r="U12" s="180"/>
      <c r="V12" s="34"/>
      <c r="W12" s="179"/>
      <c r="X12" s="23"/>
      <c r="Y12" s="180"/>
      <c r="Z12" s="23"/>
      <c r="AA12" s="179"/>
      <c r="AB12" s="26"/>
      <c r="AC12" s="185"/>
      <c r="AD12" s="25"/>
      <c r="AE12" s="126" t="s">
        <v>53</v>
      </c>
      <c r="AF12" s="50" t="str">
        <f>IF(D3="Mon", "", IF(D3="Tue", "Non-service", IF(D3="Wed", "", IF(D3="Thu", "", IF(D3="Fri", "Non-service", "")))))</f>
        <v/>
      </c>
      <c r="AG12"/>
      <c r="AH12"/>
    </row>
    <row r="13" spans="1:34" s="3" customFormat="1">
      <c r="A13" s="206" t="str">
        <f t="shared" ref="A13:A17" si="16">A12</f>
        <v>Thu</v>
      </c>
      <c r="B13" s="207">
        <f t="shared" ref="B13:B35" si="17">C12</f>
        <v>45666</v>
      </c>
      <c r="C13" s="291"/>
      <c r="D13" s="294"/>
      <c r="E13" s="217">
        <f t="shared" ca="1" si="0"/>
        <v>1</v>
      </c>
      <c r="F13" s="214" t="s">
        <v>43</v>
      </c>
      <c r="G13" s="175"/>
      <c r="H13" s="26"/>
      <c r="I13" s="179"/>
      <c r="J13" s="35"/>
      <c r="K13" s="179"/>
      <c r="L13" s="35"/>
      <c r="M13" s="179"/>
      <c r="N13" s="35"/>
      <c r="O13" s="179"/>
      <c r="P13" s="35"/>
      <c r="Q13" s="179"/>
      <c r="R13" s="35"/>
      <c r="S13" s="179"/>
      <c r="T13" s="35"/>
      <c r="U13" s="179"/>
      <c r="V13" s="36"/>
      <c r="W13" s="179"/>
      <c r="X13" s="25"/>
      <c r="Y13" s="179"/>
      <c r="Z13" s="25"/>
      <c r="AA13" s="179"/>
      <c r="AB13" s="26"/>
      <c r="AC13" s="185"/>
      <c r="AD13" s="25"/>
      <c r="AE13" s="126" t="s">
        <v>54</v>
      </c>
      <c r="AF13" s="50" t="str">
        <f>IF(D3="Mon", "", IF(D3="Tue", "Non-service", IF(D3="Wed", "", IF(D3="Thu", "Non-service", IF(D3="Fri", "", "")))))</f>
        <v/>
      </c>
      <c r="AG13"/>
      <c r="AH13"/>
    </row>
    <row r="14" spans="1:34" s="3" customFormat="1">
      <c r="A14" s="206" t="str">
        <f t="shared" ref="A14" si="18">A12</f>
        <v>Thu</v>
      </c>
      <c r="B14" s="207">
        <f t="shared" ref="B14" si="19">C12</f>
        <v>45666</v>
      </c>
      <c r="C14" s="292"/>
      <c r="D14" s="295"/>
      <c r="E14" s="217">
        <f t="shared" ca="1" si="0"/>
        <v>1</v>
      </c>
      <c r="F14" s="215" t="s">
        <v>45</v>
      </c>
      <c r="G14" s="176"/>
      <c r="H14" s="28"/>
      <c r="I14" s="181"/>
      <c r="J14" s="37"/>
      <c r="K14" s="181"/>
      <c r="L14" s="37"/>
      <c r="M14" s="181"/>
      <c r="N14" s="37"/>
      <c r="O14" s="181"/>
      <c r="P14" s="37"/>
      <c r="Q14" s="181"/>
      <c r="R14" s="37"/>
      <c r="S14" s="181"/>
      <c r="T14" s="37"/>
      <c r="U14" s="181"/>
      <c r="V14" s="38"/>
      <c r="W14" s="179"/>
      <c r="X14" s="27"/>
      <c r="Y14" s="181"/>
      <c r="Z14" s="27"/>
      <c r="AA14" s="179"/>
      <c r="AB14" s="26"/>
      <c r="AC14" s="185"/>
      <c r="AD14" s="25"/>
      <c r="AE14" s="126" t="s">
        <v>55</v>
      </c>
      <c r="AF14" s="50" t="str">
        <f>IF(D3="Mon", "", IF(D3="Tue", "Non-service", IF(D3="Wed", "", IF(D3="Thu", "Non-service", IF(D3="Fri", "Non-service", "")))))</f>
        <v/>
      </c>
      <c r="AG14"/>
      <c r="AH14"/>
    </row>
    <row r="15" spans="1:34" s="4" customFormat="1">
      <c r="A15" s="206" t="str">
        <f t="shared" ref="A15:A17" si="20">TEXT(C15, "ddd")</f>
        <v>Fri</v>
      </c>
      <c r="B15" s="207">
        <f t="shared" ref="B15" si="21">C15</f>
        <v>45667</v>
      </c>
      <c r="C15" s="290">
        <f t="shared" ref="C15" si="22">WORKDAY(C12, 1)</f>
        <v>45667</v>
      </c>
      <c r="D15" s="301" t="str">
        <f t="shared" ref="D15" si="23">IF(WEEKDAY(C12, 2) &lt; 5, TEXT(C12 + 1, "ddd"), TEXT(C12 + 3, "ddd"))</f>
        <v>Fri</v>
      </c>
      <c r="E15" s="217">
        <f t="shared" ca="1" si="0"/>
        <v>1</v>
      </c>
      <c r="F15" s="211" t="s">
        <v>41</v>
      </c>
      <c r="G15" s="175"/>
      <c r="H15" s="21"/>
      <c r="I15" s="180"/>
      <c r="J15" s="31"/>
      <c r="K15" s="180"/>
      <c r="L15" s="31"/>
      <c r="M15" s="180"/>
      <c r="N15" s="31"/>
      <c r="O15" s="180"/>
      <c r="P15" s="31"/>
      <c r="Q15" s="180"/>
      <c r="R15" s="31"/>
      <c r="S15" s="180"/>
      <c r="T15" s="31"/>
      <c r="U15" s="180"/>
      <c r="V15" s="39"/>
      <c r="W15" s="179"/>
      <c r="X15" s="15"/>
      <c r="Y15" s="180"/>
      <c r="Z15" s="15"/>
      <c r="AA15" s="179"/>
      <c r="AB15" s="22"/>
      <c r="AC15" s="185"/>
      <c r="AD15" s="17"/>
      <c r="AE15" s="127" t="s">
        <v>56</v>
      </c>
      <c r="AF15" s="51" t="str">
        <f>IF(D3="Mon", "", IF(D3="Tue", "Non-service", IF(D3="Wed", "Non-service", IF(D3="Thu", "", IF(D3="Fri", "", "")))))</f>
        <v/>
      </c>
      <c r="AG15" s="71"/>
      <c r="AH15" s="71"/>
    </row>
    <row r="16" spans="1:34" s="4" customFormat="1">
      <c r="A16" s="206" t="str">
        <f t="shared" ref="A16:A17" si="24">A15</f>
        <v>Fri</v>
      </c>
      <c r="B16" s="207">
        <f t="shared" ref="B16:B35" si="25">C15</f>
        <v>45667</v>
      </c>
      <c r="C16" s="291"/>
      <c r="D16" s="302"/>
      <c r="E16" s="217">
        <f t="shared" ca="1" si="0"/>
        <v>1</v>
      </c>
      <c r="F16" s="212" t="s">
        <v>43</v>
      </c>
      <c r="G16" s="175"/>
      <c r="H16" s="22"/>
      <c r="I16" s="179"/>
      <c r="J16" s="30"/>
      <c r="K16" s="179"/>
      <c r="L16" s="30"/>
      <c r="M16" s="179"/>
      <c r="N16" s="30"/>
      <c r="O16" s="179"/>
      <c r="P16" s="30"/>
      <c r="Q16" s="179"/>
      <c r="R16" s="30"/>
      <c r="S16" s="179"/>
      <c r="T16" s="30"/>
      <c r="U16" s="179"/>
      <c r="V16" s="32"/>
      <c r="W16" s="179"/>
      <c r="X16" s="17"/>
      <c r="Y16" s="179"/>
      <c r="Z16" s="17"/>
      <c r="AA16" s="179"/>
      <c r="AB16" s="22"/>
      <c r="AC16" s="185"/>
      <c r="AD16" s="17"/>
      <c r="AE16" s="127" t="s">
        <v>57</v>
      </c>
      <c r="AF16" s="51" t="str">
        <f>IF(D3="Mon", "", IF(D3="Tue", "Non-service", IF(D3="Wed", "Non-service", IF(D3="Thu", "", IF(D3="Fri", "Non-service", "")))))</f>
        <v/>
      </c>
      <c r="AG16" s="71"/>
      <c r="AH16" s="71"/>
    </row>
    <row r="17" spans="1:34" s="4" customFormat="1">
      <c r="A17" s="206" t="str">
        <f t="shared" ref="A17" si="26">A15</f>
        <v>Fri</v>
      </c>
      <c r="B17" s="207">
        <f t="shared" ref="B17" si="27">C15</f>
        <v>45667</v>
      </c>
      <c r="C17" s="292"/>
      <c r="D17" s="303"/>
      <c r="E17" s="217">
        <f t="shared" ca="1" si="0"/>
        <v>1</v>
      </c>
      <c r="F17" s="212" t="s">
        <v>45</v>
      </c>
      <c r="G17" s="176"/>
      <c r="H17" s="22"/>
      <c r="I17" s="179"/>
      <c r="J17" s="30"/>
      <c r="K17" s="179"/>
      <c r="L17" s="30"/>
      <c r="M17" s="179"/>
      <c r="N17" s="30"/>
      <c r="O17" s="179"/>
      <c r="P17" s="30"/>
      <c r="Q17" s="179"/>
      <c r="R17" s="30"/>
      <c r="S17" s="179"/>
      <c r="T17" s="30"/>
      <c r="U17" s="179"/>
      <c r="V17" s="32"/>
      <c r="W17" s="179"/>
      <c r="X17" s="17"/>
      <c r="Y17" s="181"/>
      <c r="Z17" s="17"/>
      <c r="AA17" s="179"/>
      <c r="AB17" s="22"/>
      <c r="AC17" s="185"/>
      <c r="AD17" s="17"/>
      <c r="AE17" s="127" t="s">
        <v>58</v>
      </c>
      <c r="AF17" s="51" t="str">
        <f>IF(D3="Mon", "", IF(D3="Tue", "Non-service", IF(D3="Wed", "Non-service", IF(D3="Thu", "Non-service", IF(D3="Fri", "", "")))))</f>
        <v/>
      </c>
      <c r="AG17" s="71"/>
      <c r="AH17" s="71"/>
    </row>
    <row r="18" spans="1:34">
      <c r="A18" s="206" t="str">
        <f t="shared" ref="A18:A81" si="28">TEXT(C18, "ddd")</f>
        <v>Mon</v>
      </c>
      <c r="B18" s="207">
        <f t="shared" ref="B18" si="29">C18</f>
        <v>45670</v>
      </c>
      <c r="C18" s="290">
        <f t="shared" ref="C18" si="30">WORKDAY(C15, 1)</f>
        <v>45670</v>
      </c>
      <c r="D18" s="293" t="str">
        <f t="shared" ref="D18" si="31">IF(WEEKDAY(C15, 2) &lt; 5, TEXT(C15 + 1, "ddd"), TEXT(C15 + 3, "ddd"))</f>
        <v>Mon</v>
      </c>
      <c r="E18" s="217">
        <f t="shared" ca="1" si="0"/>
        <v>1</v>
      </c>
      <c r="F18" s="213" t="s">
        <v>41</v>
      </c>
      <c r="H18" s="24"/>
      <c r="I18" s="180"/>
      <c r="J18" s="33"/>
      <c r="K18" s="180"/>
      <c r="L18" s="33"/>
      <c r="M18" s="180"/>
      <c r="N18" s="33"/>
      <c r="O18" s="180"/>
      <c r="P18" s="33"/>
      <c r="Q18" s="180"/>
      <c r="R18" s="33"/>
      <c r="S18" s="180"/>
      <c r="T18" s="33"/>
      <c r="U18" s="180"/>
      <c r="V18" s="34"/>
      <c r="X18" s="23"/>
      <c r="Y18" s="180"/>
      <c r="Z18" s="23"/>
      <c r="AB18" s="26"/>
      <c r="AD18" s="25"/>
      <c r="AE18" s="126" t="s">
        <v>59</v>
      </c>
      <c r="AF18" s="50" t="str">
        <f>IF(D3="Mon", "Non-service", IF(D3="Tue", "", IF(D3="Wed", "", IF(D3="Thu", "", IF(D3="Fri", "", "")))))</f>
        <v>Non-service</v>
      </c>
    </row>
    <row r="19" spans="1:34">
      <c r="A19" s="206" t="str">
        <f t="shared" ref="A19:A82" si="32">A18</f>
        <v>Mon</v>
      </c>
      <c r="B19" s="207">
        <f t="shared" ref="B19:B35" si="33">C18</f>
        <v>45670</v>
      </c>
      <c r="C19" s="291"/>
      <c r="D19" s="294"/>
      <c r="E19" s="217">
        <f t="shared" ca="1" si="0"/>
        <v>1</v>
      </c>
      <c r="F19" s="214" t="s">
        <v>43</v>
      </c>
      <c r="H19" s="26"/>
      <c r="J19" s="35"/>
      <c r="L19" s="35"/>
      <c r="N19" s="35"/>
      <c r="P19" s="35"/>
      <c r="R19" s="35"/>
      <c r="T19" s="35"/>
      <c r="V19" s="36"/>
      <c r="X19" s="25"/>
      <c r="Z19" s="25"/>
      <c r="AB19" s="26"/>
      <c r="AD19" s="25"/>
      <c r="AE19" s="126" t="s">
        <v>60</v>
      </c>
      <c r="AF19" s="50" t="str">
        <f>IF(D3="Mon", "Non-service", IF(D3="Tue", "", IF(D3="Wed", "", IF(D3="Thu", "", IF(D3="Fri", "Non-service", "")))))</f>
        <v>Non-service</v>
      </c>
    </row>
    <row r="20" spans="1:34">
      <c r="A20" s="206" t="str">
        <f t="shared" ref="A20" si="34">A18</f>
        <v>Mon</v>
      </c>
      <c r="B20" s="207">
        <f t="shared" ref="B20" si="35">C18</f>
        <v>45670</v>
      </c>
      <c r="C20" s="292"/>
      <c r="D20" s="295"/>
      <c r="E20" s="217">
        <f t="shared" ca="1" si="0"/>
        <v>1</v>
      </c>
      <c r="F20" s="215" t="s">
        <v>45</v>
      </c>
      <c r="G20" s="176"/>
      <c r="H20" s="28"/>
      <c r="I20" s="181"/>
      <c r="J20" s="37"/>
      <c r="K20" s="181"/>
      <c r="L20" s="37"/>
      <c r="M20" s="181"/>
      <c r="N20" s="37"/>
      <c r="O20" s="181"/>
      <c r="P20" s="37"/>
      <c r="Q20" s="181"/>
      <c r="R20" s="37"/>
      <c r="S20" s="181"/>
      <c r="T20" s="37"/>
      <c r="U20" s="181"/>
      <c r="V20" s="38"/>
      <c r="X20" s="27"/>
      <c r="Y20" s="181"/>
      <c r="Z20" s="27"/>
      <c r="AB20" s="26"/>
      <c r="AD20" s="25"/>
      <c r="AE20" s="126" t="s">
        <v>61</v>
      </c>
      <c r="AF20" s="50" t="str">
        <f>IF(D3="Mon", "Non-service", IF(D3="Tue", "", IF(D3="Wed", "", IF(D3="Thu", "Non-service", IF(D3="Fri", "", "")))))</f>
        <v>Non-service</v>
      </c>
    </row>
    <row r="21" spans="1:34">
      <c r="A21" s="206" t="str">
        <f t="shared" ref="A21:A84" si="36">TEXT(C21, "ddd")</f>
        <v>Tue</v>
      </c>
      <c r="B21" s="207">
        <f t="shared" ref="B21" si="37">C21</f>
        <v>45671</v>
      </c>
      <c r="C21" s="290">
        <f t="shared" ref="C21" si="38">WORKDAY(C18, 1)</f>
        <v>45671</v>
      </c>
      <c r="D21" s="302" t="str">
        <f t="shared" ref="D21" si="39">IF(WEEKDAY(C18, 2) &lt; 5, TEXT(C18 + 1, "ddd"), TEXT(C18 + 3, "ddd"))</f>
        <v>Tue</v>
      </c>
      <c r="E21" s="217">
        <f t="shared" ca="1" si="0"/>
        <v>1</v>
      </c>
      <c r="F21" s="211" t="s">
        <v>41</v>
      </c>
      <c r="H21" s="21"/>
      <c r="I21" s="180"/>
      <c r="J21" s="31"/>
      <c r="K21" s="180"/>
      <c r="L21" s="31"/>
      <c r="M21" s="180"/>
      <c r="N21" s="31"/>
      <c r="O21" s="180"/>
      <c r="P21" s="31"/>
      <c r="Q21" s="180"/>
      <c r="R21" s="31"/>
      <c r="S21" s="180"/>
      <c r="T21" s="31"/>
      <c r="U21" s="180"/>
      <c r="V21" s="39"/>
      <c r="X21" s="15"/>
      <c r="Y21" s="180"/>
      <c r="Z21" s="15"/>
      <c r="AB21" s="22"/>
      <c r="AD21" s="17"/>
      <c r="AE21" s="126" t="s">
        <v>62</v>
      </c>
      <c r="AF21" s="50" t="str">
        <f>IF(D3="Mon", "Non-service", IF(D3="Tue", "", IF(D3="Wed", "", IF(D3="Thu", "Non-service", IF(D3="Fri", "Non-service", "")))))</f>
        <v>Non-service</v>
      </c>
    </row>
    <row r="22" spans="1:34">
      <c r="A22" s="206" t="str">
        <f t="shared" ref="A22:A85" si="40">A21</f>
        <v>Tue</v>
      </c>
      <c r="B22" s="207">
        <f t="shared" ref="B22:B35" si="41">C21</f>
        <v>45671</v>
      </c>
      <c r="C22" s="291"/>
      <c r="D22" s="302"/>
      <c r="E22" s="217">
        <f t="shared" ca="1" si="0"/>
        <v>1</v>
      </c>
      <c r="F22" s="212" t="s">
        <v>43</v>
      </c>
      <c r="H22" s="22"/>
      <c r="J22" s="30"/>
      <c r="L22" s="30"/>
      <c r="N22" s="30"/>
      <c r="P22" s="30"/>
      <c r="R22" s="30"/>
      <c r="T22" s="30"/>
      <c r="V22" s="32"/>
      <c r="X22" s="17"/>
      <c r="Z22" s="17"/>
      <c r="AB22" s="22"/>
      <c r="AD22" s="17"/>
      <c r="AE22" s="126" t="s">
        <v>63</v>
      </c>
      <c r="AF22" s="50" t="str">
        <f>IF(D3="Mon", "Non-service", IF(D3="Tue", "", IF(D3="Wed", "Non-service", IF(D3="Thu", "", IF(D3="Fri", "", "")))))</f>
        <v>Non-service</v>
      </c>
    </row>
    <row r="23" spans="1:34">
      <c r="A23" s="206" t="str">
        <f t="shared" ref="A23:A83" si="42">A21</f>
        <v>Tue</v>
      </c>
      <c r="B23" s="207">
        <f t="shared" ref="B23" si="43">C21</f>
        <v>45671</v>
      </c>
      <c r="C23" s="292"/>
      <c r="D23" s="303"/>
      <c r="E23" s="217">
        <f t="shared" ca="1" si="0"/>
        <v>1</v>
      </c>
      <c r="F23" s="212" t="s">
        <v>45</v>
      </c>
      <c r="G23" s="176"/>
      <c r="H23" s="22"/>
      <c r="J23" s="30"/>
      <c r="L23" s="30"/>
      <c r="N23" s="30"/>
      <c r="P23" s="30"/>
      <c r="R23" s="30"/>
      <c r="T23" s="30"/>
      <c r="V23" s="32"/>
      <c r="X23" s="17"/>
      <c r="Y23" s="181"/>
      <c r="Z23" s="17"/>
      <c r="AB23" s="22"/>
      <c r="AD23" s="17"/>
      <c r="AE23" s="126" t="s">
        <v>64</v>
      </c>
      <c r="AF23" s="50" t="str">
        <f>IF(D3="Mon", "Non-service", IF(D3="Tue", "", IF(D3="Wed", "Non-service", IF(D3="Thu", "", IF(D3="Fri", "Non-service", "")))))</f>
        <v>Non-service</v>
      </c>
    </row>
    <row r="24" spans="1:34">
      <c r="A24" s="206" t="str">
        <f t="shared" ref="A24:A87" si="44">TEXT(C24, "ddd")</f>
        <v>Wed</v>
      </c>
      <c r="B24" s="207">
        <f t="shared" ref="B24" si="45">C24</f>
        <v>45672</v>
      </c>
      <c r="C24" s="290">
        <f t="shared" ref="C24" si="46">WORKDAY(C21, 1)</f>
        <v>45672</v>
      </c>
      <c r="D24" s="294" t="str">
        <f t="shared" ref="D24:D84" si="47">IF(WEEKDAY(C21, 2) &lt; 5, TEXT(C21 + 1, "ddd"), TEXT(C21 + 3, "ddd"))</f>
        <v>Wed</v>
      </c>
      <c r="E24" s="217">
        <f t="shared" ca="1" si="0"/>
        <v>1</v>
      </c>
      <c r="F24" s="213" t="s">
        <v>41</v>
      </c>
      <c r="H24" s="24"/>
      <c r="I24" s="180"/>
      <c r="J24" s="33"/>
      <c r="K24" s="180"/>
      <c r="L24" s="33"/>
      <c r="M24" s="180"/>
      <c r="N24" s="33"/>
      <c r="O24" s="180"/>
      <c r="P24" s="33"/>
      <c r="Q24" s="180"/>
      <c r="R24" s="33"/>
      <c r="S24" s="180"/>
      <c r="T24" s="33"/>
      <c r="U24" s="180"/>
      <c r="V24" s="34"/>
      <c r="X24" s="23"/>
      <c r="Y24" s="180"/>
      <c r="Z24" s="23"/>
      <c r="AB24" s="26"/>
      <c r="AD24" s="25"/>
      <c r="AE24" s="126" t="s">
        <v>65</v>
      </c>
      <c r="AF24" s="50" t="str">
        <f>IF(D3="Mon", "Non-service", IF(D3="Tue", "", IF(D3="Wed", "Non-service", IF(D3="Thu", "Non-service", IF(D3="Fri", "", "")))))</f>
        <v>Non-service</v>
      </c>
    </row>
    <row r="25" spans="1:34">
      <c r="A25" s="206" t="str">
        <f t="shared" ref="A25:A88" si="48">A24</f>
        <v>Wed</v>
      </c>
      <c r="B25" s="207">
        <f t="shared" ref="B25:B35" si="49">C24</f>
        <v>45672</v>
      </c>
      <c r="C25" s="291"/>
      <c r="D25" s="294"/>
      <c r="E25" s="217">
        <f t="shared" ca="1" si="0"/>
        <v>1</v>
      </c>
      <c r="F25" s="214" t="s">
        <v>43</v>
      </c>
      <c r="H25" s="45"/>
      <c r="J25" s="35"/>
      <c r="L25" s="35"/>
      <c r="N25" s="35"/>
      <c r="P25" s="35"/>
      <c r="R25" s="35"/>
      <c r="T25" s="35"/>
      <c r="V25" s="36"/>
      <c r="X25" s="25"/>
      <c r="Z25" s="25"/>
      <c r="AB25" s="26"/>
      <c r="AD25" s="25"/>
      <c r="AE25" s="126" t="s">
        <v>66</v>
      </c>
      <c r="AF25" s="50" t="str">
        <f>IF(D3="Mon", "Non-service", IF(D3="Tue", "Non-service", IF(D3="Wed", "", IF(D3="Thu", "", IF(D3="Fri", "", "")))))</f>
        <v>Non-service</v>
      </c>
    </row>
    <row r="26" spans="1:34">
      <c r="A26" s="206" t="str">
        <f t="shared" ref="A26:A86" si="50">A24</f>
        <v>Wed</v>
      </c>
      <c r="B26" s="207">
        <f t="shared" ref="B26" si="51">C24</f>
        <v>45672</v>
      </c>
      <c r="C26" s="292"/>
      <c r="D26" s="295"/>
      <c r="E26" s="217">
        <f t="shared" ca="1" si="0"/>
        <v>1</v>
      </c>
      <c r="F26" s="215" t="s">
        <v>45</v>
      </c>
      <c r="G26" s="176"/>
      <c r="H26" s="28"/>
      <c r="I26" s="181"/>
      <c r="J26" s="37"/>
      <c r="K26" s="181"/>
      <c r="L26" s="37"/>
      <c r="M26" s="181"/>
      <c r="N26" s="37"/>
      <c r="O26" s="181"/>
      <c r="P26" s="37"/>
      <c r="Q26" s="181"/>
      <c r="R26" s="37"/>
      <c r="S26" s="181"/>
      <c r="T26" s="37"/>
      <c r="U26" s="181"/>
      <c r="V26" s="38"/>
      <c r="X26" s="27"/>
      <c r="Y26" s="181"/>
      <c r="Z26" s="27"/>
      <c r="AB26" s="26"/>
      <c r="AD26" s="25"/>
      <c r="AE26" s="126" t="s">
        <v>67</v>
      </c>
      <c r="AF26" s="50" t="str">
        <f>IF(D3="Mon", "Non-service", IF(D3="Tue", "Non-service", IF(D3="Wed", "", IF(D3="Thu", "", IF(D3="Fri", "Non-service", "")))))</f>
        <v>Non-service</v>
      </c>
    </row>
    <row r="27" spans="1:34">
      <c r="A27" s="206" t="str">
        <f t="shared" ref="A27:A90" si="52">TEXT(C27, "ddd")</f>
        <v>Thu</v>
      </c>
      <c r="B27" s="207">
        <f t="shared" ref="B27" si="53">C27</f>
        <v>45673</v>
      </c>
      <c r="C27" s="290">
        <f t="shared" ref="C27" si="54">WORKDAY(C24, 1)</f>
        <v>45673</v>
      </c>
      <c r="D27" s="302" t="str">
        <f t="shared" ref="D27:D87" si="55">IF(WEEKDAY(C24, 2) &lt; 5, TEXT(C24 + 1, "ddd"), TEXT(C24 + 3, "ddd"))</f>
        <v>Thu</v>
      </c>
      <c r="E27" s="217">
        <f t="shared" ca="1" si="0"/>
        <v>1</v>
      </c>
      <c r="F27" s="212" t="s">
        <v>41</v>
      </c>
      <c r="H27" s="22"/>
      <c r="J27" s="30"/>
      <c r="L27" s="30"/>
      <c r="N27" s="30"/>
      <c r="P27" s="30"/>
      <c r="R27" s="30"/>
      <c r="T27" s="30"/>
      <c r="V27" s="32"/>
      <c r="X27" s="17"/>
      <c r="Y27" s="180"/>
      <c r="Z27" s="17"/>
      <c r="AB27" s="22"/>
      <c r="AD27" s="17"/>
      <c r="AE27" s="126" t="s">
        <v>68</v>
      </c>
      <c r="AF27" s="50" t="str">
        <f>IF(D3="Mon", "Non-service", IF(D3="Tue", "Non-service", IF(D3="Wed", "", IF(D3="Thu", "Non-service", IF(D3="Fri", "", "")))))</f>
        <v>Non-service</v>
      </c>
    </row>
    <row r="28" spans="1:34">
      <c r="A28" s="206" t="str">
        <f t="shared" ref="A28:A91" si="56">A27</f>
        <v>Thu</v>
      </c>
      <c r="B28" s="207">
        <f t="shared" ref="B28:B35" si="57">C27</f>
        <v>45673</v>
      </c>
      <c r="C28" s="291"/>
      <c r="D28" s="302"/>
      <c r="E28" s="217">
        <f t="shared" ca="1" si="0"/>
        <v>1</v>
      </c>
      <c r="F28" s="212" t="s">
        <v>43</v>
      </c>
      <c r="H28" s="22"/>
      <c r="J28" s="30"/>
      <c r="L28" s="30"/>
      <c r="N28" s="30"/>
      <c r="P28" s="30"/>
      <c r="R28" s="30"/>
      <c r="T28" s="30"/>
      <c r="V28" s="32"/>
      <c r="X28" s="17"/>
      <c r="Z28" s="17"/>
      <c r="AB28" s="22"/>
      <c r="AD28" s="17"/>
      <c r="AE28" s="126" t="s">
        <v>69</v>
      </c>
      <c r="AF28" s="54" t="str">
        <f>IF(D3="Mon", "Non-service", IF(D3="Tue", "Non-service", IF(D3="Wed", "Non-service", IF(D3="Thu", "", IF(D3="Fri", "", "")))))</f>
        <v>Non-service</v>
      </c>
    </row>
    <row r="29" spans="1:34">
      <c r="A29" s="206" t="str">
        <f t="shared" ref="A29:A89" si="58">A27</f>
        <v>Thu</v>
      </c>
      <c r="B29" s="207">
        <f t="shared" ref="B29" si="59">C27</f>
        <v>45673</v>
      </c>
      <c r="C29" s="292"/>
      <c r="D29" s="303"/>
      <c r="E29" s="217">
        <f t="shared" ca="1" si="0"/>
        <v>1</v>
      </c>
      <c r="F29" s="212" t="s">
        <v>45</v>
      </c>
      <c r="G29" s="176"/>
      <c r="H29" s="22"/>
      <c r="J29" s="30"/>
      <c r="L29" s="30"/>
      <c r="N29" s="30"/>
      <c r="P29" s="30"/>
      <c r="R29" s="30"/>
      <c r="T29" s="30"/>
      <c r="V29" s="32"/>
      <c r="X29" s="17"/>
      <c r="Y29" s="181"/>
      <c r="Z29" s="17"/>
      <c r="AB29" s="22"/>
      <c r="AD29" s="17"/>
      <c r="AE29" s="222" t="s">
        <v>70</v>
      </c>
      <c r="AF29" s="221" t="s">
        <v>71</v>
      </c>
    </row>
    <row r="30" spans="1:34" ht="15" customHeight="1">
      <c r="A30" s="206" t="str">
        <f t="shared" ref="A30:A93" si="60">TEXT(C30, "ddd")</f>
        <v>Fri</v>
      </c>
      <c r="B30" s="207">
        <f t="shared" ref="B30" si="61">C30</f>
        <v>45674</v>
      </c>
      <c r="C30" s="290">
        <f t="shared" ref="C30" si="62">WORKDAY(C27, 1)</f>
        <v>45674</v>
      </c>
      <c r="D30" s="293" t="str">
        <f t="shared" ref="D30:D90" si="63">IF(WEEKDAY(C27, 2) &lt; 5, TEXT(C27 + 1, "ddd"), TEXT(C27 + 3, "ddd"))</f>
        <v>Fri</v>
      </c>
      <c r="E30" s="217">
        <f t="shared" ca="1" si="0"/>
        <v>1</v>
      </c>
      <c r="F30" s="213" t="s">
        <v>41</v>
      </c>
      <c r="H30" s="24"/>
      <c r="I30" s="180"/>
      <c r="J30" s="33"/>
      <c r="K30" s="180"/>
      <c r="L30" s="33"/>
      <c r="M30" s="180"/>
      <c r="N30" s="33"/>
      <c r="O30" s="180"/>
      <c r="P30" s="33"/>
      <c r="Q30" s="180"/>
      <c r="R30" s="33"/>
      <c r="S30" s="180"/>
      <c r="T30" s="33"/>
      <c r="U30" s="180"/>
      <c r="V30" s="34"/>
      <c r="X30" s="23"/>
      <c r="Y30" s="180"/>
      <c r="Z30" s="23"/>
      <c r="AB30" s="24"/>
      <c r="AD30" s="23"/>
      <c r="AE30" s="307" t="s">
        <v>72</v>
      </c>
      <c r="AF30" s="308"/>
      <c r="AG30" s="72"/>
      <c r="AH30" s="72"/>
    </row>
    <row r="31" spans="1:34">
      <c r="A31" s="206" t="str">
        <f t="shared" ref="A31:A94" si="64">A30</f>
        <v>Fri</v>
      </c>
      <c r="B31" s="207">
        <f t="shared" ref="B31:B35" si="65">C30</f>
        <v>45674</v>
      </c>
      <c r="C31" s="291"/>
      <c r="D31" s="294"/>
      <c r="E31" s="217">
        <f t="shared" ca="1" si="0"/>
        <v>1</v>
      </c>
      <c r="F31" s="214" t="s">
        <v>43</v>
      </c>
      <c r="H31" s="26"/>
      <c r="J31" s="35"/>
      <c r="L31" s="35"/>
      <c r="N31" s="35"/>
      <c r="P31" s="35"/>
      <c r="R31" s="35"/>
      <c r="T31" s="35"/>
      <c r="V31" s="36"/>
      <c r="X31" s="25"/>
      <c r="Z31" s="25"/>
      <c r="AB31" s="26"/>
      <c r="AD31" s="25"/>
      <c r="AE31" s="307"/>
      <c r="AF31" s="308"/>
      <c r="AG31" s="72"/>
      <c r="AH31" s="72"/>
    </row>
    <row r="32" spans="1:34">
      <c r="A32" s="206" t="str">
        <f t="shared" ref="A32:A92" si="66">A30</f>
        <v>Fri</v>
      </c>
      <c r="B32" s="207">
        <f t="shared" ref="B32" si="67">C30</f>
        <v>45674</v>
      </c>
      <c r="C32" s="292"/>
      <c r="D32" s="295"/>
      <c r="E32" s="217">
        <f t="shared" ca="1" si="0"/>
        <v>1</v>
      </c>
      <c r="F32" s="215" t="s">
        <v>45</v>
      </c>
      <c r="G32" s="176"/>
      <c r="H32" s="28"/>
      <c r="I32" s="181"/>
      <c r="J32" s="37"/>
      <c r="K32" s="181"/>
      <c r="L32" s="37"/>
      <c r="M32" s="181"/>
      <c r="N32" s="37"/>
      <c r="O32" s="181"/>
      <c r="P32" s="37"/>
      <c r="Q32" s="181"/>
      <c r="R32" s="37"/>
      <c r="S32" s="181"/>
      <c r="T32" s="37"/>
      <c r="U32" s="181"/>
      <c r="V32" s="38"/>
      <c r="X32" s="27"/>
      <c r="Y32" s="181"/>
      <c r="Z32" s="27"/>
      <c r="AB32" s="26"/>
      <c r="AD32" s="25"/>
      <c r="AE32" s="128" t="s">
        <v>73</v>
      </c>
      <c r="AF32" s="54" t="str">
        <f>IF(D3="Mon", "Non-service", IF(D3="Tue", "Non-service", IF(D3="Wed", "Non-service", IF(D3="Thu", "Non-service", IF(D3="Fri", "Non-service", "")))))</f>
        <v>Non-service</v>
      </c>
    </row>
    <row r="33" spans="1:34">
      <c r="A33" s="206" t="str">
        <f t="shared" ref="A33:A96" si="68">TEXT(C33, "ddd")</f>
        <v>Mon</v>
      </c>
      <c r="B33" s="207">
        <f t="shared" ref="B33" si="69">C33</f>
        <v>45677</v>
      </c>
      <c r="C33" s="290">
        <f t="shared" ref="C33:C96" si="70">WORKDAY(C30, 1)</f>
        <v>45677</v>
      </c>
      <c r="D33" s="301" t="str">
        <f t="shared" ref="D33:D93" si="71">IF(WEEKDAY(C30, 2) &lt; 5, TEXT(C30 + 1, "ddd"), TEXT(C30 + 3, "ddd"))</f>
        <v>Mon</v>
      </c>
      <c r="E33" s="217">
        <f t="shared" ca="1" si="0"/>
        <v>0</v>
      </c>
      <c r="F33" s="211" t="s">
        <v>41</v>
      </c>
      <c r="H33" s="21"/>
      <c r="I33" s="180"/>
      <c r="J33" s="31"/>
      <c r="K33" s="180"/>
      <c r="L33" s="31"/>
      <c r="M33" s="180"/>
      <c r="N33" s="31"/>
      <c r="O33" s="180"/>
      <c r="P33" s="31"/>
      <c r="Q33" s="180"/>
      <c r="R33" s="31"/>
      <c r="S33" s="180"/>
      <c r="T33" s="31"/>
      <c r="U33" s="180"/>
      <c r="V33" s="39"/>
      <c r="X33" s="15"/>
      <c r="Y33" s="180"/>
      <c r="Z33" s="15"/>
      <c r="AB33" s="22"/>
      <c r="AD33" s="17"/>
      <c r="AE33" s="129"/>
      <c r="AF33" s="52"/>
    </row>
    <row r="34" spans="1:34">
      <c r="A34" s="206" t="str">
        <f t="shared" ref="A34:A97" si="72">A33</f>
        <v>Mon</v>
      </c>
      <c r="B34" s="207">
        <f t="shared" ref="B34:B35" si="73">C33</f>
        <v>45677</v>
      </c>
      <c r="C34" s="291"/>
      <c r="D34" s="302"/>
      <c r="E34" s="217">
        <f t="shared" ca="1" si="0"/>
        <v>0</v>
      </c>
      <c r="F34" s="212" t="s">
        <v>43</v>
      </c>
      <c r="H34" s="22"/>
      <c r="J34" s="30"/>
      <c r="L34" s="30"/>
      <c r="N34" s="30"/>
      <c r="P34" s="30"/>
      <c r="R34" s="30"/>
      <c r="T34" s="30"/>
      <c r="V34" s="32"/>
      <c r="X34" s="17"/>
      <c r="Z34" s="17"/>
      <c r="AB34" s="22"/>
      <c r="AD34" s="17"/>
      <c r="AF34" s="53"/>
    </row>
    <row r="35" spans="1:34" ht="18.75">
      <c r="A35" s="206" t="str">
        <f t="shared" ref="A35" si="74">A33</f>
        <v>Mon</v>
      </c>
      <c r="B35" s="207">
        <f t="shared" ref="B35" si="75">C33</f>
        <v>45677</v>
      </c>
      <c r="C35" s="292"/>
      <c r="D35" s="303"/>
      <c r="E35" s="217">
        <f t="shared" ca="1" si="0"/>
        <v>0</v>
      </c>
      <c r="F35" s="212" t="s">
        <v>45</v>
      </c>
      <c r="G35" s="176"/>
      <c r="H35" s="22"/>
      <c r="J35" s="30"/>
      <c r="L35" s="30"/>
      <c r="N35" s="30"/>
      <c r="P35" s="30"/>
      <c r="R35" s="30"/>
      <c r="T35" s="30"/>
      <c r="V35" s="32"/>
      <c r="X35" s="17"/>
      <c r="Y35" s="181"/>
      <c r="Z35" s="17"/>
      <c r="AB35" s="17"/>
      <c r="AD35" s="17"/>
      <c r="AE35" s="296" t="s">
        <v>74</v>
      </c>
      <c r="AF35" s="297"/>
      <c r="AG35" s="73"/>
      <c r="AH35" s="73"/>
    </row>
    <row r="36" spans="1:34" ht="18.75">
      <c r="A36" s="206" t="str">
        <f t="shared" si="36"/>
        <v>Tue</v>
      </c>
      <c r="B36" s="207">
        <f t="shared" ref="B36" si="76">C36</f>
        <v>45678</v>
      </c>
      <c r="C36" s="290">
        <f t="shared" si="70"/>
        <v>45678</v>
      </c>
      <c r="D36" s="293" t="str">
        <f t="shared" ref="D36" si="77">IF(WEEKDAY(C33, 2) &lt; 5, TEXT(C33 + 1, "ddd"), TEXT(C33 + 3, "ddd"))</f>
        <v>Tue</v>
      </c>
      <c r="E36" s="217">
        <f t="shared" ca="1" si="0"/>
        <v>1</v>
      </c>
      <c r="F36" s="213" t="s">
        <v>41</v>
      </c>
      <c r="H36" s="24"/>
      <c r="I36" s="180"/>
      <c r="J36" s="33"/>
      <c r="K36" s="180"/>
      <c r="L36" s="33"/>
      <c r="M36" s="180"/>
      <c r="N36" s="33"/>
      <c r="O36" s="180"/>
      <c r="P36" s="33"/>
      <c r="Q36" s="180"/>
      <c r="R36" s="33"/>
      <c r="S36" s="180"/>
      <c r="T36" s="33"/>
      <c r="U36" s="180"/>
      <c r="V36" s="34"/>
      <c r="X36" s="23"/>
      <c r="Y36" s="180"/>
      <c r="Z36" s="23"/>
      <c r="AB36" s="25"/>
      <c r="AD36" s="25"/>
      <c r="AE36" s="298"/>
      <c r="AF36" s="299"/>
      <c r="AG36" s="73"/>
      <c r="AH36" s="73"/>
    </row>
    <row r="37" spans="1:34">
      <c r="A37" s="206" t="str">
        <f t="shared" si="40"/>
        <v>Tue</v>
      </c>
      <c r="B37" s="207">
        <f t="shared" ref="B37:B100" si="78">C36</f>
        <v>45678</v>
      </c>
      <c r="C37" s="291"/>
      <c r="D37" s="294"/>
      <c r="E37" s="217">
        <f t="shared" ca="1" si="0"/>
        <v>1</v>
      </c>
      <c r="F37" s="214" t="s">
        <v>43</v>
      </c>
      <c r="H37" s="26"/>
      <c r="J37" s="35"/>
      <c r="L37" s="35"/>
      <c r="N37" s="35"/>
      <c r="P37" s="35"/>
      <c r="R37" s="35"/>
      <c r="T37" s="35"/>
      <c r="V37" s="36"/>
      <c r="X37" s="25"/>
      <c r="Z37" s="25"/>
      <c r="AB37" s="26"/>
      <c r="AD37" s="25"/>
      <c r="AE37" s="128" t="s">
        <v>75</v>
      </c>
      <c r="AF37" s="48">
        <v>45658</v>
      </c>
      <c r="AG37" s="18"/>
      <c r="AH37" s="18"/>
    </row>
    <row r="38" spans="1:34">
      <c r="A38" s="206" t="str">
        <f t="shared" si="42"/>
        <v>Tue</v>
      </c>
      <c r="B38" s="207">
        <f t="shared" ref="B38" si="79">C36</f>
        <v>45678</v>
      </c>
      <c r="C38" s="292"/>
      <c r="D38" s="295"/>
      <c r="E38" s="217">
        <f t="shared" ca="1" si="0"/>
        <v>1</v>
      </c>
      <c r="F38" s="215" t="s">
        <v>45</v>
      </c>
      <c r="G38" s="176"/>
      <c r="H38" s="26"/>
      <c r="J38" s="35"/>
      <c r="L38" s="35"/>
      <c r="N38" s="35"/>
      <c r="P38" s="35"/>
      <c r="R38" s="35"/>
      <c r="T38" s="35"/>
      <c r="V38" s="36"/>
      <c r="X38" s="25"/>
      <c r="Y38" s="181"/>
      <c r="Z38" s="27"/>
      <c r="AB38" s="26"/>
      <c r="AD38" s="25"/>
      <c r="AE38" s="128" t="s">
        <v>76</v>
      </c>
      <c r="AF38" s="48">
        <v>45677</v>
      </c>
      <c r="AG38" s="18"/>
      <c r="AH38" s="18"/>
    </row>
    <row r="39" spans="1:34">
      <c r="A39" s="206" t="str">
        <f t="shared" si="44"/>
        <v>Wed</v>
      </c>
      <c r="B39" s="207">
        <f t="shared" ref="B39" si="80">C39</f>
        <v>45679</v>
      </c>
      <c r="C39" s="290">
        <f t="shared" si="70"/>
        <v>45679</v>
      </c>
      <c r="D39" s="301" t="str">
        <f t="shared" si="47"/>
        <v>Wed</v>
      </c>
      <c r="E39" s="217">
        <f t="shared" ca="1" si="0"/>
        <v>1</v>
      </c>
      <c r="F39" s="211" t="s">
        <v>41</v>
      </c>
      <c r="H39" s="21"/>
      <c r="I39" s="180"/>
      <c r="J39" s="31"/>
      <c r="K39" s="180"/>
      <c r="L39" s="31"/>
      <c r="M39" s="180"/>
      <c r="N39" s="31"/>
      <c r="O39" s="180"/>
      <c r="P39" s="31"/>
      <c r="Q39" s="180"/>
      <c r="R39" s="31"/>
      <c r="S39" s="180"/>
      <c r="T39" s="31"/>
      <c r="U39" s="180"/>
      <c r="V39" s="39"/>
      <c r="X39" s="15"/>
      <c r="Y39" s="180"/>
      <c r="Z39" s="15"/>
      <c r="AB39" s="22"/>
      <c r="AD39" s="17"/>
      <c r="AE39" s="128" t="s">
        <v>77</v>
      </c>
      <c r="AF39" s="48">
        <v>45705</v>
      </c>
      <c r="AG39" s="18"/>
      <c r="AH39" s="18"/>
    </row>
    <row r="40" spans="1:34">
      <c r="A40" s="206" t="str">
        <f t="shared" si="48"/>
        <v>Wed</v>
      </c>
      <c r="B40" s="207">
        <f t="shared" ref="B40:B103" si="81">C39</f>
        <v>45679</v>
      </c>
      <c r="C40" s="291"/>
      <c r="D40" s="302"/>
      <c r="E40" s="217">
        <f t="shared" ca="1" si="0"/>
        <v>1</v>
      </c>
      <c r="F40" s="212" t="s">
        <v>43</v>
      </c>
      <c r="H40" s="22"/>
      <c r="J40" s="30"/>
      <c r="L40" s="30"/>
      <c r="N40" s="30"/>
      <c r="P40" s="30"/>
      <c r="R40" s="30"/>
      <c r="T40" s="30"/>
      <c r="V40" s="32"/>
      <c r="X40" s="17"/>
      <c r="Z40" s="17"/>
      <c r="AB40" s="22"/>
      <c r="AD40" s="17"/>
      <c r="AE40" s="128" t="s">
        <v>78</v>
      </c>
      <c r="AF40" s="48">
        <v>45803</v>
      </c>
      <c r="AG40" s="18"/>
      <c r="AH40" s="18"/>
    </row>
    <row r="41" spans="1:34">
      <c r="A41" s="206" t="str">
        <f t="shared" si="50"/>
        <v>Wed</v>
      </c>
      <c r="B41" s="207">
        <f t="shared" ref="B41" si="82">C39</f>
        <v>45679</v>
      </c>
      <c r="C41" s="292"/>
      <c r="D41" s="303"/>
      <c r="E41" s="217">
        <f t="shared" ca="1" si="0"/>
        <v>1</v>
      </c>
      <c r="F41" s="212" t="s">
        <v>45</v>
      </c>
      <c r="G41" s="176"/>
      <c r="H41" s="164"/>
      <c r="I41" s="181"/>
      <c r="J41" s="46"/>
      <c r="K41" s="181"/>
      <c r="L41" s="46"/>
      <c r="M41" s="181"/>
      <c r="N41" s="46"/>
      <c r="O41" s="181"/>
      <c r="P41" s="46"/>
      <c r="Q41" s="181"/>
      <c r="R41" s="46"/>
      <c r="S41" s="181"/>
      <c r="T41" s="46"/>
      <c r="U41" s="181"/>
      <c r="V41" s="165"/>
      <c r="X41" s="172"/>
      <c r="Y41" s="181"/>
      <c r="Z41" s="17"/>
      <c r="AB41" s="22"/>
      <c r="AD41" s="17"/>
      <c r="AE41" s="128" t="s">
        <v>79</v>
      </c>
      <c r="AF41" s="48">
        <v>45827</v>
      </c>
      <c r="AG41" s="18"/>
      <c r="AH41" s="18"/>
    </row>
    <row r="42" spans="1:34">
      <c r="A42" s="206" t="str">
        <f t="shared" si="52"/>
        <v>Thu</v>
      </c>
      <c r="B42" s="207">
        <f t="shared" ref="B42:B75" si="83">C42</f>
        <v>45680</v>
      </c>
      <c r="C42" s="290">
        <f t="shared" si="70"/>
        <v>45680</v>
      </c>
      <c r="D42" s="293" t="str">
        <f t="shared" si="55"/>
        <v>Thu</v>
      </c>
      <c r="E42" s="217">
        <f t="shared" ca="1" si="0"/>
        <v>1</v>
      </c>
      <c r="F42" s="213" t="s">
        <v>41</v>
      </c>
      <c r="H42" s="26"/>
      <c r="J42" s="35"/>
      <c r="L42" s="35"/>
      <c r="N42" s="35"/>
      <c r="P42" s="35"/>
      <c r="R42" s="35"/>
      <c r="T42" s="35"/>
      <c r="V42" s="36"/>
      <c r="X42" s="25"/>
      <c r="Y42" s="180"/>
      <c r="Z42" s="23"/>
      <c r="AB42" s="26"/>
      <c r="AD42" s="25"/>
      <c r="AE42" s="128" t="s">
        <v>80</v>
      </c>
      <c r="AF42" s="48">
        <v>45842</v>
      </c>
      <c r="AG42" s="18"/>
      <c r="AH42" s="18"/>
    </row>
    <row r="43" spans="1:34">
      <c r="A43" s="206" t="str">
        <f t="shared" si="56"/>
        <v>Thu</v>
      </c>
      <c r="B43" s="207">
        <f t="shared" ref="B43:B106" si="84">C42</f>
        <v>45680</v>
      </c>
      <c r="C43" s="291"/>
      <c r="D43" s="294"/>
      <c r="E43" s="217">
        <f t="shared" ca="1" si="0"/>
        <v>1</v>
      </c>
      <c r="F43" s="214" t="s">
        <v>43</v>
      </c>
      <c r="H43" s="26"/>
      <c r="J43" s="35"/>
      <c r="L43" s="35"/>
      <c r="N43" s="35"/>
      <c r="P43" s="35"/>
      <c r="R43" s="35"/>
      <c r="T43" s="35"/>
      <c r="V43" s="36"/>
      <c r="X43" s="25"/>
      <c r="Z43" s="25"/>
      <c r="AB43" s="26"/>
      <c r="AD43" s="25"/>
      <c r="AE43" s="128" t="s">
        <v>81</v>
      </c>
      <c r="AF43" s="48">
        <v>45862</v>
      </c>
      <c r="AG43" s="18"/>
      <c r="AH43" s="18"/>
    </row>
    <row r="44" spans="1:34">
      <c r="A44" s="206" t="str">
        <f t="shared" si="58"/>
        <v>Thu</v>
      </c>
      <c r="B44" s="207">
        <f t="shared" ref="B44:B77" si="85">C42</f>
        <v>45680</v>
      </c>
      <c r="C44" s="292"/>
      <c r="D44" s="295"/>
      <c r="E44" s="217">
        <f t="shared" ca="1" si="0"/>
        <v>1</v>
      </c>
      <c r="F44" s="215" t="s">
        <v>45</v>
      </c>
      <c r="G44" s="176"/>
      <c r="H44" s="28"/>
      <c r="I44" s="181"/>
      <c r="J44" s="37"/>
      <c r="K44" s="181"/>
      <c r="L44" s="37"/>
      <c r="M44" s="181"/>
      <c r="N44" s="37"/>
      <c r="O44" s="181"/>
      <c r="P44" s="37"/>
      <c r="Q44" s="181"/>
      <c r="R44" s="37"/>
      <c r="S44" s="181"/>
      <c r="T44" s="37"/>
      <c r="U44" s="181"/>
      <c r="V44" s="38"/>
      <c r="X44" s="27"/>
      <c r="Y44" s="181"/>
      <c r="Z44" s="27"/>
      <c r="AB44" s="26"/>
      <c r="AD44" s="25"/>
      <c r="AE44" s="128" t="s">
        <v>82</v>
      </c>
      <c r="AF44" s="48">
        <v>45901</v>
      </c>
      <c r="AG44" s="18"/>
      <c r="AH44" s="18"/>
    </row>
    <row r="45" spans="1:34">
      <c r="A45" s="206" t="str">
        <f t="shared" si="60"/>
        <v>Fri</v>
      </c>
      <c r="B45" s="207">
        <f t="shared" ref="B45:B78" si="86">C45</f>
        <v>45681</v>
      </c>
      <c r="C45" s="290">
        <f t="shared" si="70"/>
        <v>45681</v>
      </c>
      <c r="D45" s="301" t="str">
        <f t="shared" si="63"/>
        <v>Fri</v>
      </c>
      <c r="E45" s="217">
        <f t="shared" ca="1" si="0"/>
        <v>1</v>
      </c>
      <c r="F45" s="211" t="s">
        <v>41</v>
      </c>
      <c r="H45" s="21"/>
      <c r="I45" s="180"/>
      <c r="J45" s="31"/>
      <c r="K45" s="180"/>
      <c r="L45" s="31"/>
      <c r="M45" s="180"/>
      <c r="N45" s="31"/>
      <c r="O45" s="180"/>
      <c r="P45" s="31"/>
      <c r="Q45" s="180"/>
      <c r="R45" s="31"/>
      <c r="S45" s="180"/>
      <c r="T45" s="31"/>
      <c r="U45" s="180"/>
      <c r="V45" s="39"/>
      <c r="X45" s="15"/>
      <c r="Y45" s="180"/>
      <c r="Z45" s="15"/>
      <c r="AB45" s="22"/>
      <c r="AD45" s="17"/>
      <c r="AE45" s="128" t="s">
        <v>83</v>
      </c>
      <c r="AF45" s="48">
        <v>45988</v>
      </c>
      <c r="AG45" s="18"/>
      <c r="AH45" s="18"/>
    </row>
    <row r="46" spans="1:34">
      <c r="A46" s="206" t="str">
        <f t="shared" si="64"/>
        <v>Fri</v>
      </c>
      <c r="B46" s="207">
        <f t="shared" ref="B46:B109" si="87">C45</f>
        <v>45681</v>
      </c>
      <c r="C46" s="291"/>
      <c r="D46" s="302"/>
      <c r="E46" s="217">
        <f t="shared" ca="1" si="0"/>
        <v>1</v>
      </c>
      <c r="F46" s="212" t="s">
        <v>43</v>
      </c>
      <c r="H46" s="22"/>
      <c r="J46" s="30"/>
      <c r="L46" s="30"/>
      <c r="N46" s="30"/>
      <c r="P46" s="30"/>
      <c r="R46" s="30"/>
      <c r="T46" s="30"/>
      <c r="V46" s="32"/>
      <c r="X46" s="17"/>
      <c r="Z46" s="17"/>
      <c r="AB46" s="22"/>
      <c r="AD46" s="17"/>
      <c r="AE46" s="128" t="s">
        <v>84</v>
      </c>
      <c r="AF46" s="48">
        <v>45989</v>
      </c>
      <c r="AG46" s="18"/>
      <c r="AH46" s="18"/>
    </row>
    <row r="47" spans="1:34">
      <c r="A47" s="206" t="str">
        <f t="shared" si="66"/>
        <v>Fri</v>
      </c>
      <c r="B47" s="207">
        <f t="shared" ref="B47:B80" si="88">C45</f>
        <v>45681</v>
      </c>
      <c r="C47" s="292"/>
      <c r="D47" s="303"/>
      <c r="E47" s="217">
        <f t="shared" ca="1" si="0"/>
        <v>1</v>
      </c>
      <c r="F47" s="212" t="s">
        <v>45</v>
      </c>
      <c r="G47" s="176"/>
      <c r="H47" s="22"/>
      <c r="J47" s="30"/>
      <c r="L47" s="30"/>
      <c r="N47" s="30"/>
      <c r="P47" s="30"/>
      <c r="R47" s="30"/>
      <c r="T47" s="30"/>
      <c r="V47" s="32"/>
      <c r="X47" s="17"/>
      <c r="Y47" s="181"/>
      <c r="Z47" s="17"/>
      <c r="AB47" s="22"/>
      <c r="AD47" s="17"/>
      <c r="AE47" s="128" t="s">
        <v>85</v>
      </c>
      <c r="AF47" s="48">
        <v>46016</v>
      </c>
      <c r="AG47" s="18"/>
      <c r="AH47" s="18"/>
    </row>
    <row r="48" spans="1:34">
      <c r="A48" s="206" t="str">
        <f t="shared" ref="A48:A111" si="89">TEXT(C48, "ddd")</f>
        <v>Mon</v>
      </c>
      <c r="B48" s="207">
        <f t="shared" ref="B48:B81" si="90">C48</f>
        <v>45684</v>
      </c>
      <c r="C48" s="290">
        <f t="shared" si="70"/>
        <v>45684</v>
      </c>
      <c r="D48" s="293" t="str">
        <f t="shared" si="71"/>
        <v>Mon</v>
      </c>
      <c r="E48" s="217">
        <f t="shared" ca="1" si="0"/>
        <v>1</v>
      </c>
      <c r="F48" s="213" t="s">
        <v>41</v>
      </c>
      <c r="H48" s="24"/>
      <c r="I48" s="180"/>
      <c r="J48" s="33"/>
      <c r="K48" s="180"/>
      <c r="L48" s="33"/>
      <c r="M48" s="180"/>
      <c r="N48" s="33"/>
      <c r="O48" s="180"/>
      <c r="P48" s="33"/>
      <c r="Q48" s="182"/>
      <c r="R48" s="33"/>
      <c r="S48" s="180"/>
      <c r="T48" s="33"/>
      <c r="U48" s="180"/>
      <c r="V48" s="34"/>
      <c r="X48" s="23"/>
      <c r="Y48" s="180"/>
      <c r="Z48" s="23"/>
      <c r="AB48" s="26"/>
      <c r="AD48" s="25"/>
      <c r="AE48" s="130" t="s">
        <v>86</v>
      </c>
      <c r="AF48" s="48">
        <v>46017</v>
      </c>
      <c r="AG48" s="18"/>
      <c r="AH48" s="18"/>
    </row>
    <row r="49" spans="1:34">
      <c r="A49" s="206" t="str">
        <f t="shared" ref="A49:A112" si="91">A48</f>
        <v>Mon</v>
      </c>
      <c r="B49" s="207">
        <f t="shared" ref="B49:B112" si="92">C48</f>
        <v>45684</v>
      </c>
      <c r="C49" s="291"/>
      <c r="D49" s="294"/>
      <c r="E49" s="217">
        <f t="shared" ca="1" si="0"/>
        <v>1</v>
      </c>
      <c r="F49" s="214" t="s">
        <v>43</v>
      </c>
      <c r="H49" s="26"/>
      <c r="J49" s="35"/>
      <c r="L49" s="35"/>
      <c r="N49" s="35"/>
      <c r="P49" s="35"/>
      <c r="Q49" s="182"/>
      <c r="R49" s="35"/>
      <c r="T49" s="35"/>
      <c r="V49" s="36"/>
      <c r="X49" s="25"/>
      <c r="Z49" s="25"/>
      <c r="AB49" s="26"/>
      <c r="AD49" s="25"/>
      <c r="AE49" s="128" t="s">
        <v>87</v>
      </c>
      <c r="AF49" s="48"/>
      <c r="AG49" s="18"/>
      <c r="AH49" s="18"/>
    </row>
    <row r="50" spans="1:34">
      <c r="A50" s="206" t="str">
        <f t="shared" ref="A50" si="93">A48</f>
        <v>Mon</v>
      </c>
      <c r="B50" s="207">
        <f t="shared" ref="B50:B83" si="94">C48</f>
        <v>45684</v>
      </c>
      <c r="C50" s="292"/>
      <c r="D50" s="295"/>
      <c r="E50" s="217">
        <f t="shared" ca="1" si="0"/>
        <v>1</v>
      </c>
      <c r="F50" s="215" t="s">
        <v>45</v>
      </c>
      <c r="G50" s="176"/>
      <c r="H50" s="28"/>
      <c r="I50" s="181"/>
      <c r="J50" s="37"/>
      <c r="K50" s="181"/>
      <c r="L50" s="37"/>
      <c r="M50" s="181"/>
      <c r="N50" s="37"/>
      <c r="O50" s="181"/>
      <c r="P50" s="37"/>
      <c r="Q50" s="182"/>
      <c r="R50" s="37"/>
      <c r="S50" s="181"/>
      <c r="T50" s="37"/>
      <c r="U50" s="181"/>
      <c r="V50" s="38"/>
      <c r="X50" s="27"/>
      <c r="Y50" s="181"/>
      <c r="Z50" s="27"/>
      <c r="AB50" s="26"/>
      <c r="AD50" s="25"/>
      <c r="AE50" s="128" t="s">
        <v>87</v>
      </c>
      <c r="AF50" s="48"/>
    </row>
    <row r="51" spans="1:34">
      <c r="A51" s="206" t="str">
        <f t="shared" si="36"/>
        <v>Tue</v>
      </c>
      <c r="B51" s="207">
        <f t="shared" ref="B51:B84" si="95">C51</f>
        <v>45685</v>
      </c>
      <c r="C51" s="290">
        <f t="shared" si="70"/>
        <v>45685</v>
      </c>
      <c r="D51" s="301" t="str">
        <f t="shared" ref="D51" si="96">IF(WEEKDAY(C48, 2) &lt; 5, TEXT(C48 + 1, "ddd"), TEXT(C48 + 3, "ddd"))</f>
        <v>Tue</v>
      </c>
      <c r="E51" s="217">
        <f t="shared" ca="1" si="0"/>
        <v>1</v>
      </c>
      <c r="F51" s="211" t="s">
        <v>41</v>
      </c>
      <c r="H51" s="21"/>
      <c r="I51" s="180"/>
      <c r="J51" s="31"/>
      <c r="K51" s="180"/>
      <c r="L51" s="31"/>
      <c r="M51" s="180"/>
      <c r="N51" s="31"/>
      <c r="O51" s="180"/>
      <c r="P51" s="31"/>
      <c r="Q51" s="183"/>
      <c r="R51" s="31"/>
      <c r="S51" s="180"/>
      <c r="T51" s="31"/>
      <c r="U51" s="180"/>
      <c r="V51" s="39"/>
      <c r="X51" s="15"/>
      <c r="Y51" s="180"/>
      <c r="Z51" s="15"/>
      <c r="AB51" s="22"/>
      <c r="AD51" s="17"/>
      <c r="AE51" s="128" t="s">
        <v>87</v>
      </c>
      <c r="AF51" s="48"/>
    </row>
    <row r="52" spans="1:34">
      <c r="A52" s="206" t="str">
        <f t="shared" si="40"/>
        <v>Tue</v>
      </c>
      <c r="B52" s="207">
        <f t="shared" ref="B52:B115" si="97">C51</f>
        <v>45685</v>
      </c>
      <c r="C52" s="291"/>
      <c r="D52" s="302"/>
      <c r="E52" s="217">
        <f t="shared" ca="1" si="0"/>
        <v>1</v>
      </c>
      <c r="F52" s="212" t="s">
        <v>43</v>
      </c>
      <c r="H52" s="22"/>
      <c r="J52" s="30"/>
      <c r="L52" s="30"/>
      <c r="N52" s="30"/>
      <c r="P52" s="30"/>
      <c r="Q52" s="183"/>
      <c r="R52" s="30"/>
      <c r="T52" s="30"/>
      <c r="V52" s="32"/>
      <c r="X52" s="17"/>
      <c r="Z52" s="17"/>
      <c r="AB52" s="22"/>
      <c r="AD52" s="17"/>
      <c r="AE52" s="128" t="s">
        <v>87</v>
      </c>
      <c r="AF52" s="48"/>
    </row>
    <row r="53" spans="1:34">
      <c r="A53" s="206" t="str">
        <f t="shared" si="42"/>
        <v>Tue</v>
      </c>
      <c r="B53" s="207">
        <f t="shared" ref="B53:B86" si="98">C51</f>
        <v>45685</v>
      </c>
      <c r="C53" s="292"/>
      <c r="D53" s="303"/>
      <c r="E53" s="217">
        <f t="shared" ca="1" si="0"/>
        <v>1</v>
      </c>
      <c r="F53" s="212" t="s">
        <v>45</v>
      </c>
      <c r="G53" s="176"/>
      <c r="H53" s="22"/>
      <c r="J53" s="30"/>
      <c r="L53" s="30"/>
      <c r="N53" s="30"/>
      <c r="P53" s="30"/>
      <c r="Q53" s="183"/>
      <c r="R53" s="30"/>
      <c r="T53" s="30"/>
      <c r="V53" s="32"/>
      <c r="X53" s="17"/>
      <c r="Y53" s="181"/>
      <c r="Z53" s="17"/>
      <c r="AB53" s="22"/>
      <c r="AD53" s="17"/>
      <c r="AE53" s="128" t="s">
        <v>87</v>
      </c>
      <c r="AF53" s="48"/>
    </row>
    <row r="54" spans="1:34">
      <c r="A54" s="206" t="str">
        <f t="shared" si="44"/>
        <v>Wed</v>
      </c>
      <c r="B54" s="207">
        <f t="shared" ref="B54:B87" si="99">C54</f>
        <v>45686</v>
      </c>
      <c r="C54" s="290">
        <f t="shared" si="70"/>
        <v>45686</v>
      </c>
      <c r="D54" s="293" t="str">
        <f t="shared" si="47"/>
        <v>Wed</v>
      </c>
      <c r="E54" s="217">
        <f t="shared" ca="1" si="0"/>
        <v>1</v>
      </c>
      <c r="F54" s="213" t="s">
        <v>41</v>
      </c>
      <c r="H54" s="24"/>
      <c r="I54" s="180"/>
      <c r="J54" s="33"/>
      <c r="K54" s="180"/>
      <c r="L54" s="33"/>
      <c r="M54" s="180"/>
      <c r="N54" s="33"/>
      <c r="O54" s="180"/>
      <c r="P54" s="33"/>
      <c r="Q54" s="183"/>
      <c r="R54" s="33"/>
      <c r="S54" s="180"/>
      <c r="T54" s="33"/>
      <c r="U54" s="180"/>
      <c r="V54" s="34"/>
      <c r="X54" s="23"/>
      <c r="Y54" s="180"/>
      <c r="Z54" s="23"/>
      <c r="AB54" s="26"/>
      <c r="AD54" s="25"/>
      <c r="AE54" s="128" t="s">
        <v>87</v>
      </c>
      <c r="AF54" s="48"/>
    </row>
    <row r="55" spans="1:34">
      <c r="A55" s="206" t="str">
        <f t="shared" si="48"/>
        <v>Wed</v>
      </c>
      <c r="B55" s="207">
        <f t="shared" ref="B55:B118" si="100">C54</f>
        <v>45686</v>
      </c>
      <c r="C55" s="291"/>
      <c r="D55" s="294"/>
      <c r="E55" s="217">
        <f t="shared" ca="1" si="0"/>
        <v>1</v>
      </c>
      <c r="F55" s="214" t="s">
        <v>43</v>
      </c>
      <c r="H55" s="26"/>
      <c r="J55" s="35"/>
      <c r="L55" s="35"/>
      <c r="N55" s="35"/>
      <c r="P55" s="35"/>
      <c r="Q55" s="183"/>
      <c r="R55" s="35"/>
      <c r="T55" s="35"/>
      <c r="V55" s="36"/>
      <c r="X55" s="25"/>
      <c r="Z55" s="25"/>
      <c r="AB55" s="26"/>
      <c r="AD55" s="25"/>
      <c r="AE55" s="128" t="s">
        <v>87</v>
      </c>
      <c r="AF55" s="48"/>
    </row>
    <row r="56" spans="1:34">
      <c r="A56" s="206" t="str">
        <f t="shared" si="50"/>
        <v>Wed</v>
      </c>
      <c r="B56" s="207">
        <f t="shared" ref="B56:B89" si="101">C54</f>
        <v>45686</v>
      </c>
      <c r="C56" s="292"/>
      <c r="D56" s="295"/>
      <c r="E56" s="217">
        <f t="shared" ca="1" si="0"/>
        <v>1</v>
      </c>
      <c r="F56" s="215" t="s">
        <v>45</v>
      </c>
      <c r="G56" s="176"/>
      <c r="H56" s="28"/>
      <c r="I56" s="181"/>
      <c r="J56" s="37"/>
      <c r="K56" s="181"/>
      <c r="L56" s="37"/>
      <c r="M56" s="181"/>
      <c r="N56" s="37"/>
      <c r="O56" s="181"/>
      <c r="P56" s="37"/>
      <c r="Q56" s="183"/>
      <c r="R56" s="37"/>
      <c r="S56" s="181"/>
      <c r="T56" s="37"/>
      <c r="U56" s="181"/>
      <c r="V56" s="38"/>
      <c r="X56" s="27"/>
      <c r="Y56" s="181"/>
      <c r="Z56" s="27"/>
      <c r="AB56" s="26"/>
      <c r="AD56" s="25"/>
      <c r="AE56" s="128" t="s">
        <v>87</v>
      </c>
      <c r="AF56" s="48"/>
    </row>
    <row r="57" spans="1:34">
      <c r="A57" s="206" t="str">
        <f t="shared" si="52"/>
        <v>Thu</v>
      </c>
      <c r="B57" s="207">
        <f t="shared" ref="B57:B90" si="102">C57</f>
        <v>45687</v>
      </c>
      <c r="C57" s="290">
        <f t="shared" si="70"/>
        <v>45687</v>
      </c>
      <c r="D57" s="301" t="str">
        <f t="shared" si="55"/>
        <v>Thu</v>
      </c>
      <c r="E57" s="217">
        <f t="shared" ca="1" si="0"/>
        <v>1</v>
      </c>
      <c r="F57" s="211" t="s">
        <v>41</v>
      </c>
      <c r="H57" s="21"/>
      <c r="I57" s="180"/>
      <c r="J57" s="31"/>
      <c r="K57" s="180"/>
      <c r="L57" s="31"/>
      <c r="M57" s="180"/>
      <c r="N57" s="31"/>
      <c r="O57" s="180"/>
      <c r="P57" s="31"/>
      <c r="Q57" s="183"/>
      <c r="R57" s="31"/>
      <c r="S57" s="180"/>
      <c r="T57" s="31"/>
      <c r="U57" s="180"/>
      <c r="V57" s="39"/>
      <c r="X57" s="15"/>
      <c r="Y57" s="180"/>
      <c r="Z57" s="15"/>
      <c r="AB57" s="22"/>
      <c r="AD57" s="17"/>
      <c r="AE57" s="128" t="s">
        <v>87</v>
      </c>
      <c r="AF57" s="48"/>
    </row>
    <row r="58" spans="1:34">
      <c r="A58" s="206" t="str">
        <f t="shared" si="56"/>
        <v>Thu</v>
      </c>
      <c r="B58" s="207">
        <f t="shared" ref="B58:B121" si="103">C57</f>
        <v>45687</v>
      </c>
      <c r="C58" s="291"/>
      <c r="D58" s="302"/>
      <c r="E58" s="217">
        <f t="shared" ca="1" si="0"/>
        <v>1</v>
      </c>
      <c r="F58" s="212" t="s">
        <v>43</v>
      </c>
      <c r="H58" s="22"/>
      <c r="J58" s="30"/>
      <c r="L58" s="30"/>
      <c r="N58" s="30"/>
      <c r="P58" s="30"/>
      <c r="Q58" s="183"/>
      <c r="R58" s="30"/>
      <c r="T58" s="30"/>
      <c r="V58" s="32"/>
      <c r="X58" s="17"/>
      <c r="Z58" s="17"/>
      <c r="AB58" s="22"/>
      <c r="AD58" s="17"/>
      <c r="AE58" s="128" t="s">
        <v>87</v>
      </c>
      <c r="AF58" s="48"/>
    </row>
    <row r="59" spans="1:34">
      <c r="A59" s="206" t="str">
        <f t="shared" si="58"/>
        <v>Thu</v>
      </c>
      <c r="B59" s="207">
        <f t="shared" ref="B59:B92" si="104">C57</f>
        <v>45687</v>
      </c>
      <c r="C59" s="292"/>
      <c r="D59" s="303"/>
      <c r="E59" s="217">
        <f t="shared" ca="1" si="0"/>
        <v>1</v>
      </c>
      <c r="F59" s="212" t="s">
        <v>45</v>
      </c>
      <c r="G59" s="176"/>
      <c r="H59" s="22"/>
      <c r="J59" s="30"/>
      <c r="L59" s="30"/>
      <c r="N59" s="30"/>
      <c r="P59" s="30"/>
      <c r="Q59" s="183"/>
      <c r="R59" s="30"/>
      <c r="T59" s="30"/>
      <c r="V59" s="32"/>
      <c r="X59" s="17"/>
      <c r="Y59" s="181"/>
      <c r="Z59" s="17"/>
      <c r="AB59" s="22"/>
      <c r="AD59" s="17"/>
      <c r="AE59" s="128" t="s">
        <v>87</v>
      </c>
      <c r="AF59" s="48"/>
    </row>
    <row r="60" spans="1:34">
      <c r="A60" s="206" t="str">
        <f t="shared" si="60"/>
        <v>Fri</v>
      </c>
      <c r="B60" s="207">
        <f t="shared" ref="B60:B93" si="105">C60</f>
        <v>45688</v>
      </c>
      <c r="C60" s="290">
        <f t="shared" si="70"/>
        <v>45688</v>
      </c>
      <c r="D60" s="293" t="str">
        <f t="shared" si="63"/>
        <v>Fri</v>
      </c>
      <c r="E60" s="217">
        <f t="shared" ca="1" si="0"/>
        <v>1</v>
      </c>
      <c r="F60" s="213" t="s">
        <v>41</v>
      </c>
      <c r="H60" s="24"/>
      <c r="I60" s="180"/>
      <c r="J60" s="33"/>
      <c r="K60" s="180"/>
      <c r="L60" s="33"/>
      <c r="M60" s="180"/>
      <c r="N60" s="33"/>
      <c r="O60" s="180"/>
      <c r="P60" s="33"/>
      <c r="Q60" s="183"/>
      <c r="R60" s="33"/>
      <c r="S60" s="180"/>
      <c r="T60" s="33"/>
      <c r="U60" s="180"/>
      <c r="V60" s="34"/>
      <c r="X60" s="23"/>
      <c r="Y60" s="180"/>
      <c r="Z60" s="23"/>
      <c r="AB60" s="26"/>
      <c r="AD60" s="25"/>
      <c r="AE60" s="128" t="s">
        <v>87</v>
      </c>
      <c r="AF60" s="48"/>
    </row>
    <row r="61" spans="1:34">
      <c r="A61" s="206" t="str">
        <f t="shared" si="64"/>
        <v>Fri</v>
      </c>
      <c r="B61" s="207">
        <f t="shared" ref="B61:B124" si="106">C60</f>
        <v>45688</v>
      </c>
      <c r="C61" s="291"/>
      <c r="D61" s="294"/>
      <c r="E61" s="217">
        <f t="shared" ca="1" si="0"/>
        <v>1</v>
      </c>
      <c r="F61" s="214" t="s">
        <v>43</v>
      </c>
      <c r="H61" s="26"/>
      <c r="J61" s="35"/>
      <c r="L61" s="35"/>
      <c r="N61" s="35"/>
      <c r="P61" s="35"/>
      <c r="Q61" s="183"/>
      <c r="R61" s="35"/>
      <c r="T61" s="35"/>
      <c r="V61" s="36"/>
      <c r="X61" s="25"/>
      <c r="Z61" s="25"/>
      <c r="AB61" s="26"/>
      <c r="AD61" s="25"/>
      <c r="AE61" s="128" t="s">
        <v>87</v>
      </c>
      <c r="AF61" s="48"/>
    </row>
    <row r="62" spans="1:34">
      <c r="A62" s="206" t="str">
        <f t="shared" si="66"/>
        <v>Fri</v>
      </c>
      <c r="B62" s="207">
        <f t="shared" ref="B62:B95" si="107">C60</f>
        <v>45688</v>
      </c>
      <c r="C62" s="292"/>
      <c r="D62" s="295"/>
      <c r="E62" s="217">
        <f t="shared" ca="1" si="0"/>
        <v>1</v>
      </c>
      <c r="F62" s="215" t="s">
        <v>45</v>
      </c>
      <c r="G62" s="176"/>
      <c r="H62" s="28"/>
      <c r="I62" s="181"/>
      <c r="J62" s="37"/>
      <c r="K62" s="181"/>
      <c r="L62" s="37"/>
      <c r="M62" s="181"/>
      <c r="N62" s="37"/>
      <c r="O62" s="181"/>
      <c r="P62" s="37"/>
      <c r="Q62" s="183"/>
      <c r="R62" s="37"/>
      <c r="S62" s="181"/>
      <c r="T62" s="37"/>
      <c r="U62" s="181"/>
      <c r="V62" s="38"/>
      <c r="X62" s="27"/>
      <c r="Y62" s="181"/>
      <c r="Z62" s="27"/>
      <c r="AB62" s="26"/>
      <c r="AD62" s="25"/>
      <c r="AE62" s="128" t="s">
        <v>87</v>
      </c>
      <c r="AF62" s="48"/>
    </row>
    <row r="63" spans="1:34">
      <c r="A63" s="206" t="str">
        <f t="shared" ref="A63:A126" si="108">TEXT(C63, "ddd")</f>
        <v>Mon</v>
      </c>
      <c r="B63" s="207">
        <f t="shared" ref="B63:B96" si="109">C63</f>
        <v>45691</v>
      </c>
      <c r="C63" s="290">
        <f t="shared" si="70"/>
        <v>45691</v>
      </c>
      <c r="D63" s="301" t="str">
        <f t="shared" si="71"/>
        <v>Mon</v>
      </c>
      <c r="E63" s="217">
        <f t="shared" ca="1" si="0"/>
        <v>1</v>
      </c>
      <c r="F63" s="211" t="s">
        <v>41</v>
      </c>
      <c r="H63" s="21"/>
      <c r="I63" s="180"/>
      <c r="J63" s="31"/>
      <c r="K63" s="180"/>
      <c r="L63" s="31"/>
      <c r="M63" s="180"/>
      <c r="N63" s="31"/>
      <c r="O63" s="180"/>
      <c r="P63" s="31"/>
      <c r="Q63" s="183"/>
      <c r="R63" s="31"/>
      <c r="S63" s="180"/>
      <c r="T63" s="31"/>
      <c r="U63" s="180"/>
      <c r="V63" s="39"/>
      <c r="W63" s="184"/>
      <c r="X63" s="15"/>
      <c r="Y63" s="180"/>
      <c r="Z63" s="15"/>
      <c r="AB63" s="22"/>
      <c r="AD63" s="17"/>
      <c r="AE63" s="128" t="s">
        <v>87</v>
      </c>
      <c r="AF63" s="48"/>
    </row>
    <row r="64" spans="1:34">
      <c r="A64" s="206" t="str">
        <f t="shared" ref="A64:A127" si="110">A63</f>
        <v>Mon</v>
      </c>
      <c r="B64" s="207">
        <f t="shared" ref="B64:B127" si="111">C63</f>
        <v>45691</v>
      </c>
      <c r="C64" s="291"/>
      <c r="D64" s="302"/>
      <c r="E64" s="217">
        <f t="shared" ca="1" si="0"/>
        <v>1</v>
      </c>
      <c r="F64" s="212" t="s">
        <v>43</v>
      </c>
      <c r="H64" s="22"/>
      <c r="J64" s="30"/>
      <c r="L64" s="30"/>
      <c r="N64" s="30"/>
      <c r="P64" s="30"/>
      <c r="Q64" s="183"/>
      <c r="R64" s="30"/>
      <c r="T64" s="30"/>
      <c r="V64" s="32"/>
      <c r="W64" s="184"/>
      <c r="X64" s="17"/>
      <c r="Z64" s="17"/>
      <c r="AB64" s="22"/>
      <c r="AD64" s="17"/>
      <c r="AE64" s="128" t="s">
        <v>87</v>
      </c>
      <c r="AF64" s="48"/>
    </row>
    <row r="65" spans="1:32">
      <c r="A65" s="206" t="str">
        <f t="shared" ref="A65" si="112">A63</f>
        <v>Mon</v>
      </c>
      <c r="B65" s="207">
        <f t="shared" ref="B65:B98" si="113">C63</f>
        <v>45691</v>
      </c>
      <c r="C65" s="292"/>
      <c r="D65" s="303"/>
      <c r="E65" s="217">
        <f t="shared" ca="1" si="0"/>
        <v>1</v>
      </c>
      <c r="F65" s="212" t="s">
        <v>45</v>
      </c>
      <c r="G65" s="176"/>
      <c r="H65" s="22"/>
      <c r="J65" s="30"/>
      <c r="L65" s="30"/>
      <c r="N65" s="30"/>
      <c r="P65" s="30"/>
      <c r="Q65" s="183"/>
      <c r="R65" s="30"/>
      <c r="T65" s="30"/>
      <c r="V65" s="32"/>
      <c r="W65" s="184"/>
      <c r="X65" s="17"/>
      <c r="Y65" s="181"/>
      <c r="Z65" s="17"/>
      <c r="AB65" s="22"/>
      <c r="AD65" s="17"/>
      <c r="AE65" s="128" t="s">
        <v>87</v>
      </c>
      <c r="AF65" s="48"/>
    </row>
    <row r="66" spans="1:32">
      <c r="A66" s="206" t="str">
        <f t="shared" si="36"/>
        <v>Tue</v>
      </c>
      <c r="B66" s="207">
        <f t="shared" ref="B66:B99" si="114">C66</f>
        <v>45692</v>
      </c>
      <c r="C66" s="290">
        <f t="shared" si="70"/>
        <v>45692</v>
      </c>
      <c r="D66" s="293" t="str">
        <f t="shared" ref="D66" si="115">IF(WEEKDAY(C63, 2) &lt; 5, TEXT(C63 + 1, "ddd"), TEXT(C63 + 3, "ddd"))</f>
        <v>Tue</v>
      </c>
      <c r="E66" s="217">
        <f t="shared" ca="1" si="0"/>
        <v>1</v>
      </c>
      <c r="F66" s="213" t="s">
        <v>41</v>
      </c>
      <c r="H66" s="21"/>
      <c r="I66" s="180"/>
      <c r="J66" s="31"/>
      <c r="K66" s="180"/>
      <c r="L66" s="31"/>
      <c r="M66" s="180"/>
      <c r="N66" s="31"/>
      <c r="O66" s="180"/>
      <c r="P66" s="31"/>
      <c r="Q66" s="183"/>
      <c r="R66" s="31"/>
      <c r="S66" s="180"/>
      <c r="T66" s="31"/>
      <c r="U66" s="180"/>
      <c r="V66" s="39"/>
      <c r="W66" s="184"/>
      <c r="X66" s="15"/>
      <c r="Y66" s="180"/>
      <c r="Z66" s="15"/>
      <c r="AB66" s="22"/>
      <c r="AD66" s="17"/>
      <c r="AE66" s="128" t="s">
        <v>87</v>
      </c>
      <c r="AF66" s="48"/>
    </row>
    <row r="67" spans="1:32">
      <c r="A67" s="206" t="str">
        <f t="shared" si="40"/>
        <v>Tue</v>
      </c>
      <c r="B67" s="207">
        <f t="shared" ref="B67:B130" si="116">C66</f>
        <v>45692</v>
      </c>
      <c r="C67" s="291"/>
      <c r="D67" s="294"/>
      <c r="E67" s="217">
        <f t="shared" ca="1" si="0"/>
        <v>1</v>
      </c>
      <c r="F67" s="214" t="s">
        <v>43</v>
      </c>
      <c r="H67" s="22"/>
      <c r="J67" s="30"/>
      <c r="L67" s="30"/>
      <c r="N67" s="30"/>
      <c r="P67" s="30"/>
      <c r="Q67" s="183"/>
      <c r="R67" s="30"/>
      <c r="T67" s="30"/>
      <c r="V67" s="32"/>
      <c r="W67" s="184"/>
      <c r="X67" s="17"/>
      <c r="Z67" s="17"/>
      <c r="AB67" s="22"/>
      <c r="AD67" s="17"/>
      <c r="AE67" s="128" t="s">
        <v>87</v>
      </c>
      <c r="AF67" s="48"/>
    </row>
    <row r="68" spans="1:32">
      <c r="A68" s="206" t="str">
        <f t="shared" si="42"/>
        <v>Tue</v>
      </c>
      <c r="B68" s="207">
        <f t="shared" ref="B68:B101" si="117">C66</f>
        <v>45692</v>
      </c>
      <c r="C68" s="292"/>
      <c r="D68" s="295"/>
      <c r="E68" s="217">
        <f t="shared" ref="E68:E131" ca="1" si="118">IF(AND(WEEKDAY(B71, 2) &lt;= 5, B71 &lt;= TODAY(), COUNTIF(AF$37:AF$49, B68) = 0), 1, IF(AND(WEEKDAY(TODAY(), 2) &gt; 5, B71 = TODAY() - WEEKDAY(TODAY(), 2) + 5, COUNTIF(AF$37:AF$49, B68) = 0), 1, 0))</f>
        <v>1</v>
      </c>
      <c r="F68" s="215" t="s">
        <v>45</v>
      </c>
      <c r="G68" s="176"/>
      <c r="H68" s="22"/>
      <c r="J68" s="30"/>
      <c r="L68" s="30"/>
      <c r="N68" s="30"/>
      <c r="P68" s="30"/>
      <c r="Q68" s="183"/>
      <c r="R68" s="30"/>
      <c r="T68" s="30"/>
      <c r="V68" s="32"/>
      <c r="W68" s="184"/>
      <c r="X68" s="17"/>
      <c r="Y68" s="181"/>
      <c r="Z68" s="17"/>
      <c r="AB68" s="22"/>
      <c r="AD68" s="17"/>
      <c r="AE68" s="128" t="s">
        <v>87</v>
      </c>
      <c r="AF68" s="48"/>
    </row>
    <row r="69" spans="1:32">
      <c r="A69" s="206" t="str">
        <f t="shared" si="44"/>
        <v>Wed</v>
      </c>
      <c r="B69" s="207">
        <f t="shared" ref="B69" si="119">C69</f>
        <v>45693</v>
      </c>
      <c r="C69" s="290">
        <f t="shared" si="70"/>
        <v>45693</v>
      </c>
      <c r="D69" s="301" t="str">
        <f t="shared" si="47"/>
        <v>Wed</v>
      </c>
      <c r="E69" s="217">
        <f t="shared" ca="1" si="118"/>
        <v>1</v>
      </c>
      <c r="F69" s="211" t="s">
        <v>41</v>
      </c>
      <c r="H69" s="24"/>
      <c r="I69" s="180"/>
      <c r="J69" s="33"/>
      <c r="K69" s="180"/>
      <c r="L69" s="33"/>
      <c r="M69" s="180"/>
      <c r="N69" s="33"/>
      <c r="O69" s="180"/>
      <c r="P69" s="33"/>
      <c r="Q69" s="183"/>
      <c r="R69" s="33"/>
      <c r="S69" s="180"/>
      <c r="T69" s="33"/>
      <c r="U69" s="180"/>
      <c r="V69" s="34"/>
      <c r="W69" s="184"/>
      <c r="X69" s="23"/>
      <c r="Y69" s="180"/>
      <c r="Z69" s="23"/>
      <c r="AB69" s="26"/>
      <c r="AD69" s="25"/>
      <c r="AE69" s="128" t="s">
        <v>87</v>
      </c>
      <c r="AF69" s="48"/>
    </row>
    <row r="70" spans="1:32">
      <c r="A70" s="206" t="str">
        <f t="shared" si="48"/>
        <v>Wed</v>
      </c>
      <c r="B70" s="207">
        <f t="shared" ref="B70:B133" si="120">C69</f>
        <v>45693</v>
      </c>
      <c r="C70" s="291"/>
      <c r="D70" s="302"/>
      <c r="E70" s="217">
        <f t="shared" ca="1" si="118"/>
        <v>1</v>
      </c>
      <c r="F70" s="212" t="s">
        <v>43</v>
      </c>
      <c r="H70" s="26"/>
      <c r="J70" s="35"/>
      <c r="L70" s="35"/>
      <c r="N70" s="35"/>
      <c r="P70" s="35"/>
      <c r="Q70" s="183"/>
      <c r="R70" s="35"/>
      <c r="T70" s="35"/>
      <c r="V70" s="36"/>
      <c r="W70" s="184"/>
      <c r="X70" s="25"/>
      <c r="Z70" s="25"/>
      <c r="AB70" s="26"/>
      <c r="AD70" s="25"/>
      <c r="AE70" s="128" t="s">
        <v>87</v>
      </c>
      <c r="AF70" s="48"/>
    </row>
    <row r="71" spans="1:32">
      <c r="A71" s="206" t="str">
        <f t="shared" si="50"/>
        <v>Wed</v>
      </c>
      <c r="B71" s="207">
        <f t="shared" ref="B71" si="121">C69</f>
        <v>45693</v>
      </c>
      <c r="C71" s="292"/>
      <c r="D71" s="303"/>
      <c r="E71" s="217">
        <f t="shared" ca="1" si="118"/>
        <v>1</v>
      </c>
      <c r="F71" s="212" t="s">
        <v>45</v>
      </c>
      <c r="G71" s="176"/>
      <c r="H71" s="28"/>
      <c r="I71" s="181"/>
      <c r="J71" s="37"/>
      <c r="K71" s="181"/>
      <c r="L71" s="37"/>
      <c r="M71" s="181"/>
      <c r="N71" s="37"/>
      <c r="O71" s="181"/>
      <c r="P71" s="37"/>
      <c r="Q71" s="183"/>
      <c r="R71" s="37"/>
      <c r="S71" s="181"/>
      <c r="T71" s="37"/>
      <c r="U71" s="181"/>
      <c r="V71" s="38"/>
      <c r="W71" s="184"/>
      <c r="X71" s="27"/>
      <c r="Y71" s="181"/>
      <c r="Z71" s="27"/>
      <c r="AB71" s="26"/>
      <c r="AD71" s="25"/>
      <c r="AE71" s="131"/>
    </row>
    <row r="72" spans="1:32">
      <c r="A72" s="206" t="str">
        <f t="shared" si="52"/>
        <v>Thu</v>
      </c>
      <c r="B72" s="207">
        <f t="shared" ref="B72" si="122">C72</f>
        <v>45694</v>
      </c>
      <c r="C72" s="290">
        <f t="shared" si="70"/>
        <v>45694</v>
      </c>
      <c r="D72" s="293" t="str">
        <f t="shared" si="55"/>
        <v>Thu</v>
      </c>
      <c r="E72" s="217">
        <f t="shared" ca="1" si="118"/>
        <v>1</v>
      </c>
      <c r="F72" s="213" t="s">
        <v>41</v>
      </c>
      <c r="H72" s="21"/>
      <c r="I72" s="180"/>
      <c r="J72" s="31"/>
      <c r="K72" s="180"/>
      <c r="L72" s="31"/>
      <c r="M72" s="180"/>
      <c r="N72" s="31"/>
      <c r="O72" s="180"/>
      <c r="P72" s="31"/>
      <c r="Q72" s="183"/>
      <c r="R72" s="31"/>
      <c r="S72" s="180"/>
      <c r="T72" s="31"/>
      <c r="U72" s="180"/>
      <c r="V72" s="39"/>
      <c r="W72" s="184"/>
      <c r="X72" s="15"/>
      <c r="Y72" s="180"/>
      <c r="Z72" s="15"/>
      <c r="AB72" s="22"/>
      <c r="AD72" s="17"/>
    </row>
    <row r="73" spans="1:32">
      <c r="A73" s="206" t="str">
        <f t="shared" si="56"/>
        <v>Thu</v>
      </c>
      <c r="B73" s="207">
        <f t="shared" ref="B73:B136" si="123">C72</f>
        <v>45694</v>
      </c>
      <c r="C73" s="291"/>
      <c r="D73" s="294"/>
      <c r="E73" s="217">
        <f t="shared" ca="1" si="118"/>
        <v>1</v>
      </c>
      <c r="F73" s="214" t="s">
        <v>43</v>
      </c>
      <c r="H73" s="22"/>
      <c r="J73" s="30"/>
      <c r="L73" s="30"/>
      <c r="N73" s="30"/>
      <c r="P73" s="30"/>
      <c r="Q73" s="183"/>
      <c r="R73" s="30"/>
      <c r="T73" s="30"/>
      <c r="V73" s="32"/>
      <c r="W73" s="184"/>
      <c r="X73" s="17"/>
      <c r="Z73" s="17"/>
      <c r="AB73" s="22"/>
      <c r="AD73" s="17"/>
    </row>
    <row r="74" spans="1:32">
      <c r="A74" s="206" t="str">
        <f t="shared" si="58"/>
        <v>Thu</v>
      </c>
      <c r="B74" s="207">
        <f t="shared" ref="B74" si="124">C72</f>
        <v>45694</v>
      </c>
      <c r="C74" s="292"/>
      <c r="D74" s="295"/>
      <c r="E74" s="217">
        <f t="shared" ca="1" si="118"/>
        <v>1</v>
      </c>
      <c r="F74" s="215" t="s">
        <v>45</v>
      </c>
      <c r="G74" s="176"/>
      <c r="H74" s="22"/>
      <c r="J74" s="30"/>
      <c r="L74" s="30"/>
      <c r="N74" s="30"/>
      <c r="P74" s="30"/>
      <c r="Q74" s="183"/>
      <c r="R74" s="30"/>
      <c r="T74" s="30"/>
      <c r="V74" s="32"/>
      <c r="W74" s="184"/>
      <c r="X74" s="17"/>
      <c r="Y74" s="181"/>
      <c r="Z74" s="17"/>
      <c r="AB74" s="22"/>
      <c r="AD74" s="17"/>
    </row>
    <row r="75" spans="1:32">
      <c r="A75" s="206" t="str">
        <f t="shared" si="60"/>
        <v>Fri</v>
      </c>
      <c r="B75" s="207">
        <f t="shared" si="83"/>
        <v>45695</v>
      </c>
      <c r="C75" s="290">
        <f t="shared" si="70"/>
        <v>45695</v>
      </c>
      <c r="D75" s="301" t="str">
        <f t="shared" si="63"/>
        <v>Fri</v>
      </c>
      <c r="E75" s="217">
        <f t="shared" ca="1" si="118"/>
        <v>1</v>
      </c>
      <c r="F75" s="211" t="s">
        <v>41</v>
      </c>
      <c r="H75" s="24"/>
      <c r="I75" s="180"/>
      <c r="J75" s="33"/>
      <c r="K75" s="180"/>
      <c r="L75" s="33"/>
      <c r="M75" s="180"/>
      <c r="N75" s="33"/>
      <c r="O75" s="180"/>
      <c r="P75" s="33"/>
      <c r="Q75" s="183"/>
      <c r="R75" s="33"/>
      <c r="S75" s="180"/>
      <c r="T75" s="33"/>
      <c r="U75" s="180"/>
      <c r="V75" s="34"/>
      <c r="W75" s="184"/>
      <c r="X75" s="23"/>
      <c r="Y75" s="180"/>
      <c r="Z75" s="23"/>
      <c r="AB75" s="26"/>
      <c r="AD75" s="25"/>
    </row>
    <row r="76" spans="1:32">
      <c r="A76" s="206" t="str">
        <f t="shared" si="64"/>
        <v>Fri</v>
      </c>
      <c r="B76" s="207">
        <f t="shared" si="84"/>
        <v>45695</v>
      </c>
      <c r="C76" s="291"/>
      <c r="D76" s="302"/>
      <c r="E76" s="217">
        <f t="shared" ca="1" si="118"/>
        <v>1</v>
      </c>
      <c r="F76" s="212" t="s">
        <v>43</v>
      </c>
      <c r="H76" s="26"/>
      <c r="J76" s="35"/>
      <c r="L76" s="35"/>
      <c r="N76" s="35"/>
      <c r="P76" s="35"/>
      <c r="Q76" s="183"/>
      <c r="R76" s="35"/>
      <c r="T76" s="35"/>
      <c r="V76" s="36"/>
      <c r="W76" s="184"/>
      <c r="X76" s="25"/>
      <c r="Z76" s="25"/>
      <c r="AB76" s="26"/>
      <c r="AD76" s="25"/>
    </row>
    <row r="77" spans="1:32">
      <c r="A77" s="206" t="str">
        <f t="shared" si="66"/>
        <v>Fri</v>
      </c>
      <c r="B77" s="207">
        <f t="shared" si="85"/>
        <v>45695</v>
      </c>
      <c r="C77" s="292"/>
      <c r="D77" s="303"/>
      <c r="E77" s="217">
        <f t="shared" ca="1" si="118"/>
        <v>1</v>
      </c>
      <c r="F77" s="212" t="s">
        <v>45</v>
      </c>
      <c r="G77" s="176"/>
      <c r="H77" s="28"/>
      <c r="I77" s="181"/>
      <c r="J77" s="37"/>
      <c r="K77" s="181"/>
      <c r="L77" s="37"/>
      <c r="M77" s="181"/>
      <c r="N77" s="37"/>
      <c r="O77" s="181"/>
      <c r="P77" s="37"/>
      <c r="Q77" s="183"/>
      <c r="R77" s="37"/>
      <c r="S77" s="181"/>
      <c r="T77" s="37"/>
      <c r="U77" s="181"/>
      <c r="V77" s="38"/>
      <c r="W77" s="184"/>
      <c r="X77" s="27"/>
      <c r="Y77" s="181"/>
      <c r="Z77" s="27"/>
      <c r="AB77" s="26"/>
      <c r="AD77" s="25"/>
    </row>
    <row r="78" spans="1:32">
      <c r="A78" s="206" t="str">
        <f t="shared" ref="A78:A141" si="125">TEXT(C78, "ddd")</f>
        <v>Mon</v>
      </c>
      <c r="B78" s="207">
        <f t="shared" si="86"/>
        <v>45698</v>
      </c>
      <c r="C78" s="290">
        <f t="shared" si="70"/>
        <v>45698</v>
      </c>
      <c r="D78" s="293" t="str">
        <f t="shared" si="71"/>
        <v>Mon</v>
      </c>
      <c r="E78" s="217">
        <f t="shared" ca="1" si="118"/>
        <v>1</v>
      </c>
      <c r="F78" s="213" t="s">
        <v>41</v>
      </c>
      <c r="H78" s="21"/>
      <c r="I78" s="180"/>
      <c r="J78" s="31"/>
      <c r="K78" s="180"/>
      <c r="L78" s="31"/>
      <c r="M78" s="180"/>
      <c r="N78" s="31"/>
      <c r="O78" s="180"/>
      <c r="P78" s="31"/>
      <c r="Q78" s="183"/>
      <c r="R78" s="31"/>
      <c r="S78" s="180"/>
      <c r="T78" s="31"/>
      <c r="U78" s="180"/>
      <c r="V78" s="39"/>
      <c r="W78" s="184"/>
      <c r="X78" s="15"/>
      <c r="Y78" s="180"/>
      <c r="Z78" s="15"/>
      <c r="AB78" s="22"/>
      <c r="AD78" s="17"/>
    </row>
    <row r="79" spans="1:32">
      <c r="A79" s="206" t="str">
        <f t="shared" ref="A79:A142" si="126">A78</f>
        <v>Mon</v>
      </c>
      <c r="B79" s="207">
        <f t="shared" si="87"/>
        <v>45698</v>
      </c>
      <c r="C79" s="291"/>
      <c r="D79" s="294"/>
      <c r="E79" s="217">
        <f t="shared" ca="1" si="118"/>
        <v>1</v>
      </c>
      <c r="F79" s="214" t="s">
        <v>43</v>
      </c>
      <c r="H79" s="22"/>
      <c r="J79" s="30"/>
      <c r="L79" s="30"/>
      <c r="N79" s="30"/>
      <c r="P79" s="30"/>
      <c r="Q79" s="183"/>
      <c r="R79" s="30"/>
      <c r="T79" s="30"/>
      <c r="V79" s="32"/>
      <c r="W79" s="184"/>
      <c r="X79" s="17"/>
      <c r="Z79" s="17"/>
      <c r="AB79" s="22"/>
      <c r="AD79" s="17"/>
    </row>
    <row r="80" spans="1:32">
      <c r="A80" s="206" t="str">
        <f t="shared" ref="A80" si="127">A78</f>
        <v>Mon</v>
      </c>
      <c r="B80" s="207">
        <f t="shared" si="88"/>
        <v>45698</v>
      </c>
      <c r="C80" s="292"/>
      <c r="D80" s="295"/>
      <c r="E80" s="217">
        <f t="shared" ca="1" si="118"/>
        <v>1</v>
      </c>
      <c r="F80" s="215" t="s">
        <v>45</v>
      </c>
      <c r="G80" s="176"/>
      <c r="H80" s="22"/>
      <c r="J80" s="30"/>
      <c r="L80" s="30"/>
      <c r="N80" s="30"/>
      <c r="P80" s="30"/>
      <c r="Q80" s="183"/>
      <c r="R80" s="30"/>
      <c r="T80" s="30"/>
      <c r="V80" s="32"/>
      <c r="W80" s="184"/>
      <c r="X80" s="17"/>
      <c r="Y80" s="181"/>
      <c r="Z80" s="17"/>
      <c r="AB80" s="22"/>
      <c r="AD80" s="17"/>
    </row>
    <row r="81" spans="1:30">
      <c r="A81" s="206" t="str">
        <f t="shared" si="36"/>
        <v>Tue</v>
      </c>
      <c r="B81" s="207">
        <f t="shared" si="90"/>
        <v>45699</v>
      </c>
      <c r="C81" s="290">
        <f t="shared" si="70"/>
        <v>45699</v>
      </c>
      <c r="D81" s="301" t="str">
        <f t="shared" ref="D81" si="128">IF(WEEKDAY(C78, 2) &lt; 5, TEXT(C78 + 1, "ddd"), TEXT(C78 + 3, "ddd"))</f>
        <v>Tue</v>
      </c>
      <c r="E81" s="217">
        <f t="shared" ca="1" si="118"/>
        <v>1</v>
      </c>
      <c r="F81" s="211" t="s">
        <v>41</v>
      </c>
      <c r="H81" s="21"/>
      <c r="I81" s="180"/>
      <c r="J81" s="31"/>
      <c r="K81" s="180"/>
      <c r="L81" s="31"/>
      <c r="M81" s="180"/>
      <c r="N81" s="31"/>
      <c r="O81" s="180"/>
      <c r="P81" s="31"/>
      <c r="Q81" s="183"/>
      <c r="R81" s="31"/>
      <c r="S81" s="180"/>
      <c r="T81" s="31"/>
      <c r="U81" s="180"/>
      <c r="V81" s="39"/>
      <c r="W81" s="184"/>
      <c r="X81" s="15"/>
      <c r="Y81" s="180"/>
      <c r="Z81" s="15"/>
      <c r="AB81" s="22"/>
      <c r="AD81" s="17"/>
    </row>
    <row r="82" spans="1:30">
      <c r="A82" s="206" t="str">
        <f t="shared" si="40"/>
        <v>Tue</v>
      </c>
      <c r="B82" s="207">
        <f t="shared" si="92"/>
        <v>45699</v>
      </c>
      <c r="C82" s="291"/>
      <c r="D82" s="302"/>
      <c r="E82" s="217">
        <f t="shared" ca="1" si="118"/>
        <v>1</v>
      </c>
      <c r="F82" s="212" t="s">
        <v>43</v>
      </c>
      <c r="H82" s="22"/>
      <c r="J82" s="30"/>
      <c r="L82" s="30"/>
      <c r="N82" s="30"/>
      <c r="P82" s="30"/>
      <c r="Q82" s="183"/>
      <c r="R82" s="30"/>
      <c r="T82" s="30"/>
      <c r="V82" s="32"/>
      <c r="W82" s="184"/>
      <c r="X82" s="17"/>
      <c r="Z82" s="17"/>
      <c r="AB82" s="22"/>
      <c r="AD82" s="17"/>
    </row>
    <row r="83" spans="1:30">
      <c r="A83" s="206" t="str">
        <f t="shared" si="42"/>
        <v>Tue</v>
      </c>
      <c r="B83" s="207">
        <f t="shared" si="94"/>
        <v>45699</v>
      </c>
      <c r="C83" s="292"/>
      <c r="D83" s="303"/>
      <c r="E83" s="217">
        <f t="shared" ca="1" si="118"/>
        <v>1</v>
      </c>
      <c r="F83" s="212" t="s">
        <v>45</v>
      </c>
      <c r="G83" s="176"/>
      <c r="H83" s="22"/>
      <c r="J83" s="30"/>
      <c r="L83" s="30"/>
      <c r="N83" s="30"/>
      <c r="P83" s="30"/>
      <c r="Q83" s="183"/>
      <c r="R83" s="30"/>
      <c r="T83" s="30"/>
      <c r="V83" s="32"/>
      <c r="W83" s="184"/>
      <c r="X83" s="17"/>
      <c r="Y83" s="181"/>
      <c r="Z83" s="17"/>
      <c r="AB83" s="22"/>
      <c r="AD83" s="17"/>
    </row>
    <row r="84" spans="1:30">
      <c r="A84" s="206" t="str">
        <f t="shared" si="44"/>
        <v>Wed</v>
      </c>
      <c r="B84" s="207">
        <f t="shared" si="95"/>
        <v>45700</v>
      </c>
      <c r="C84" s="290">
        <f t="shared" si="70"/>
        <v>45700</v>
      </c>
      <c r="D84" s="293" t="str">
        <f t="shared" si="47"/>
        <v>Wed</v>
      </c>
      <c r="E84" s="217">
        <f t="shared" ca="1" si="118"/>
        <v>1</v>
      </c>
      <c r="F84" s="213" t="s">
        <v>41</v>
      </c>
      <c r="H84" s="24"/>
      <c r="I84" s="180"/>
      <c r="J84" s="33"/>
      <c r="K84" s="180"/>
      <c r="L84" s="33"/>
      <c r="M84" s="180"/>
      <c r="N84" s="33"/>
      <c r="O84" s="180"/>
      <c r="P84" s="33"/>
      <c r="Q84" s="183"/>
      <c r="R84" s="33"/>
      <c r="S84" s="180"/>
      <c r="T84" s="33"/>
      <c r="U84" s="180"/>
      <c r="V84" s="34"/>
      <c r="W84" s="184"/>
      <c r="X84" s="23"/>
      <c r="Y84" s="180"/>
      <c r="Z84" s="23"/>
      <c r="AB84" s="26"/>
      <c r="AD84" s="25"/>
    </row>
    <row r="85" spans="1:30">
      <c r="A85" s="206" t="str">
        <f t="shared" si="48"/>
        <v>Wed</v>
      </c>
      <c r="B85" s="207">
        <f t="shared" si="97"/>
        <v>45700</v>
      </c>
      <c r="C85" s="291"/>
      <c r="D85" s="294"/>
      <c r="E85" s="217">
        <f t="shared" ca="1" si="118"/>
        <v>1</v>
      </c>
      <c r="F85" s="214" t="s">
        <v>43</v>
      </c>
      <c r="H85" s="26"/>
      <c r="J85" s="35"/>
      <c r="L85" s="35"/>
      <c r="N85" s="35"/>
      <c r="P85" s="35"/>
      <c r="Q85" s="183"/>
      <c r="R85" s="35"/>
      <c r="T85" s="35"/>
      <c r="V85" s="36"/>
      <c r="W85" s="184"/>
      <c r="X85" s="25"/>
      <c r="Z85" s="25"/>
      <c r="AB85" s="26"/>
      <c r="AD85" s="25"/>
    </row>
    <row r="86" spans="1:30">
      <c r="A86" s="206" t="str">
        <f t="shared" si="50"/>
        <v>Wed</v>
      </c>
      <c r="B86" s="207">
        <f t="shared" si="98"/>
        <v>45700</v>
      </c>
      <c r="C86" s="292"/>
      <c r="D86" s="295"/>
      <c r="E86" s="217">
        <f t="shared" ca="1" si="118"/>
        <v>1</v>
      </c>
      <c r="F86" s="215" t="s">
        <v>45</v>
      </c>
      <c r="G86" s="176"/>
      <c r="H86" s="28"/>
      <c r="I86" s="181"/>
      <c r="J86" s="37"/>
      <c r="K86" s="181"/>
      <c r="L86" s="37"/>
      <c r="M86" s="181"/>
      <c r="N86" s="37"/>
      <c r="O86" s="181"/>
      <c r="P86" s="37"/>
      <c r="Q86" s="183"/>
      <c r="R86" s="37"/>
      <c r="S86" s="181"/>
      <c r="T86" s="37"/>
      <c r="U86" s="181"/>
      <c r="V86" s="38"/>
      <c r="W86" s="184"/>
      <c r="X86" s="27"/>
      <c r="Y86" s="181"/>
      <c r="Z86" s="27"/>
      <c r="AB86" s="26"/>
      <c r="AD86" s="25"/>
    </row>
    <row r="87" spans="1:30">
      <c r="A87" s="206" t="str">
        <f t="shared" si="52"/>
        <v>Thu</v>
      </c>
      <c r="B87" s="207">
        <f t="shared" si="99"/>
        <v>45701</v>
      </c>
      <c r="C87" s="290">
        <f t="shared" si="70"/>
        <v>45701</v>
      </c>
      <c r="D87" s="301" t="str">
        <f t="shared" si="55"/>
        <v>Thu</v>
      </c>
      <c r="E87" s="217">
        <f t="shared" ca="1" si="118"/>
        <v>1</v>
      </c>
      <c r="F87" s="211" t="s">
        <v>41</v>
      </c>
      <c r="H87" s="21"/>
      <c r="I87" s="180"/>
      <c r="J87" s="31"/>
      <c r="K87" s="180"/>
      <c r="L87" s="31"/>
      <c r="M87" s="180"/>
      <c r="N87" s="31"/>
      <c r="O87" s="180"/>
      <c r="P87" s="31"/>
      <c r="Q87" s="183"/>
      <c r="R87" s="31"/>
      <c r="S87" s="180"/>
      <c r="T87" s="31"/>
      <c r="U87" s="180"/>
      <c r="V87" s="39"/>
      <c r="W87" s="184"/>
      <c r="X87" s="15"/>
      <c r="Y87" s="180"/>
      <c r="Z87" s="15"/>
      <c r="AB87" s="22"/>
      <c r="AD87" s="17"/>
    </row>
    <row r="88" spans="1:30">
      <c r="A88" s="206" t="str">
        <f t="shared" si="56"/>
        <v>Thu</v>
      </c>
      <c r="B88" s="207">
        <f t="shared" si="100"/>
        <v>45701</v>
      </c>
      <c r="C88" s="291"/>
      <c r="D88" s="302"/>
      <c r="E88" s="217">
        <f t="shared" ca="1" si="118"/>
        <v>1</v>
      </c>
      <c r="F88" s="212" t="s">
        <v>43</v>
      </c>
      <c r="H88" s="22"/>
      <c r="J88" s="30"/>
      <c r="L88" s="30"/>
      <c r="N88" s="30"/>
      <c r="P88" s="30"/>
      <c r="Q88" s="183"/>
      <c r="R88" s="30"/>
      <c r="T88" s="30"/>
      <c r="V88" s="32"/>
      <c r="W88" s="184"/>
      <c r="X88" s="17"/>
      <c r="Z88" s="17"/>
      <c r="AB88" s="22"/>
      <c r="AD88" s="17"/>
    </row>
    <row r="89" spans="1:30">
      <c r="A89" s="206" t="str">
        <f t="shared" si="58"/>
        <v>Thu</v>
      </c>
      <c r="B89" s="207">
        <f t="shared" si="101"/>
        <v>45701</v>
      </c>
      <c r="C89" s="292"/>
      <c r="D89" s="303"/>
      <c r="E89" s="217">
        <f t="shared" ca="1" si="118"/>
        <v>1</v>
      </c>
      <c r="F89" s="212" t="s">
        <v>45</v>
      </c>
      <c r="G89" s="176"/>
      <c r="H89" s="22"/>
      <c r="J89" s="30"/>
      <c r="L89" s="30"/>
      <c r="N89" s="30"/>
      <c r="P89" s="30"/>
      <c r="Q89" s="183"/>
      <c r="R89" s="30"/>
      <c r="T89" s="30"/>
      <c r="V89" s="32"/>
      <c r="W89" s="184"/>
      <c r="X89" s="17"/>
      <c r="Y89" s="181"/>
      <c r="Z89" s="17"/>
      <c r="AB89" s="22"/>
      <c r="AD89" s="17"/>
    </row>
    <row r="90" spans="1:30">
      <c r="A90" s="206" t="str">
        <f t="shared" si="60"/>
        <v>Fri</v>
      </c>
      <c r="B90" s="207">
        <f t="shared" si="102"/>
        <v>45702</v>
      </c>
      <c r="C90" s="290">
        <f t="shared" si="70"/>
        <v>45702</v>
      </c>
      <c r="D90" s="293" t="str">
        <f t="shared" si="63"/>
        <v>Fri</v>
      </c>
      <c r="E90" s="217">
        <f t="shared" ca="1" si="118"/>
        <v>1</v>
      </c>
      <c r="F90" s="213" t="s">
        <v>41</v>
      </c>
      <c r="H90" s="24"/>
      <c r="I90" s="180"/>
      <c r="J90" s="33"/>
      <c r="K90" s="180"/>
      <c r="L90" s="33"/>
      <c r="M90" s="180"/>
      <c r="N90" s="33"/>
      <c r="O90" s="180"/>
      <c r="P90" s="33"/>
      <c r="Q90" s="183"/>
      <c r="R90" s="33"/>
      <c r="S90" s="180"/>
      <c r="T90" s="33"/>
      <c r="U90" s="180"/>
      <c r="V90" s="34"/>
      <c r="W90" s="184"/>
      <c r="X90" s="23"/>
      <c r="Y90" s="180"/>
      <c r="Z90" s="23"/>
      <c r="AB90" s="26"/>
      <c r="AD90" s="25"/>
    </row>
    <row r="91" spans="1:30">
      <c r="A91" s="206" t="str">
        <f t="shared" si="64"/>
        <v>Fri</v>
      </c>
      <c r="B91" s="207">
        <f t="shared" si="103"/>
        <v>45702</v>
      </c>
      <c r="C91" s="291"/>
      <c r="D91" s="294"/>
      <c r="E91" s="217">
        <f t="shared" ca="1" si="118"/>
        <v>1</v>
      </c>
      <c r="F91" s="214" t="s">
        <v>43</v>
      </c>
      <c r="H91" s="26"/>
      <c r="J91" s="35"/>
      <c r="L91" s="35"/>
      <c r="N91" s="35"/>
      <c r="P91" s="35"/>
      <c r="Q91" s="183"/>
      <c r="R91" s="35"/>
      <c r="T91" s="35"/>
      <c r="V91" s="36"/>
      <c r="W91" s="184"/>
      <c r="X91" s="25"/>
      <c r="Z91" s="25"/>
      <c r="AB91" s="26"/>
      <c r="AD91" s="25"/>
    </row>
    <row r="92" spans="1:30">
      <c r="A92" s="206" t="str">
        <f t="shared" si="66"/>
        <v>Fri</v>
      </c>
      <c r="B92" s="207">
        <f t="shared" si="104"/>
        <v>45702</v>
      </c>
      <c r="C92" s="292"/>
      <c r="D92" s="295"/>
      <c r="E92" s="217">
        <f t="shared" ca="1" si="118"/>
        <v>1</v>
      </c>
      <c r="F92" s="215" t="s">
        <v>45</v>
      </c>
      <c r="G92" s="176"/>
      <c r="H92" s="28"/>
      <c r="I92" s="181"/>
      <c r="J92" s="37"/>
      <c r="K92" s="181"/>
      <c r="L92" s="37"/>
      <c r="M92" s="181"/>
      <c r="N92" s="37"/>
      <c r="O92" s="181"/>
      <c r="P92" s="37"/>
      <c r="Q92" s="183"/>
      <c r="R92" s="37"/>
      <c r="S92" s="181"/>
      <c r="T92" s="37"/>
      <c r="U92" s="181"/>
      <c r="V92" s="38"/>
      <c r="W92" s="184"/>
      <c r="X92" s="27"/>
      <c r="Y92" s="181"/>
      <c r="Z92" s="27"/>
      <c r="AB92" s="26"/>
      <c r="AD92" s="25"/>
    </row>
    <row r="93" spans="1:30">
      <c r="A93" s="206" t="str">
        <f t="shared" ref="A93:A156" si="129">TEXT(C93, "ddd")</f>
        <v>Mon</v>
      </c>
      <c r="B93" s="207">
        <f t="shared" si="105"/>
        <v>45705</v>
      </c>
      <c r="C93" s="290">
        <f t="shared" si="70"/>
        <v>45705</v>
      </c>
      <c r="D93" s="301" t="str">
        <f t="shared" si="71"/>
        <v>Mon</v>
      </c>
      <c r="E93" s="217">
        <f t="shared" ca="1" si="118"/>
        <v>0</v>
      </c>
      <c r="F93" s="211" t="s">
        <v>41</v>
      </c>
      <c r="H93" s="21"/>
      <c r="I93" s="180"/>
      <c r="J93" s="31"/>
      <c r="K93" s="180"/>
      <c r="L93" s="31"/>
      <c r="M93" s="180"/>
      <c r="N93" s="31"/>
      <c r="O93" s="180"/>
      <c r="P93" s="31"/>
      <c r="Q93" s="183"/>
      <c r="R93" s="31"/>
      <c r="S93" s="180"/>
      <c r="T93" s="31"/>
      <c r="U93" s="180"/>
      <c r="V93" s="39"/>
      <c r="W93" s="184"/>
      <c r="X93" s="15"/>
      <c r="Y93" s="180"/>
      <c r="Z93" s="15"/>
      <c r="AB93" s="22"/>
      <c r="AD93" s="17"/>
    </row>
    <row r="94" spans="1:30">
      <c r="A94" s="206" t="str">
        <f t="shared" ref="A94:A157" si="130">A93</f>
        <v>Mon</v>
      </c>
      <c r="B94" s="207">
        <f t="shared" si="106"/>
        <v>45705</v>
      </c>
      <c r="C94" s="291"/>
      <c r="D94" s="302"/>
      <c r="E94" s="217">
        <f t="shared" ca="1" si="118"/>
        <v>0</v>
      </c>
      <c r="F94" s="212" t="s">
        <v>43</v>
      </c>
      <c r="H94" s="22"/>
      <c r="J94" s="30"/>
      <c r="L94" s="30"/>
      <c r="N94" s="30"/>
      <c r="P94" s="30"/>
      <c r="Q94" s="183"/>
      <c r="R94" s="30"/>
      <c r="T94" s="30"/>
      <c r="V94" s="32"/>
      <c r="W94" s="184"/>
      <c r="X94" s="17"/>
      <c r="Z94" s="17"/>
      <c r="AB94" s="22"/>
      <c r="AD94" s="17"/>
    </row>
    <row r="95" spans="1:30">
      <c r="A95" s="206" t="str">
        <f t="shared" ref="A95" si="131">A93</f>
        <v>Mon</v>
      </c>
      <c r="B95" s="207">
        <f t="shared" si="107"/>
        <v>45705</v>
      </c>
      <c r="C95" s="292"/>
      <c r="D95" s="303"/>
      <c r="E95" s="217">
        <f t="shared" ca="1" si="118"/>
        <v>0</v>
      </c>
      <c r="F95" s="212" t="s">
        <v>45</v>
      </c>
      <c r="G95" s="176"/>
      <c r="H95" s="22"/>
      <c r="J95" s="30"/>
      <c r="L95" s="30"/>
      <c r="N95" s="30"/>
      <c r="P95" s="30"/>
      <c r="Q95" s="183"/>
      <c r="R95" s="30"/>
      <c r="T95" s="30"/>
      <c r="V95" s="32"/>
      <c r="W95" s="184"/>
      <c r="X95" s="17"/>
      <c r="Y95" s="181"/>
      <c r="Z95" s="17"/>
      <c r="AB95" s="22"/>
      <c r="AD95" s="17"/>
    </row>
    <row r="96" spans="1:30">
      <c r="A96" s="206" t="str">
        <f t="shared" ref="A96:A159" si="132">TEXT(C96, "ddd")</f>
        <v>Tue</v>
      </c>
      <c r="B96" s="207">
        <f t="shared" si="109"/>
        <v>45706</v>
      </c>
      <c r="C96" s="290">
        <f t="shared" si="70"/>
        <v>45706</v>
      </c>
      <c r="D96" s="293" t="str">
        <f t="shared" ref="D96" si="133">IF(WEEKDAY(C93, 2) &lt; 5, TEXT(C93 + 1, "ddd"), TEXT(C93 + 3, "ddd"))</f>
        <v>Tue</v>
      </c>
      <c r="E96" s="217">
        <f t="shared" ca="1" si="118"/>
        <v>1</v>
      </c>
      <c r="F96" s="213" t="s">
        <v>41</v>
      </c>
      <c r="H96" s="21"/>
      <c r="I96" s="180"/>
      <c r="J96" s="31"/>
      <c r="K96" s="180"/>
      <c r="L96" s="31"/>
      <c r="M96" s="180"/>
      <c r="N96" s="31"/>
      <c r="O96" s="180"/>
      <c r="P96" s="31"/>
      <c r="Q96" s="183"/>
      <c r="R96" s="31"/>
      <c r="S96" s="180"/>
      <c r="T96" s="31"/>
      <c r="U96" s="180"/>
      <c r="V96" s="39"/>
      <c r="W96" s="184"/>
      <c r="X96" s="15"/>
      <c r="Y96" s="180"/>
      <c r="Z96" s="15"/>
      <c r="AB96" s="22"/>
      <c r="AD96" s="17"/>
    </row>
    <row r="97" spans="1:30">
      <c r="A97" s="206" t="str">
        <f t="shared" ref="A97:A160" si="134">A96</f>
        <v>Tue</v>
      </c>
      <c r="B97" s="207">
        <f t="shared" si="111"/>
        <v>45706</v>
      </c>
      <c r="C97" s="291"/>
      <c r="D97" s="294"/>
      <c r="E97" s="217">
        <f t="shared" ca="1" si="118"/>
        <v>1</v>
      </c>
      <c r="F97" s="214" t="s">
        <v>43</v>
      </c>
      <c r="H97" s="22"/>
      <c r="J97" s="30"/>
      <c r="L97" s="30"/>
      <c r="N97" s="30"/>
      <c r="P97" s="30"/>
      <c r="Q97" s="183"/>
      <c r="R97" s="30"/>
      <c r="T97" s="30"/>
      <c r="V97" s="32"/>
      <c r="W97" s="184"/>
      <c r="X97" s="17"/>
      <c r="Z97" s="17"/>
      <c r="AB97" s="22"/>
      <c r="AD97" s="17"/>
    </row>
    <row r="98" spans="1:30">
      <c r="A98" s="206" t="str">
        <f t="shared" ref="A98:A158" si="135">A96</f>
        <v>Tue</v>
      </c>
      <c r="B98" s="207">
        <f t="shared" si="113"/>
        <v>45706</v>
      </c>
      <c r="C98" s="292"/>
      <c r="D98" s="295"/>
      <c r="E98" s="217">
        <f t="shared" ca="1" si="118"/>
        <v>1</v>
      </c>
      <c r="F98" s="215" t="s">
        <v>45</v>
      </c>
      <c r="G98" s="176"/>
      <c r="H98" s="22"/>
      <c r="J98" s="30"/>
      <c r="L98" s="30"/>
      <c r="N98" s="30"/>
      <c r="P98" s="30"/>
      <c r="Q98" s="183"/>
      <c r="R98" s="30"/>
      <c r="T98" s="30"/>
      <c r="V98" s="32"/>
      <c r="W98" s="184"/>
      <c r="X98" s="17"/>
      <c r="Y98" s="181"/>
      <c r="Z98" s="17"/>
      <c r="AB98" s="22"/>
      <c r="AD98" s="17"/>
    </row>
    <row r="99" spans="1:30">
      <c r="A99" s="206" t="str">
        <f t="shared" ref="A99:A162" si="136">TEXT(C99, "ddd")</f>
        <v>Wed</v>
      </c>
      <c r="B99" s="207">
        <f t="shared" si="114"/>
        <v>45707</v>
      </c>
      <c r="C99" s="290">
        <f t="shared" ref="C99:C162" si="137">WORKDAY(C96, 1)</f>
        <v>45707</v>
      </c>
      <c r="D99" s="301" t="str">
        <f t="shared" ref="D99:D159" si="138">IF(WEEKDAY(C96, 2) &lt; 5, TEXT(C96 + 1, "ddd"), TEXT(C96 + 3, "ddd"))</f>
        <v>Wed</v>
      </c>
      <c r="E99" s="217">
        <f t="shared" ca="1" si="118"/>
        <v>1</v>
      </c>
      <c r="F99" s="211" t="s">
        <v>41</v>
      </c>
      <c r="H99" s="24"/>
      <c r="I99" s="180"/>
      <c r="J99" s="33"/>
      <c r="K99" s="180"/>
      <c r="L99" s="33"/>
      <c r="M99" s="180"/>
      <c r="N99" s="33"/>
      <c r="O99" s="180"/>
      <c r="P99" s="33"/>
      <c r="Q99" s="183"/>
      <c r="R99" s="33"/>
      <c r="S99" s="180"/>
      <c r="T99" s="33"/>
      <c r="U99" s="180"/>
      <c r="V99" s="34"/>
      <c r="W99" s="184"/>
      <c r="X99" s="23"/>
      <c r="Y99" s="180"/>
      <c r="Z99" s="23"/>
      <c r="AB99" s="26"/>
      <c r="AD99" s="25"/>
    </row>
    <row r="100" spans="1:30">
      <c r="A100" s="206" t="str">
        <f t="shared" ref="A100:A163" si="139">A99</f>
        <v>Wed</v>
      </c>
      <c r="B100" s="207">
        <f t="shared" si="116"/>
        <v>45707</v>
      </c>
      <c r="C100" s="291"/>
      <c r="D100" s="302"/>
      <c r="E100" s="217">
        <f t="shared" ca="1" si="118"/>
        <v>1</v>
      </c>
      <c r="F100" s="212" t="s">
        <v>43</v>
      </c>
      <c r="H100" s="26"/>
      <c r="J100" s="35"/>
      <c r="L100" s="35"/>
      <c r="N100" s="35"/>
      <c r="P100" s="35"/>
      <c r="Q100" s="183"/>
      <c r="R100" s="35"/>
      <c r="T100" s="35"/>
      <c r="V100" s="36"/>
      <c r="W100" s="184"/>
      <c r="X100" s="25"/>
      <c r="Z100" s="25"/>
      <c r="AB100" s="26"/>
      <c r="AD100" s="25"/>
    </row>
    <row r="101" spans="1:30">
      <c r="A101" s="206" t="str">
        <f t="shared" ref="A101:A161" si="140">A99</f>
        <v>Wed</v>
      </c>
      <c r="B101" s="207">
        <f t="shared" si="117"/>
        <v>45707</v>
      </c>
      <c r="C101" s="292"/>
      <c r="D101" s="303"/>
      <c r="E101" s="217">
        <f t="shared" ca="1" si="118"/>
        <v>1</v>
      </c>
      <c r="F101" s="212" t="s">
        <v>45</v>
      </c>
      <c r="G101" s="176"/>
      <c r="H101" s="28"/>
      <c r="I101" s="181"/>
      <c r="J101" s="37"/>
      <c r="K101" s="181"/>
      <c r="L101" s="37"/>
      <c r="M101" s="181"/>
      <c r="N101" s="37"/>
      <c r="O101" s="181"/>
      <c r="P101" s="37"/>
      <c r="Q101" s="183"/>
      <c r="R101" s="37"/>
      <c r="S101" s="181"/>
      <c r="T101" s="37"/>
      <c r="U101" s="181"/>
      <c r="V101" s="38"/>
      <c r="W101" s="184"/>
      <c r="X101" s="27"/>
      <c r="Y101" s="181"/>
      <c r="Z101" s="27"/>
      <c r="AB101" s="26"/>
      <c r="AD101" s="25"/>
    </row>
    <row r="102" spans="1:30">
      <c r="A102" s="206" t="str">
        <f t="shared" ref="A102:A165" si="141">TEXT(C102, "ddd")</f>
        <v>Thu</v>
      </c>
      <c r="B102" s="207">
        <f t="shared" ref="B102" si="142">C102</f>
        <v>45708</v>
      </c>
      <c r="C102" s="290">
        <f t="shared" si="137"/>
        <v>45708</v>
      </c>
      <c r="D102" s="293" t="str">
        <f t="shared" ref="D102:D162" si="143">IF(WEEKDAY(C99, 2) &lt; 5, TEXT(C99 + 1, "ddd"), TEXT(C99 + 3, "ddd"))</f>
        <v>Thu</v>
      </c>
      <c r="E102" s="217">
        <f t="shared" ca="1" si="118"/>
        <v>1</v>
      </c>
      <c r="F102" s="213" t="s">
        <v>41</v>
      </c>
      <c r="H102" s="21"/>
      <c r="I102" s="180"/>
      <c r="J102" s="31"/>
      <c r="K102" s="180"/>
      <c r="L102" s="31"/>
      <c r="M102" s="180"/>
      <c r="N102" s="31"/>
      <c r="O102" s="180"/>
      <c r="P102" s="31"/>
      <c r="Q102" s="183"/>
      <c r="R102" s="31"/>
      <c r="S102" s="180"/>
      <c r="T102" s="31"/>
      <c r="U102" s="180"/>
      <c r="V102" s="39"/>
      <c r="W102" s="184"/>
      <c r="X102" s="15"/>
      <c r="Y102" s="180"/>
      <c r="Z102" s="15"/>
      <c r="AB102" s="22"/>
      <c r="AD102" s="17"/>
    </row>
    <row r="103" spans="1:30">
      <c r="A103" s="206" t="str">
        <f t="shared" ref="A103:A166" si="144">A102</f>
        <v>Thu</v>
      </c>
      <c r="B103" s="207">
        <f t="shared" ref="B103:B166" si="145">C102</f>
        <v>45708</v>
      </c>
      <c r="C103" s="291"/>
      <c r="D103" s="294"/>
      <c r="E103" s="217">
        <f t="shared" ca="1" si="118"/>
        <v>1</v>
      </c>
      <c r="F103" s="214" t="s">
        <v>43</v>
      </c>
      <c r="H103" s="22"/>
      <c r="J103" s="30"/>
      <c r="L103" s="30"/>
      <c r="N103" s="30"/>
      <c r="P103" s="30"/>
      <c r="Q103" s="183"/>
      <c r="R103" s="30"/>
      <c r="T103" s="30"/>
      <c r="V103" s="32"/>
      <c r="W103" s="184"/>
      <c r="X103" s="17"/>
      <c r="Z103" s="17"/>
      <c r="AB103" s="22"/>
      <c r="AD103" s="17"/>
    </row>
    <row r="104" spans="1:30">
      <c r="A104" s="206" t="str">
        <f t="shared" ref="A104:A164" si="146">A102</f>
        <v>Thu</v>
      </c>
      <c r="B104" s="207">
        <f t="shared" ref="B104" si="147">C102</f>
        <v>45708</v>
      </c>
      <c r="C104" s="292"/>
      <c r="D104" s="295"/>
      <c r="E104" s="217">
        <f t="shared" ca="1" si="118"/>
        <v>1</v>
      </c>
      <c r="F104" s="215" t="s">
        <v>45</v>
      </c>
      <c r="G104" s="176"/>
      <c r="H104" s="22"/>
      <c r="J104" s="30"/>
      <c r="L104" s="30"/>
      <c r="N104" s="30"/>
      <c r="P104" s="30"/>
      <c r="Q104" s="183"/>
      <c r="R104" s="30"/>
      <c r="T104" s="30"/>
      <c r="V104" s="32"/>
      <c r="W104" s="184"/>
      <c r="X104" s="17"/>
      <c r="Y104" s="181"/>
      <c r="Z104" s="17"/>
      <c r="AB104" s="22"/>
      <c r="AD104" s="17"/>
    </row>
    <row r="105" spans="1:30">
      <c r="A105" s="206" t="str">
        <f t="shared" ref="A105:A168" si="148">TEXT(C105, "ddd")</f>
        <v>Fri</v>
      </c>
      <c r="B105" s="207">
        <f t="shared" ref="B105" si="149">C105</f>
        <v>45709</v>
      </c>
      <c r="C105" s="290">
        <f t="shared" si="137"/>
        <v>45709</v>
      </c>
      <c r="D105" s="301" t="str">
        <f t="shared" ref="D105:D165" si="150">IF(WEEKDAY(C102, 2) &lt; 5, TEXT(C102 + 1, "ddd"), TEXT(C102 + 3, "ddd"))</f>
        <v>Fri</v>
      </c>
      <c r="E105" s="217">
        <f t="shared" ca="1" si="118"/>
        <v>1</v>
      </c>
      <c r="F105" s="211" t="s">
        <v>41</v>
      </c>
      <c r="H105" s="24"/>
      <c r="I105" s="180"/>
      <c r="J105" s="33"/>
      <c r="K105" s="180"/>
      <c r="L105" s="33"/>
      <c r="M105" s="180"/>
      <c r="N105" s="33"/>
      <c r="O105" s="180"/>
      <c r="P105" s="33"/>
      <c r="Q105" s="183"/>
      <c r="R105" s="33"/>
      <c r="S105" s="180"/>
      <c r="T105" s="33"/>
      <c r="U105" s="180"/>
      <c r="V105" s="34"/>
      <c r="W105" s="184"/>
      <c r="X105" s="23"/>
      <c r="Y105" s="180"/>
      <c r="Z105" s="23"/>
      <c r="AB105" s="26"/>
      <c r="AD105" s="25"/>
    </row>
    <row r="106" spans="1:30">
      <c r="A106" s="206" t="str">
        <f t="shared" ref="A106:A169" si="151">A105</f>
        <v>Fri</v>
      </c>
      <c r="B106" s="207">
        <f t="shared" ref="B106:B169" si="152">C105</f>
        <v>45709</v>
      </c>
      <c r="C106" s="291"/>
      <c r="D106" s="302"/>
      <c r="E106" s="217">
        <f t="shared" ca="1" si="118"/>
        <v>1</v>
      </c>
      <c r="F106" s="212" t="s">
        <v>43</v>
      </c>
      <c r="H106" s="26"/>
      <c r="J106" s="35"/>
      <c r="L106" s="35"/>
      <c r="N106" s="35"/>
      <c r="P106" s="35"/>
      <c r="Q106" s="183"/>
      <c r="R106" s="35"/>
      <c r="T106" s="35"/>
      <c r="V106" s="36"/>
      <c r="W106" s="184"/>
      <c r="X106" s="25"/>
      <c r="Z106" s="25"/>
      <c r="AB106" s="26"/>
      <c r="AD106" s="25"/>
    </row>
    <row r="107" spans="1:30">
      <c r="A107" s="206" t="str">
        <f t="shared" ref="A107:A167" si="153">A105</f>
        <v>Fri</v>
      </c>
      <c r="B107" s="207">
        <f t="shared" ref="B107" si="154">C105</f>
        <v>45709</v>
      </c>
      <c r="C107" s="292"/>
      <c r="D107" s="303"/>
      <c r="E107" s="217">
        <f t="shared" ca="1" si="118"/>
        <v>1</v>
      </c>
      <c r="F107" s="212" t="s">
        <v>45</v>
      </c>
      <c r="G107" s="176"/>
      <c r="H107" s="28"/>
      <c r="I107" s="181"/>
      <c r="J107" s="37"/>
      <c r="K107" s="181"/>
      <c r="L107" s="37"/>
      <c r="M107" s="181"/>
      <c r="N107" s="37"/>
      <c r="O107" s="181"/>
      <c r="P107" s="37"/>
      <c r="Q107" s="183"/>
      <c r="R107" s="37"/>
      <c r="S107" s="181"/>
      <c r="T107" s="37"/>
      <c r="U107" s="181"/>
      <c r="V107" s="38"/>
      <c r="W107" s="184"/>
      <c r="X107" s="27"/>
      <c r="Y107" s="181"/>
      <c r="Z107" s="27"/>
      <c r="AB107" s="26"/>
      <c r="AD107" s="25"/>
    </row>
    <row r="108" spans="1:30">
      <c r="A108" s="206" t="str">
        <f t="shared" ref="A108:A171" si="155">TEXT(C108, "ddd")</f>
        <v>Mon</v>
      </c>
      <c r="B108" s="207">
        <f t="shared" ref="B108:B141" si="156">C108</f>
        <v>45712</v>
      </c>
      <c r="C108" s="290">
        <f t="shared" si="137"/>
        <v>45712</v>
      </c>
      <c r="D108" s="293" t="str">
        <f t="shared" ref="D108:D168" si="157">IF(WEEKDAY(C105, 2) &lt; 5, TEXT(C105 + 1, "ddd"), TEXT(C105 + 3, "ddd"))</f>
        <v>Mon</v>
      </c>
      <c r="E108" s="217">
        <f t="shared" ca="1" si="118"/>
        <v>1</v>
      </c>
      <c r="F108" s="213" t="s">
        <v>41</v>
      </c>
      <c r="H108" s="21"/>
      <c r="I108" s="180"/>
      <c r="J108" s="31"/>
      <c r="K108" s="180"/>
      <c r="L108" s="31"/>
      <c r="M108" s="180"/>
      <c r="N108" s="31"/>
      <c r="O108" s="180"/>
      <c r="P108" s="31"/>
      <c r="Q108" s="183"/>
      <c r="R108" s="31"/>
      <c r="S108" s="180"/>
      <c r="T108" s="31"/>
      <c r="U108" s="180"/>
      <c r="V108" s="39"/>
      <c r="W108" s="184"/>
      <c r="X108" s="15"/>
      <c r="Y108" s="180"/>
      <c r="Z108" s="15"/>
      <c r="AB108" s="22"/>
      <c r="AD108" s="17"/>
    </row>
    <row r="109" spans="1:30">
      <c r="A109" s="206" t="str">
        <f t="shared" ref="A109:A172" si="158">A108</f>
        <v>Mon</v>
      </c>
      <c r="B109" s="207">
        <f t="shared" ref="B109:B172" si="159">C108</f>
        <v>45712</v>
      </c>
      <c r="C109" s="291"/>
      <c r="D109" s="294"/>
      <c r="E109" s="217">
        <f t="shared" ca="1" si="118"/>
        <v>1</v>
      </c>
      <c r="F109" s="214" t="s">
        <v>43</v>
      </c>
      <c r="H109" s="22"/>
      <c r="J109" s="30"/>
      <c r="L109" s="30"/>
      <c r="N109" s="30"/>
      <c r="P109" s="30"/>
      <c r="Q109" s="183"/>
      <c r="R109" s="30"/>
      <c r="T109" s="30"/>
      <c r="V109" s="32"/>
      <c r="W109" s="184"/>
      <c r="X109" s="17"/>
      <c r="Z109" s="17"/>
      <c r="AB109" s="22"/>
      <c r="AD109" s="17"/>
    </row>
    <row r="110" spans="1:30">
      <c r="A110" s="206" t="str">
        <f t="shared" ref="A110" si="160">A108</f>
        <v>Mon</v>
      </c>
      <c r="B110" s="207">
        <f t="shared" ref="B110:B143" si="161">C108</f>
        <v>45712</v>
      </c>
      <c r="C110" s="292"/>
      <c r="D110" s="295"/>
      <c r="E110" s="217">
        <f t="shared" ca="1" si="118"/>
        <v>1</v>
      </c>
      <c r="F110" s="215" t="s">
        <v>45</v>
      </c>
      <c r="G110" s="176"/>
      <c r="H110" s="22"/>
      <c r="J110" s="30"/>
      <c r="L110" s="30"/>
      <c r="N110" s="30"/>
      <c r="P110" s="30"/>
      <c r="Q110" s="183"/>
      <c r="R110" s="30"/>
      <c r="T110" s="30"/>
      <c r="V110" s="32"/>
      <c r="W110" s="184"/>
      <c r="X110" s="17"/>
      <c r="Y110" s="181"/>
      <c r="Z110" s="17"/>
      <c r="AB110" s="22"/>
      <c r="AD110" s="17"/>
    </row>
    <row r="111" spans="1:30">
      <c r="A111" s="206" t="str">
        <f t="shared" si="132"/>
        <v>Tue</v>
      </c>
      <c r="B111" s="207">
        <f t="shared" ref="B111:B144" si="162">C111</f>
        <v>45713</v>
      </c>
      <c r="C111" s="290">
        <f t="shared" si="137"/>
        <v>45713</v>
      </c>
      <c r="D111" s="301" t="str">
        <f t="shared" ref="D111" si="163">IF(WEEKDAY(C108, 2) &lt; 5, TEXT(C108 + 1, "ddd"), TEXT(C108 + 3, "ddd"))</f>
        <v>Tue</v>
      </c>
      <c r="E111" s="217">
        <f t="shared" ca="1" si="118"/>
        <v>1</v>
      </c>
      <c r="F111" s="211" t="s">
        <v>41</v>
      </c>
      <c r="H111" s="21"/>
      <c r="I111" s="180"/>
      <c r="J111" s="31"/>
      <c r="K111" s="180"/>
      <c r="L111" s="31"/>
      <c r="M111" s="180"/>
      <c r="N111" s="31"/>
      <c r="O111" s="180"/>
      <c r="P111" s="31"/>
      <c r="Q111" s="183"/>
      <c r="R111" s="31"/>
      <c r="S111" s="180"/>
      <c r="T111" s="31"/>
      <c r="U111" s="180"/>
      <c r="V111" s="39"/>
      <c r="W111" s="184"/>
      <c r="X111" s="15"/>
      <c r="Y111" s="180"/>
      <c r="Z111" s="15"/>
      <c r="AB111" s="22"/>
      <c r="AD111" s="17"/>
    </row>
    <row r="112" spans="1:30">
      <c r="A112" s="206" t="str">
        <f t="shared" si="134"/>
        <v>Tue</v>
      </c>
      <c r="B112" s="207">
        <f t="shared" ref="B112:B175" si="164">C111</f>
        <v>45713</v>
      </c>
      <c r="C112" s="291"/>
      <c r="D112" s="302"/>
      <c r="E112" s="217">
        <f t="shared" ca="1" si="118"/>
        <v>1</v>
      </c>
      <c r="F112" s="212" t="s">
        <v>43</v>
      </c>
      <c r="H112" s="22"/>
      <c r="J112" s="30"/>
      <c r="L112" s="30"/>
      <c r="N112" s="30"/>
      <c r="P112" s="30"/>
      <c r="Q112" s="183"/>
      <c r="R112" s="30"/>
      <c r="T112" s="30"/>
      <c r="V112" s="32"/>
      <c r="W112" s="184"/>
      <c r="X112" s="17"/>
      <c r="Z112" s="17"/>
      <c r="AB112" s="22"/>
      <c r="AD112" s="17"/>
    </row>
    <row r="113" spans="1:30">
      <c r="A113" s="206" t="str">
        <f t="shared" si="135"/>
        <v>Tue</v>
      </c>
      <c r="B113" s="207">
        <f t="shared" ref="B113:B146" si="165">C111</f>
        <v>45713</v>
      </c>
      <c r="C113" s="292"/>
      <c r="D113" s="303"/>
      <c r="E113" s="217">
        <f t="shared" ca="1" si="118"/>
        <v>1</v>
      </c>
      <c r="F113" s="212" t="s">
        <v>45</v>
      </c>
      <c r="G113" s="176"/>
      <c r="H113" s="22"/>
      <c r="J113" s="30"/>
      <c r="L113" s="30"/>
      <c r="N113" s="30"/>
      <c r="P113" s="30"/>
      <c r="Q113" s="183"/>
      <c r="R113" s="30"/>
      <c r="T113" s="30"/>
      <c r="V113" s="32"/>
      <c r="W113" s="184"/>
      <c r="X113" s="17"/>
      <c r="Y113" s="181"/>
      <c r="Z113" s="17"/>
      <c r="AB113" s="22"/>
      <c r="AD113" s="17"/>
    </row>
    <row r="114" spans="1:30">
      <c r="A114" s="206" t="str">
        <f t="shared" si="136"/>
        <v>Wed</v>
      </c>
      <c r="B114" s="207">
        <f t="shared" ref="B114:B147" si="166">C114</f>
        <v>45714</v>
      </c>
      <c r="C114" s="290">
        <f t="shared" si="137"/>
        <v>45714</v>
      </c>
      <c r="D114" s="293" t="str">
        <f t="shared" si="138"/>
        <v>Wed</v>
      </c>
      <c r="E114" s="217">
        <f t="shared" ca="1" si="118"/>
        <v>1</v>
      </c>
      <c r="F114" s="213" t="s">
        <v>41</v>
      </c>
      <c r="H114" s="24"/>
      <c r="I114" s="180"/>
      <c r="J114" s="33"/>
      <c r="K114" s="180"/>
      <c r="L114" s="33"/>
      <c r="M114" s="180"/>
      <c r="N114" s="33"/>
      <c r="O114" s="180"/>
      <c r="P114" s="33"/>
      <c r="Q114" s="183"/>
      <c r="R114" s="33"/>
      <c r="S114" s="180"/>
      <c r="T114" s="33"/>
      <c r="U114" s="180"/>
      <c r="V114" s="34"/>
      <c r="W114" s="184"/>
      <c r="X114" s="23"/>
      <c r="Y114" s="180"/>
      <c r="Z114" s="23"/>
      <c r="AB114" s="26"/>
      <c r="AD114" s="25"/>
    </row>
    <row r="115" spans="1:30">
      <c r="A115" s="206" t="str">
        <f t="shared" si="139"/>
        <v>Wed</v>
      </c>
      <c r="B115" s="207">
        <f t="shared" ref="B115:B178" si="167">C114</f>
        <v>45714</v>
      </c>
      <c r="C115" s="291"/>
      <c r="D115" s="294"/>
      <c r="E115" s="217">
        <f t="shared" ca="1" si="118"/>
        <v>1</v>
      </c>
      <c r="F115" s="214" t="s">
        <v>43</v>
      </c>
      <c r="H115" s="26"/>
      <c r="J115" s="35"/>
      <c r="L115" s="35"/>
      <c r="N115" s="35"/>
      <c r="P115" s="35"/>
      <c r="Q115" s="183"/>
      <c r="R115" s="35"/>
      <c r="T115" s="35"/>
      <c r="V115" s="36"/>
      <c r="W115" s="184"/>
      <c r="X115" s="25"/>
      <c r="Z115" s="25"/>
      <c r="AB115" s="26"/>
      <c r="AD115" s="25"/>
    </row>
    <row r="116" spans="1:30">
      <c r="A116" s="206" t="str">
        <f t="shared" si="140"/>
        <v>Wed</v>
      </c>
      <c r="B116" s="207">
        <f t="shared" ref="B116:B149" si="168">C114</f>
        <v>45714</v>
      </c>
      <c r="C116" s="292"/>
      <c r="D116" s="295"/>
      <c r="E116" s="217">
        <f t="shared" ca="1" si="118"/>
        <v>1</v>
      </c>
      <c r="F116" s="215" t="s">
        <v>45</v>
      </c>
      <c r="G116" s="176"/>
      <c r="H116" s="28"/>
      <c r="I116" s="181"/>
      <c r="J116" s="37"/>
      <c r="K116" s="181"/>
      <c r="L116" s="37"/>
      <c r="M116" s="181"/>
      <c r="N116" s="37"/>
      <c r="O116" s="181"/>
      <c r="P116" s="37"/>
      <c r="Q116" s="183"/>
      <c r="R116" s="37"/>
      <c r="S116" s="181"/>
      <c r="T116" s="37"/>
      <c r="U116" s="181"/>
      <c r="V116" s="38"/>
      <c r="W116" s="184"/>
      <c r="X116" s="27"/>
      <c r="Y116" s="181"/>
      <c r="Z116" s="27"/>
      <c r="AB116" s="26"/>
      <c r="AD116" s="25"/>
    </row>
    <row r="117" spans="1:30">
      <c r="A117" s="206" t="str">
        <f t="shared" si="141"/>
        <v>Thu</v>
      </c>
      <c r="B117" s="207">
        <f t="shared" ref="B117:B150" si="169">C117</f>
        <v>45715</v>
      </c>
      <c r="C117" s="290">
        <f t="shared" si="137"/>
        <v>45715</v>
      </c>
      <c r="D117" s="301" t="str">
        <f t="shared" si="143"/>
        <v>Thu</v>
      </c>
      <c r="E117" s="217">
        <f t="shared" ca="1" si="118"/>
        <v>1</v>
      </c>
      <c r="F117" s="211" t="s">
        <v>41</v>
      </c>
      <c r="H117" s="21"/>
      <c r="I117" s="180"/>
      <c r="J117" s="31"/>
      <c r="K117" s="180"/>
      <c r="L117" s="31"/>
      <c r="M117" s="180"/>
      <c r="N117" s="31"/>
      <c r="O117" s="180"/>
      <c r="P117" s="31"/>
      <c r="Q117" s="183"/>
      <c r="R117" s="31"/>
      <c r="S117" s="180"/>
      <c r="T117" s="31"/>
      <c r="U117" s="180"/>
      <c r="V117" s="39"/>
      <c r="W117" s="184"/>
      <c r="X117" s="15"/>
      <c r="Y117" s="180"/>
      <c r="Z117" s="15"/>
      <c r="AB117" s="22"/>
      <c r="AD117" s="17"/>
    </row>
    <row r="118" spans="1:30">
      <c r="A118" s="206" t="str">
        <f t="shared" si="144"/>
        <v>Thu</v>
      </c>
      <c r="B118" s="207">
        <f t="shared" ref="B118:B181" si="170">C117</f>
        <v>45715</v>
      </c>
      <c r="C118" s="291"/>
      <c r="D118" s="302"/>
      <c r="E118" s="217">
        <f t="shared" ca="1" si="118"/>
        <v>1</v>
      </c>
      <c r="F118" s="212" t="s">
        <v>43</v>
      </c>
      <c r="H118" s="22"/>
      <c r="J118" s="30"/>
      <c r="L118" s="30"/>
      <c r="N118" s="30"/>
      <c r="P118" s="30"/>
      <c r="Q118" s="183"/>
      <c r="R118" s="30"/>
      <c r="T118" s="30"/>
      <c r="V118" s="32"/>
      <c r="W118" s="184"/>
      <c r="X118" s="17"/>
      <c r="Z118" s="17"/>
      <c r="AB118" s="22"/>
      <c r="AD118" s="17"/>
    </row>
    <row r="119" spans="1:30">
      <c r="A119" s="206" t="str">
        <f t="shared" si="146"/>
        <v>Thu</v>
      </c>
      <c r="B119" s="207">
        <f t="shared" ref="B119:B152" si="171">C117</f>
        <v>45715</v>
      </c>
      <c r="C119" s="292"/>
      <c r="D119" s="303"/>
      <c r="E119" s="217">
        <f t="shared" ca="1" si="118"/>
        <v>1</v>
      </c>
      <c r="F119" s="212" t="s">
        <v>45</v>
      </c>
      <c r="G119" s="176"/>
      <c r="H119" s="22"/>
      <c r="J119" s="30"/>
      <c r="L119" s="30"/>
      <c r="N119" s="30"/>
      <c r="P119" s="30"/>
      <c r="Q119" s="183"/>
      <c r="R119" s="30"/>
      <c r="T119" s="30"/>
      <c r="V119" s="32"/>
      <c r="W119" s="184"/>
      <c r="X119" s="17"/>
      <c r="Y119" s="181"/>
      <c r="Z119" s="17"/>
      <c r="AB119" s="22"/>
      <c r="AD119" s="17"/>
    </row>
    <row r="120" spans="1:30">
      <c r="A120" s="206" t="str">
        <f t="shared" si="148"/>
        <v>Fri</v>
      </c>
      <c r="B120" s="207">
        <f t="shared" ref="B120:B153" si="172">C120</f>
        <v>45716</v>
      </c>
      <c r="C120" s="290">
        <f t="shared" si="137"/>
        <v>45716</v>
      </c>
      <c r="D120" s="293" t="str">
        <f t="shared" si="150"/>
        <v>Fri</v>
      </c>
      <c r="E120" s="217">
        <f t="shared" ca="1" si="118"/>
        <v>1</v>
      </c>
      <c r="F120" s="213" t="s">
        <v>41</v>
      </c>
      <c r="H120" s="24"/>
      <c r="I120" s="180"/>
      <c r="J120" s="33"/>
      <c r="K120" s="180"/>
      <c r="L120" s="33"/>
      <c r="M120" s="180"/>
      <c r="N120" s="33"/>
      <c r="O120" s="180"/>
      <c r="P120" s="33"/>
      <c r="Q120" s="183"/>
      <c r="R120" s="33"/>
      <c r="S120" s="180"/>
      <c r="T120" s="33"/>
      <c r="U120" s="180"/>
      <c r="V120" s="34"/>
      <c r="W120" s="184"/>
      <c r="X120" s="23"/>
      <c r="Y120" s="180"/>
      <c r="Z120" s="23"/>
      <c r="AB120" s="26"/>
      <c r="AD120" s="25"/>
    </row>
    <row r="121" spans="1:30">
      <c r="A121" s="206" t="str">
        <f t="shared" si="151"/>
        <v>Fri</v>
      </c>
      <c r="B121" s="207">
        <f t="shared" ref="B121:B184" si="173">C120</f>
        <v>45716</v>
      </c>
      <c r="C121" s="291"/>
      <c r="D121" s="294"/>
      <c r="E121" s="217">
        <f t="shared" ca="1" si="118"/>
        <v>1</v>
      </c>
      <c r="F121" s="214" t="s">
        <v>43</v>
      </c>
      <c r="H121" s="26"/>
      <c r="J121" s="35"/>
      <c r="L121" s="35"/>
      <c r="N121" s="35"/>
      <c r="P121" s="35"/>
      <c r="Q121" s="183"/>
      <c r="R121" s="35"/>
      <c r="T121" s="35"/>
      <c r="V121" s="36"/>
      <c r="W121" s="184"/>
      <c r="X121" s="25"/>
      <c r="Z121" s="25"/>
      <c r="AB121" s="26"/>
      <c r="AD121" s="25"/>
    </row>
    <row r="122" spans="1:30">
      <c r="A122" s="206" t="str">
        <f t="shared" si="153"/>
        <v>Fri</v>
      </c>
      <c r="B122" s="207">
        <f t="shared" ref="B122:B155" si="174">C120</f>
        <v>45716</v>
      </c>
      <c r="C122" s="292"/>
      <c r="D122" s="295"/>
      <c r="E122" s="217">
        <f t="shared" ca="1" si="118"/>
        <v>1</v>
      </c>
      <c r="F122" s="215" t="s">
        <v>45</v>
      </c>
      <c r="G122" s="176"/>
      <c r="H122" s="28"/>
      <c r="I122" s="181"/>
      <c r="J122" s="37"/>
      <c r="K122" s="181"/>
      <c r="L122" s="37"/>
      <c r="M122" s="181"/>
      <c r="N122" s="37"/>
      <c r="O122" s="181"/>
      <c r="P122" s="37"/>
      <c r="Q122" s="183"/>
      <c r="R122" s="37"/>
      <c r="S122" s="181"/>
      <c r="T122" s="37"/>
      <c r="U122" s="181"/>
      <c r="V122" s="38"/>
      <c r="W122" s="184"/>
      <c r="X122" s="27"/>
      <c r="Y122" s="181"/>
      <c r="Z122" s="27"/>
      <c r="AB122" s="26"/>
      <c r="AD122" s="25"/>
    </row>
    <row r="123" spans="1:30">
      <c r="A123" s="206" t="str">
        <f t="shared" ref="A123:A186" si="175">TEXT(C123, "ddd")</f>
        <v>Mon</v>
      </c>
      <c r="B123" s="207">
        <f t="shared" ref="B123:B156" si="176">C123</f>
        <v>45719</v>
      </c>
      <c r="C123" s="290">
        <f t="shared" si="137"/>
        <v>45719</v>
      </c>
      <c r="D123" s="301" t="str">
        <f t="shared" si="157"/>
        <v>Mon</v>
      </c>
      <c r="E123" s="217">
        <f t="shared" ca="1" si="118"/>
        <v>1</v>
      </c>
      <c r="F123" s="211" t="s">
        <v>41</v>
      </c>
      <c r="H123" s="21"/>
      <c r="I123" s="180"/>
      <c r="J123" s="31"/>
      <c r="K123" s="180"/>
      <c r="L123" s="31"/>
      <c r="M123" s="180"/>
      <c r="N123" s="31"/>
      <c r="O123" s="180"/>
      <c r="P123" s="31"/>
      <c r="Q123" s="183"/>
      <c r="R123" s="31"/>
      <c r="S123" s="180"/>
      <c r="T123" s="31"/>
      <c r="U123" s="180"/>
      <c r="V123" s="39"/>
      <c r="W123" s="184"/>
      <c r="X123" s="15"/>
      <c r="Y123" s="180"/>
      <c r="Z123" s="15"/>
      <c r="AB123" s="22"/>
      <c r="AD123" s="17"/>
    </row>
    <row r="124" spans="1:30">
      <c r="A124" s="206" t="str">
        <f t="shared" ref="A124:A187" si="177">A123</f>
        <v>Mon</v>
      </c>
      <c r="B124" s="207">
        <f t="shared" ref="B124:B187" si="178">C123</f>
        <v>45719</v>
      </c>
      <c r="C124" s="291"/>
      <c r="D124" s="302"/>
      <c r="E124" s="217">
        <f t="shared" ca="1" si="118"/>
        <v>1</v>
      </c>
      <c r="F124" s="212" t="s">
        <v>43</v>
      </c>
      <c r="H124" s="22"/>
      <c r="J124" s="30"/>
      <c r="L124" s="30"/>
      <c r="N124" s="30"/>
      <c r="P124" s="30"/>
      <c r="Q124" s="183"/>
      <c r="R124" s="30"/>
      <c r="T124" s="30"/>
      <c r="V124" s="32"/>
      <c r="W124" s="184"/>
      <c r="X124" s="17"/>
      <c r="Z124" s="17"/>
      <c r="AB124" s="22"/>
      <c r="AD124" s="17"/>
    </row>
    <row r="125" spans="1:30">
      <c r="A125" s="206" t="str">
        <f t="shared" ref="A125" si="179">A123</f>
        <v>Mon</v>
      </c>
      <c r="B125" s="207">
        <f t="shared" ref="B125:B158" si="180">C123</f>
        <v>45719</v>
      </c>
      <c r="C125" s="292"/>
      <c r="D125" s="303"/>
      <c r="E125" s="217">
        <f t="shared" ca="1" si="118"/>
        <v>1</v>
      </c>
      <c r="F125" s="212" t="s">
        <v>45</v>
      </c>
      <c r="G125" s="176"/>
      <c r="H125" s="22"/>
      <c r="J125" s="30"/>
      <c r="L125" s="30"/>
      <c r="N125" s="30"/>
      <c r="P125" s="30"/>
      <c r="Q125" s="183"/>
      <c r="R125" s="30"/>
      <c r="T125" s="30"/>
      <c r="V125" s="32"/>
      <c r="W125" s="184"/>
      <c r="X125" s="17"/>
      <c r="Y125" s="181"/>
      <c r="Z125" s="17"/>
      <c r="AB125" s="22"/>
      <c r="AD125" s="17"/>
    </row>
    <row r="126" spans="1:30">
      <c r="A126" s="206" t="str">
        <f t="shared" si="132"/>
        <v>Tue</v>
      </c>
      <c r="B126" s="207">
        <f t="shared" ref="B126:B159" si="181">C126</f>
        <v>45720</v>
      </c>
      <c r="C126" s="290">
        <f t="shared" si="137"/>
        <v>45720</v>
      </c>
      <c r="D126" s="293" t="str">
        <f t="shared" ref="D126" si="182">IF(WEEKDAY(C123, 2) &lt; 5, TEXT(C123 + 1, "ddd"), TEXT(C123 + 3, "ddd"))</f>
        <v>Tue</v>
      </c>
      <c r="E126" s="217">
        <f t="shared" ca="1" si="118"/>
        <v>1</v>
      </c>
      <c r="F126" s="213" t="s">
        <v>41</v>
      </c>
      <c r="H126" s="21"/>
      <c r="I126" s="180"/>
      <c r="J126" s="31"/>
      <c r="K126" s="180"/>
      <c r="L126" s="31"/>
      <c r="M126" s="180"/>
      <c r="N126" s="31"/>
      <c r="O126" s="180"/>
      <c r="P126" s="31"/>
      <c r="Q126" s="183"/>
      <c r="R126" s="31"/>
      <c r="S126" s="180"/>
      <c r="T126" s="31"/>
      <c r="U126" s="180"/>
      <c r="V126" s="39"/>
      <c r="W126" s="184"/>
      <c r="X126" s="15"/>
      <c r="Y126" s="180"/>
      <c r="Z126" s="15"/>
      <c r="AB126" s="22"/>
      <c r="AD126" s="17"/>
    </row>
    <row r="127" spans="1:30">
      <c r="A127" s="206" t="str">
        <f t="shared" si="134"/>
        <v>Tue</v>
      </c>
      <c r="B127" s="207">
        <f t="shared" ref="B127:B190" si="183">C126</f>
        <v>45720</v>
      </c>
      <c r="C127" s="291"/>
      <c r="D127" s="294"/>
      <c r="E127" s="217">
        <f t="shared" ca="1" si="118"/>
        <v>1</v>
      </c>
      <c r="F127" s="214" t="s">
        <v>43</v>
      </c>
      <c r="H127" s="22"/>
      <c r="J127" s="30"/>
      <c r="L127" s="30"/>
      <c r="N127" s="30"/>
      <c r="P127" s="30"/>
      <c r="Q127" s="183"/>
      <c r="R127" s="30"/>
      <c r="T127" s="30"/>
      <c r="V127" s="32"/>
      <c r="W127" s="184"/>
      <c r="X127" s="17"/>
      <c r="Z127" s="17"/>
      <c r="AB127" s="22"/>
      <c r="AD127" s="17"/>
    </row>
    <row r="128" spans="1:30">
      <c r="A128" s="206" t="str">
        <f t="shared" si="135"/>
        <v>Tue</v>
      </c>
      <c r="B128" s="207">
        <f t="shared" ref="B128:B161" si="184">C126</f>
        <v>45720</v>
      </c>
      <c r="C128" s="292"/>
      <c r="D128" s="295"/>
      <c r="E128" s="217">
        <f t="shared" ca="1" si="118"/>
        <v>1</v>
      </c>
      <c r="F128" s="215" t="s">
        <v>45</v>
      </c>
      <c r="G128" s="176"/>
      <c r="H128" s="22"/>
      <c r="J128" s="30"/>
      <c r="L128" s="30"/>
      <c r="N128" s="30"/>
      <c r="P128" s="30"/>
      <c r="Q128" s="183"/>
      <c r="R128" s="30"/>
      <c r="T128" s="30"/>
      <c r="V128" s="32"/>
      <c r="W128" s="184"/>
      <c r="X128" s="17"/>
      <c r="Y128" s="181"/>
      <c r="Z128" s="17"/>
      <c r="AB128" s="22"/>
      <c r="AD128" s="17"/>
    </row>
    <row r="129" spans="1:30">
      <c r="A129" s="206" t="str">
        <f t="shared" si="136"/>
        <v>Wed</v>
      </c>
      <c r="B129" s="207">
        <f t="shared" ref="B129:B162" si="185">C129</f>
        <v>45721</v>
      </c>
      <c r="C129" s="290">
        <f t="shared" si="137"/>
        <v>45721</v>
      </c>
      <c r="D129" s="301" t="str">
        <f t="shared" si="138"/>
        <v>Wed</v>
      </c>
      <c r="E129" s="217">
        <f t="shared" ca="1" si="118"/>
        <v>1</v>
      </c>
      <c r="F129" s="211" t="s">
        <v>41</v>
      </c>
      <c r="H129" s="24"/>
      <c r="I129" s="180"/>
      <c r="J129" s="33"/>
      <c r="K129" s="180"/>
      <c r="L129" s="33"/>
      <c r="M129" s="180"/>
      <c r="N129" s="33"/>
      <c r="O129" s="180"/>
      <c r="P129" s="33"/>
      <c r="Q129" s="183"/>
      <c r="R129" s="33"/>
      <c r="S129" s="180"/>
      <c r="T129" s="33"/>
      <c r="U129" s="180"/>
      <c r="V129" s="34"/>
      <c r="W129" s="184"/>
      <c r="X129" s="23"/>
      <c r="Y129" s="180"/>
      <c r="Z129" s="23"/>
      <c r="AB129" s="26"/>
      <c r="AD129" s="25"/>
    </row>
    <row r="130" spans="1:30">
      <c r="A130" s="206" t="str">
        <f t="shared" si="139"/>
        <v>Wed</v>
      </c>
      <c r="B130" s="207">
        <f t="shared" ref="B130:B193" si="186">C129</f>
        <v>45721</v>
      </c>
      <c r="C130" s="291"/>
      <c r="D130" s="302"/>
      <c r="E130" s="217">
        <f t="shared" ca="1" si="118"/>
        <v>1</v>
      </c>
      <c r="F130" s="212" t="s">
        <v>43</v>
      </c>
      <c r="H130" s="26"/>
      <c r="J130" s="35"/>
      <c r="L130" s="35"/>
      <c r="N130" s="35"/>
      <c r="P130" s="35"/>
      <c r="Q130" s="183"/>
      <c r="R130" s="35"/>
      <c r="T130" s="35"/>
      <c r="V130" s="36"/>
      <c r="W130" s="184"/>
      <c r="X130" s="25"/>
      <c r="Z130" s="25"/>
      <c r="AB130" s="26"/>
      <c r="AD130" s="25"/>
    </row>
    <row r="131" spans="1:30">
      <c r="A131" s="206" t="str">
        <f t="shared" si="140"/>
        <v>Wed</v>
      </c>
      <c r="B131" s="207">
        <f t="shared" ref="B131:B164" si="187">C129</f>
        <v>45721</v>
      </c>
      <c r="C131" s="292"/>
      <c r="D131" s="303"/>
      <c r="E131" s="217">
        <f t="shared" ca="1" si="118"/>
        <v>1</v>
      </c>
      <c r="F131" s="212" t="s">
        <v>45</v>
      </c>
      <c r="G131" s="176"/>
      <c r="H131" s="28"/>
      <c r="I131" s="181"/>
      <c r="J131" s="37"/>
      <c r="K131" s="181"/>
      <c r="L131" s="37"/>
      <c r="M131" s="181"/>
      <c r="N131" s="37"/>
      <c r="O131" s="181"/>
      <c r="P131" s="37"/>
      <c r="Q131" s="183"/>
      <c r="R131" s="37"/>
      <c r="S131" s="181"/>
      <c r="T131" s="37"/>
      <c r="U131" s="181"/>
      <c r="V131" s="38"/>
      <c r="W131" s="184"/>
      <c r="X131" s="27"/>
      <c r="Y131" s="181"/>
      <c r="Z131" s="27"/>
      <c r="AB131" s="26"/>
      <c r="AD131" s="25"/>
    </row>
    <row r="132" spans="1:30">
      <c r="A132" s="206" t="str">
        <f t="shared" si="141"/>
        <v>Thu</v>
      </c>
      <c r="B132" s="207">
        <f t="shared" ref="B132:B165" si="188">C132</f>
        <v>45722</v>
      </c>
      <c r="C132" s="290">
        <f t="shared" si="137"/>
        <v>45722</v>
      </c>
      <c r="D132" s="293" t="str">
        <f t="shared" si="143"/>
        <v>Thu</v>
      </c>
      <c r="E132" s="217">
        <f t="shared" ref="E132:E195" ca="1" si="189">IF(AND(WEEKDAY(B135, 2) &lt;= 5, B135 &lt;= TODAY(), COUNTIF(AF$37:AF$49, B132) = 0), 1, IF(AND(WEEKDAY(TODAY(), 2) &gt; 5, B135 = TODAY() - WEEKDAY(TODAY(), 2) + 5, COUNTIF(AF$37:AF$49, B132) = 0), 1, 0))</f>
        <v>1</v>
      </c>
      <c r="F132" s="213" t="s">
        <v>41</v>
      </c>
      <c r="H132" s="21"/>
      <c r="I132" s="180"/>
      <c r="J132" s="31"/>
      <c r="K132" s="180"/>
      <c r="L132" s="31"/>
      <c r="M132" s="180"/>
      <c r="N132" s="31"/>
      <c r="O132" s="180"/>
      <c r="P132" s="31"/>
      <c r="Q132" s="183"/>
      <c r="R132" s="31"/>
      <c r="S132" s="180"/>
      <c r="T132" s="31"/>
      <c r="U132" s="180"/>
      <c r="V132" s="39"/>
      <c r="W132" s="184"/>
      <c r="X132" s="15"/>
      <c r="Y132" s="180"/>
      <c r="Z132" s="15"/>
      <c r="AB132" s="22"/>
      <c r="AD132" s="17"/>
    </row>
    <row r="133" spans="1:30">
      <c r="A133" s="206" t="str">
        <f t="shared" si="144"/>
        <v>Thu</v>
      </c>
      <c r="B133" s="207">
        <f t="shared" ref="B133:B196" si="190">C132</f>
        <v>45722</v>
      </c>
      <c r="C133" s="291"/>
      <c r="D133" s="294"/>
      <c r="E133" s="217">
        <f t="shared" ca="1" si="189"/>
        <v>1</v>
      </c>
      <c r="F133" s="214" t="s">
        <v>43</v>
      </c>
      <c r="H133" s="22"/>
      <c r="J133" s="30"/>
      <c r="L133" s="30"/>
      <c r="N133" s="30"/>
      <c r="P133" s="30"/>
      <c r="Q133" s="183"/>
      <c r="R133" s="30"/>
      <c r="T133" s="30"/>
      <c r="V133" s="32"/>
      <c r="W133" s="184"/>
      <c r="X133" s="17"/>
      <c r="Z133" s="17"/>
      <c r="AB133" s="22"/>
      <c r="AD133" s="17"/>
    </row>
    <row r="134" spans="1:30">
      <c r="A134" s="206" t="str">
        <f t="shared" si="146"/>
        <v>Thu</v>
      </c>
      <c r="B134" s="207">
        <f t="shared" ref="B134:B167" si="191">C132</f>
        <v>45722</v>
      </c>
      <c r="C134" s="292"/>
      <c r="D134" s="295"/>
      <c r="E134" s="217">
        <f t="shared" ca="1" si="189"/>
        <v>1</v>
      </c>
      <c r="F134" s="215" t="s">
        <v>45</v>
      </c>
      <c r="G134" s="176"/>
      <c r="H134" s="22"/>
      <c r="J134" s="30"/>
      <c r="L134" s="30"/>
      <c r="N134" s="30"/>
      <c r="P134" s="30"/>
      <c r="Q134" s="183"/>
      <c r="R134" s="30"/>
      <c r="T134" s="30"/>
      <c r="V134" s="32"/>
      <c r="W134" s="184"/>
      <c r="X134" s="17"/>
      <c r="Y134" s="181"/>
      <c r="Z134" s="17"/>
      <c r="AB134" s="22"/>
      <c r="AD134" s="17"/>
    </row>
    <row r="135" spans="1:30">
      <c r="A135" s="206" t="str">
        <f t="shared" si="148"/>
        <v>Fri</v>
      </c>
      <c r="B135" s="207">
        <f t="shared" ref="B135" si="192">C135</f>
        <v>45723</v>
      </c>
      <c r="C135" s="290">
        <f t="shared" si="137"/>
        <v>45723</v>
      </c>
      <c r="D135" s="301" t="str">
        <f t="shared" si="150"/>
        <v>Fri</v>
      </c>
      <c r="E135" s="217">
        <f t="shared" ca="1" si="189"/>
        <v>1</v>
      </c>
      <c r="F135" s="211" t="s">
        <v>41</v>
      </c>
      <c r="H135" s="24"/>
      <c r="I135" s="180"/>
      <c r="J135" s="33"/>
      <c r="K135" s="180"/>
      <c r="L135" s="33"/>
      <c r="M135" s="180"/>
      <c r="N135" s="33"/>
      <c r="O135" s="180"/>
      <c r="P135" s="33"/>
      <c r="Q135" s="183"/>
      <c r="R135" s="33"/>
      <c r="S135" s="180"/>
      <c r="T135" s="33"/>
      <c r="U135" s="180"/>
      <c r="V135" s="34"/>
      <c r="W135" s="184"/>
      <c r="X135" s="23"/>
      <c r="Y135" s="180"/>
      <c r="Z135" s="23"/>
      <c r="AB135" s="26"/>
      <c r="AD135" s="25"/>
    </row>
    <row r="136" spans="1:30">
      <c r="A136" s="206" t="str">
        <f t="shared" si="151"/>
        <v>Fri</v>
      </c>
      <c r="B136" s="207">
        <f t="shared" ref="B136:B199" si="193">C135</f>
        <v>45723</v>
      </c>
      <c r="C136" s="291"/>
      <c r="D136" s="302"/>
      <c r="E136" s="217">
        <f t="shared" ca="1" si="189"/>
        <v>1</v>
      </c>
      <c r="F136" s="212" t="s">
        <v>43</v>
      </c>
      <c r="H136" s="26"/>
      <c r="J136" s="35"/>
      <c r="L136" s="35"/>
      <c r="N136" s="35"/>
      <c r="P136" s="35"/>
      <c r="Q136" s="183"/>
      <c r="R136" s="35"/>
      <c r="T136" s="35"/>
      <c r="V136" s="36"/>
      <c r="W136" s="184"/>
      <c r="X136" s="25"/>
      <c r="Z136" s="25"/>
      <c r="AB136" s="26"/>
      <c r="AD136" s="25"/>
    </row>
    <row r="137" spans="1:30">
      <c r="A137" s="206" t="str">
        <f t="shared" si="153"/>
        <v>Fri</v>
      </c>
      <c r="B137" s="207">
        <f t="shared" ref="B137" si="194">C135</f>
        <v>45723</v>
      </c>
      <c r="C137" s="292"/>
      <c r="D137" s="303"/>
      <c r="E137" s="217">
        <f t="shared" ca="1" si="189"/>
        <v>1</v>
      </c>
      <c r="F137" s="212" t="s">
        <v>45</v>
      </c>
      <c r="G137" s="176"/>
      <c r="H137" s="28"/>
      <c r="I137" s="181"/>
      <c r="J137" s="37"/>
      <c r="K137" s="181"/>
      <c r="L137" s="37"/>
      <c r="M137" s="181"/>
      <c r="N137" s="37"/>
      <c r="O137" s="181"/>
      <c r="P137" s="37"/>
      <c r="Q137" s="183"/>
      <c r="R137" s="37"/>
      <c r="S137" s="181"/>
      <c r="T137" s="37"/>
      <c r="U137" s="181"/>
      <c r="V137" s="38"/>
      <c r="W137" s="184"/>
      <c r="X137" s="27"/>
      <c r="Y137" s="181"/>
      <c r="Z137" s="27"/>
      <c r="AB137" s="26"/>
      <c r="AD137" s="25"/>
    </row>
    <row r="138" spans="1:30">
      <c r="A138" s="206" t="str">
        <f t="shared" ref="A138:A201" si="195">TEXT(C138, "ddd")</f>
        <v>Mon</v>
      </c>
      <c r="B138" s="207">
        <f t="shared" ref="B138" si="196">C138</f>
        <v>45726</v>
      </c>
      <c r="C138" s="290">
        <f t="shared" si="137"/>
        <v>45726</v>
      </c>
      <c r="D138" s="293" t="str">
        <f t="shared" si="157"/>
        <v>Mon</v>
      </c>
      <c r="E138" s="217">
        <f t="shared" ca="1" si="189"/>
        <v>1</v>
      </c>
      <c r="F138" s="213" t="s">
        <v>41</v>
      </c>
      <c r="H138" s="21"/>
      <c r="I138" s="180"/>
      <c r="J138" s="31"/>
      <c r="K138" s="180"/>
      <c r="L138" s="31"/>
      <c r="M138" s="180"/>
      <c r="N138" s="31"/>
      <c r="O138" s="180"/>
      <c r="P138" s="31"/>
      <c r="Q138" s="183"/>
      <c r="R138" s="31"/>
      <c r="S138" s="180"/>
      <c r="T138" s="31"/>
      <c r="U138" s="180"/>
      <c r="V138" s="39"/>
      <c r="W138" s="184"/>
      <c r="X138" s="15"/>
      <c r="Y138" s="180"/>
      <c r="Z138" s="15"/>
      <c r="AB138" s="22"/>
      <c r="AD138" s="17"/>
    </row>
    <row r="139" spans="1:30">
      <c r="A139" s="206" t="str">
        <f t="shared" ref="A139:A202" si="197">A138</f>
        <v>Mon</v>
      </c>
      <c r="B139" s="207">
        <f t="shared" ref="B139:B202" si="198">C138</f>
        <v>45726</v>
      </c>
      <c r="C139" s="291"/>
      <c r="D139" s="294"/>
      <c r="E139" s="217">
        <f t="shared" ca="1" si="189"/>
        <v>1</v>
      </c>
      <c r="F139" s="214" t="s">
        <v>43</v>
      </c>
      <c r="H139" s="22"/>
      <c r="J139" s="30"/>
      <c r="L139" s="30"/>
      <c r="N139" s="30"/>
      <c r="P139" s="30"/>
      <c r="Q139" s="183"/>
      <c r="R139" s="30"/>
      <c r="T139" s="30"/>
      <c r="V139" s="32"/>
      <c r="W139" s="184"/>
      <c r="X139" s="17"/>
      <c r="Z139" s="17"/>
      <c r="AB139" s="22"/>
      <c r="AD139" s="17"/>
    </row>
    <row r="140" spans="1:30">
      <c r="A140" s="206" t="str">
        <f t="shared" ref="A140" si="199">A138</f>
        <v>Mon</v>
      </c>
      <c r="B140" s="207">
        <f t="shared" ref="B140" si="200">C138</f>
        <v>45726</v>
      </c>
      <c r="C140" s="292"/>
      <c r="D140" s="295"/>
      <c r="E140" s="217">
        <f t="shared" ca="1" si="189"/>
        <v>1</v>
      </c>
      <c r="F140" s="215" t="s">
        <v>45</v>
      </c>
      <c r="G140" s="176"/>
      <c r="H140" s="22"/>
      <c r="J140" s="30"/>
      <c r="L140" s="30"/>
      <c r="N140" s="30"/>
      <c r="P140" s="30"/>
      <c r="Q140" s="183"/>
      <c r="R140" s="30"/>
      <c r="T140" s="30"/>
      <c r="V140" s="32"/>
      <c r="W140" s="184"/>
      <c r="X140" s="17"/>
      <c r="Y140" s="181"/>
      <c r="Z140" s="17"/>
      <c r="AB140" s="22"/>
      <c r="AD140" s="17"/>
    </row>
    <row r="141" spans="1:30">
      <c r="A141" s="206" t="str">
        <f t="shared" si="132"/>
        <v>Tue</v>
      </c>
      <c r="B141" s="207">
        <f t="shared" si="156"/>
        <v>45727</v>
      </c>
      <c r="C141" s="290">
        <f t="shared" si="137"/>
        <v>45727</v>
      </c>
      <c r="D141" s="301" t="str">
        <f t="shared" ref="D141" si="201">IF(WEEKDAY(C138, 2) &lt; 5, TEXT(C138 + 1, "ddd"), TEXT(C138 + 3, "ddd"))</f>
        <v>Tue</v>
      </c>
      <c r="E141" s="217">
        <f t="shared" ca="1" si="189"/>
        <v>1</v>
      </c>
      <c r="F141" s="211" t="s">
        <v>41</v>
      </c>
      <c r="H141" s="21"/>
      <c r="I141" s="180"/>
      <c r="J141" s="31"/>
      <c r="K141" s="180"/>
      <c r="L141" s="31"/>
      <c r="M141" s="180"/>
      <c r="N141" s="31"/>
      <c r="O141" s="180"/>
      <c r="P141" s="31"/>
      <c r="Q141" s="183"/>
      <c r="R141" s="31"/>
      <c r="S141" s="180"/>
      <c r="T141" s="31"/>
      <c r="U141" s="180"/>
      <c r="V141" s="39"/>
      <c r="W141" s="184"/>
      <c r="X141" s="15"/>
      <c r="Y141" s="180"/>
      <c r="Z141" s="15"/>
      <c r="AB141" s="22"/>
      <c r="AD141" s="17"/>
    </row>
    <row r="142" spans="1:30">
      <c r="A142" s="206" t="str">
        <f t="shared" si="134"/>
        <v>Tue</v>
      </c>
      <c r="B142" s="207">
        <f t="shared" si="159"/>
        <v>45727</v>
      </c>
      <c r="C142" s="291"/>
      <c r="D142" s="302"/>
      <c r="E142" s="217">
        <f t="shared" ca="1" si="189"/>
        <v>1</v>
      </c>
      <c r="F142" s="212" t="s">
        <v>43</v>
      </c>
      <c r="H142" s="22"/>
      <c r="J142" s="30"/>
      <c r="L142" s="30"/>
      <c r="N142" s="30"/>
      <c r="P142" s="30"/>
      <c r="Q142" s="183"/>
      <c r="R142" s="30"/>
      <c r="T142" s="30"/>
      <c r="V142" s="32"/>
      <c r="W142" s="184"/>
      <c r="X142" s="17"/>
      <c r="Z142" s="17"/>
      <c r="AB142" s="22"/>
      <c r="AD142" s="17"/>
    </row>
    <row r="143" spans="1:30">
      <c r="A143" s="206" t="str">
        <f t="shared" si="135"/>
        <v>Tue</v>
      </c>
      <c r="B143" s="207">
        <f t="shared" si="161"/>
        <v>45727</v>
      </c>
      <c r="C143" s="292"/>
      <c r="D143" s="303"/>
      <c r="E143" s="217">
        <f t="shared" ca="1" si="189"/>
        <v>1</v>
      </c>
      <c r="F143" s="212" t="s">
        <v>45</v>
      </c>
      <c r="G143" s="176"/>
      <c r="H143" s="22"/>
      <c r="J143" s="30"/>
      <c r="L143" s="30"/>
      <c r="N143" s="30"/>
      <c r="P143" s="30"/>
      <c r="Q143" s="183"/>
      <c r="R143" s="30"/>
      <c r="T143" s="30"/>
      <c r="V143" s="32"/>
      <c r="W143" s="184"/>
      <c r="X143" s="17"/>
      <c r="Y143" s="181"/>
      <c r="Z143" s="17"/>
      <c r="AB143" s="22"/>
      <c r="AD143" s="17"/>
    </row>
    <row r="144" spans="1:30">
      <c r="A144" s="206" t="str">
        <f t="shared" si="136"/>
        <v>Wed</v>
      </c>
      <c r="B144" s="207">
        <f t="shared" si="162"/>
        <v>45728</v>
      </c>
      <c r="C144" s="290">
        <f t="shared" si="137"/>
        <v>45728</v>
      </c>
      <c r="D144" s="293" t="str">
        <f t="shared" si="138"/>
        <v>Wed</v>
      </c>
      <c r="E144" s="217">
        <f t="shared" ca="1" si="189"/>
        <v>1</v>
      </c>
      <c r="F144" s="213" t="s">
        <v>41</v>
      </c>
      <c r="H144" s="24"/>
      <c r="I144" s="180"/>
      <c r="J144" s="33"/>
      <c r="K144" s="180"/>
      <c r="L144" s="33"/>
      <c r="M144" s="180"/>
      <c r="N144" s="33"/>
      <c r="O144" s="180"/>
      <c r="P144" s="33"/>
      <c r="Q144" s="183"/>
      <c r="R144" s="33"/>
      <c r="S144" s="180"/>
      <c r="T144" s="33"/>
      <c r="U144" s="180"/>
      <c r="V144" s="34"/>
      <c r="W144" s="184"/>
      <c r="X144" s="23"/>
      <c r="Y144" s="180"/>
      <c r="Z144" s="23"/>
      <c r="AB144" s="26"/>
      <c r="AD144" s="25"/>
    </row>
    <row r="145" spans="1:30">
      <c r="A145" s="206" t="str">
        <f t="shared" si="139"/>
        <v>Wed</v>
      </c>
      <c r="B145" s="207">
        <f t="shared" si="164"/>
        <v>45728</v>
      </c>
      <c r="C145" s="291"/>
      <c r="D145" s="294"/>
      <c r="E145" s="217">
        <f t="shared" ca="1" si="189"/>
        <v>1</v>
      </c>
      <c r="F145" s="214" t="s">
        <v>43</v>
      </c>
      <c r="H145" s="26"/>
      <c r="J145" s="35"/>
      <c r="L145" s="35"/>
      <c r="N145" s="35"/>
      <c r="P145" s="35"/>
      <c r="Q145" s="183"/>
      <c r="R145" s="35"/>
      <c r="T145" s="35"/>
      <c r="V145" s="36"/>
      <c r="W145" s="184"/>
      <c r="X145" s="25"/>
      <c r="Z145" s="25"/>
      <c r="AB145" s="26"/>
      <c r="AD145" s="25"/>
    </row>
    <row r="146" spans="1:30">
      <c r="A146" s="206" t="str">
        <f t="shared" si="140"/>
        <v>Wed</v>
      </c>
      <c r="B146" s="207">
        <f t="shared" si="165"/>
        <v>45728</v>
      </c>
      <c r="C146" s="292"/>
      <c r="D146" s="295"/>
      <c r="E146" s="217">
        <f t="shared" ca="1" si="189"/>
        <v>1</v>
      </c>
      <c r="F146" s="215" t="s">
        <v>45</v>
      </c>
      <c r="G146" s="176"/>
      <c r="H146" s="28"/>
      <c r="I146" s="181"/>
      <c r="J146" s="37"/>
      <c r="K146" s="181"/>
      <c r="L146" s="37"/>
      <c r="M146" s="181"/>
      <c r="N146" s="37"/>
      <c r="O146" s="181"/>
      <c r="P146" s="37"/>
      <c r="Q146" s="183"/>
      <c r="R146" s="37"/>
      <c r="S146" s="181"/>
      <c r="T146" s="37"/>
      <c r="U146" s="181"/>
      <c r="V146" s="38"/>
      <c r="W146" s="184"/>
      <c r="X146" s="27"/>
      <c r="Y146" s="181"/>
      <c r="Z146" s="27"/>
      <c r="AB146" s="26"/>
      <c r="AD146" s="25"/>
    </row>
    <row r="147" spans="1:30">
      <c r="A147" s="206" t="str">
        <f t="shared" si="141"/>
        <v>Thu</v>
      </c>
      <c r="B147" s="207">
        <f t="shared" si="166"/>
        <v>45729</v>
      </c>
      <c r="C147" s="290">
        <f t="shared" si="137"/>
        <v>45729</v>
      </c>
      <c r="D147" s="301" t="str">
        <f t="shared" si="143"/>
        <v>Thu</v>
      </c>
      <c r="E147" s="217">
        <f t="shared" ca="1" si="189"/>
        <v>1</v>
      </c>
      <c r="F147" s="211" t="s">
        <v>41</v>
      </c>
      <c r="H147" s="21"/>
      <c r="I147" s="180"/>
      <c r="J147" s="31"/>
      <c r="K147" s="180"/>
      <c r="L147" s="31"/>
      <c r="M147" s="180"/>
      <c r="N147" s="31"/>
      <c r="O147" s="180"/>
      <c r="P147" s="31"/>
      <c r="Q147" s="183"/>
      <c r="R147" s="31"/>
      <c r="S147" s="180"/>
      <c r="T147" s="31"/>
      <c r="U147" s="180"/>
      <c r="V147" s="39"/>
      <c r="W147" s="184"/>
      <c r="X147" s="15"/>
      <c r="Y147" s="180"/>
      <c r="Z147" s="15"/>
      <c r="AB147" s="22"/>
      <c r="AD147" s="17"/>
    </row>
    <row r="148" spans="1:30">
      <c r="A148" s="206" t="str">
        <f t="shared" si="144"/>
        <v>Thu</v>
      </c>
      <c r="B148" s="207">
        <f t="shared" si="167"/>
        <v>45729</v>
      </c>
      <c r="C148" s="291"/>
      <c r="D148" s="302"/>
      <c r="E148" s="217">
        <f t="shared" ca="1" si="189"/>
        <v>1</v>
      </c>
      <c r="F148" s="212" t="s">
        <v>43</v>
      </c>
      <c r="H148" s="22"/>
      <c r="J148" s="30"/>
      <c r="L148" s="30"/>
      <c r="N148" s="30"/>
      <c r="P148" s="30"/>
      <c r="Q148" s="183"/>
      <c r="R148" s="30"/>
      <c r="T148" s="30"/>
      <c r="V148" s="32"/>
      <c r="W148" s="184"/>
      <c r="X148" s="17"/>
      <c r="Z148" s="17"/>
      <c r="AB148" s="22"/>
      <c r="AD148" s="17"/>
    </row>
    <row r="149" spans="1:30">
      <c r="A149" s="206" t="str">
        <f t="shared" si="146"/>
        <v>Thu</v>
      </c>
      <c r="B149" s="207">
        <f t="shared" si="168"/>
        <v>45729</v>
      </c>
      <c r="C149" s="292"/>
      <c r="D149" s="303"/>
      <c r="E149" s="217">
        <f t="shared" ca="1" si="189"/>
        <v>1</v>
      </c>
      <c r="F149" s="212" t="s">
        <v>45</v>
      </c>
      <c r="G149" s="176"/>
      <c r="H149" s="22"/>
      <c r="J149" s="30"/>
      <c r="L149" s="30"/>
      <c r="N149" s="30"/>
      <c r="P149" s="30"/>
      <c r="Q149" s="183"/>
      <c r="R149" s="30"/>
      <c r="T149" s="30"/>
      <c r="V149" s="32"/>
      <c r="W149" s="184"/>
      <c r="X149" s="17"/>
      <c r="Y149" s="181"/>
      <c r="Z149" s="17"/>
      <c r="AB149" s="22"/>
      <c r="AD149" s="17"/>
    </row>
    <row r="150" spans="1:30">
      <c r="A150" s="206" t="str">
        <f t="shared" si="148"/>
        <v>Fri</v>
      </c>
      <c r="B150" s="207">
        <f t="shared" si="169"/>
        <v>45730</v>
      </c>
      <c r="C150" s="290">
        <f t="shared" si="137"/>
        <v>45730</v>
      </c>
      <c r="D150" s="293" t="str">
        <f t="shared" si="150"/>
        <v>Fri</v>
      </c>
      <c r="E150" s="217">
        <f t="shared" ca="1" si="189"/>
        <v>1</v>
      </c>
      <c r="F150" s="213" t="s">
        <v>41</v>
      </c>
      <c r="H150" s="24"/>
      <c r="I150" s="180"/>
      <c r="J150" s="33"/>
      <c r="K150" s="180"/>
      <c r="L150" s="33"/>
      <c r="M150" s="180"/>
      <c r="N150" s="33"/>
      <c r="O150" s="180"/>
      <c r="P150" s="33"/>
      <c r="Q150" s="183"/>
      <c r="R150" s="33"/>
      <c r="S150" s="180"/>
      <c r="T150" s="33"/>
      <c r="U150" s="180"/>
      <c r="V150" s="34"/>
      <c r="W150" s="184"/>
      <c r="X150" s="23"/>
      <c r="Y150" s="180"/>
      <c r="Z150" s="23"/>
      <c r="AB150" s="26"/>
      <c r="AD150" s="25"/>
    </row>
    <row r="151" spans="1:30">
      <c r="A151" s="206" t="str">
        <f t="shared" si="151"/>
        <v>Fri</v>
      </c>
      <c r="B151" s="207">
        <f t="shared" si="170"/>
        <v>45730</v>
      </c>
      <c r="C151" s="291"/>
      <c r="D151" s="294"/>
      <c r="E151" s="217">
        <f t="shared" ca="1" si="189"/>
        <v>1</v>
      </c>
      <c r="F151" s="214" t="s">
        <v>43</v>
      </c>
      <c r="H151" s="26"/>
      <c r="J151" s="35"/>
      <c r="L151" s="35"/>
      <c r="N151" s="35"/>
      <c r="P151" s="35"/>
      <c r="Q151" s="183"/>
      <c r="R151" s="35"/>
      <c r="T151" s="35"/>
      <c r="V151" s="36"/>
      <c r="W151" s="184"/>
      <c r="X151" s="25"/>
      <c r="Z151" s="25"/>
      <c r="AB151" s="26"/>
      <c r="AD151" s="25"/>
    </row>
    <row r="152" spans="1:30">
      <c r="A152" s="206" t="str">
        <f t="shared" si="153"/>
        <v>Fri</v>
      </c>
      <c r="B152" s="207">
        <f t="shared" si="171"/>
        <v>45730</v>
      </c>
      <c r="C152" s="292"/>
      <c r="D152" s="295"/>
      <c r="E152" s="217">
        <f t="shared" ca="1" si="189"/>
        <v>1</v>
      </c>
      <c r="F152" s="215" t="s">
        <v>45</v>
      </c>
      <c r="G152" s="176"/>
      <c r="H152" s="28"/>
      <c r="I152" s="181"/>
      <c r="J152" s="37"/>
      <c r="K152" s="181"/>
      <c r="L152" s="37"/>
      <c r="M152" s="181"/>
      <c r="N152" s="37"/>
      <c r="O152" s="181"/>
      <c r="P152" s="37"/>
      <c r="Q152" s="183"/>
      <c r="R152" s="37"/>
      <c r="S152" s="181"/>
      <c r="T152" s="37"/>
      <c r="U152" s="181"/>
      <c r="V152" s="38"/>
      <c r="W152" s="184"/>
      <c r="X152" s="27"/>
      <c r="Y152" s="181"/>
      <c r="Z152" s="27"/>
      <c r="AB152" s="26"/>
      <c r="AD152" s="25"/>
    </row>
    <row r="153" spans="1:30">
      <c r="A153" s="206" t="str">
        <f t="shared" ref="A153:A216" si="202">TEXT(C153, "ddd")</f>
        <v>Mon</v>
      </c>
      <c r="B153" s="207">
        <f t="shared" si="172"/>
        <v>45733</v>
      </c>
      <c r="C153" s="290">
        <f t="shared" si="137"/>
        <v>45733</v>
      </c>
      <c r="D153" s="301" t="str">
        <f t="shared" si="157"/>
        <v>Mon</v>
      </c>
      <c r="E153" s="217">
        <f t="shared" ca="1" si="189"/>
        <v>1</v>
      </c>
      <c r="F153" s="211" t="s">
        <v>41</v>
      </c>
      <c r="H153" s="21"/>
      <c r="I153" s="180"/>
      <c r="J153" s="31"/>
      <c r="K153" s="180"/>
      <c r="L153" s="31"/>
      <c r="M153" s="180"/>
      <c r="N153" s="31"/>
      <c r="O153" s="180"/>
      <c r="P153" s="31"/>
      <c r="Q153" s="183"/>
      <c r="R153" s="31"/>
      <c r="S153" s="180"/>
      <c r="T153" s="31"/>
      <c r="U153" s="180"/>
      <c r="V153" s="39"/>
      <c r="W153" s="184"/>
      <c r="X153" s="15"/>
      <c r="Y153" s="180"/>
      <c r="Z153" s="15"/>
      <c r="AB153" s="22"/>
      <c r="AD153" s="17"/>
    </row>
    <row r="154" spans="1:30">
      <c r="A154" s="206" t="str">
        <f t="shared" ref="A154:A217" si="203">A153</f>
        <v>Mon</v>
      </c>
      <c r="B154" s="207">
        <f t="shared" si="173"/>
        <v>45733</v>
      </c>
      <c r="C154" s="291"/>
      <c r="D154" s="302"/>
      <c r="E154" s="217">
        <f t="shared" ca="1" si="189"/>
        <v>1</v>
      </c>
      <c r="F154" s="212" t="s">
        <v>43</v>
      </c>
      <c r="H154" s="22"/>
      <c r="J154" s="30"/>
      <c r="L154" s="30"/>
      <c r="N154" s="30"/>
      <c r="P154" s="30"/>
      <c r="Q154" s="183"/>
      <c r="R154" s="30"/>
      <c r="T154" s="30"/>
      <c r="V154" s="32"/>
      <c r="W154" s="184"/>
      <c r="X154" s="17"/>
      <c r="Z154" s="17"/>
      <c r="AB154" s="22"/>
      <c r="AD154" s="17"/>
    </row>
    <row r="155" spans="1:30">
      <c r="A155" s="206" t="str">
        <f t="shared" ref="A155" si="204">A153</f>
        <v>Mon</v>
      </c>
      <c r="B155" s="207">
        <f t="shared" si="174"/>
        <v>45733</v>
      </c>
      <c r="C155" s="292"/>
      <c r="D155" s="303"/>
      <c r="E155" s="217">
        <f t="shared" ca="1" si="189"/>
        <v>1</v>
      </c>
      <c r="F155" s="212" t="s">
        <v>45</v>
      </c>
      <c r="G155" s="176"/>
      <c r="H155" s="22"/>
      <c r="J155" s="30"/>
      <c r="L155" s="30"/>
      <c r="N155" s="30"/>
      <c r="P155" s="30"/>
      <c r="Q155" s="183"/>
      <c r="R155" s="30"/>
      <c r="T155" s="30"/>
      <c r="V155" s="32"/>
      <c r="W155" s="184"/>
      <c r="X155" s="17"/>
      <c r="Y155" s="181"/>
      <c r="Z155" s="17"/>
      <c r="AB155" s="22"/>
      <c r="AD155" s="17"/>
    </row>
    <row r="156" spans="1:30">
      <c r="A156" s="206" t="str">
        <f t="shared" si="132"/>
        <v>Tue</v>
      </c>
      <c r="B156" s="207">
        <f t="shared" si="176"/>
        <v>45734</v>
      </c>
      <c r="C156" s="290">
        <f t="shared" si="137"/>
        <v>45734</v>
      </c>
      <c r="D156" s="293" t="str">
        <f t="shared" ref="D156" si="205">IF(WEEKDAY(C153, 2) &lt; 5, TEXT(C153 + 1, "ddd"), TEXT(C153 + 3, "ddd"))</f>
        <v>Tue</v>
      </c>
      <c r="E156" s="217">
        <f t="shared" ca="1" si="189"/>
        <v>1</v>
      </c>
      <c r="F156" s="213" t="s">
        <v>41</v>
      </c>
      <c r="H156" s="21"/>
      <c r="I156" s="180"/>
      <c r="J156" s="31"/>
      <c r="K156" s="180"/>
      <c r="L156" s="31"/>
      <c r="M156" s="180"/>
      <c r="N156" s="31"/>
      <c r="O156" s="180"/>
      <c r="P156" s="31"/>
      <c r="Q156" s="183"/>
      <c r="R156" s="31"/>
      <c r="S156" s="180"/>
      <c r="T156" s="31"/>
      <c r="U156" s="180"/>
      <c r="V156" s="39"/>
      <c r="W156" s="184"/>
      <c r="X156" s="15"/>
      <c r="Y156" s="180"/>
      <c r="Z156" s="15"/>
      <c r="AB156" s="22"/>
      <c r="AD156" s="17"/>
    </row>
    <row r="157" spans="1:30">
      <c r="A157" s="206" t="str">
        <f t="shared" si="134"/>
        <v>Tue</v>
      </c>
      <c r="B157" s="207">
        <f t="shared" si="178"/>
        <v>45734</v>
      </c>
      <c r="C157" s="291"/>
      <c r="D157" s="294"/>
      <c r="E157" s="217">
        <f t="shared" ca="1" si="189"/>
        <v>1</v>
      </c>
      <c r="F157" s="214" t="s">
        <v>43</v>
      </c>
      <c r="H157" s="22"/>
      <c r="J157" s="30"/>
      <c r="L157" s="30"/>
      <c r="N157" s="30"/>
      <c r="P157" s="30"/>
      <c r="Q157" s="183"/>
      <c r="R157" s="30"/>
      <c r="T157" s="30"/>
      <c r="V157" s="32"/>
      <c r="W157" s="184"/>
      <c r="X157" s="17"/>
      <c r="Z157" s="17"/>
      <c r="AB157" s="22"/>
      <c r="AD157" s="17"/>
    </row>
    <row r="158" spans="1:30">
      <c r="A158" s="206" t="str">
        <f t="shared" si="135"/>
        <v>Tue</v>
      </c>
      <c r="B158" s="207">
        <f t="shared" si="180"/>
        <v>45734</v>
      </c>
      <c r="C158" s="292"/>
      <c r="D158" s="295"/>
      <c r="E158" s="217">
        <f t="shared" ca="1" si="189"/>
        <v>1</v>
      </c>
      <c r="F158" s="215" t="s">
        <v>45</v>
      </c>
      <c r="G158" s="176"/>
      <c r="H158" s="22"/>
      <c r="J158" s="30"/>
      <c r="L158" s="30"/>
      <c r="N158" s="30"/>
      <c r="P158" s="30"/>
      <c r="Q158" s="183"/>
      <c r="R158" s="30"/>
      <c r="T158" s="30"/>
      <c r="V158" s="32"/>
      <c r="W158" s="184"/>
      <c r="X158" s="17"/>
      <c r="Y158" s="181"/>
      <c r="Z158" s="17"/>
      <c r="AB158" s="22"/>
      <c r="AD158" s="17"/>
    </row>
    <row r="159" spans="1:30">
      <c r="A159" s="206" t="str">
        <f t="shared" si="136"/>
        <v>Wed</v>
      </c>
      <c r="B159" s="207">
        <f t="shared" si="181"/>
        <v>45735</v>
      </c>
      <c r="C159" s="290">
        <f t="shared" si="137"/>
        <v>45735</v>
      </c>
      <c r="D159" s="301" t="str">
        <f t="shared" si="138"/>
        <v>Wed</v>
      </c>
      <c r="E159" s="217">
        <f t="shared" ca="1" si="189"/>
        <v>1</v>
      </c>
      <c r="F159" s="211" t="s">
        <v>41</v>
      </c>
      <c r="H159" s="24"/>
      <c r="I159" s="180"/>
      <c r="J159" s="33"/>
      <c r="K159" s="180"/>
      <c r="L159" s="33"/>
      <c r="M159" s="180"/>
      <c r="N159" s="33"/>
      <c r="O159" s="180"/>
      <c r="P159" s="33"/>
      <c r="Q159" s="183"/>
      <c r="R159" s="33"/>
      <c r="S159" s="180"/>
      <c r="T159" s="33"/>
      <c r="U159" s="180"/>
      <c r="V159" s="34"/>
      <c r="W159" s="184"/>
      <c r="X159" s="23"/>
      <c r="Y159" s="180"/>
      <c r="Z159" s="23"/>
      <c r="AB159" s="26"/>
      <c r="AD159" s="25"/>
    </row>
    <row r="160" spans="1:30">
      <c r="A160" s="206" t="str">
        <f t="shared" si="139"/>
        <v>Wed</v>
      </c>
      <c r="B160" s="207">
        <f t="shared" si="183"/>
        <v>45735</v>
      </c>
      <c r="C160" s="291"/>
      <c r="D160" s="302"/>
      <c r="E160" s="217">
        <f t="shared" ca="1" si="189"/>
        <v>1</v>
      </c>
      <c r="F160" s="212" t="s">
        <v>43</v>
      </c>
      <c r="H160" s="26"/>
      <c r="J160" s="35"/>
      <c r="L160" s="35"/>
      <c r="N160" s="35"/>
      <c r="P160" s="35"/>
      <c r="Q160" s="183"/>
      <c r="R160" s="35"/>
      <c r="T160" s="35"/>
      <c r="V160" s="36"/>
      <c r="W160" s="184"/>
      <c r="X160" s="25"/>
      <c r="Z160" s="25"/>
      <c r="AB160" s="26"/>
      <c r="AD160" s="25"/>
    </row>
    <row r="161" spans="1:30">
      <c r="A161" s="206" t="str">
        <f t="shared" si="140"/>
        <v>Wed</v>
      </c>
      <c r="B161" s="207">
        <f t="shared" si="184"/>
        <v>45735</v>
      </c>
      <c r="C161" s="292"/>
      <c r="D161" s="303"/>
      <c r="E161" s="217">
        <f t="shared" ca="1" si="189"/>
        <v>1</v>
      </c>
      <c r="F161" s="212" t="s">
        <v>45</v>
      </c>
      <c r="G161" s="176"/>
      <c r="H161" s="28"/>
      <c r="I161" s="181"/>
      <c r="J161" s="37"/>
      <c r="K161" s="181"/>
      <c r="L161" s="37"/>
      <c r="M161" s="181"/>
      <c r="N161" s="37"/>
      <c r="O161" s="181"/>
      <c r="P161" s="37"/>
      <c r="Q161" s="183"/>
      <c r="R161" s="37"/>
      <c r="S161" s="181"/>
      <c r="T161" s="37"/>
      <c r="U161" s="181"/>
      <c r="V161" s="38"/>
      <c r="W161" s="184"/>
      <c r="X161" s="27"/>
      <c r="Y161" s="181"/>
      <c r="Z161" s="27"/>
      <c r="AB161" s="26"/>
      <c r="AD161" s="25"/>
    </row>
    <row r="162" spans="1:30">
      <c r="A162" s="206" t="str">
        <f t="shared" si="141"/>
        <v>Thu</v>
      </c>
      <c r="B162" s="207">
        <f t="shared" si="185"/>
        <v>45736</v>
      </c>
      <c r="C162" s="290">
        <f t="shared" si="137"/>
        <v>45736</v>
      </c>
      <c r="D162" s="293" t="str">
        <f t="shared" si="143"/>
        <v>Thu</v>
      </c>
      <c r="E162" s="217">
        <f t="shared" ca="1" si="189"/>
        <v>1</v>
      </c>
      <c r="F162" s="213" t="s">
        <v>41</v>
      </c>
      <c r="H162" s="21"/>
      <c r="I162" s="180"/>
      <c r="J162" s="31"/>
      <c r="K162" s="180"/>
      <c r="L162" s="31"/>
      <c r="M162" s="180"/>
      <c r="N162" s="31"/>
      <c r="O162" s="180"/>
      <c r="P162" s="31"/>
      <c r="Q162" s="183"/>
      <c r="R162" s="31"/>
      <c r="S162" s="180"/>
      <c r="T162" s="31"/>
      <c r="U162" s="180"/>
      <c r="V162" s="39"/>
      <c r="W162" s="184"/>
      <c r="X162" s="15"/>
      <c r="Y162" s="180"/>
      <c r="Z162" s="15"/>
      <c r="AB162" s="22"/>
      <c r="AD162" s="17"/>
    </row>
    <row r="163" spans="1:30">
      <c r="A163" s="206" t="str">
        <f t="shared" si="144"/>
        <v>Thu</v>
      </c>
      <c r="B163" s="207">
        <f t="shared" si="186"/>
        <v>45736</v>
      </c>
      <c r="C163" s="291"/>
      <c r="D163" s="294"/>
      <c r="E163" s="217">
        <f t="shared" ca="1" si="189"/>
        <v>1</v>
      </c>
      <c r="F163" s="214" t="s">
        <v>43</v>
      </c>
      <c r="H163" s="22"/>
      <c r="J163" s="30"/>
      <c r="L163" s="30"/>
      <c r="N163" s="30"/>
      <c r="P163" s="30"/>
      <c r="Q163" s="183"/>
      <c r="R163" s="30"/>
      <c r="T163" s="30"/>
      <c r="V163" s="32"/>
      <c r="W163" s="184"/>
      <c r="X163" s="17"/>
      <c r="Z163" s="17"/>
      <c r="AB163" s="22"/>
      <c r="AD163" s="17"/>
    </row>
    <row r="164" spans="1:30">
      <c r="A164" s="206" t="str">
        <f t="shared" si="146"/>
        <v>Thu</v>
      </c>
      <c r="B164" s="207">
        <f t="shared" si="187"/>
        <v>45736</v>
      </c>
      <c r="C164" s="292"/>
      <c r="D164" s="295"/>
      <c r="E164" s="217">
        <f t="shared" ca="1" si="189"/>
        <v>1</v>
      </c>
      <c r="F164" s="215" t="s">
        <v>45</v>
      </c>
      <c r="G164" s="176"/>
      <c r="H164" s="22"/>
      <c r="J164" s="30"/>
      <c r="L164" s="30"/>
      <c r="N164" s="30"/>
      <c r="P164" s="30"/>
      <c r="Q164" s="183"/>
      <c r="R164" s="30"/>
      <c r="T164" s="30"/>
      <c r="V164" s="32"/>
      <c r="W164" s="184"/>
      <c r="X164" s="17"/>
      <c r="Y164" s="181"/>
      <c r="Z164" s="17"/>
      <c r="AB164" s="22"/>
      <c r="AD164" s="17"/>
    </row>
    <row r="165" spans="1:30">
      <c r="A165" s="206" t="str">
        <f t="shared" si="148"/>
        <v>Fri</v>
      </c>
      <c r="B165" s="207">
        <f t="shared" si="188"/>
        <v>45737</v>
      </c>
      <c r="C165" s="290">
        <f t="shared" ref="C165:C228" si="206">WORKDAY(C162, 1)</f>
        <v>45737</v>
      </c>
      <c r="D165" s="301" t="str">
        <f t="shared" si="150"/>
        <v>Fri</v>
      </c>
      <c r="E165" s="217">
        <f t="shared" ca="1" si="189"/>
        <v>1</v>
      </c>
      <c r="F165" s="211" t="s">
        <v>41</v>
      </c>
      <c r="H165" s="24"/>
      <c r="I165" s="180"/>
      <c r="J165" s="33"/>
      <c r="K165" s="180"/>
      <c r="L165" s="33"/>
      <c r="M165" s="180"/>
      <c r="N165" s="33"/>
      <c r="O165" s="180"/>
      <c r="P165" s="33"/>
      <c r="Q165" s="183"/>
      <c r="R165" s="33"/>
      <c r="S165" s="180"/>
      <c r="T165" s="33"/>
      <c r="U165" s="180"/>
      <c r="V165" s="34"/>
      <c r="W165" s="184"/>
      <c r="X165" s="23"/>
      <c r="Y165" s="180"/>
      <c r="Z165" s="23"/>
      <c r="AB165" s="26"/>
      <c r="AD165" s="25"/>
    </row>
    <row r="166" spans="1:30">
      <c r="A166" s="206" t="str">
        <f t="shared" si="151"/>
        <v>Fri</v>
      </c>
      <c r="B166" s="207">
        <f t="shared" si="190"/>
        <v>45737</v>
      </c>
      <c r="C166" s="291"/>
      <c r="D166" s="302"/>
      <c r="E166" s="217">
        <f t="shared" ca="1" si="189"/>
        <v>1</v>
      </c>
      <c r="F166" s="212" t="s">
        <v>43</v>
      </c>
      <c r="H166" s="26"/>
      <c r="J166" s="35"/>
      <c r="L166" s="35"/>
      <c r="N166" s="35"/>
      <c r="P166" s="35"/>
      <c r="Q166" s="183"/>
      <c r="R166" s="35"/>
      <c r="T166" s="35"/>
      <c r="V166" s="36"/>
      <c r="W166" s="184"/>
      <c r="X166" s="25"/>
      <c r="Z166" s="25"/>
      <c r="AB166" s="26"/>
      <c r="AD166" s="25"/>
    </row>
    <row r="167" spans="1:30">
      <c r="A167" s="206" t="str">
        <f t="shared" si="153"/>
        <v>Fri</v>
      </c>
      <c r="B167" s="207">
        <f t="shared" si="191"/>
        <v>45737</v>
      </c>
      <c r="C167" s="292"/>
      <c r="D167" s="303"/>
      <c r="E167" s="217">
        <f t="shared" ca="1" si="189"/>
        <v>1</v>
      </c>
      <c r="F167" s="212" t="s">
        <v>45</v>
      </c>
      <c r="G167" s="176"/>
      <c r="H167" s="28"/>
      <c r="I167" s="181"/>
      <c r="J167" s="37"/>
      <c r="K167" s="181"/>
      <c r="L167" s="37"/>
      <c r="M167" s="181"/>
      <c r="N167" s="37"/>
      <c r="O167" s="181"/>
      <c r="P167" s="37"/>
      <c r="Q167" s="183"/>
      <c r="R167" s="37"/>
      <c r="S167" s="181"/>
      <c r="T167" s="37"/>
      <c r="U167" s="181"/>
      <c r="V167" s="38"/>
      <c r="W167" s="184"/>
      <c r="X167" s="27"/>
      <c r="Y167" s="181"/>
      <c r="Z167" s="27"/>
      <c r="AB167" s="26"/>
      <c r="AD167" s="25"/>
    </row>
    <row r="168" spans="1:30">
      <c r="A168" s="206" t="str">
        <f t="shared" ref="A168:A231" si="207">TEXT(C168, "ddd")</f>
        <v>Mon</v>
      </c>
      <c r="B168" s="207">
        <f t="shared" ref="B168" si="208">C168</f>
        <v>45740</v>
      </c>
      <c r="C168" s="290">
        <f t="shared" si="206"/>
        <v>45740</v>
      </c>
      <c r="D168" s="293" t="str">
        <f t="shared" si="157"/>
        <v>Mon</v>
      </c>
      <c r="E168" s="217">
        <f t="shared" ca="1" si="189"/>
        <v>1</v>
      </c>
      <c r="F168" s="213" t="s">
        <v>41</v>
      </c>
      <c r="H168" s="21"/>
      <c r="I168" s="180"/>
      <c r="J168" s="31"/>
      <c r="K168" s="180"/>
      <c r="L168" s="31"/>
      <c r="M168" s="180"/>
      <c r="N168" s="31"/>
      <c r="O168" s="180"/>
      <c r="P168" s="31"/>
      <c r="Q168" s="183"/>
      <c r="R168" s="31"/>
      <c r="S168" s="180"/>
      <c r="T168" s="31"/>
      <c r="U168" s="180"/>
      <c r="V168" s="39"/>
      <c r="W168" s="184"/>
      <c r="X168" s="15"/>
      <c r="Y168" s="180"/>
      <c r="Z168" s="15"/>
      <c r="AB168" s="22"/>
      <c r="AD168" s="17"/>
    </row>
    <row r="169" spans="1:30">
      <c r="A169" s="206" t="str">
        <f t="shared" ref="A169:A232" si="209">A168</f>
        <v>Mon</v>
      </c>
      <c r="B169" s="207">
        <f t="shared" ref="B169:B232" si="210">C168</f>
        <v>45740</v>
      </c>
      <c r="C169" s="291"/>
      <c r="D169" s="294"/>
      <c r="E169" s="217">
        <f t="shared" ca="1" si="189"/>
        <v>1</v>
      </c>
      <c r="F169" s="214" t="s">
        <v>43</v>
      </c>
      <c r="H169" s="22"/>
      <c r="J169" s="30"/>
      <c r="L169" s="30"/>
      <c r="N169" s="30"/>
      <c r="P169" s="30"/>
      <c r="Q169" s="183"/>
      <c r="R169" s="30"/>
      <c r="T169" s="30"/>
      <c r="V169" s="32"/>
      <c r="W169" s="184"/>
      <c r="X169" s="17"/>
      <c r="Z169" s="17"/>
      <c r="AB169" s="22"/>
      <c r="AD169" s="17"/>
    </row>
    <row r="170" spans="1:30">
      <c r="A170" s="206" t="str">
        <f t="shared" ref="A170" si="211">A168</f>
        <v>Mon</v>
      </c>
      <c r="B170" s="207">
        <f t="shared" ref="B170" si="212">C168</f>
        <v>45740</v>
      </c>
      <c r="C170" s="292"/>
      <c r="D170" s="295"/>
      <c r="E170" s="217">
        <f t="shared" ca="1" si="189"/>
        <v>1</v>
      </c>
      <c r="F170" s="215" t="s">
        <v>45</v>
      </c>
      <c r="G170" s="176"/>
      <c r="H170" s="22"/>
      <c r="J170" s="30"/>
      <c r="L170" s="30"/>
      <c r="N170" s="30"/>
      <c r="P170" s="30"/>
      <c r="Q170" s="183"/>
      <c r="R170" s="30"/>
      <c r="T170" s="30"/>
      <c r="V170" s="32"/>
      <c r="W170" s="184"/>
      <c r="X170" s="17"/>
      <c r="Y170" s="181"/>
      <c r="Z170" s="17"/>
      <c r="AB170" s="22"/>
      <c r="AD170" s="17"/>
    </row>
    <row r="171" spans="1:30">
      <c r="A171" s="206" t="str">
        <f t="shared" ref="A171:A234" si="213">TEXT(C171, "ddd")</f>
        <v>Tue</v>
      </c>
      <c r="B171" s="207">
        <f t="shared" ref="B171" si="214">C171</f>
        <v>45741</v>
      </c>
      <c r="C171" s="290">
        <f t="shared" si="206"/>
        <v>45741</v>
      </c>
      <c r="D171" s="301" t="str">
        <f t="shared" ref="D171" si="215">IF(WEEKDAY(C168, 2) &lt; 5, TEXT(C168 + 1, "ddd"), TEXT(C168 + 3, "ddd"))</f>
        <v>Tue</v>
      </c>
      <c r="E171" s="217">
        <f t="shared" ca="1" si="189"/>
        <v>1</v>
      </c>
      <c r="F171" s="211" t="s">
        <v>41</v>
      </c>
      <c r="H171" s="21"/>
      <c r="I171" s="180"/>
      <c r="J171" s="31"/>
      <c r="K171" s="180"/>
      <c r="L171" s="31"/>
      <c r="M171" s="180"/>
      <c r="N171" s="31"/>
      <c r="O171" s="180"/>
      <c r="P171" s="31"/>
      <c r="Q171" s="183"/>
      <c r="R171" s="31"/>
      <c r="S171" s="180"/>
      <c r="T171" s="31"/>
      <c r="U171" s="180"/>
      <c r="V171" s="39"/>
      <c r="W171" s="184"/>
      <c r="X171" s="15"/>
      <c r="Y171" s="180"/>
      <c r="Z171" s="15"/>
      <c r="AB171" s="22"/>
      <c r="AD171" s="17"/>
    </row>
    <row r="172" spans="1:30">
      <c r="A172" s="206" t="str">
        <f t="shared" ref="A172:A235" si="216">A171</f>
        <v>Tue</v>
      </c>
      <c r="B172" s="207">
        <f t="shared" ref="B172:B235" si="217">C171</f>
        <v>45741</v>
      </c>
      <c r="C172" s="291"/>
      <c r="D172" s="302"/>
      <c r="E172" s="217">
        <f t="shared" ca="1" si="189"/>
        <v>1</v>
      </c>
      <c r="F172" s="212" t="s">
        <v>43</v>
      </c>
      <c r="H172" s="22"/>
      <c r="J172" s="30"/>
      <c r="L172" s="30"/>
      <c r="N172" s="30"/>
      <c r="P172" s="30"/>
      <c r="Q172" s="183"/>
      <c r="R172" s="30"/>
      <c r="T172" s="30"/>
      <c r="V172" s="32"/>
      <c r="W172" s="184"/>
      <c r="X172" s="17"/>
      <c r="Z172" s="17"/>
      <c r="AB172" s="22"/>
      <c r="AD172" s="17"/>
    </row>
    <row r="173" spans="1:30">
      <c r="A173" s="206" t="str">
        <f t="shared" ref="A173:A233" si="218">A171</f>
        <v>Tue</v>
      </c>
      <c r="B173" s="207">
        <f t="shared" ref="B173" si="219">C171</f>
        <v>45741</v>
      </c>
      <c r="C173" s="292"/>
      <c r="D173" s="303"/>
      <c r="E173" s="217">
        <f t="shared" ca="1" si="189"/>
        <v>1</v>
      </c>
      <c r="F173" s="212" t="s">
        <v>45</v>
      </c>
      <c r="G173" s="176"/>
      <c r="H173" s="22"/>
      <c r="J173" s="30"/>
      <c r="L173" s="30"/>
      <c r="N173" s="30"/>
      <c r="P173" s="30"/>
      <c r="Q173" s="183"/>
      <c r="R173" s="30"/>
      <c r="T173" s="30"/>
      <c r="V173" s="32"/>
      <c r="W173" s="184"/>
      <c r="X173" s="17"/>
      <c r="Y173" s="181"/>
      <c r="Z173" s="17"/>
      <c r="AB173" s="22"/>
      <c r="AD173" s="17"/>
    </row>
    <row r="174" spans="1:30">
      <c r="A174" s="206" t="str">
        <f t="shared" ref="A174:A237" si="220">TEXT(C174, "ddd")</f>
        <v>Wed</v>
      </c>
      <c r="B174" s="207">
        <f t="shared" ref="B174:B207" si="221">C174</f>
        <v>45742</v>
      </c>
      <c r="C174" s="290">
        <f t="shared" si="206"/>
        <v>45742</v>
      </c>
      <c r="D174" s="293" t="str">
        <f t="shared" ref="D174:D234" si="222">IF(WEEKDAY(C171, 2) &lt; 5, TEXT(C171 + 1, "ddd"), TEXT(C171 + 3, "ddd"))</f>
        <v>Wed</v>
      </c>
      <c r="E174" s="217">
        <f t="shared" ca="1" si="189"/>
        <v>1</v>
      </c>
      <c r="F174" s="213" t="s">
        <v>41</v>
      </c>
      <c r="H174" s="24"/>
      <c r="I174" s="180"/>
      <c r="J174" s="33"/>
      <c r="K174" s="180"/>
      <c r="L174" s="33"/>
      <c r="M174" s="180"/>
      <c r="N174" s="33"/>
      <c r="O174" s="180"/>
      <c r="P174" s="33"/>
      <c r="Q174" s="183"/>
      <c r="R174" s="33"/>
      <c r="S174" s="180"/>
      <c r="T174" s="33"/>
      <c r="U174" s="180"/>
      <c r="V174" s="34"/>
      <c r="W174" s="184"/>
      <c r="X174" s="23"/>
      <c r="Y174" s="180"/>
      <c r="Z174" s="23"/>
      <c r="AB174" s="26"/>
      <c r="AD174" s="25"/>
    </row>
    <row r="175" spans="1:30">
      <c r="A175" s="206" t="str">
        <f t="shared" ref="A175:A238" si="223">A174</f>
        <v>Wed</v>
      </c>
      <c r="B175" s="207">
        <f t="shared" ref="B175:B238" si="224">C174</f>
        <v>45742</v>
      </c>
      <c r="C175" s="291"/>
      <c r="D175" s="294"/>
      <c r="E175" s="217">
        <f t="shared" ca="1" si="189"/>
        <v>1</v>
      </c>
      <c r="F175" s="214" t="s">
        <v>43</v>
      </c>
      <c r="H175" s="26"/>
      <c r="J175" s="35"/>
      <c r="L175" s="35"/>
      <c r="N175" s="35"/>
      <c r="P175" s="35"/>
      <c r="Q175" s="183"/>
      <c r="R175" s="35"/>
      <c r="T175" s="35"/>
      <c r="V175" s="36"/>
      <c r="W175" s="184"/>
      <c r="X175" s="25"/>
      <c r="Z175" s="25"/>
      <c r="AB175" s="26"/>
      <c r="AD175" s="25"/>
    </row>
    <row r="176" spans="1:30">
      <c r="A176" s="206" t="str">
        <f t="shared" ref="A176:A236" si="225">A174</f>
        <v>Wed</v>
      </c>
      <c r="B176" s="207">
        <f t="shared" ref="B176:B209" si="226">C174</f>
        <v>45742</v>
      </c>
      <c r="C176" s="292"/>
      <c r="D176" s="295"/>
      <c r="E176" s="217">
        <f t="shared" ca="1" si="189"/>
        <v>1</v>
      </c>
      <c r="F176" s="215" t="s">
        <v>45</v>
      </c>
      <c r="G176" s="176"/>
      <c r="H176" s="28"/>
      <c r="I176" s="181"/>
      <c r="J176" s="37"/>
      <c r="K176" s="181"/>
      <c r="L176" s="37"/>
      <c r="M176" s="181"/>
      <c r="N176" s="37"/>
      <c r="O176" s="181"/>
      <c r="P176" s="37"/>
      <c r="Q176" s="183"/>
      <c r="R176" s="37"/>
      <c r="S176" s="181"/>
      <c r="T176" s="37"/>
      <c r="U176" s="181"/>
      <c r="V176" s="38"/>
      <c r="W176" s="184"/>
      <c r="X176" s="27"/>
      <c r="Y176" s="181"/>
      <c r="Z176" s="27"/>
      <c r="AB176" s="26"/>
      <c r="AD176" s="25"/>
    </row>
    <row r="177" spans="1:30">
      <c r="A177" s="206" t="str">
        <f t="shared" ref="A177:A240" si="227">TEXT(C177, "ddd")</f>
        <v>Thu</v>
      </c>
      <c r="B177" s="207">
        <f t="shared" ref="B177:B210" si="228">C177</f>
        <v>45743</v>
      </c>
      <c r="C177" s="290">
        <f t="shared" si="206"/>
        <v>45743</v>
      </c>
      <c r="D177" s="301" t="str">
        <f t="shared" ref="D177:D237" si="229">IF(WEEKDAY(C174, 2) &lt; 5, TEXT(C174 + 1, "ddd"), TEXT(C174 + 3, "ddd"))</f>
        <v>Thu</v>
      </c>
      <c r="E177" s="217">
        <f t="shared" ca="1" si="189"/>
        <v>1</v>
      </c>
      <c r="F177" s="211" t="s">
        <v>41</v>
      </c>
      <c r="H177" s="21"/>
      <c r="I177" s="180"/>
      <c r="J177" s="31"/>
      <c r="K177" s="180"/>
      <c r="L177" s="31"/>
      <c r="M177" s="180"/>
      <c r="N177" s="31"/>
      <c r="O177" s="180"/>
      <c r="P177" s="31"/>
      <c r="Q177" s="183"/>
      <c r="R177" s="31"/>
      <c r="S177" s="180"/>
      <c r="T177" s="31"/>
      <c r="U177" s="180"/>
      <c r="V177" s="39"/>
      <c r="W177" s="184"/>
      <c r="X177" s="15"/>
      <c r="Y177" s="180"/>
      <c r="Z177" s="15"/>
      <c r="AB177" s="22"/>
      <c r="AD177" s="17"/>
    </row>
    <row r="178" spans="1:30">
      <c r="A178" s="206" t="str">
        <f t="shared" ref="A178:A241" si="230">A177</f>
        <v>Thu</v>
      </c>
      <c r="B178" s="207">
        <f t="shared" ref="B178:B241" si="231">C177</f>
        <v>45743</v>
      </c>
      <c r="C178" s="291"/>
      <c r="D178" s="302"/>
      <c r="E178" s="217">
        <f t="shared" ca="1" si="189"/>
        <v>1</v>
      </c>
      <c r="F178" s="212" t="s">
        <v>43</v>
      </c>
      <c r="H178" s="22"/>
      <c r="J178" s="30"/>
      <c r="L178" s="30"/>
      <c r="N178" s="30"/>
      <c r="P178" s="30"/>
      <c r="Q178" s="183"/>
      <c r="R178" s="30"/>
      <c r="T178" s="30"/>
      <c r="V178" s="32"/>
      <c r="W178" s="184"/>
      <c r="X178" s="17"/>
      <c r="Z178" s="17"/>
      <c r="AB178" s="22"/>
      <c r="AD178" s="17"/>
    </row>
    <row r="179" spans="1:30">
      <c r="A179" s="206" t="str">
        <f t="shared" ref="A179:A239" si="232">A177</f>
        <v>Thu</v>
      </c>
      <c r="B179" s="207">
        <f t="shared" ref="B179:B212" si="233">C177</f>
        <v>45743</v>
      </c>
      <c r="C179" s="292"/>
      <c r="D179" s="303"/>
      <c r="E179" s="217">
        <f t="shared" ca="1" si="189"/>
        <v>1</v>
      </c>
      <c r="F179" s="212" t="s">
        <v>45</v>
      </c>
      <c r="G179" s="176"/>
      <c r="H179" s="22"/>
      <c r="J179" s="30"/>
      <c r="L179" s="30"/>
      <c r="N179" s="30"/>
      <c r="P179" s="30"/>
      <c r="Q179" s="183"/>
      <c r="R179" s="30"/>
      <c r="T179" s="30"/>
      <c r="V179" s="32"/>
      <c r="W179" s="184"/>
      <c r="X179" s="17"/>
      <c r="Y179" s="181"/>
      <c r="Z179" s="17"/>
      <c r="AB179" s="22"/>
      <c r="AD179" s="17"/>
    </row>
    <row r="180" spans="1:30">
      <c r="A180" s="206" t="str">
        <f t="shared" ref="A180:A243" si="234">TEXT(C180, "ddd")</f>
        <v>Fri</v>
      </c>
      <c r="B180" s="207">
        <f t="shared" ref="B180:B213" si="235">C180</f>
        <v>45744</v>
      </c>
      <c r="C180" s="290">
        <f t="shared" si="206"/>
        <v>45744</v>
      </c>
      <c r="D180" s="293" t="str">
        <f t="shared" ref="D180:D240" si="236">IF(WEEKDAY(C177, 2) &lt; 5, TEXT(C177 + 1, "ddd"), TEXT(C177 + 3, "ddd"))</f>
        <v>Fri</v>
      </c>
      <c r="E180" s="217">
        <f t="shared" ca="1" si="189"/>
        <v>1</v>
      </c>
      <c r="F180" s="213" t="s">
        <v>41</v>
      </c>
      <c r="H180" s="24"/>
      <c r="I180" s="180"/>
      <c r="J180" s="33"/>
      <c r="K180" s="180"/>
      <c r="L180" s="33"/>
      <c r="M180" s="180"/>
      <c r="N180" s="33"/>
      <c r="O180" s="180"/>
      <c r="P180" s="33"/>
      <c r="Q180" s="183"/>
      <c r="R180" s="33"/>
      <c r="S180" s="180"/>
      <c r="T180" s="33"/>
      <c r="U180" s="180"/>
      <c r="V180" s="34"/>
      <c r="W180" s="184"/>
      <c r="X180" s="23"/>
      <c r="Y180" s="180"/>
      <c r="Z180" s="23"/>
      <c r="AB180" s="26"/>
      <c r="AD180" s="25"/>
    </row>
    <row r="181" spans="1:30">
      <c r="A181" s="206" t="str">
        <f t="shared" ref="A181:A244" si="237">A180</f>
        <v>Fri</v>
      </c>
      <c r="B181" s="207">
        <f t="shared" ref="B181:B244" si="238">C180</f>
        <v>45744</v>
      </c>
      <c r="C181" s="291"/>
      <c r="D181" s="294"/>
      <c r="E181" s="217">
        <f t="shared" ca="1" si="189"/>
        <v>1</v>
      </c>
      <c r="F181" s="214" t="s">
        <v>43</v>
      </c>
      <c r="H181" s="26"/>
      <c r="J181" s="35"/>
      <c r="L181" s="35"/>
      <c r="N181" s="35"/>
      <c r="P181" s="35"/>
      <c r="Q181" s="183"/>
      <c r="R181" s="35"/>
      <c r="T181" s="35"/>
      <c r="V181" s="36"/>
      <c r="W181" s="184"/>
      <c r="X181" s="25"/>
      <c r="Z181" s="25"/>
      <c r="AB181" s="26"/>
      <c r="AD181" s="25"/>
    </row>
    <row r="182" spans="1:30">
      <c r="A182" s="206" t="str">
        <f t="shared" ref="A182:A242" si="239">A180</f>
        <v>Fri</v>
      </c>
      <c r="B182" s="207">
        <f t="shared" ref="B182:B215" si="240">C180</f>
        <v>45744</v>
      </c>
      <c r="C182" s="292"/>
      <c r="D182" s="295"/>
      <c r="E182" s="217">
        <f t="shared" ca="1" si="189"/>
        <v>1</v>
      </c>
      <c r="F182" s="215" t="s">
        <v>45</v>
      </c>
      <c r="G182" s="176"/>
      <c r="H182" s="28"/>
      <c r="I182" s="181"/>
      <c r="J182" s="37"/>
      <c r="K182" s="181"/>
      <c r="L182" s="37"/>
      <c r="M182" s="181"/>
      <c r="N182" s="37"/>
      <c r="O182" s="181"/>
      <c r="P182" s="37"/>
      <c r="Q182" s="183"/>
      <c r="R182" s="37"/>
      <c r="S182" s="181"/>
      <c r="T182" s="37"/>
      <c r="U182" s="181"/>
      <c r="V182" s="38"/>
      <c r="W182" s="184"/>
      <c r="X182" s="27"/>
      <c r="Y182" s="181"/>
      <c r="Z182" s="27"/>
      <c r="AB182" s="26"/>
      <c r="AD182" s="25"/>
    </row>
    <row r="183" spans="1:30">
      <c r="A183" s="206" t="str">
        <f t="shared" ref="A183:A246" si="241">TEXT(C183, "ddd")</f>
        <v>Mon</v>
      </c>
      <c r="B183" s="207">
        <f t="shared" ref="B183:B216" si="242">C183</f>
        <v>45747</v>
      </c>
      <c r="C183" s="290">
        <f t="shared" si="206"/>
        <v>45747</v>
      </c>
      <c r="D183" s="301" t="str">
        <f t="shared" ref="D183:D243" si="243">IF(WEEKDAY(C180, 2) &lt; 5, TEXT(C180 + 1, "ddd"), TEXT(C180 + 3, "ddd"))</f>
        <v>Mon</v>
      </c>
      <c r="E183" s="217">
        <f t="shared" ca="1" si="189"/>
        <v>1</v>
      </c>
      <c r="F183" s="211" t="s">
        <v>41</v>
      </c>
      <c r="H183" s="21"/>
      <c r="I183" s="180"/>
      <c r="J183" s="31"/>
      <c r="K183" s="180"/>
      <c r="L183" s="31"/>
      <c r="M183" s="180"/>
      <c r="N183" s="31"/>
      <c r="O183" s="180"/>
      <c r="P183" s="31"/>
      <c r="Q183" s="183"/>
      <c r="R183" s="31"/>
      <c r="S183" s="180"/>
      <c r="T183" s="31"/>
      <c r="U183" s="180"/>
      <c r="V183" s="39"/>
      <c r="W183" s="184"/>
      <c r="X183" s="15"/>
      <c r="Y183" s="180"/>
      <c r="Z183" s="15"/>
      <c r="AB183" s="22"/>
      <c r="AD183" s="17"/>
    </row>
    <row r="184" spans="1:30">
      <c r="A184" s="206" t="str">
        <f t="shared" ref="A184:A247" si="244">A183</f>
        <v>Mon</v>
      </c>
      <c r="B184" s="207">
        <f t="shared" ref="B184:B247" si="245">C183</f>
        <v>45747</v>
      </c>
      <c r="C184" s="291"/>
      <c r="D184" s="302"/>
      <c r="E184" s="217">
        <f t="shared" ca="1" si="189"/>
        <v>1</v>
      </c>
      <c r="F184" s="212" t="s">
        <v>43</v>
      </c>
      <c r="H184" s="22"/>
      <c r="J184" s="30"/>
      <c r="L184" s="30"/>
      <c r="N184" s="30"/>
      <c r="P184" s="30"/>
      <c r="Q184" s="183"/>
      <c r="R184" s="30"/>
      <c r="T184" s="30"/>
      <c r="V184" s="32"/>
      <c r="W184" s="184"/>
      <c r="X184" s="17"/>
      <c r="Z184" s="17"/>
      <c r="AB184" s="22"/>
      <c r="AD184" s="17"/>
    </row>
    <row r="185" spans="1:30">
      <c r="A185" s="206" t="str">
        <f t="shared" ref="A185" si="246">A183</f>
        <v>Mon</v>
      </c>
      <c r="B185" s="207">
        <f t="shared" ref="B185:B218" si="247">C183</f>
        <v>45747</v>
      </c>
      <c r="C185" s="292"/>
      <c r="D185" s="303"/>
      <c r="E185" s="217">
        <f t="shared" ca="1" si="189"/>
        <v>1</v>
      </c>
      <c r="F185" s="212" t="s">
        <v>45</v>
      </c>
      <c r="G185" s="176"/>
      <c r="H185" s="22"/>
      <c r="J185" s="30"/>
      <c r="L185" s="30"/>
      <c r="N185" s="30"/>
      <c r="P185" s="30"/>
      <c r="Q185" s="183"/>
      <c r="R185" s="30"/>
      <c r="T185" s="30"/>
      <c r="V185" s="32"/>
      <c r="W185" s="184"/>
      <c r="X185" s="17"/>
      <c r="Y185" s="181"/>
      <c r="Z185" s="17"/>
      <c r="AB185" s="22"/>
      <c r="AD185" s="17"/>
    </row>
    <row r="186" spans="1:30">
      <c r="A186" s="206" t="str">
        <f t="shared" si="213"/>
        <v>Tue</v>
      </c>
      <c r="B186" s="207">
        <f t="shared" ref="B186:B219" si="248">C186</f>
        <v>45748</v>
      </c>
      <c r="C186" s="290">
        <f t="shared" si="206"/>
        <v>45748</v>
      </c>
      <c r="D186" s="293" t="str">
        <f t="shared" ref="D186" si="249">IF(WEEKDAY(C183, 2) &lt; 5, TEXT(C183 + 1, "ddd"), TEXT(C183 + 3, "ddd"))</f>
        <v>Tue</v>
      </c>
      <c r="E186" s="217">
        <f t="shared" ca="1" si="189"/>
        <v>1</v>
      </c>
      <c r="F186" s="213" t="s">
        <v>41</v>
      </c>
      <c r="H186" s="21"/>
      <c r="I186" s="180"/>
      <c r="J186" s="31"/>
      <c r="K186" s="180"/>
      <c r="L186" s="31"/>
      <c r="M186" s="180"/>
      <c r="N186" s="31"/>
      <c r="O186" s="180"/>
      <c r="P186" s="31"/>
      <c r="Q186" s="183"/>
      <c r="R186" s="31"/>
      <c r="S186" s="180"/>
      <c r="T186" s="31"/>
      <c r="U186" s="180"/>
      <c r="V186" s="39"/>
      <c r="W186" s="184"/>
      <c r="X186" s="15"/>
      <c r="Y186" s="180"/>
      <c r="Z186" s="15"/>
      <c r="AB186" s="22"/>
      <c r="AD186" s="17"/>
    </row>
    <row r="187" spans="1:30">
      <c r="A187" s="206" t="str">
        <f t="shared" si="216"/>
        <v>Tue</v>
      </c>
      <c r="B187" s="207">
        <f t="shared" ref="B187:B250" si="250">C186</f>
        <v>45748</v>
      </c>
      <c r="C187" s="291"/>
      <c r="D187" s="294"/>
      <c r="E187" s="217">
        <f t="shared" ca="1" si="189"/>
        <v>1</v>
      </c>
      <c r="F187" s="214" t="s">
        <v>43</v>
      </c>
      <c r="H187" s="22"/>
      <c r="J187" s="30"/>
      <c r="L187" s="30"/>
      <c r="N187" s="30"/>
      <c r="P187" s="30"/>
      <c r="Q187" s="183"/>
      <c r="R187" s="30"/>
      <c r="T187" s="30"/>
      <c r="V187" s="32"/>
      <c r="W187" s="184"/>
      <c r="X187" s="17"/>
      <c r="Z187" s="17"/>
      <c r="AB187" s="22"/>
      <c r="AD187" s="17"/>
    </row>
    <row r="188" spans="1:30">
      <c r="A188" s="206" t="str">
        <f t="shared" si="218"/>
        <v>Tue</v>
      </c>
      <c r="B188" s="207">
        <f t="shared" ref="B188:B221" si="251">C186</f>
        <v>45748</v>
      </c>
      <c r="C188" s="292"/>
      <c r="D188" s="295"/>
      <c r="E188" s="217">
        <f t="shared" ca="1" si="189"/>
        <v>1</v>
      </c>
      <c r="F188" s="215" t="s">
        <v>45</v>
      </c>
      <c r="G188" s="176"/>
      <c r="H188" s="22"/>
      <c r="J188" s="30"/>
      <c r="L188" s="30"/>
      <c r="N188" s="30"/>
      <c r="P188" s="30"/>
      <c r="Q188" s="183"/>
      <c r="R188" s="30"/>
      <c r="T188" s="30"/>
      <c r="V188" s="32"/>
      <c r="W188" s="184"/>
      <c r="X188" s="17"/>
      <c r="Y188" s="181"/>
      <c r="Z188" s="17"/>
      <c r="AB188" s="22"/>
      <c r="AD188" s="17"/>
    </row>
    <row r="189" spans="1:30">
      <c r="A189" s="206" t="str">
        <f t="shared" si="220"/>
        <v>Wed</v>
      </c>
      <c r="B189" s="207">
        <f t="shared" ref="B189:B222" si="252">C189</f>
        <v>45749</v>
      </c>
      <c r="C189" s="290">
        <f t="shared" si="206"/>
        <v>45749</v>
      </c>
      <c r="D189" s="301" t="str">
        <f t="shared" si="222"/>
        <v>Wed</v>
      </c>
      <c r="E189" s="217">
        <f t="shared" ca="1" si="189"/>
        <v>1</v>
      </c>
      <c r="F189" s="211" t="s">
        <v>41</v>
      </c>
      <c r="H189" s="24"/>
      <c r="I189" s="180"/>
      <c r="J189" s="33"/>
      <c r="K189" s="180"/>
      <c r="L189" s="33"/>
      <c r="M189" s="180"/>
      <c r="N189" s="33"/>
      <c r="O189" s="180"/>
      <c r="P189" s="33"/>
      <c r="Q189" s="183"/>
      <c r="R189" s="33"/>
      <c r="S189" s="180"/>
      <c r="T189" s="33"/>
      <c r="U189" s="180"/>
      <c r="V189" s="34"/>
      <c r="W189" s="184"/>
      <c r="X189" s="23"/>
      <c r="Y189" s="180"/>
      <c r="Z189" s="23"/>
      <c r="AB189" s="26"/>
      <c r="AD189" s="25"/>
    </row>
    <row r="190" spans="1:30">
      <c r="A190" s="206" t="str">
        <f t="shared" si="223"/>
        <v>Wed</v>
      </c>
      <c r="B190" s="207">
        <f t="shared" ref="B190:B253" si="253">C189</f>
        <v>45749</v>
      </c>
      <c r="C190" s="291"/>
      <c r="D190" s="302"/>
      <c r="E190" s="217">
        <f t="shared" ca="1" si="189"/>
        <v>1</v>
      </c>
      <c r="F190" s="212" t="s">
        <v>43</v>
      </c>
      <c r="H190" s="26"/>
      <c r="J190" s="35"/>
      <c r="L190" s="35"/>
      <c r="N190" s="35"/>
      <c r="P190" s="35"/>
      <c r="Q190" s="183"/>
      <c r="R190" s="35"/>
      <c r="T190" s="35"/>
      <c r="V190" s="36"/>
      <c r="W190" s="184"/>
      <c r="X190" s="25"/>
      <c r="Z190" s="25"/>
      <c r="AB190" s="26"/>
      <c r="AD190" s="25"/>
    </row>
    <row r="191" spans="1:30">
      <c r="A191" s="206" t="str">
        <f t="shared" si="225"/>
        <v>Wed</v>
      </c>
      <c r="B191" s="207">
        <f t="shared" ref="B191:B224" si="254">C189</f>
        <v>45749</v>
      </c>
      <c r="C191" s="292"/>
      <c r="D191" s="303"/>
      <c r="E191" s="217">
        <f t="shared" ca="1" si="189"/>
        <v>1</v>
      </c>
      <c r="F191" s="212" t="s">
        <v>45</v>
      </c>
      <c r="G191" s="176"/>
      <c r="H191" s="28"/>
      <c r="I191" s="181"/>
      <c r="J191" s="37"/>
      <c r="K191" s="181"/>
      <c r="L191" s="37"/>
      <c r="M191" s="181"/>
      <c r="N191" s="37"/>
      <c r="O191" s="181"/>
      <c r="P191" s="37"/>
      <c r="Q191" s="183"/>
      <c r="R191" s="37"/>
      <c r="S191" s="181"/>
      <c r="T191" s="37"/>
      <c r="U191" s="181"/>
      <c r="V191" s="38"/>
      <c r="W191" s="184"/>
      <c r="X191" s="27"/>
      <c r="Y191" s="181"/>
      <c r="Z191" s="27"/>
      <c r="AB191" s="26"/>
      <c r="AD191" s="25"/>
    </row>
    <row r="192" spans="1:30">
      <c r="A192" s="206" t="str">
        <f t="shared" si="227"/>
        <v>Thu</v>
      </c>
      <c r="B192" s="207">
        <f t="shared" ref="B192:B225" si="255">C192</f>
        <v>45750</v>
      </c>
      <c r="C192" s="290">
        <f t="shared" si="206"/>
        <v>45750</v>
      </c>
      <c r="D192" s="293" t="str">
        <f t="shared" si="229"/>
        <v>Thu</v>
      </c>
      <c r="E192" s="217">
        <f t="shared" ca="1" si="189"/>
        <v>1</v>
      </c>
      <c r="F192" s="213" t="s">
        <v>41</v>
      </c>
      <c r="H192" s="21"/>
      <c r="I192" s="180"/>
      <c r="J192" s="31"/>
      <c r="K192" s="180"/>
      <c r="L192" s="31"/>
      <c r="M192" s="180"/>
      <c r="N192" s="31"/>
      <c r="O192" s="180"/>
      <c r="P192" s="31"/>
      <c r="Q192" s="183"/>
      <c r="R192" s="31"/>
      <c r="S192" s="180"/>
      <c r="T192" s="31"/>
      <c r="U192" s="180"/>
      <c r="V192" s="39"/>
      <c r="W192" s="184"/>
      <c r="X192" s="15"/>
      <c r="Y192" s="180"/>
      <c r="Z192" s="15"/>
      <c r="AB192" s="22"/>
      <c r="AD192" s="17"/>
    </row>
    <row r="193" spans="1:30">
      <c r="A193" s="206" t="str">
        <f t="shared" si="230"/>
        <v>Thu</v>
      </c>
      <c r="B193" s="207">
        <f t="shared" ref="B193:B256" si="256">C192</f>
        <v>45750</v>
      </c>
      <c r="C193" s="291"/>
      <c r="D193" s="294"/>
      <c r="E193" s="217">
        <f t="shared" ca="1" si="189"/>
        <v>1</v>
      </c>
      <c r="F193" s="214" t="s">
        <v>43</v>
      </c>
      <c r="H193" s="22"/>
      <c r="J193" s="30"/>
      <c r="L193" s="30"/>
      <c r="N193" s="30"/>
      <c r="P193" s="30"/>
      <c r="Q193" s="183"/>
      <c r="R193" s="30"/>
      <c r="T193" s="30"/>
      <c r="V193" s="32"/>
      <c r="W193" s="184"/>
      <c r="X193" s="17"/>
      <c r="Z193" s="17"/>
      <c r="AB193" s="22"/>
      <c r="AD193" s="17"/>
    </row>
    <row r="194" spans="1:30">
      <c r="A194" s="206" t="str">
        <f t="shared" si="232"/>
        <v>Thu</v>
      </c>
      <c r="B194" s="207">
        <f t="shared" ref="B194:B227" si="257">C192</f>
        <v>45750</v>
      </c>
      <c r="C194" s="292"/>
      <c r="D194" s="295"/>
      <c r="E194" s="217">
        <f t="shared" ca="1" si="189"/>
        <v>1</v>
      </c>
      <c r="F194" s="215" t="s">
        <v>45</v>
      </c>
      <c r="G194" s="176"/>
      <c r="H194" s="22"/>
      <c r="J194" s="30"/>
      <c r="L194" s="30"/>
      <c r="N194" s="30"/>
      <c r="P194" s="30"/>
      <c r="Q194" s="183"/>
      <c r="R194" s="30"/>
      <c r="T194" s="30"/>
      <c r="V194" s="32"/>
      <c r="W194" s="184"/>
      <c r="X194" s="17"/>
      <c r="Y194" s="181"/>
      <c r="Z194" s="17"/>
      <c r="AB194" s="22"/>
      <c r="AD194" s="17"/>
    </row>
    <row r="195" spans="1:30">
      <c r="A195" s="206" t="str">
        <f t="shared" si="234"/>
        <v>Fri</v>
      </c>
      <c r="B195" s="207">
        <f t="shared" ref="B195:B228" si="258">C195</f>
        <v>45751</v>
      </c>
      <c r="C195" s="290">
        <f t="shared" si="206"/>
        <v>45751</v>
      </c>
      <c r="D195" s="301" t="str">
        <f t="shared" si="236"/>
        <v>Fri</v>
      </c>
      <c r="E195" s="217">
        <f t="shared" ca="1" si="189"/>
        <v>1</v>
      </c>
      <c r="F195" s="211" t="s">
        <v>41</v>
      </c>
      <c r="H195" s="24"/>
      <c r="I195" s="180"/>
      <c r="J195" s="33"/>
      <c r="K195" s="180"/>
      <c r="L195" s="33"/>
      <c r="M195" s="180"/>
      <c r="N195" s="33"/>
      <c r="O195" s="180"/>
      <c r="P195" s="33"/>
      <c r="Q195" s="183"/>
      <c r="R195" s="33"/>
      <c r="S195" s="180"/>
      <c r="T195" s="33"/>
      <c r="U195" s="180"/>
      <c r="V195" s="34"/>
      <c r="W195" s="184"/>
      <c r="X195" s="23"/>
      <c r="Y195" s="180"/>
      <c r="Z195" s="23"/>
      <c r="AB195" s="26"/>
      <c r="AD195" s="25"/>
    </row>
    <row r="196" spans="1:30">
      <c r="A196" s="206" t="str">
        <f t="shared" si="237"/>
        <v>Fri</v>
      </c>
      <c r="B196" s="207">
        <f t="shared" ref="B196:B259" si="259">C195</f>
        <v>45751</v>
      </c>
      <c r="C196" s="291"/>
      <c r="D196" s="302"/>
      <c r="E196" s="217">
        <f t="shared" ref="E196:E259" ca="1" si="260">IF(AND(WEEKDAY(B199, 2) &lt;= 5, B199 &lt;= TODAY(), COUNTIF(AF$37:AF$49, B196) = 0), 1, IF(AND(WEEKDAY(TODAY(), 2) &gt; 5, B199 = TODAY() - WEEKDAY(TODAY(), 2) + 5, COUNTIF(AF$37:AF$49, B196) = 0), 1, 0))</f>
        <v>1</v>
      </c>
      <c r="F196" s="212" t="s">
        <v>43</v>
      </c>
      <c r="H196" s="26"/>
      <c r="J196" s="35"/>
      <c r="L196" s="35"/>
      <c r="N196" s="35"/>
      <c r="P196" s="35"/>
      <c r="Q196" s="183"/>
      <c r="R196" s="35"/>
      <c r="T196" s="35"/>
      <c r="V196" s="36"/>
      <c r="W196" s="184"/>
      <c r="X196" s="25"/>
      <c r="Z196" s="25"/>
      <c r="AB196" s="26"/>
      <c r="AD196" s="25"/>
    </row>
    <row r="197" spans="1:30">
      <c r="A197" s="206" t="str">
        <f t="shared" si="239"/>
        <v>Fri</v>
      </c>
      <c r="B197" s="207">
        <f t="shared" ref="B197:B230" si="261">C195</f>
        <v>45751</v>
      </c>
      <c r="C197" s="292"/>
      <c r="D197" s="303"/>
      <c r="E197" s="217">
        <f t="shared" ca="1" si="260"/>
        <v>1</v>
      </c>
      <c r="F197" s="212" t="s">
        <v>45</v>
      </c>
      <c r="G197" s="176"/>
      <c r="H197" s="28"/>
      <c r="I197" s="181"/>
      <c r="J197" s="37"/>
      <c r="K197" s="181"/>
      <c r="L197" s="37"/>
      <c r="M197" s="181"/>
      <c r="N197" s="37"/>
      <c r="O197" s="181"/>
      <c r="P197" s="37"/>
      <c r="Q197" s="183"/>
      <c r="R197" s="37"/>
      <c r="S197" s="181"/>
      <c r="T197" s="37"/>
      <c r="U197" s="181"/>
      <c r="V197" s="38"/>
      <c r="W197" s="184"/>
      <c r="X197" s="27"/>
      <c r="Y197" s="181"/>
      <c r="Z197" s="27"/>
      <c r="AB197" s="26"/>
      <c r="AD197" s="25"/>
    </row>
    <row r="198" spans="1:30">
      <c r="A198" s="206" t="str">
        <f t="shared" ref="A198:A261" si="262">TEXT(C198, "ddd")</f>
        <v>Mon</v>
      </c>
      <c r="B198" s="207">
        <f t="shared" ref="B198:B231" si="263">C198</f>
        <v>45754</v>
      </c>
      <c r="C198" s="290">
        <f t="shared" si="206"/>
        <v>45754</v>
      </c>
      <c r="D198" s="293" t="str">
        <f t="shared" si="243"/>
        <v>Mon</v>
      </c>
      <c r="E198" s="217">
        <f t="shared" ca="1" si="260"/>
        <v>1</v>
      </c>
      <c r="F198" s="213" t="s">
        <v>41</v>
      </c>
      <c r="H198" s="21"/>
      <c r="I198" s="180"/>
      <c r="J198" s="31"/>
      <c r="K198" s="180"/>
      <c r="L198" s="31"/>
      <c r="M198" s="180"/>
      <c r="N198" s="31"/>
      <c r="O198" s="180"/>
      <c r="P198" s="31"/>
      <c r="Q198" s="183"/>
      <c r="R198" s="31"/>
      <c r="S198" s="180"/>
      <c r="T198" s="31"/>
      <c r="U198" s="180"/>
      <c r="V198" s="39"/>
      <c r="W198" s="184"/>
      <c r="X198" s="15"/>
      <c r="Y198" s="180"/>
      <c r="Z198" s="15"/>
      <c r="AB198" s="22"/>
      <c r="AD198" s="17"/>
    </row>
    <row r="199" spans="1:30">
      <c r="A199" s="206" t="str">
        <f t="shared" ref="A199:A262" si="264">A198</f>
        <v>Mon</v>
      </c>
      <c r="B199" s="207">
        <f t="shared" ref="B199:B262" si="265">C198</f>
        <v>45754</v>
      </c>
      <c r="C199" s="291"/>
      <c r="D199" s="294"/>
      <c r="E199" s="217">
        <f t="shared" ca="1" si="260"/>
        <v>1</v>
      </c>
      <c r="F199" s="214" t="s">
        <v>43</v>
      </c>
      <c r="H199" s="22"/>
      <c r="J199" s="30"/>
      <c r="L199" s="30"/>
      <c r="N199" s="30"/>
      <c r="P199" s="30"/>
      <c r="Q199" s="183"/>
      <c r="R199" s="30"/>
      <c r="T199" s="30"/>
      <c r="V199" s="32"/>
      <c r="W199" s="184"/>
      <c r="X199" s="17"/>
      <c r="Z199" s="17"/>
      <c r="AB199" s="22"/>
      <c r="AD199" s="17"/>
    </row>
    <row r="200" spans="1:30">
      <c r="A200" s="206" t="str">
        <f t="shared" ref="A200" si="266">A198</f>
        <v>Mon</v>
      </c>
      <c r="B200" s="207">
        <f t="shared" ref="B200:B233" si="267">C198</f>
        <v>45754</v>
      </c>
      <c r="C200" s="292"/>
      <c r="D200" s="295"/>
      <c r="E200" s="217">
        <f t="shared" ca="1" si="260"/>
        <v>1</v>
      </c>
      <c r="F200" s="215" t="s">
        <v>45</v>
      </c>
      <c r="G200" s="176"/>
      <c r="H200" s="22"/>
      <c r="J200" s="30"/>
      <c r="L200" s="30"/>
      <c r="N200" s="30"/>
      <c r="P200" s="30"/>
      <c r="Q200" s="183"/>
      <c r="R200" s="30"/>
      <c r="T200" s="30"/>
      <c r="V200" s="32"/>
      <c r="W200" s="184"/>
      <c r="X200" s="17"/>
      <c r="Y200" s="181"/>
      <c r="Z200" s="17"/>
      <c r="AB200" s="22"/>
      <c r="AD200" s="17"/>
    </row>
    <row r="201" spans="1:30">
      <c r="A201" s="206" t="str">
        <f t="shared" si="213"/>
        <v>Tue</v>
      </c>
      <c r="B201" s="207">
        <f t="shared" ref="B201" si="268">C201</f>
        <v>45755</v>
      </c>
      <c r="C201" s="290">
        <f t="shared" si="206"/>
        <v>45755</v>
      </c>
      <c r="D201" s="301" t="str">
        <f t="shared" ref="D201" si="269">IF(WEEKDAY(C198, 2) &lt; 5, TEXT(C198 + 1, "ddd"), TEXT(C198 + 3, "ddd"))</f>
        <v>Tue</v>
      </c>
      <c r="E201" s="217">
        <f t="shared" ca="1" si="260"/>
        <v>1</v>
      </c>
      <c r="F201" s="211" t="s">
        <v>41</v>
      </c>
      <c r="H201" s="21"/>
      <c r="I201" s="180"/>
      <c r="J201" s="31"/>
      <c r="K201" s="180"/>
      <c r="L201" s="31"/>
      <c r="M201" s="180"/>
      <c r="N201" s="31"/>
      <c r="O201" s="180"/>
      <c r="P201" s="31"/>
      <c r="Q201" s="183"/>
      <c r="R201" s="31"/>
      <c r="S201" s="180"/>
      <c r="T201" s="31"/>
      <c r="U201" s="180"/>
      <c r="V201" s="39"/>
      <c r="W201" s="184"/>
      <c r="X201" s="15"/>
      <c r="Y201" s="180"/>
      <c r="Z201" s="15"/>
      <c r="AB201" s="22"/>
      <c r="AD201" s="17"/>
    </row>
    <row r="202" spans="1:30">
      <c r="A202" s="206" t="str">
        <f t="shared" si="216"/>
        <v>Tue</v>
      </c>
      <c r="B202" s="207">
        <f t="shared" ref="B202:B265" si="270">C201</f>
        <v>45755</v>
      </c>
      <c r="C202" s="291"/>
      <c r="D202" s="302"/>
      <c r="E202" s="217">
        <f t="shared" ca="1" si="260"/>
        <v>1</v>
      </c>
      <c r="F202" s="212" t="s">
        <v>43</v>
      </c>
      <c r="H202" s="22"/>
      <c r="J202" s="30"/>
      <c r="L202" s="30"/>
      <c r="N202" s="30"/>
      <c r="P202" s="30"/>
      <c r="Q202" s="183"/>
      <c r="R202" s="30"/>
      <c r="T202" s="30"/>
      <c r="V202" s="32"/>
      <c r="W202" s="184"/>
      <c r="X202" s="17"/>
      <c r="Z202" s="17"/>
      <c r="AB202" s="22"/>
      <c r="AD202" s="17"/>
    </row>
    <row r="203" spans="1:30">
      <c r="A203" s="206" t="str">
        <f t="shared" si="218"/>
        <v>Tue</v>
      </c>
      <c r="B203" s="207">
        <f t="shared" ref="B203" si="271">C201</f>
        <v>45755</v>
      </c>
      <c r="C203" s="292"/>
      <c r="D203" s="303"/>
      <c r="E203" s="217">
        <f t="shared" ca="1" si="260"/>
        <v>1</v>
      </c>
      <c r="F203" s="212" t="s">
        <v>45</v>
      </c>
      <c r="G203" s="176"/>
      <c r="H203" s="22"/>
      <c r="J203" s="30"/>
      <c r="L203" s="30"/>
      <c r="N203" s="30"/>
      <c r="P203" s="30"/>
      <c r="Q203" s="183"/>
      <c r="R203" s="30"/>
      <c r="T203" s="30"/>
      <c r="V203" s="32"/>
      <c r="W203" s="184"/>
      <c r="X203" s="17"/>
      <c r="Y203" s="181"/>
      <c r="Z203" s="17"/>
      <c r="AB203" s="22"/>
      <c r="AD203" s="17"/>
    </row>
    <row r="204" spans="1:30">
      <c r="A204" s="206" t="str">
        <f t="shared" si="220"/>
        <v>Wed</v>
      </c>
      <c r="B204" s="207">
        <f t="shared" ref="B204" si="272">C204</f>
        <v>45756</v>
      </c>
      <c r="C204" s="290">
        <f t="shared" si="206"/>
        <v>45756</v>
      </c>
      <c r="D204" s="293" t="str">
        <f t="shared" si="222"/>
        <v>Wed</v>
      </c>
      <c r="E204" s="217">
        <f t="shared" ca="1" si="260"/>
        <v>1</v>
      </c>
      <c r="F204" s="213" t="s">
        <v>41</v>
      </c>
      <c r="H204" s="24"/>
      <c r="I204" s="180"/>
      <c r="J204" s="33"/>
      <c r="K204" s="180"/>
      <c r="L204" s="33"/>
      <c r="M204" s="180"/>
      <c r="N204" s="33"/>
      <c r="O204" s="180"/>
      <c r="P204" s="33"/>
      <c r="Q204" s="183"/>
      <c r="R204" s="33"/>
      <c r="S204" s="180"/>
      <c r="T204" s="33"/>
      <c r="U204" s="180"/>
      <c r="V204" s="34"/>
      <c r="W204" s="184"/>
      <c r="X204" s="23"/>
      <c r="Y204" s="180"/>
      <c r="Z204" s="23"/>
      <c r="AB204" s="26"/>
      <c r="AD204" s="25"/>
    </row>
    <row r="205" spans="1:30">
      <c r="A205" s="206" t="str">
        <f t="shared" si="223"/>
        <v>Wed</v>
      </c>
      <c r="B205" s="207">
        <f t="shared" ref="B205:B268" si="273">C204</f>
        <v>45756</v>
      </c>
      <c r="C205" s="291"/>
      <c r="D205" s="294"/>
      <c r="E205" s="217">
        <f t="shared" ca="1" si="260"/>
        <v>1</v>
      </c>
      <c r="F205" s="214" t="s">
        <v>43</v>
      </c>
      <c r="H205" s="26"/>
      <c r="J205" s="35"/>
      <c r="L205" s="35"/>
      <c r="N205" s="35"/>
      <c r="P205" s="35"/>
      <c r="Q205" s="183"/>
      <c r="R205" s="35"/>
      <c r="T205" s="35"/>
      <c r="V205" s="36"/>
      <c r="W205" s="184"/>
      <c r="X205" s="25"/>
      <c r="Z205" s="25"/>
      <c r="AB205" s="26"/>
      <c r="AD205" s="25"/>
    </row>
    <row r="206" spans="1:30">
      <c r="A206" s="206" t="str">
        <f t="shared" si="225"/>
        <v>Wed</v>
      </c>
      <c r="B206" s="207">
        <f t="shared" ref="B206" si="274">C204</f>
        <v>45756</v>
      </c>
      <c r="C206" s="292"/>
      <c r="D206" s="295"/>
      <c r="E206" s="217">
        <f t="shared" ca="1" si="260"/>
        <v>1</v>
      </c>
      <c r="F206" s="215" t="s">
        <v>45</v>
      </c>
      <c r="G206" s="176"/>
      <c r="H206" s="28"/>
      <c r="I206" s="181"/>
      <c r="J206" s="37"/>
      <c r="K206" s="181"/>
      <c r="L206" s="37"/>
      <c r="M206" s="181"/>
      <c r="N206" s="37"/>
      <c r="O206" s="181"/>
      <c r="P206" s="37"/>
      <c r="Q206" s="183"/>
      <c r="R206" s="37"/>
      <c r="S206" s="181"/>
      <c r="T206" s="37"/>
      <c r="U206" s="181"/>
      <c r="V206" s="38"/>
      <c r="W206" s="184"/>
      <c r="X206" s="27"/>
      <c r="Y206" s="181"/>
      <c r="Z206" s="27"/>
      <c r="AB206" s="26"/>
      <c r="AD206" s="25"/>
    </row>
    <row r="207" spans="1:30">
      <c r="A207" s="206" t="str">
        <f t="shared" si="227"/>
        <v>Thu</v>
      </c>
      <c r="B207" s="207">
        <f t="shared" si="221"/>
        <v>45757</v>
      </c>
      <c r="C207" s="290">
        <f t="shared" si="206"/>
        <v>45757</v>
      </c>
      <c r="D207" s="301" t="str">
        <f t="shared" si="229"/>
        <v>Thu</v>
      </c>
      <c r="E207" s="217">
        <f t="shared" ca="1" si="260"/>
        <v>1</v>
      </c>
      <c r="F207" s="211" t="s">
        <v>41</v>
      </c>
      <c r="H207" s="21"/>
      <c r="I207" s="180"/>
      <c r="J207" s="31"/>
      <c r="K207" s="180"/>
      <c r="L207" s="31"/>
      <c r="M207" s="180"/>
      <c r="N207" s="31"/>
      <c r="O207" s="180"/>
      <c r="P207" s="31"/>
      <c r="Q207" s="183"/>
      <c r="R207" s="31"/>
      <c r="S207" s="180"/>
      <c r="T207" s="31"/>
      <c r="U207" s="180"/>
      <c r="V207" s="39"/>
      <c r="W207" s="184"/>
      <c r="X207" s="15"/>
      <c r="Y207" s="180"/>
      <c r="Z207" s="15"/>
      <c r="AB207" s="22"/>
      <c r="AD207" s="17"/>
    </row>
    <row r="208" spans="1:30">
      <c r="A208" s="206" t="str">
        <f t="shared" si="230"/>
        <v>Thu</v>
      </c>
      <c r="B208" s="207">
        <f t="shared" si="224"/>
        <v>45757</v>
      </c>
      <c r="C208" s="291"/>
      <c r="D208" s="302"/>
      <c r="E208" s="217">
        <f t="shared" ca="1" si="260"/>
        <v>1</v>
      </c>
      <c r="F208" s="212" t="s">
        <v>43</v>
      </c>
      <c r="H208" s="22"/>
      <c r="J208" s="30"/>
      <c r="L208" s="30"/>
      <c r="N208" s="30"/>
      <c r="P208" s="30"/>
      <c r="Q208" s="183"/>
      <c r="R208" s="30"/>
      <c r="T208" s="30"/>
      <c r="V208" s="32"/>
      <c r="W208" s="184"/>
      <c r="X208" s="17"/>
      <c r="Z208" s="17"/>
      <c r="AB208" s="22"/>
      <c r="AD208" s="17"/>
    </row>
    <row r="209" spans="1:30">
      <c r="A209" s="206" t="str">
        <f t="shared" si="232"/>
        <v>Thu</v>
      </c>
      <c r="B209" s="207">
        <f t="shared" si="226"/>
        <v>45757</v>
      </c>
      <c r="C209" s="292"/>
      <c r="D209" s="303"/>
      <c r="E209" s="217">
        <f t="shared" ca="1" si="260"/>
        <v>1</v>
      </c>
      <c r="F209" s="212" t="s">
        <v>45</v>
      </c>
      <c r="G209" s="176"/>
      <c r="H209" s="22"/>
      <c r="J209" s="30"/>
      <c r="L209" s="30"/>
      <c r="N209" s="30"/>
      <c r="P209" s="30"/>
      <c r="Q209" s="183"/>
      <c r="R209" s="30"/>
      <c r="T209" s="30"/>
      <c r="V209" s="32"/>
      <c r="W209" s="184"/>
      <c r="X209" s="17"/>
      <c r="Y209" s="181"/>
      <c r="Z209" s="17"/>
      <c r="AB209" s="22"/>
      <c r="AD209" s="17"/>
    </row>
    <row r="210" spans="1:30">
      <c r="A210" s="206" t="str">
        <f t="shared" si="234"/>
        <v>Fri</v>
      </c>
      <c r="B210" s="207">
        <f t="shared" si="228"/>
        <v>45758</v>
      </c>
      <c r="C210" s="290">
        <f t="shared" si="206"/>
        <v>45758</v>
      </c>
      <c r="D210" s="293" t="str">
        <f t="shared" si="236"/>
        <v>Fri</v>
      </c>
      <c r="E210" s="217">
        <f t="shared" ca="1" si="260"/>
        <v>1</v>
      </c>
      <c r="F210" s="213" t="s">
        <v>41</v>
      </c>
      <c r="H210" s="24"/>
      <c r="I210" s="180"/>
      <c r="J210" s="33"/>
      <c r="K210" s="180"/>
      <c r="L210" s="33"/>
      <c r="M210" s="180"/>
      <c r="N210" s="33"/>
      <c r="O210" s="180"/>
      <c r="P210" s="33"/>
      <c r="Q210" s="183"/>
      <c r="R210" s="33"/>
      <c r="S210" s="180"/>
      <c r="T210" s="33"/>
      <c r="U210" s="180"/>
      <c r="V210" s="34"/>
      <c r="W210" s="184"/>
      <c r="X210" s="23"/>
      <c r="Y210" s="180"/>
      <c r="Z210" s="23"/>
      <c r="AB210" s="26"/>
      <c r="AD210" s="25"/>
    </row>
    <row r="211" spans="1:30">
      <c r="A211" s="206" t="str">
        <f t="shared" si="237"/>
        <v>Fri</v>
      </c>
      <c r="B211" s="207">
        <f t="shared" si="231"/>
        <v>45758</v>
      </c>
      <c r="C211" s="291"/>
      <c r="D211" s="294"/>
      <c r="E211" s="217">
        <f t="shared" ca="1" si="260"/>
        <v>1</v>
      </c>
      <c r="F211" s="214" t="s">
        <v>43</v>
      </c>
      <c r="H211" s="26"/>
      <c r="J211" s="35"/>
      <c r="L211" s="35"/>
      <c r="N211" s="35"/>
      <c r="P211" s="35"/>
      <c r="Q211" s="183"/>
      <c r="R211" s="35"/>
      <c r="T211" s="35"/>
      <c r="V211" s="36"/>
      <c r="W211" s="184"/>
      <c r="X211" s="25"/>
      <c r="Z211" s="25"/>
      <c r="AB211" s="26"/>
      <c r="AD211" s="25"/>
    </row>
    <row r="212" spans="1:30">
      <c r="A212" s="206" t="str">
        <f t="shared" si="239"/>
        <v>Fri</v>
      </c>
      <c r="B212" s="207">
        <f t="shared" si="233"/>
        <v>45758</v>
      </c>
      <c r="C212" s="292"/>
      <c r="D212" s="295"/>
      <c r="E212" s="217">
        <f t="shared" ca="1" si="260"/>
        <v>1</v>
      </c>
      <c r="F212" s="215" t="s">
        <v>45</v>
      </c>
      <c r="G212" s="176"/>
      <c r="H212" s="28"/>
      <c r="I212" s="181"/>
      <c r="J212" s="37"/>
      <c r="K212" s="181"/>
      <c r="L212" s="37"/>
      <c r="M212" s="181"/>
      <c r="N212" s="37"/>
      <c r="O212" s="181"/>
      <c r="P212" s="37"/>
      <c r="Q212" s="183"/>
      <c r="R212" s="37"/>
      <c r="S212" s="181"/>
      <c r="T212" s="37"/>
      <c r="U212" s="181"/>
      <c r="V212" s="38"/>
      <c r="W212" s="184"/>
      <c r="X212" s="27"/>
      <c r="Y212" s="181"/>
      <c r="Z212" s="27"/>
      <c r="AB212" s="26"/>
      <c r="AD212" s="25"/>
    </row>
    <row r="213" spans="1:30">
      <c r="A213" s="206" t="str">
        <f t="shared" ref="A213:A276" si="275">TEXT(C213, "ddd")</f>
        <v>Mon</v>
      </c>
      <c r="B213" s="207">
        <f t="shared" si="235"/>
        <v>45761</v>
      </c>
      <c r="C213" s="290">
        <f t="shared" si="206"/>
        <v>45761</v>
      </c>
      <c r="D213" s="301" t="str">
        <f t="shared" si="243"/>
        <v>Mon</v>
      </c>
      <c r="E213" s="217">
        <f t="shared" ca="1" si="260"/>
        <v>1</v>
      </c>
      <c r="F213" s="211" t="s">
        <v>41</v>
      </c>
      <c r="H213" s="21"/>
      <c r="I213" s="180"/>
      <c r="J213" s="31"/>
      <c r="K213" s="180"/>
      <c r="L213" s="31"/>
      <c r="M213" s="180"/>
      <c r="N213" s="31"/>
      <c r="O213" s="180"/>
      <c r="P213" s="31"/>
      <c r="Q213" s="183"/>
      <c r="R213" s="31"/>
      <c r="S213" s="180"/>
      <c r="T213" s="31"/>
      <c r="U213" s="180"/>
      <c r="V213" s="39"/>
      <c r="W213" s="184"/>
      <c r="X213" s="15"/>
      <c r="Y213" s="180"/>
      <c r="Z213" s="15"/>
      <c r="AB213" s="22"/>
      <c r="AD213" s="17"/>
    </row>
    <row r="214" spans="1:30">
      <c r="A214" s="206" t="str">
        <f t="shared" ref="A214:A277" si="276">A213</f>
        <v>Mon</v>
      </c>
      <c r="B214" s="207">
        <f t="shared" si="238"/>
        <v>45761</v>
      </c>
      <c r="C214" s="291"/>
      <c r="D214" s="302"/>
      <c r="E214" s="217">
        <f t="shared" ca="1" si="260"/>
        <v>1</v>
      </c>
      <c r="F214" s="212" t="s">
        <v>43</v>
      </c>
      <c r="H214" s="22"/>
      <c r="J214" s="30"/>
      <c r="L214" s="30"/>
      <c r="N214" s="30"/>
      <c r="P214" s="30"/>
      <c r="Q214" s="183"/>
      <c r="R214" s="30"/>
      <c r="T214" s="30"/>
      <c r="V214" s="32"/>
      <c r="W214" s="184"/>
      <c r="X214" s="17"/>
      <c r="Z214" s="17"/>
      <c r="AB214" s="22"/>
      <c r="AD214" s="17"/>
    </row>
    <row r="215" spans="1:30">
      <c r="A215" s="206" t="str">
        <f t="shared" ref="A215" si="277">A213</f>
        <v>Mon</v>
      </c>
      <c r="B215" s="207">
        <f t="shared" si="240"/>
        <v>45761</v>
      </c>
      <c r="C215" s="292"/>
      <c r="D215" s="303"/>
      <c r="E215" s="217">
        <f t="shared" ca="1" si="260"/>
        <v>1</v>
      </c>
      <c r="F215" s="212" t="s">
        <v>45</v>
      </c>
      <c r="G215" s="176"/>
      <c r="H215" s="22"/>
      <c r="J215" s="30"/>
      <c r="L215" s="30"/>
      <c r="N215" s="30"/>
      <c r="P215" s="30"/>
      <c r="Q215" s="183"/>
      <c r="R215" s="30"/>
      <c r="T215" s="30"/>
      <c r="V215" s="32"/>
      <c r="W215" s="184"/>
      <c r="X215" s="17"/>
      <c r="Y215" s="181"/>
      <c r="Z215" s="17"/>
      <c r="AB215" s="22"/>
      <c r="AD215" s="17"/>
    </row>
    <row r="216" spans="1:30">
      <c r="A216" s="206" t="str">
        <f t="shared" si="213"/>
        <v>Tue</v>
      </c>
      <c r="B216" s="207">
        <f t="shared" si="242"/>
        <v>45762</v>
      </c>
      <c r="C216" s="290">
        <f t="shared" si="206"/>
        <v>45762</v>
      </c>
      <c r="D216" s="293" t="str">
        <f t="shared" ref="D216" si="278">IF(WEEKDAY(C213, 2) &lt; 5, TEXT(C213 + 1, "ddd"), TEXT(C213 + 3, "ddd"))</f>
        <v>Tue</v>
      </c>
      <c r="E216" s="217">
        <f t="shared" ca="1" si="260"/>
        <v>1</v>
      </c>
      <c r="F216" s="213" t="s">
        <v>41</v>
      </c>
      <c r="H216" s="21"/>
      <c r="I216" s="180"/>
      <c r="J216" s="31"/>
      <c r="K216" s="180"/>
      <c r="L216" s="31"/>
      <c r="M216" s="180"/>
      <c r="N216" s="31"/>
      <c r="O216" s="180"/>
      <c r="P216" s="31"/>
      <c r="Q216" s="183"/>
      <c r="R216" s="31"/>
      <c r="S216" s="180"/>
      <c r="T216" s="31"/>
      <c r="U216" s="180"/>
      <c r="V216" s="39"/>
      <c r="W216" s="184"/>
      <c r="X216" s="15"/>
      <c r="Y216" s="180"/>
      <c r="Z216" s="15"/>
      <c r="AB216" s="22"/>
      <c r="AD216" s="17"/>
    </row>
    <row r="217" spans="1:30">
      <c r="A217" s="206" t="str">
        <f t="shared" si="216"/>
        <v>Tue</v>
      </c>
      <c r="B217" s="207">
        <f t="shared" si="245"/>
        <v>45762</v>
      </c>
      <c r="C217" s="291"/>
      <c r="D217" s="294"/>
      <c r="E217" s="217">
        <f t="shared" ca="1" si="260"/>
        <v>1</v>
      </c>
      <c r="F217" s="214" t="s">
        <v>43</v>
      </c>
      <c r="H217" s="22"/>
      <c r="J217" s="30"/>
      <c r="L217" s="30"/>
      <c r="N217" s="30"/>
      <c r="P217" s="30"/>
      <c r="Q217" s="183"/>
      <c r="R217" s="30"/>
      <c r="T217" s="30"/>
      <c r="V217" s="32"/>
      <c r="W217" s="184"/>
      <c r="X217" s="17"/>
      <c r="Z217" s="17"/>
      <c r="AB217" s="22"/>
      <c r="AD217" s="17"/>
    </row>
    <row r="218" spans="1:30">
      <c r="A218" s="206" t="str">
        <f t="shared" si="218"/>
        <v>Tue</v>
      </c>
      <c r="B218" s="207">
        <f t="shared" si="247"/>
        <v>45762</v>
      </c>
      <c r="C218" s="292"/>
      <c r="D218" s="295"/>
      <c r="E218" s="217">
        <f t="shared" ca="1" si="260"/>
        <v>1</v>
      </c>
      <c r="F218" s="215" t="s">
        <v>45</v>
      </c>
      <c r="G218" s="176"/>
      <c r="H218" s="22"/>
      <c r="J218" s="30"/>
      <c r="L218" s="30"/>
      <c r="N218" s="30"/>
      <c r="P218" s="30"/>
      <c r="Q218" s="183"/>
      <c r="R218" s="30"/>
      <c r="T218" s="30"/>
      <c r="V218" s="32"/>
      <c r="W218" s="184"/>
      <c r="X218" s="17"/>
      <c r="Y218" s="181"/>
      <c r="Z218" s="17"/>
      <c r="AB218" s="22"/>
      <c r="AD218" s="17"/>
    </row>
    <row r="219" spans="1:30">
      <c r="A219" s="206" t="str">
        <f t="shared" si="220"/>
        <v>Wed</v>
      </c>
      <c r="B219" s="207">
        <f t="shared" si="248"/>
        <v>45763</v>
      </c>
      <c r="C219" s="290">
        <f t="shared" si="206"/>
        <v>45763</v>
      </c>
      <c r="D219" s="301" t="str">
        <f t="shared" si="222"/>
        <v>Wed</v>
      </c>
      <c r="E219" s="217">
        <f t="shared" ca="1" si="260"/>
        <v>1</v>
      </c>
      <c r="F219" s="211" t="s">
        <v>41</v>
      </c>
      <c r="H219" s="24"/>
      <c r="I219" s="180"/>
      <c r="J219" s="33"/>
      <c r="K219" s="180"/>
      <c r="L219" s="33"/>
      <c r="M219" s="180"/>
      <c r="N219" s="33"/>
      <c r="O219" s="180"/>
      <c r="P219" s="33"/>
      <c r="Q219" s="183"/>
      <c r="R219" s="33"/>
      <c r="S219" s="180"/>
      <c r="T219" s="33"/>
      <c r="U219" s="180"/>
      <c r="V219" s="34"/>
      <c r="W219" s="184"/>
      <c r="X219" s="23"/>
      <c r="Y219" s="180"/>
      <c r="Z219" s="23"/>
      <c r="AB219" s="26"/>
      <c r="AD219" s="25"/>
    </row>
    <row r="220" spans="1:30">
      <c r="A220" s="206" t="str">
        <f t="shared" si="223"/>
        <v>Wed</v>
      </c>
      <c r="B220" s="207">
        <f t="shared" si="250"/>
        <v>45763</v>
      </c>
      <c r="C220" s="291"/>
      <c r="D220" s="302"/>
      <c r="E220" s="217">
        <f t="shared" ca="1" si="260"/>
        <v>1</v>
      </c>
      <c r="F220" s="212" t="s">
        <v>43</v>
      </c>
      <c r="H220" s="26"/>
      <c r="J220" s="35"/>
      <c r="L220" s="35"/>
      <c r="N220" s="35"/>
      <c r="P220" s="35"/>
      <c r="Q220" s="183"/>
      <c r="R220" s="35"/>
      <c r="T220" s="35"/>
      <c r="V220" s="36"/>
      <c r="W220" s="184"/>
      <c r="X220" s="25"/>
      <c r="Z220" s="25"/>
      <c r="AB220" s="26"/>
      <c r="AD220" s="25"/>
    </row>
    <row r="221" spans="1:30">
      <c r="A221" s="206" t="str">
        <f t="shared" si="225"/>
        <v>Wed</v>
      </c>
      <c r="B221" s="207">
        <f t="shared" si="251"/>
        <v>45763</v>
      </c>
      <c r="C221" s="292"/>
      <c r="D221" s="303"/>
      <c r="E221" s="217">
        <f t="shared" ca="1" si="260"/>
        <v>1</v>
      </c>
      <c r="F221" s="212" t="s">
        <v>45</v>
      </c>
      <c r="G221" s="176"/>
      <c r="H221" s="28"/>
      <c r="I221" s="181"/>
      <c r="J221" s="37"/>
      <c r="K221" s="181"/>
      <c r="L221" s="37"/>
      <c r="M221" s="181"/>
      <c r="N221" s="37"/>
      <c r="O221" s="181"/>
      <c r="P221" s="37"/>
      <c r="Q221" s="183"/>
      <c r="R221" s="37"/>
      <c r="S221" s="181"/>
      <c r="T221" s="37"/>
      <c r="U221" s="181"/>
      <c r="V221" s="38"/>
      <c r="W221" s="184"/>
      <c r="X221" s="27"/>
      <c r="Y221" s="181"/>
      <c r="Z221" s="27"/>
      <c r="AB221" s="26"/>
      <c r="AD221" s="25"/>
    </row>
    <row r="222" spans="1:30">
      <c r="A222" s="206" t="str">
        <f t="shared" si="227"/>
        <v>Thu</v>
      </c>
      <c r="B222" s="207">
        <f t="shared" si="252"/>
        <v>45764</v>
      </c>
      <c r="C222" s="290">
        <f t="shared" si="206"/>
        <v>45764</v>
      </c>
      <c r="D222" s="293" t="str">
        <f t="shared" si="229"/>
        <v>Thu</v>
      </c>
      <c r="E222" s="217">
        <f t="shared" ca="1" si="260"/>
        <v>1</v>
      </c>
      <c r="F222" s="213" t="s">
        <v>41</v>
      </c>
      <c r="H222" s="21"/>
      <c r="I222" s="180"/>
      <c r="J222" s="31"/>
      <c r="K222" s="180"/>
      <c r="L222" s="31"/>
      <c r="M222" s="180"/>
      <c r="N222" s="31"/>
      <c r="O222" s="180"/>
      <c r="P222" s="31"/>
      <c r="Q222" s="183"/>
      <c r="R222" s="31"/>
      <c r="S222" s="180"/>
      <c r="T222" s="31"/>
      <c r="U222" s="180"/>
      <c r="V222" s="39"/>
      <c r="W222" s="184"/>
      <c r="X222" s="15"/>
      <c r="Y222" s="180"/>
      <c r="Z222" s="15"/>
      <c r="AB222" s="22"/>
      <c r="AD222" s="17"/>
    </row>
    <row r="223" spans="1:30">
      <c r="A223" s="206" t="str">
        <f t="shared" si="230"/>
        <v>Thu</v>
      </c>
      <c r="B223" s="207">
        <f t="shared" si="253"/>
        <v>45764</v>
      </c>
      <c r="C223" s="291"/>
      <c r="D223" s="294"/>
      <c r="E223" s="217">
        <f t="shared" ca="1" si="260"/>
        <v>1</v>
      </c>
      <c r="F223" s="214" t="s">
        <v>43</v>
      </c>
      <c r="H223" s="22"/>
      <c r="J223" s="30"/>
      <c r="L223" s="30"/>
      <c r="N223" s="30"/>
      <c r="P223" s="30"/>
      <c r="Q223" s="183"/>
      <c r="R223" s="30"/>
      <c r="T223" s="30"/>
      <c r="V223" s="32"/>
      <c r="W223" s="184"/>
      <c r="X223" s="17"/>
      <c r="Z223" s="17"/>
      <c r="AB223" s="22"/>
      <c r="AD223" s="17"/>
    </row>
    <row r="224" spans="1:30">
      <c r="A224" s="206" t="str">
        <f t="shared" si="232"/>
        <v>Thu</v>
      </c>
      <c r="B224" s="207">
        <f t="shared" si="254"/>
        <v>45764</v>
      </c>
      <c r="C224" s="292"/>
      <c r="D224" s="295"/>
      <c r="E224" s="217">
        <f t="shared" ca="1" si="260"/>
        <v>1</v>
      </c>
      <c r="F224" s="215" t="s">
        <v>45</v>
      </c>
      <c r="G224" s="176"/>
      <c r="H224" s="22"/>
      <c r="J224" s="30"/>
      <c r="L224" s="30"/>
      <c r="N224" s="30"/>
      <c r="P224" s="30"/>
      <c r="Q224" s="183"/>
      <c r="R224" s="30"/>
      <c r="T224" s="30"/>
      <c r="V224" s="32"/>
      <c r="W224" s="184"/>
      <c r="X224" s="17"/>
      <c r="Y224" s="181"/>
      <c r="Z224" s="17"/>
      <c r="AB224" s="22"/>
      <c r="AD224" s="17"/>
    </row>
    <row r="225" spans="1:30">
      <c r="A225" s="206" t="str">
        <f t="shared" si="234"/>
        <v>Fri</v>
      </c>
      <c r="B225" s="207">
        <f t="shared" si="255"/>
        <v>45765</v>
      </c>
      <c r="C225" s="290">
        <f t="shared" si="206"/>
        <v>45765</v>
      </c>
      <c r="D225" s="301" t="str">
        <f t="shared" si="236"/>
        <v>Fri</v>
      </c>
      <c r="E225" s="217">
        <f t="shared" ca="1" si="260"/>
        <v>1</v>
      </c>
      <c r="F225" s="211" t="s">
        <v>41</v>
      </c>
      <c r="H225" s="24"/>
      <c r="I225" s="180"/>
      <c r="J225" s="33"/>
      <c r="K225" s="180"/>
      <c r="L225" s="33"/>
      <c r="M225" s="180"/>
      <c r="N225" s="33"/>
      <c r="O225" s="180"/>
      <c r="P225" s="33"/>
      <c r="Q225" s="183"/>
      <c r="R225" s="33"/>
      <c r="S225" s="180"/>
      <c r="T225" s="33"/>
      <c r="U225" s="180"/>
      <c r="V225" s="34"/>
      <c r="W225" s="184"/>
      <c r="X225" s="23"/>
      <c r="Y225" s="180"/>
      <c r="Z225" s="23"/>
      <c r="AB225" s="26"/>
      <c r="AD225" s="25"/>
    </row>
    <row r="226" spans="1:30">
      <c r="A226" s="206" t="str">
        <f t="shared" si="237"/>
        <v>Fri</v>
      </c>
      <c r="B226" s="207">
        <f t="shared" si="256"/>
        <v>45765</v>
      </c>
      <c r="C226" s="291"/>
      <c r="D226" s="302"/>
      <c r="E226" s="217">
        <f t="shared" ca="1" si="260"/>
        <v>1</v>
      </c>
      <c r="F226" s="212" t="s">
        <v>43</v>
      </c>
      <c r="H226" s="26"/>
      <c r="J226" s="35"/>
      <c r="L226" s="35"/>
      <c r="N226" s="35"/>
      <c r="P226" s="35"/>
      <c r="Q226" s="183"/>
      <c r="R226" s="35"/>
      <c r="T226" s="35"/>
      <c r="V226" s="36"/>
      <c r="W226" s="184"/>
      <c r="X226" s="25"/>
      <c r="Z226" s="25"/>
      <c r="AB226" s="26"/>
      <c r="AD226" s="25"/>
    </row>
    <row r="227" spans="1:30">
      <c r="A227" s="206" t="str">
        <f t="shared" si="239"/>
        <v>Fri</v>
      </c>
      <c r="B227" s="207">
        <f t="shared" si="257"/>
        <v>45765</v>
      </c>
      <c r="C227" s="292"/>
      <c r="D227" s="303"/>
      <c r="E227" s="217">
        <f t="shared" ca="1" si="260"/>
        <v>1</v>
      </c>
      <c r="F227" s="212" t="s">
        <v>45</v>
      </c>
      <c r="G227" s="176"/>
      <c r="H227" s="28"/>
      <c r="I227" s="181"/>
      <c r="J227" s="37"/>
      <c r="K227" s="181"/>
      <c r="L227" s="37"/>
      <c r="M227" s="181"/>
      <c r="N227" s="37"/>
      <c r="O227" s="181"/>
      <c r="P227" s="37"/>
      <c r="Q227" s="183"/>
      <c r="R227" s="37"/>
      <c r="S227" s="181"/>
      <c r="T227" s="37"/>
      <c r="U227" s="181"/>
      <c r="V227" s="38"/>
      <c r="W227" s="184"/>
      <c r="X227" s="27"/>
      <c r="Y227" s="181"/>
      <c r="Z227" s="27"/>
      <c r="AB227" s="26"/>
      <c r="AD227" s="25"/>
    </row>
    <row r="228" spans="1:30">
      <c r="A228" s="206" t="str">
        <f t="shared" ref="A228:A291" si="279">TEXT(C228, "ddd")</f>
        <v>Mon</v>
      </c>
      <c r="B228" s="207">
        <f t="shared" si="258"/>
        <v>45768</v>
      </c>
      <c r="C228" s="290">
        <f t="shared" si="206"/>
        <v>45768</v>
      </c>
      <c r="D228" s="293" t="str">
        <f t="shared" si="243"/>
        <v>Mon</v>
      </c>
      <c r="E228" s="217">
        <f t="shared" ca="1" si="260"/>
        <v>1</v>
      </c>
      <c r="F228" s="213" t="s">
        <v>41</v>
      </c>
      <c r="H228" s="21"/>
      <c r="I228" s="180"/>
      <c r="J228" s="31"/>
      <c r="K228" s="180"/>
      <c r="L228" s="31"/>
      <c r="M228" s="180"/>
      <c r="N228" s="31"/>
      <c r="O228" s="180"/>
      <c r="P228" s="31"/>
      <c r="Q228" s="183"/>
      <c r="R228" s="31"/>
      <c r="S228" s="180"/>
      <c r="T228" s="31"/>
      <c r="U228" s="180"/>
      <c r="V228" s="39"/>
      <c r="W228" s="184"/>
      <c r="X228" s="15"/>
      <c r="Y228" s="180"/>
      <c r="Z228" s="15"/>
      <c r="AB228" s="22"/>
      <c r="AD228" s="17"/>
    </row>
    <row r="229" spans="1:30">
      <c r="A229" s="206" t="str">
        <f t="shared" ref="A229:A292" si="280">A228</f>
        <v>Mon</v>
      </c>
      <c r="B229" s="207">
        <f t="shared" si="259"/>
        <v>45768</v>
      </c>
      <c r="C229" s="291"/>
      <c r="D229" s="294"/>
      <c r="E229" s="217">
        <f t="shared" ca="1" si="260"/>
        <v>1</v>
      </c>
      <c r="F229" s="214" t="s">
        <v>43</v>
      </c>
      <c r="H229" s="22"/>
      <c r="J229" s="30"/>
      <c r="L229" s="30"/>
      <c r="N229" s="30"/>
      <c r="P229" s="30"/>
      <c r="Q229" s="183"/>
      <c r="R229" s="30"/>
      <c r="T229" s="30"/>
      <c r="V229" s="32"/>
      <c r="W229" s="184"/>
      <c r="X229" s="17"/>
      <c r="Z229" s="17"/>
      <c r="AB229" s="22"/>
      <c r="AD229" s="17"/>
    </row>
    <row r="230" spans="1:30">
      <c r="A230" s="206" t="str">
        <f t="shared" ref="A230" si="281">A228</f>
        <v>Mon</v>
      </c>
      <c r="B230" s="207">
        <f t="shared" si="261"/>
        <v>45768</v>
      </c>
      <c r="C230" s="292"/>
      <c r="D230" s="295"/>
      <c r="E230" s="217">
        <f t="shared" ca="1" si="260"/>
        <v>1</v>
      </c>
      <c r="F230" s="215" t="s">
        <v>45</v>
      </c>
      <c r="G230" s="176"/>
      <c r="H230" s="22"/>
      <c r="J230" s="30"/>
      <c r="L230" s="30"/>
      <c r="N230" s="30"/>
      <c r="P230" s="30"/>
      <c r="Q230" s="183"/>
      <c r="R230" s="30"/>
      <c r="T230" s="30"/>
      <c r="V230" s="32"/>
      <c r="W230" s="184"/>
      <c r="X230" s="17"/>
      <c r="Y230" s="181"/>
      <c r="Z230" s="17"/>
      <c r="AB230" s="22"/>
      <c r="AD230" s="17"/>
    </row>
    <row r="231" spans="1:30">
      <c r="A231" s="206" t="str">
        <f t="shared" si="213"/>
        <v>Tue</v>
      </c>
      <c r="B231" s="207">
        <f t="shared" si="263"/>
        <v>45769</v>
      </c>
      <c r="C231" s="290">
        <f t="shared" ref="C231:C294" si="282">WORKDAY(C228, 1)</f>
        <v>45769</v>
      </c>
      <c r="D231" s="301" t="str">
        <f t="shared" ref="D231" si="283">IF(WEEKDAY(C228, 2) &lt; 5, TEXT(C228 + 1, "ddd"), TEXT(C228 + 3, "ddd"))</f>
        <v>Tue</v>
      </c>
      <c r="E231" s="217">
        <f t="shared" ca="1" si="260"/>
        <v>1</v>
      </c>
      <c r="F231" s="211" t="s">
        <v>41</v>
      </c>
      <c r="H231" s="21"/>
      <c r="I231" s="180"/>
      <c r="J231" s="31"/>
      <c r="K231" s="180"/>
      <c r="L231" s="31"/>
      <c r="M231" s="180"/>
      <c r="N231" s="31"/>
      <c r="O231" s="180"/>
      <c r="P231" s="31"/>
      <c r="Q231" s="183"/>
      <c r="R231" s="31"/>
      <c r="S231" s="180"/>
      <c r="T231" s="31"/>
      <c r="U231" s="180"/>
      <c r="V231" s="39"/>
      <c r="W231" s="184"/>
      <c r="X231" s="15"/>
      <c r="Y231" s="180"/>
      <c r="Z231" s="15"/>
      <c r="AB231" s="22"/>
      <c r="AD231" s="17"/>
    </row>
    <row r="232" spans="1:30">
      <c r="A232" s="206" t="str">
        <f t="shared" si="216"/>
        <v>Tue</v>
      </c>
      <c r="B232" s="207">
        <f t="shared" si="265"/>
        <v>45769</v>
      </c>
      <c r="C232" s="291"/>
      <c r="D232" s="302"/>
      <c r="E232" s="217">
        <f t="shared" ca="1" si="260"/>
        <v>1</v>
      </c>
      <c r="F232" s="212" t="s">
        <v>43</v>
      </c>
      <c r="H232" s="22"/>
      <c r="J232" s="30"/>
      <c r="L232" s="30"/>
      <c r="N232" s="30"/>
      <c r="P232" s="30"/>
      <c r="Q232" s="183"/>
      <c r="R232" s="30"/>
      <c r="T232" s="30"/>
      <c r="V232" s="32"/>
      <c r="W232" s="184"/>
      <c r="X232" s="17"/>
      <c r="Z232" s="17"/>
      <c r="AB232" s="22"/>
      <c r="AD232" s="17"/>
    </row>
    <row r="233" spans="1:30">
      <c r="A233" s="206" t="str">
        <f t="shared" si="218"/>
        <v>Tue</v>
      </c>
      <c r="B233" s="207">
        <f t="shared" si="267"/>
        <v>45769</v>
      </c>
      <c r="C233" s="292"/>
      <c r="D233" s="303"/>
      <c r="E233" s="217">
        <f t="shared" ca="1" si="260"/>
        <v>1</v>
      </c>
      <c r="F233" s="212" t="s">
        <v>45</v>
      </c>
      <c r="G233" s="176"/>
      <c r="H233" s="22"/>
      <c r="J233" s="30"/>
      <c r="L233" s="30"/>
      <c r="N233" s="30"/>
      <c r="P233" s="30"/>
      <c r="Q233" s="183"/>
      <c r="R233" s="30"/>
      <c r="T233" s="30"/>
      <c r="V233" s="32"/>
      <c r="W233" s="184"/>
      <c r="X233" s="17"/>
      <c r="Y233" s="181"/>
      <c r="Z233" s="17"/>
      <c r="AB233" s="22"/>
      <c r="AD233" s="17"/>
    </row>
    <row r="234" spans="1:30">
      <c r="A234" s="206" t="str">
        <f t="shared" si="220"/>
        <v>Wed</v>
      </c>
      <c r="B234" s="207">
        <f t="shared" ref="B234" si="284">C234</f>
        <v>45770</v>
      </c>
      <c r="C234" s="290">
        <f t="shared" si="282"/>
        <v>45770</v>
      </c>
      <c r="D234" s="293" t="str">
        <f t="shared" si="222"/>
        <v>Wed</v>
      </c>
      <c r="E234" s="217">
        <f t="shared" ca="1" si="260"/>
        <v>1</v>
      </c>
      <c r="F234" s="213" t="s">
        <v>41</v>
      </c>
      <c r="H234" s="24"/>
      <c r="I234" s="180"/>
      <c r="J234" s="33"/>
      <c r="K234" s="180"/>
      <c r="L234" s="33"/>
      <c r="M234" s="180"/>
      <c r="N234" s="33"/>
      <c r="O234" s="180"/>
      <c r="P234" s="33"/>
      <c r="Q234" s="183"/>
      <c r="R234" s="33"/>
      <c r="S234" s="180"/>
      <c r="T234" s="33"/>
      <c r="U234" s="180"/>
      <c r="V234" s="34"/>
      <c r="W234" s="184"/>
      <c r="X234" s="23"/>
      <c r="Y234" s="180"/>
      <c r="Z234" s="23"/>
      <c r="AB234" s="26"/>
      <c r="AD234" s="25"/>
    </row>
    <row r="235" spans="1:30">
      <c r="A235" s="206" t="str">
        <f t="shared" si="223"/>
        <v>Wed</v>
      </c>
      <c r="B235" s="207">
        <f t="shared" ref="B235:B298" si="285">C234</f>
        <v>45770</v>
      </c>
      <c r="C235" s="291"/>
      <c r="D235" s="294"/>
      <c r="E235" s="217">
        <f t="shared" ca="1" si="260"/>
        <v>1</v>
      </c>
      <c r="F235" s="214" t="s">
        <v>43</v>
      </c>
      <c r="H235" s="26"/>
      <c r="J235" s="35"/>
      <c r="L235" s="35"/>
      <c r="N235" s="35"/>
      <c r="P235" s="35"/>
      <c r="Q235" s="183"/>
      <c r="R235" s="35"/>
      <c r="T235" s="35"/>
      <c r="V235" s="36"/>
      <c r="W235" s="184"/>
      <c r="X235" s="25"/>
      <c r="Z235" s="25"/>
      <c r="AB235" s="26"/>
      <c r="AD235" s="25"/>
    </row>
    <row r="236" spans="1:30">
      <c r="A236" s="206" t="str">
        <f t="shared" si="225"/>
        <v>Wed</v>
      </c>
      <c r="B236" s="207">
        <f t="shared" ref="B236" si="286">C234</f>
        <v>45770</v>
      </c>
      <c r="C236" s="292"/>
      <c r="D236" s="295"/>
      <c r="E236" s="217">
        <f t="shared" ca="1" si="260"/>
        <v>1</v>
      </c>
      <c r="F236" s="215" t="s">
        <v>45</v>
      </c>
      <c r="G236" s="176"/>
      <c r="H236" s="28"/>
      <c r="I236" s="181"/>
      <c r="J236" s="37"/>
      <c r="K236" s="181"/>
      <c r="L236" s="37"/>
      <c r="M236" s="181"/>
      <c r="N236" s="37"/>
      <c r="O236" s="181"/>
      <c r="P236" s="37"/>
      <c r="Q236" s="183"/>
      <c r="R236" s="37"/>
      <c r="S236" s="181"/>
      <c r="T236" s="37"/>
      <c r="U236" s="181"/>
      <c r="V236" s="38"/>
      <c r="W236" s="184"/>
      <c r="X236" s="27"/>
      <c r="Y236" s="181"/>
      <c r="Z236" s="27"/>
      <c r="AB236" s="26"/>
      <c r="AD236" s="25"/>
    </row>
    <row r="237" spans="1:30">
      <c r="A237" s="206" t="str">
        <f t="shared" si="227"/>
        <v>Thu</v>
      </c>
      <c r="B237" s="207">
        <f t="shared" ref="B237" si="287">C237</f>
        <v>45771</v>
      </c>
      <c r="C237" s="290">
        <f t="shared" si="282"/>
        <v>45771</v>
      </c>
      <c r="D237" s="301" t="str">
        <f t="shared" si="229"/>
        <v>Thu</v>
      </c>
      <c r="E237" s="217">
        <f t="shared" ca="1" si="260"/>
        <v>1</v>
      </c>
      <c r="F237" s="211" t="s">
        <v>41</v>
      </c>
      <c r="H237" s="21"/>
      <c r="I237" s="180"/>
      <c r="J237" s="31"/>
      <c r="K237" s="180"/>
      <c r="L237" s="31"/>
      <c r="M237" s="180"/>
      <c r="N237" s="31"/>
      <c r="O237" s="180"/>
      <c r="P237" s="31"/>
      <c r="Q237" s="183"/>
      <c r="R237" s="31"/>
      <c r="S237" s="180"/>
      <c r="T237" s="31"/>
      <c r="U237" s="180"/>
      <c r="V237" s="39"/>
      <c r="W237" s="184"/>
      <c r="X237" s="15"/>
      <c r="Y237" s="180"/>
      <c r="Z237" s="15"/>
      <c r="AB237" s="22"/>
      <c r="AD237" s="17"/>
    </row>
    <row r="238" spans="1:30">
      <c r="A238" s="206" t="str">
        <f t="shared" si="230"/>
        <v>Thu</v>
      </c>
      <c r="B238" s="207">
        <f t="shared" ref="B238:B301" si="288">C237</f>
        <v>45771</v>
      </c>
      <c r="C238" s="291"/>
      <c r="D238" s="302"/>
      <c r="E238" s="217">
        <f t="shared" ca="1" si="260"/>
        <v>1</v>
      </c>
      <c r="F238" s="212" t="s">
        <v>43</v>
      </c>
      <c r="H238" s="22"/>
      <c r="J238" s="30"/>
      <c r="L238" s="30"/>
      <c r="N238" s="30"/>
      <c r="P238" s="30"/>
      <c r="Q238" s="183"/>
      <c r="R238" s="30"/>
      <c r="T238" s="30"/>
      <c r="V238" s="32"/>
      <c r="W238" s="184"/>
      <c r="X238" s="17"/>
      <c r="Z238" s="17"/>
      <c r="AB238" s="22"/>
      <c r="AD238" s="17"/>
    </row>
    <row r="239" spans="1:30">
      <c r="A239" s="206" t="str">
        <f t="shared" si="232"/>
        <v>Thu</v>
      </c>
      <c r="B239" s="207">
        <f t="shared" ref="B239" si="289">C237</f>
        <v>45771</v>
      </c>
      <c r="C239" s="292"/>
      <c r="D239" s="303"/>
      <c r="E239" s="217">
        <f t="shared" ca="1" si="260"/>
        <v>1</v>
      </c>
      <c r="F239" s="212" t="s">
        <v>45</v>
      </c>
      <c r="G239" s="176"/>
      <c r="H239" s="22"/>
      <c r="J239" s="30"/>
      <c r="L239" s="30"/>
      <c r="N239" s="30"/>
      <c r="P239" s="30"/>
      <c r="Q239" s="183"/>
      <c r="R239" s="30"/>
      <c r="T239" s="30"/>
      <c r="V239" s="32"/>
      <c r="W239" s="184"/>
      <c r="X239" s="17"/>
      <c r="Y239" s="181"/>
      <c r="Z239" s="17"/>
      <c r="AB239" s="22"/>
      <c r="AD239" s="17"/>
    </row>
    <row r="240" spans="1:30">
      <c r="A240" s="206" t="str">
        <f t="shared" si="234"/>
        <v>Fri</v>
      </c>
      <c r="B240" s="207">
        <f t="shared" ref="B240:B273" si="290">C240</f>
        <v>45772</v>
      </c>
      <c r="C240" s="290">
        <f t="shared" si="282"/>
        <v>45772</v>
      </c>
      <c r="D240" s="293" t="str">
        <f t="shared" si="236"/>
        <v>Fri</v>
      </c>
      <c r="E240" s="217">
        <f t="shared" ca="1" si="260"/>
        <v>1</v>
      </c>
      <c r="F240" s="213" t="s">
        <v>41</v>
      </c>
      <c r="H240" s="24"/>
      <c r="I240" s="180"/>
      <c r="J240" s="33"/>
      <c r="K240" s="180"/>
      <c r="L240" s="33"/>
      <c r="M240" s="180"/>
      <c r="N240" s="33"/>
      <c r="O240" s="180"/>
      <c r="P240" s="33"/>
      <c r="Q240" s="183"/>
      <c r="R240" s="33"/>
      <c r="S240" s="180"/>
      <c r="T240" s="33"/>
      <c r="U240" s="180"/>
      <c r="V240" s="34"/>
      <c r="W240" s="184"/>
      <c r="X240" s="23"/>
      <c r="Y240" s="180"/>
      <c r="Z240" s="23"/>
      <c r="AB240" s="26"/>
      <c r="AD240" s="25"/>
    </row>
    <row r="241" spans="1:30">
      <c r="A241" s="206" t="str">
        <f t="shared" si="237"/>
        <v>Fri</v>
      </c>
      <c r="B241" s="207">
        <f t="shared" ref="B241:B304" si="291">C240</f>
        <v>45772</v>
      </c>
      <c r="C241" s="291"/>
      <c r="D241" s="294"/>
      <c r="E241" s="217">
        <f t="shared" ca="1" si="260"/>
        <v>1</v>
      </c>
      <c r="F241" s="214" t="s">
        <v>43</v>
      </c>
      <c r="H241" s="26"/>
      <c r="J241" s="35"/>
      <c r="L241" s="35"/>
      <c r="N241" s="35"/>
      <c r="P241" s="35"/>
      <c r="Q241" s="183"/>
      <c r="R241" s="35"/>
      <c r="T241" s="35"/>
      <c r="V241" s="36"/>
      <c r="W241" s="184"/>
      <c r="X241" s="25"/>
      <c r="Z241" s="25"/>
      <c r="AB241" s="26"/>
      <c r="AD241" s="25"/>
    </row>
    <row r="242" spans="1:30">
      <c r="A242" s="206" t="str">
        <f t="shared" si="239"/>
        <v>Fri</v>
      </c>
      <c r="B242" s="207">
        <f t="shared" ref="B242:B275" si="292">C240</f>
        <v>45772</v>
      </c>
      <c r="C242" s="292"/>
      <c r="D242" s="295"/>
      <c r="E242" s="217">
        <f t="shared" ca="1" si="260"/>
        <v>1</v>
      </c>
      <c r="F242" s="215" t="s">
        <v>45</v>
      </c>
      <c r="G242" s="176"/>
      <c r="H242" s="28"/>
      <c r="I242" s="181"/>
      <c r="J242" s="37"/>
      <c r="K242" s="181"/>
      <c r="L242" s="37"/>
      <c r="M242" s="181"/>
      <c r="N242" s="37"/>
      <c r="O242" s="181"/>
      <c r="P242" s="37"/>
      <c r="Q242" s="183"/>
      <c r="R242" s="37"/>
      <c r="S242" s="181"/>
      <c r="T242" s="37"/>
      <c r="U242" s="181"/>
      <c r="V242" s="38"/>
      <c r="W242" s="184"/>
      <c r="X242" s="27"/>
      <c r="Y242" s="181"/>
      <c r="Z242" s="27"/>
      <c r="AB242" s="26"/>
      <c r="AD242" s="25"/>
    </row>
    <row r="243" spans="1:30">
      <c r="A243" s="206" t="str">
        <f t="shared" ref="A243:A306" si="293">TEXT(C243, "ddd")</f>
        <v>Mon</v>
      </c>
      <c r="B243" s="207">
        <f t="shared" ref="B243:B276" si="294">C243</f>
        <v>45775</v>
      </c>
      <c r="C243" s="290">
        <f t="shared" si="282"/>
        <v>45775</v>
      </c>
      <c r="D243" s="301" t="str">
        <f t="shared" si="243"/>
        <v>Mon</v>
      </c>
      <c r="E243" s="217">
        <f t="shared" ca="1" si="260"/>
        <v>1</v>
      </c>
      <c r="F243" s="211" t="s">
        <v>41</v>
      </c>
      <c r="H243" s="21"/>
      <c r="I243" s="180"/>
      <c r="J243" s="31"/>
      <c r="K243" s="180"/>
      <c r="L243" s="31"/>
      <c r="M243" s="180"/>
      <c r="N243" s="31"/>
      <c r="O243" s="180"/>
      <c r="P243" s="31"/>
      <c r="Q243" s="183"/>
      <c r="R243" s="31"/>
      <c r="S243" s="180"/>
      <c r="T243" s="31"/>
      <c r="U243" s="180"/>
      <c r="V243" s="39"/>
      <c r="W243" s="184"/>
      <c r="X243" s="15"/>
      <c r="Y243" s="180"/>
      <c r="Z243" s="15"/>
      <c r="AB243" s="22"/>
      <c r="AD243" s="17"/>
    </row>
    <row r="244" spans="1:30">
      <c r="A244" s="206" t="str">
        <f t="shared" ref="A244:A307" si="295">A243</f>
        <v>Mon</v>
      </c>
      <c r="B244" s="207">
        <f t="shared" ref="B244:B307" si="296">C243</f>
        <v>45775</v>
      </c>
      <c r="C244" s="291"/>
      <c r="D244" s="302"/>
      <c r="E244" s="217">
        <f t="shared" ca="1" si="260"/>
        <v>1</v>
      </c>
      <c r="F244" s="212" t="s">
        <v>43</v>
      </c>
      <c r="H244" s="22"/>
      <c r="J244" s="30"/>
      <c r="L244" s="30"/>
      <c r="N244" s="30"/>
      <c r="P244" s="30"/>
      <c r="Q244" s="183"/>
      <c r="R244" s="30"/>
      <c r="T244" s="30"/>
      <c r="V244" s="32"/>
      <c r="W244" s="184"/>
      <c r="X244" s="17"/>
      <c r="Z244" s="17"/>
      <c r="AB244" s="22"/>
      <c r="AD244" s="17"/>
    </row>
    <row r="245" spans="1:30">
      <c r="A245" s="206" t="str">
        <f t="shared" ref="A245" si="297">A243</f>
        <v>Mon</v>
      </c>
      <c r="B245" s="207">
        <f t="shared" ref="B245:B278" si="298">C243</f>
        <v>45775</v>
      </c>
      <c r="C245" s="292"/>
      <c r="D245" s="303"/>
      <c r="E245" s="217">
        <f t="shared" ca="1" si="260"/>
        <v>1</v>
      </c>
      <c r="F245" s="212" t="s">
        <v>45</v>
      </c>
      <c r="G245" s="176"/>
      <c r="H245" s="22"/>
      <c r="J245" s="30"/>
      <c r="L245" s="30"/>
      <c r="N245" s="30"/>
      <c r="P245" s="30"/>
      <c r="Q245" s="183"/>
      <c r="R245" s="30"/>
      <c r="T245" s="30"/>
      <c r="V245" s="32"/>
      <c r="W245" s="184"/>
      <c r="X245" s="17"/>
      <c r="Y245" s="181"/>
      <c r="Z245" s="17"/>
      <c r="AB245" s="22"/>
      <c r="AD245" s="17"/>
    </row>
    <row r="246" spans="1:30">
      <c r="A246" s="206" t="str">
        <f t="shared" ref="A246:A309" si="299">TEXT(C246, "ddd")</f>
        <v>Tue</v>
      </c>
      <c r="B246" s="207">
        <f t="shared" ref="B246:B279" si="300">C246</f>
        <v>45776</v>
      </c>
      <c r="C246" s="290">
        <f t="shared" si="282"/>
        <v>45776</v>
      </c>
      <c r="D246" s="293" t="str">
        <f t="shared" ref="D246" si="301">IF(WEEKDAY(C243, 2) &lt; 5, TEXT(C243 + 1, "ddd"), TEXT(C243 + 3, "ddd"))</f>
        <v>Tue</v>
      </c>
      <c r="E246" s="217">
        <f t="shared" ca="1" si="260"/>
        <v>1</v>
      </c>
      <c r="F246" s="213" t="s">
        <v>41</v>
      </c>
      <c r="H246" s="21"/>
      <c r="I246" s="180"/>
      <c r="J246" s="31"/>
      <c r="K246" s="180"/>
      <c r="L246" s="31"/>
      <c r="M246" s="180"/>
      <c r="N246" s="31"/>
      <c r="O246" s="180"/>
      <c r="P246" s="31"/>
      <c r="Q246" s="183"/>
      <c r="R246" s="31"/>
      <c r="S246" s="180"/>
      <c r="T246" s="31"/>
      <c r="U246" s="180"/>
      <c r="V246" s="39"/>
      <c r="W246" s="184"/>
      <c r="X246" s="15"/>
      <c r="Y246" s="180"/>
      <c r="Z246" s="15"/>
      <c r="AB246" s="22"/>
      <c r="AD246" s="17"/>
    </row>
    <row r="247" spans="1:30">
      <c r="A247" s="206" t="str">
        <f t="shared" ref="A247:A310" si="302">A246</f>
        <v>Tue</v>
      </c>
      <c r="B247" s="207">
        <f t="shared" ref="B247:B310" si="303">C246</f>
        <v>45776</v>
      </c>
      <c r="C247" s="291"/>
      <c r="D247" s="294"/>
      <c r="E247" s="217">
        <f t="shared" ca="1" si="260"/>
        <v>1</v>
      </c>
      <c r="F247" s="214" t="s">
        <v>43</v>
      </c>
      <c r="H247" s="22"/>
      <c r="J247" s="30"/>
      <c r="L247" s="30"/>
      <c r="N247" s="30"/>
      <c r="P247" s="30"/>
      <c r="Q247" s="183"/>
      <c r="R247" s="30"/>
      <c r="T247" s="30"/>
      <c r="V247" s="32"/>
      <c r="W247" s="184"/>
      <c r="X247" s="17"/>
      <c r="Z247" s="17"/>
      <c r="AB247" s="22"/>
      <c r="AD247" s="17"/>
    </row>
    <row r="248" spans="1:30">
      <c r="A248" s="206" t="str">
        <f t="shared" ref="A248:A308" si="304">A246</f>
        <v>Tue</v>
      </c>
      <c r="B248" s="207">
        <f t="shared" ref="B248:B281" si="305">C246</f>
        <v>45776</v>
      </c>
      <c r="C248" s="292"/>
      <c r="D248" s="295"/>
      <c r="E248" s="217">
        <f t="shared" ca="1" si="260"/>
        <v>1</v>
      </c>
      <c r="F248" s="215" t="s">
        <v>45</v>
      </c>
      <c r="G248" s="176"/>
      <c r="H248" s="22"/>
      <c r="J248" s="30"/>
      <c r="L248" s="30"/>
      <c r="N248" s="30"/>
      <c r="P248" s="30"/>
      <c r="Q248" s="183"/>
      <c r="R248" s="30"/>
      <c r="T248" s="30"/>
      <c r="V248" s="32"/>
      <c r="W248" s="184"/>
      <c r="X248" s="17"/>
      <c r="Y248" s="181"/>
      <c r="Z248" s="17"/>
      <c r="AB248" s="22"/>
      <c r="AD248" s="17"/>
    </row>
    <row r="249" spans="1:30">
      <c r="A249" s="206" t="str">
        <f t="shared" ref="A249:A312" si="306">TEXT(C249, "ddd")</f>
        <v>Wed</v>
      </c>
      <c r="B249" s="207">
        <f t="shared" ref="B249:B282" si="307">C249</f>
        <v>45777</v>
      </c>
      <c r="C249" s="290">
        <f t="shared" si="282"/>
        <v>45777</v>
      </c>
      <c r="D249" s="301" t="str">
        <f t="shared" ref="D249:D309" si="308">IF(WEEKDAY(C246, 2) &lt; 5, TEXT(C246 + 1, "ddd"), TEXT(C246 + 3, "ddd"))</f>
        <v>Wed</v>
      </c>
      <c r="E249" s="217">
        <f t="shared" ca="1" si="260"/>
        <v>1</v>
      </c>
      <c r="F249" s="211" t="s">
        <v>41</v>
      </c>
      <c r="H249" s="24"/>
      <c r="I249" s="180"/>
      <c r="J249" s="33"/>
      <c r="K249" s="180"/>
      <c r="L249" s="33"/>
      <c r="M249" s="180"/>
      <c r="N249" s="33"/>
      <c r="O249" s="180"/>
      <c r="P249" s="33"/>
      <c r="Q249" s="183"/>
      <c r="R249" s="33"/>
      <c r="S249" s="180"/>
      <c r="T249" s="33"/>
      <c r="U249" s="180"/>
      <c r="V249" s="34"/>
      <c r="W249" s="184"/>
      <c r="X249" s="23"/>
      <c r="Y249" s="180"/>
      <c r="Z249" s="23"/>
      <c r="AB249" s="26"/>
      <c r="AD249" s="25"/>
    </row>
    <row r="250" spans="1:30">
      <c r="A250" s="206" t="str">
        <f t="shared" ref="A250:A313" si="309">A249</f>
        <v>Wed</v>
      </c>
      <c r="B250" s="207">
        <f t="shared" ref="B250:B313" si="310">C249</f>
        <v>45777</v>
      </c>
      <c r="C250" s="291"/>
      <c r="D250" s="302"/>
      <c r="E250" s="217">
        <f t="shared" ca="1" si="260"/>
        <v>1</v>
      </c>
      <c r="F250" s="212" t="s">
        <v>43</v>
      </c>
      <c r="H250" s="26"/>
      <c r="J250" s="35"/>
      <c r="L250" s="35"/>
      <c r="N250" s="35"/>
      <c r="P250" s="35"/>
      <c r="Q250" s="183"/>
      <c r="R250" s="35"/>
      <c r="T250" s="35"/>
      <c r="V250" s="36"/>
      <c r="W250" s="184"/>
      <c r="X250" s="25"/>
      <c r="Z250" s="25"/>
      <c r="AB250" s="26"/>
      <c r="AD250" s="25"/>
    </row>
    <row r="251" spans="1:30">
      <c r="A251" s="206" t="str">
        <f t="shared" ref="A251:A311" si="311">A249</f>
        <v>Wed</v>
      </c>
      <c r="B251" s="207">
        <f t="shared" ref="B251:B284" si="312">C249</f>
        <v>45777</v>
      </c>
      <c r="C251" s="292"/>
      <c r="D251" s="303"/>
      <c r="E251" s="217">
        <f t="shared" ca="1" si="260"/>
        <v>1</v>
      </c>
      <c r="F251" s="212" t="s">
        <v>45</v>
      </c>
      <c r="G251" s="176"/>
      <c r="H251" s="28"/>
      <c r="I251" s="181"/>
      <c r="J251" s="37"/>
      <c r="K251" s="181"/>
      <c r="L251" s="37"/>
      <c r="M251" s="181"/>
      <c r="N251" s="37"/>
      <c r="O251" s="181"/>
      <c r="P251" s="37"/>
      <c r="Q251" s="183"/>
      <c r="R251" s="37"/>
      <c r="S251" s="181"/>
      <c r="T251" s="37"/>
      <c r="U251" s="181"/>
      <c r="V251" s="38"/>
      <c r="W251" s="184"/>
      <c r="X251" s="27"/>
      <c r="Y251" s="181"/>
      <c r="Z251" s="27"/>
      <c r="AB251" s="26"/>
      <c r="AD251" s="25"/>
    </row>
    <row r="252" spans="1:30">
      <c r="A252" s="206" t="str">
        <f t="shared" ref="A252:A315" si="313">TEXT(C252, "ddd")</f>
        <v>Thu</v>
      </c>
      <c r="B252" s="207">
        <f t="shared" ref="B252:B285" si="314">C252</f>
        <v>45778</v>
      </c>
      <c r="C252" s="290">
        <f t="shared" si="282"/>
        <v>45778</v>
      </c>
      <c r="D252" s="293" t="str">
        <f t="shared" ref="D252:D312" si="315">IF(WEEKDAY(C249, 2) &lt; 5, TEXT(C249 + 1, "ddd"), TEXT(C249 + 3, "ddd"))</f>
        <v>Thu</v>
      </c>
      <c r="E252" s="217">
        <f t="shared" ca="1" si="260"/>
        <v>1</v>
      </c>
      <c r="F252" s="213" t="s">
        <v>41</v>
      </c>
      <c r="H252" s="21"/>
      <c r="I252" s="180"/>
      <c r="J252" s="31"/>
      <c r="K252" s="180"/>
      <c r="L252" s="31"/>
      <c r="M252" s="180"/>
      <c r="N252" s="31"/>
      <c r="O252" s="180"/>
      <c r="P252" s="31"/>
      <c r="Q252" s="183"/>
      <c r="R252" s="31"/>
      <c r="S252" s="180"/>
      <c r="T252" s="31"/>
      <c r="U252" s="180"/>
      <c r="V252" s="39"/>
      <c r="W252" s="184"/>
      <c r="X252" s="15"/>
      <c r="Y252" s="180"/>
      <c r="Z252" s="15"/>
      <c r="AB252" s="22"/>
      <c r="AD252" s="17"/>
    </row>
    <row r="253" spans="1:30">
      <c r="A253" s="206" t="str">
        <f t="shared" ref="A253:A316" si="316">A252</f>
        <v>Thu</v>
      </c>
      <c r="B253" s="207">
        <f t="shared" ref="B253:B316" si="317">C252</f>
        <v>45778</v>
      </c>
      <c r="C253" s="291"/>
      <c r="D253" s="294"/>
      <c r="E253" s="217">
        <f t="shared" ca="1" si="260"/>
        <v>1</v>
      </c>
      <c r="F253" s="214" t="s">
        <v>43</v>
      </c>
      <c r="H253" s="22"/>
      <c r="J253" s="30"/>
      <c r="L253" s="30"/>
      <c r="N253" s="30"/>
      <c r="P253" s="30"/>
      <c r="Q253" s="183"/>
      <c r="R253" s="30"/>
      <c r="T253" s="30"/>
      <c r="V253" s="32"/>
      <c r="W253" s="184"/>
      <c r="X253" s="17"/>
      <c r="Z253" s="17"/>
      <c r="AB253" s="22"/>
      <c r="AD253" s="17"/>
    </row>
    <row r="254" spans="1:30">
      <c r="A254" s="206" t="str">
        <f t="shared" ref="A254:A314" si="318">A252</f>
        <v>Thu</v>
      </c>
      <c r="B254" s="207">
        <f t="shared" ref="B254:B287" si="319">C252</f>
        <v>45778</v>
      </c>
      <c r="C254" s="292"/>
      <c r="D254" s="295"/>
      <c r="E254" s="217">
        <f t="shared" ca="1" si="260"/>
        <v>1</v>
      </c>
      <c r="F254" s="215" t="s">
        <v>45</v>
      </c>
      <c r="G254" s="176"/>
      <c r="H254" s="22"/>
      <c r="J254" s="30"/>
      <c r="L254" s="30"/>
      <c r="N254" s="30"/>
      <c r="P254" s="30"/>
      <c r="Q254" s="183"/>
      <c r="R254" s="30"/>
      <c r="T254" s="30"/>
      <c r="V254" s="32"/>
      <c r="W254" s="184"/>
      <c r="X254" s="17"/>
      <c r="Y254" s="181"/>
      <c r="Z254" s="17"/>
      <c r="AB254" s="22"/>
      <c r="AD254" s="17"/>
    </row>
    <row r="255" spans="1:30">
      <c r="A255" s="206" t="str">
        <f t="shared" ref="A255:A318" si="320">TEXT(C255, "ddd")</f>
        <v>Fri</v>
      </c>
      <c r="B255" s="207">
        <f t="shared" ref="B255:B288" si="321">C255</f>
        <v>45779</v>
      </c>
      <c r="C255" s="290">
        <f t="shared" si="282"/>
        <v>45779</v>
      </c>
      <c r="D255" s="301" t="str">
        <f t="shared" ref="D255:D315" si="322">IF(WEEKDAY(C252, 2) &lt; 5, TEXT(C252 + 1, "ddd"), TEXT(C252 + 3, "ddd"))</f>
        <v>Fri</v>
      </c>
      <c r="E255" s="217">
        <f t="shared" ca="1" si="260"/>
        <v>1</v>
      </c>
      <c r="F255" s="211" t="s">
        <v>41</v>
      </c>
      <c r="H255" s="24"/>
      <c r="I255" s="180"/>
      <c r="J255" s="33"/>
      <c r="K255" s="180"/>
      <c r="L255" s="33"/>
      <c r="M255" s="180"/>
      <c r="N255" s="33"/>
      <c r="O255" s="180"/>
      <c r="P255" s="33"/>
      <c r="Q255" s="183"/>
      <c r="R255" s="33"/>
      <c r="S255" s="180"/>
      <c r="T255" s="33"/>
      <c r="U255" s="180"/>
      <c r="V255" s="34"/>
      <c r="W255" s="184"/>
      <c r="X255" s="23"/>
      <c r="Y255" s="180"/>
      <c r="Z255" s="23"/>
      <c r="AB255" s="26"/>
      <c r="AD255" s="25"/>
    </row>
    <row r="256" spans="1:30">
      <c r="A256" s="206" t="str">
        <f t="shared" ref="A256:A319" si="323">A255</f>
        <v>Fri</v>
      </c>
      <c r="B256" s="207">
        <f t="shared" ref="B256:B319" si="324">C255</f>
        <v>45779</v>
      </c>
      <c r="C256" s="291"/>
      <c r="D256" s="302"/>
      <c r="E256" s="217">
        <f t="shared" ca="1" si="260"/>
        <v>1</v>
      </c>
      <c r="F256" s="212" t="s">
        <v>43</v>
      </c>
      <c r="H256" s="26"/>
      <c r="J256" s="35"/>
      <c r="L256" s="35"/>
      <c r="N256" s="35"/>
      <c r="P256" s="35"/>
      <c r="Q256" s="183"/>
      <c r="R256" s="35"/>
      <c r="T256" s="35"/>
      <c r="V256" s="36"/>
      <c r="W256" s="184"/>
      <c r="X256" s="25"/>
      <c r="Z256" s="25"/>
      <c r="AB256" s="26"/>
      <c r="AD256" s="25"/>
    </row>
    <row r="257" spans="1:30">
      <c r="A257" s="206" t="str">
        <f t="shared" ref="A257:A317" si="325">A255</f>
        <v>Fri</v>
      </c>
      <c r="B257" s="207">
        <f t="shared" ref="B257:B290" si="326">C255</f>
        <v>45779</v>
      </c>
      <c r="C257" s="292"/>
      <c r="D257" s="303"/>
      <c r="E257" s="217">
        <f t="shared" ca="1" si="260"/>
        <v>1</v>
      </c>
      <c r="F257" s="212" t="s">
        <v>45</v>
      </c>
      <c r="G257" s="176"/>
      <c r="H257" s="28"/>
      <c r="I257" s="181"/>
      <c r="J257" s="37"/>
      <c r="K257" s="181"/>
      <c r="L257" s="37"/>
      <c r="M257" s="181"/>
      <c r="N257" s="37"/>
      <c r="O257" s="181"/>
      <c r="P257" s="37"/>
      <c r="Q257" s="183"/>
      <c r="R257" s="37"/>
      <c r="S257" s="181"/>
      <c r="T257" s="37"/>
      <c r="U257" s="181"/>
      <c r="V257" s="38"/>
      <c r="W257" s="184"/>
      <c r="X257" s="27"/>
      <c r="Y257" s="181"/>
      <c r="Z257" s="27"/>
      <c r="AB257" s="26"/>
      <c r="AD257" s="25"/>
    </row>
    <row r="258" spans="1:30">
      <c r="A258" s="206" t="str">
        <f t="shared" ref="A258:A321" si="327">TEXT(C258, "ddd")</f>
        <v>Mon</v>
      </c>
      <c r="B258" s="207">
        <f t="shared" ref="B258:B291" si="328">C258</f>
        <v>45782</v>
      </c>
      <c r="C258" s="290">
        <f t="shared" si="282"/>
        <v>45782</v>
      </c>
      <c r="D258" s="293" t="str">
        <f t="shared" ref="D258:D318" si="329">IF(WEEKDAY(C255, 2) &lt; 5, TEXT(C255 + 1, "ddd"), TEXT(C255 + 3, "ddd"))</f>
        <v>Mon</v>
      </c>
      <c r="E258" s="217">
        <f t="shared" ca="1" si="260"/>
        <v>1</v>
      </c>
      <c r="F258" s="213" t="s">
        <v>41</v>
      </c>
      <c r="H258" s="21"/>
      <c r="I258" s="180"/>
      <c r="J258" s="31"/>
      <c r="K258" s="180"/>
      <c r="L258" s="31"/>
      <c r="M258" s="180"/>
      <c r="N258" s="31"/>
      <c r="O258" s="180"/>
      <c r="P258" s="31"/>
      <c r="Q258" s="183"/>
      <c r="R258" s="31"/>
      <c r="S258" s="180"/>
      <c r="T258" s="31"/>
      <c r="U258" s="180"/>
      <c r="V258" s="39"/>
      <c r="W258" s="184"/>
      <c r="X258" s="15"/>
      <c r="Y258" s="180"/>
      <c r="Z258" s="15"/>
      <c r="AB258" s="22"/>
      <c r="AD258" s="17"/>
    </row>
    <row r="259" spans="1:30">
      <c r="A259" s="206" t="str">
        <f t="shared" ref="A259:A322" si="330">A258</f>
        <v>Mon</v>
      </c>
      <c r="B259" s="207">
        <f t="shared" ref="B259:B322" si="331">C258</f>
        <v>45782</v>
      </c>
      <c r="C259" s="291"/>
      <c r="D259" s="294"/>
      <c r="E259" s="217">
        <f t="shared" ca="1" si="260"/>
        <v>1</v>
      </c>
      <c r="F259" s="214" t="s">
        <v>43</v>
      </c>
      <c r="H259" s="22"/>
      <c r="J259" s="30"/>
      <c r="L259" s="30"/>
      <c r="N259" s="30"/>
      <c r="P259" s="30"/>
      <c r="Q259" s="183"/>
      <c r="R259" s="30"/>
      <c r="T259" s="30"/>
      <c r="V259" s="32"/>
      <c r="W259" s="184"/>
      <c r="X259" s="17"/>
      <c r="Z259" s="17"/>
      <c r="AB259" s="22"/>
      <c r="AD259" s="17"/>
    </row>
    <row r="260" spans="1:30">
      <c r="A260" s="206" t="str">
        <f t="shared" ref="A260" si="332">A258</f>
        <v>Mon</v>
      </c>
      <c r="B260" s="207">
        <f t="shared" ref="B260:B293" si="333">C258</f>
        <v>45782</v>
      </c>
      <c r="C260" s="292"/>
      <c r="D260" s="295"/>
      <c r="E260" s="217">
        <f t="shared" ref="E260:E323" ca="1" si="334">IF(AND(WEEKDAY(B263, 2) &lt;= 5, B263 &lt;= TODAY(), COUNTIF(AF$37:AF$49, B260) = 0), 1, IF(AND(WEEKDAY(TODAY(), 2) &gt; 5, B263 = TODAY() - WEEKDAY(TODAY(), 2) + 5, COUNTIF(AF$37:AF$49, B260) = 0), 1, 0))</f>
        <v>1</v>
      </c>
      <c r="F260" s="215" t="s">
        <v>45</v>
      </c>
      <c r="G260" s="176"/>
      <c r="H260" s="22"/>
      <c r="J260" s="30"/>
      <c r="L260" s="30"/>
      <c r="N260" s="30"/>
      <c r="P260" s="30"/>
      <c r="Q260" s="183"/>
      <c r="R260" s="30"/>
      <c r="T260" s="30"/>
      <c r="V260" s="32"/>
      <c r="W260" s="184"/>
      <c r="X260" s="17"/>
      <c r="Y260" s="181"/>
      <c r="Z260" s="17"/>
      <c r="AB260" s="22"/>
      <c r="AD260" s="17"/>
    </row>
    <row r="261" spans="1:30">
      <c r="A261" s="206" t="str">
        <f t="shared" si="299"/>
        <v>Tue</v>
      </c>
      <c r="B261" s="207">
        <f t="shared" ref="B261:B294" si="335">C261</f>
        <v>45783</v>
      </c>
      <c r="C261" s="290">
        <f t="shared" si="282"/>
        <v>45783</v>
      </c>
      <c r="D261" s="301" t="str">
        <f t="shared" ref="D261" si="336">IF(WEEKDAY(C258, 2) &lt; 5, TEXT(C258 + 1, "ddd"), TEXT(C258 + 3, "ddd"))</f>
        <v>Tue</v>
      </c>
      <c r="E261" s="217">
        <f t="shared" ca="1" si="334"/>
        <v>1</v>
      </c>
      <c r="F261" s="211" t="s">
        <v>41</v>
      </c>
      <c r="H261" s="21"/>
      <c r="I261" s="180"/>
      <c r="J261" s="31"/>
      <c r="K261" s="180"/>
      <c r="L261" s="31"/>
      <c r="M261" s="180"/>
      <c r="N261" s="31"/>
      <c r="O261" s="180"/>
      <c r="P261" s="31"/>
      <c r="Q261" s="183"/>
      <c r="R261" s="31"/>
      <c r="S261" s="180"/>
      <c r="T261" s="31"/>
      <c r="U261" s="180"/>
      <c r="V261" s="39"/>
      <c r="W261" s="184"/>
      <c r="X261" s="15"/>
      <c r="Y261" s="180"/>
      <c r="Z261" s="15"/>
      <c r="AB261" s="22"/>
      <c r="AD261" s="17"/>
    </row>
    <row r="262" spans="1:30">
      <c r="A262" s="206" t="str">
        <f t="shared" si="302"/>
        <v>Tue</v>
      </c>
      <c r="B262" s="207">
        <f t="shared" ref="B262:B325" si="337">C261</f>
        <v>45783</v>
      </c>
      <c r="C262" s="291"/>
      <c r="D262" s="302"/>
      <c r="E262" s="217">
        <f t="shared" ca="1" si="334"/>
        <v>1</v>
      </c>
      <c r="F262" s="212" t="s">
        <v>43</v>
      </c>
      <c r="H262" s="22"/>
      <c r="J262" s="30"/>
      <c r="L262" s="30"/>
      <c r="N262" s="30"/>
      <c r="P262" s="30"/>
      <c r="Q262" s="183"/>
      <c r="R262" s="30"/>
      <c r="T262" s="30"/>
      <c r="V262" s="32"/>
      <c r="W262" s="184"/>
      <c r="X262" s="17"/>
      <c r="Z262" s="17"/>
      <c r="AB262" s="22"/>
      <c r="AD262" s="17"/>
    </row>
    <row r="263" spans="1:30">
      <c r="A263" s="206" t="str">
        <f t="shared" si="304"/>
        <v>Tue</v>
      </c>
      <c r="B263" s="207">
        <f t="shared" ref="B263:B296" si="338">C261</f>
        <v>45783</v>
      </c>
      <c r="C263" s="292"/>
      <c r="D263" s="303"/>
      <c r="E263" s="217">
        <f t="shared" ca="1" si="334"/>
        <v>1</v>
      </c>
      <c r="F263" s="212" t="s">
        <v>45</v>
      </c>
      <c r="G263" s="176"/>
      <c r="H263" s="22"/>
      <c r="J263" s="30"/>
      <c r="L263" s="30"/>
      <c r="N263" s="30"/>
      <c r="P263" s="30"/>
      <c r="Q263" s="183"/>
      <c r="R263" s="30"/>
      <c r="T263" s="30"/>
      <c r="V263" s="32"/>
      <c r="W263" s="184"/>
      <c r="X263" s="17"/>
      <c r="Y263" s="181"/>
      <c r="Z263" s="17"/>
      <c r="AB263" s="22"/>
      <c r="AD263" s="17"/>
    </row>
    <row r="264" spans="1:30">
      <c r="A264" s="206" t="str">
        <f t="shared" si="306"/>
        <v>Wed</v>
      </c>
      <c r="B264" s="207">
        <f t="shared" ref="B264:B297" si="339">C264</f>
        <v>45784</v>
      </c>
      <c r="C264" s="290">
        <f t="shared" si="282"/>
        <v>45784</v>
      </c>
      <c r="D264" s="293" t="str">
        <f t="shared" si="308"/>
        <v>Wed</v>
      </c>
      <c r="E264" s="217">
        <f t="shared" ca="1" si="334"/>
        <v>1</v>
      </c>
      <c r="F264" s="213" t="s">
        <v>41</v>
      </c>
      <c r="H264" s="24"/>
      <c r="I264" s="180"/>
      <c r="J264" s="33"/>
      <c r="K264" s="180"/>
      <c r="L264" s="33"/>
      <c r="M264" s="180"/>
      <c r="N264" s="33"/>
      <c r="O264" s="180"/>
      <c r="P264" s="33"/>
      <c r="Q264" s="183"/>
      <c r="R264" s="33"/>
      <c r="S264" s="180"/>
      <c r="T264" s="33"/>
      <c r="U264" s="180"/>
      <c r="V264" s="34"/>
      <c r="W264" s="184"/>
      <c r="X264" s="23"/>
      <c r="Y264" s="180"/>
      <c r="Z264" s="23"/>
      <c r="AB264" s="26"/>
      <c r="AD264" s="25"/>
    </row>
    <row r="265" spans="1:30">
      <c r="A265" s="206" t="str">
        <f t="shared" si="309"/>
        <v>Wed</v>
      </c>
      <c r="B265" s="207">
        <f t="shared" ref="B265:B328" si="340">C264</f>
        <v>45784</v>
      </c>
      <c r="C265" s="291"/>
      <c r="D265" s="294"/>
      <c r="E265" s="217">
        <f t="shared" ca="1" si="334"/>
        <v>1</v>
      </c>
      <c r="F265" s="214" t="s">
        <v>43</v>
      </c>
      <c r="H265" s="26"/>
      <c r="J265" s="35"/>
      <c r="L265" s="35"/>
      <c r="N265" s="35"/>
      <c r="P265" s="35"/>
      <c r="Q265" s="183"/>
      <c r="R265" s="35"/>
      <c r="T265" s="35"/>
      <c r="V265" s="36"/>
      <c r="W265" s="184"/>
      <c r="X265" s="25"/>
      <c r="Z265" s="25"/>
      <c r="AB265" s="26"/>
      <c r="AD265" s="25"/>
    </row>
    <row r="266" spans="1:30">
      <c r="A266" s="206" t="str">
        <f t="shared" si="311"/>
        <v>Wed</v>
      </c>
      <c r="B266" s="207">
        <f t="shared" ref="B266:B299" si="341">C264</f>
        <v>45784</v>
      </c>
      <c r="C266" s="292"/>
      <c r="D266" s="295"/>
      <c r="E266" s="217">
        <f t="shared" ca="1" si="334"/>
        <v>1</v>
      </c>
      <c r="F266" s="215" t="s">
        <v>45</v>
      </c>
      <c r="G266" s="176"/>
      <c r="H266" s="28"/>
      <c r="I266" s="181"/>
      <c r="J266" s="37"/>
      <c r="K266" s="181"/>
      <c r="L266" s="37"/>
      <c r="M266" s="181"/>
      <c r="N266" s="37"/>
      <c r="O266" s="181"/>
      <c r="P266" s="37"/>
      <c r="Q266" s="183"/>
      <c r="R266" s="37"/>
      <c r="S266" s="181"/>
      <c r="T266" s="37"/>
      <c r="U266" s="181"/>
      <c r="V266" s="38"/>
      <c r="W266" s="184"/>
      <c r="X266" s="27"/>
      <c r="Y266" s="181"/>
      <c r="Z266" s="27"/>
      <c r="AB266" s="26"/>
      <c r="AD266" s="25"/>
    </row>
    <row r="267" spans="1:30">
      <c r="A267" s="206" t="str">
        <f t="shared" si="313"/>
        <v>Thu</v>
      </c>
      <c r="B267" s="207">
        <f t="shared" ref="B267" si="342">C267</f>
        <v>45785</v>
      </c>
      <c r="C267" s="290">
        <f t="shared" si="282"/>
        <v>45785</v>
      </c>
      <c r="D267" s="301" t="str">
        <f t="shared" si="315"/>
        <v>Thu</v>
      </c>
      <c r="E267" s="217">
        <f t="shared" ca="1" si="334"/>
        <v>1</v>
      </c>
      <c r="F267" s="211" t="s">
        <v>41</v>
      </c>
      <c r="H267" s="21"/>
      <c r="I267" s="180"/>
      <c r="J267" s="31"/>
      <c r="K267" s="180"/>
      <c r="L267" s="31"/>
      <c r="M267" s="180"/>
      <c r="N267" s="31"/>
      <c r="O267" s="180"/>
      <c r="P267" s="31"/>
      <c r="Q267" s="183"/>
      <c r="R267" s="31"/>
      <c r="S267" s="180"/>
      <c r="T267" s="31"/>
      <c r="U267" s="180"/>
      <c r="V267" s="39"/>
      <c r="W267" s="184"/>
      <c r="X267" s="15"/>
      <c r="Y267" s="180"/>
      <c r="Z267" s="15"/>
      <c r="AB267" s="22"/>
      <c r="AD267" s="17"/>
    </row>
    <row r="268" spans="1:30">
      <c r="A268" s="206" t="str">
        <f t="shared" si="316"/>
        <v>Thu</v>
      </c>
      <c r="B268" s="207">
        <f t="shared" ref="B268:B331" si="343">C267</f>
        <v>45785</v>
      </c>
      <c r="C268" s="291"/>
      <c r="D268" s="302"/>
      <c r="E268" s="217">
        <f t="shared" ca="1" si="334"/>
        <v>1</v>
      </c>
      <c r="F268" s="212" t="s">
        <v>43</v>
      </c>
      <c r="H268" s="22"/>
      <c r="J268" s="30"/>
      <c r="L268" s="30"/>
      <c r="N268" s="30"/>
      <c r="P268" s="30"/>
      <c r="Q268" s="183"/>
      <c r="R268" s="30"/>
      <c r="T268" s="30"/>
      <c r="V268" s="32"/>
      <c r="W268" s="184"/>
      <c r="X268" s="17"/>
      <c r="Z268" s="17"/>
      <c r="AB268" s="22"/>
      <c r="AD268" s="17"/>
    </row>
    <row r="269" spans="1:30">
      <c r="A269" s="206" t="str">
        <f t="shared" si="318"/>
        <v>Thu</v>
      </c>
      <c r="B269" s="207">
        <f t="shared" ref="B269" si="344">C267</f>
        <v>45785</v>
      </c>
      <c r="C269" s="292"/>
      <c r="D269" s="303"/>
      <c r="E269" s="217">
        <f t="shared" ca="1" si="334"/>
        <v>1</v>
      </c>
      <c r="F269" s="212" t="s">
        <v>45</v>
      </c>
      <c r="G269" s="176"/>
      <c r="H269" s="22"/>
      <c r="J269" s="30"/>
      <c r="L269" s="30"/>
      <c r="N269" s="30"/>
      <c r="P269" s="30"/>
      <c r="Q269" s="183"/>
      <c r="R269" s="30"/>
      <c r="T269" s="30"/>
      <c r="V269" s="32"/>
      <c r="W269" s="184"/>
      <c r="X269" s="17"/>
      <c r="Y269" s="181"/>
      <c r="Z269" s="17"/>
      <c r="AB269" s="22"/>
      <c r="AD269" s="17"/>
    </row>
    <row r="270" spans="1:30">
      <c r="A270" s="206" t="str">
        <f t="shared" si="320"/>
        <v>Fri</v>
      </c>
      <c r="B270" s="207">
        <f t="shared" ref="B270" si="345">C270</f>
        <v>45786</v>
      </c>
      <c r="C270" s="290">
        <f t="shared" si="282"/>
        <v>45786</v>
      </c>
      <c r="D270" s="293" t="str">
        <f t="shared" si="322"/>
        <v>Fri</v>
      </c>
      <c r="E270" s="217">
        <f t="shared" ca="1" si="334"/>
        <v>1</v>
      </c>
      <c r="F270" s="213" t="s">
        <v>41</v>
      </c>
      <c r="H270" s="24"/>
      <c r="I270" s="180"/>
      <c r="J270" s="33"/>
      <c r="K270" s="180"/>
      <c r="L270" s="33"/>
      <c r="M270" s="180"/>
      <c r="N270" s="33"/>
      <c r="O270" s="180"/>
      <c r="P270" s="33"/>
      <c r="Q270" s="183"/>
      <c r="R270" s="33"/>
      <c r="S270" s="180"/>
      <c r="T270" s="33"/>
      <c r="U270" s="180"/>
      <c r="V270" s="34"/>
      <c r="W270" s="184"/>
      <c r="X270" s="23"/>
      <c r="Y270" s="180"/>
      <c r="Z270" s="23"/>
      <c r="AB270" s="26"/>
      <c r="AD270" s="25"/>
    </row>
    <row r="271" spans="1:30">
      <c r="A271" s="206" t="str">
        <f t="shared" si="323"/>
        <v>Fri</v>
      </c>
      <c r="B271" s="207">
        <f t="shared" ref="B271:B334" si="346">C270</f>
        <v>45786</v>
      </c>
      <c r="C271" s="291"/>
      <c r="D271" s="294"/>
      <c r="E271" s="217">
        <f t="shared" ca="1" si="334"/>
        <v>1</v>
      </c>
      <c r="F271" s="214" t="s">
        <v>43</v>
      </c>
      <c r="H271" s="26"/>
      <c r="J271" s="35"/>
      <c r="L271" s="35"/>
      <c r="N271" s="35"/>
      <c r="P271" s="35"/>
      <c r="Q271" s="183"/>
      <c r="R271" s="35"/>
      <c r="T271" s="35"/>
      <c r="V271" s="36"/>
      <c r="W271" s="184"/>
      <c r="X271" s="25"/>
      <c r="Z271" s="25"/>
      <c r="AB271" s="26"/>
      <c r="AD271" s="25"/>
    </row>
    <row r="272" spans="1:30">
      <c r="A272" s="206" t="str">
        <f t="shared" si="325"/>
        <v>Fri</v>
      </c>
      <c r="B272" s="207">
        <f t="shared" ref="B272" si="347">C270</f>
        <v>45786</v>
      </c>
      <c r="C272" s="292"/>
      <c r="D272" s="295"/>
      <c r="E272" s="217">
        <f t="shared" ca="1" si="334"/>
        <v>1</v>
      </c>
      <c r="F272" s="215" t="s">
        <v>45</v>
      </c>
      <c r="G272" s="176"/>
      <c r="H272" s="28"/>
      <c r="I272" s="181"/>
      <c r="J272" s="37"/>
      <c r="K272" s="181"/>
      <c r="L272" s="37"/>
      <c r="M272" s="181"/>
      <c r="N272" s="37"/>
      <c r="O272" s="181"/>
      <c r="P272" s="37"/>
      <c r="Q272" s="183"/>
      <c r="R272" s="37"/>
      <c r="S272" s="181"/>
      <c r="T272" s="37"/>
      <c r="U272" s="181"/>
      <c r="V272" s="38"/>
      <c r="W272" s="184"/>
      <c r="X272" s="27"/>
      <c r="Y272" s="181"/>
      <c r="Z272" s="27"/>
      <c r="AB272" s="26"/>
      <c r="AD272" s="25"/>
    </row>
    <row r="273" spans="1:30">
      <c r="A273" s="206" t="str">
        <f t="shared" ref="A273:A336" si="348">TEXT(C273, "ddd")</f>
        <v>Mon</v>
      </c>
      <c r="B273" s="207">
        <f t="shared" si="290"/>
        <v>45789</v>
      </c>
      <c r="C273" s="290">
        <f t="shared" si="282"/>
        <v>45789</v>
      </c>
      <c r="D273" s="301" t="str">
        <f t="shared" si="329"/>
        <v>Mon</v>
      </c>
      <c r="E273" s="217">
        <f t="shared" ca="1" si="334"/>
        <v>1</v>
      </c>
      <c r="F273" s="211" t="s">
        <v>41</v>
      </c>
      <c r="H273" s="21"/>
      <c r="I273" s="180"/>
      <c r="J273" s="31"/>
      <c r="K273" s="180"/>
      <c r="L273" s="31"/>
      <c r="M273" s="180"/>
      <c r="N273" s="31"/>
      <c r="O273" s="180"/>
      <c r="P273" s="31"/>
      <c r="Q273" s="183"/>
      <c r="R273" s="31"/>
      <c r="S273" s="180"/>
      <c r="T273" s="31"/>
      <c r="U273" s="180"/>
      <c r="V273" s="39"/>
      <c r="W273" s="184"/>
      <c r="X273" s="15"/>
      <c r="Y273" s="180"/>
      <c r="Z273" s="15"/>
      <c r="AB273" s="22"/>
      <c r="AD273" s="17"/>
    </row>
    <row r="274" spans="1:30">
      <c r="A274" s="206" t="str">
        <f t="shared" ref="A274:A337" si="349">A273</f>
        <v>Mon</v>
      </c>
      <c r="B274" s="207">
        <f t="shared" si="291"/>
        <v>45789</v>
      </c>
      <c r="C274" s="291"/>
      <c r="D274" s="302"/>
      <c r="E274" s="217">
        <f t="shared" ca="1" si="334"/>
        <v>1</v>
      </c>
      <c r="F274" s="212" t="s">
        <v>43</v>
      </c>
      <c r="H274" s="22"/>
      <c r="J274" s="30"/>
      <c r="L274" s="30"/>
      <c r="N274" s="30"/>
      <c r="P274" s="30"/>
      <c r="Q274" s="183"/>
      <c r="R274" s="30"/>
      <c r="T274" s="30"/>
      <c r="V274" s="32"/>
      <c r="W274" s="184"/>
      <c r="X274" s="17"/>
      <c r="Z274" s="17"/>
      <c r="AB274" s="22"/>
      <c r="AD274" s="17"/>
    </row>
    <row r="275" spans="1:30">
      <c r="A275" s="206" t="str">
        <f t="shared" ref="A275" si="350">A273</f>
        <v>Mon</v>
      </c>
      <c r="B275" s="207">
        <f t="shared" si="292"/>
        <v>45789</v>
      </c>
      <c r="C275" s="292"/>
      <c r="D275" s="303"/>
      <c r="E275" s="217">
        <f t="shared" ca="1" si="334"/>
        <v>1</v>
      </c>
      <c r="F275" s="212" t="s">
        <v>45</v>
      </c>
      <c r="G275" s="176"/>
      <c r="H275" s="22"/>
      <c r="J275" s="30"/>
      <c r="L275" s="30"/>
      <c r="N275" s="30"/>
      <c r="P275" s="30"/>
      <c r="Q275" s="183"/>
      <c r="R275" s="30"/>
      <c r="T275" s="30"/>
      <c r="V275" s="32"/>
      <c r="W275" s="184"/>
      <c r="X275" s="17"/>
      <c r="Y275" s="181"/>
      <c r="Z275" s="17"/>
      <c r="AB275" s="22"/>
      <c r="AD275" s="17"/>
    </row>
    <row r="276" spans="1:30">
      <c r="A276" s="206" t="str">
        <f t="shared" si="299"/>
        <v>Tue</v>
      </c>
      <c r="B276" s="207">
        <f t="shared" si="294"/>
        <v>45790</v>
      </c>
      <c r="C276" s="290">
        <f t="shared" si="282"/>
        <v>45790</v>
      </c>
      <c r="D276" s="293" t="str">
        <f t="shared" ref="D276" si="351">IF(WEEKDAY(C273, 2) &lt; 5, TEXT(C273 + 1, "ddd"), TEXT(C273 + 3, "ddd"))</f>
        <v>Tue</v>
      </c>
      <c r="E276" s="217">
        <f t="shared" ca="1" si="334"/>
        <v>1</v>
      </c>
      <c r="F276" s="213" t="s">
        <v>41</v>
      </c>
      <c r="H276" s="21"/>
      <c r="I276" s="180"/>
      <c r="J276" s="31"/>
      <c r="K276" s="180"/>
      <c r="L276" s="31"/>
      <c r="M276" s="180"/>
      <c r="N276" s="31"/>
      <c r="O276" s="180"/>
      <c r="P276" s="31"/>
      <c r="Q276" s="183"/>
      <c r="R276" s="31"/>
      <c r="S276" s="180"/>
      <c r="T276" s="31"/>
      <c r="U276" s="180"/>
      <c r="V276" s="39"/>
      <c r="W276" s="184"/>
      <c r="X276" s="15"/>
      <c r="Y276" s="180"/>
      <c r="Z276" s="15"/>
      <c r="AB276" s="22"/>
      <c r="AD276" s="17"/>
    </row>
    <row r="277" spans="1:30">
      <c r="A277" s="206" t="str">
        <f t="shared" si="302"/>
        <v>Tue</v>
      </c>
      <c r="B277" s="207">
        <f t="shared" si="296"/>
        <v>45790</v>
      </c>
      <c r="C277" s="291"/>
      <c r="D277" s="294"/>
      <c r="E277" s="217">
        <f t="shared" ca="1" si="334"/>
        <v>1</v>
      </c>
      <c r="F277" s="214" t="s">
        <v>43</v>
      </c>
      <c r="H277" s="22"/>
      <c r="J277" s="30"/>
      <c r="L277" s="30"/>
      <c r="N277" s="30"/>
      <c r="P277" s="30"/>
      <c r="Q277" s="183"/>
      <c r="R277" s="30"/>
      <c r="T277" s="30"/>
      <c r="V277" s="32"/>
      <c r="W277" s="184"/>
      <c r="X277" s="17"/>
      <c r="Z277" s="17"/>
      <c r="AB277" s="22"/>
      <c r="AD277" s="17"/>
    </row>
    <row r="278" spans="1:30">
      <c r="A278" s="206" t="str">
        <f t="shared" si="304"/>
        <v>Tue</v>
      </c>
      <c r="B278" s="207">
        <f t="shared" si="298"/>
        <v>45790</v>
      </c>
      <c r="C278" s="292"/>
      <c r="D278" s="295"/>
      <c r="E278" s="217">
        <f t="shared" ca="1" si="334"/>
        <v>1</v>
      </c>
      <c r="F278" s="215" t="s">
        <v>45</v>
      </c>
      <c r="G278" s="176"/>
      <c r="H278" s="22"/>
      <c r="J278" s="30"/>
      <c r="L278" s="30"/>
      <c r="N278" s="30"/>
      <c r="P278" s="30"/>
      <c r="Q278" s="183"/>
      <c r="R278" s="30"/>
      <c r="T278" s="30"/>
      <c r="V278" s="32"/>
      <c r="W278" s="184"/>
      <c r="X278" s="17"/>
      <c r="Y278" s="181"/>
      <c r="Z278" s="17"/>
      <c r="AB278" s="22"/>
      <c r="AD278" s="17"/>
    </row>
    <row r="279" spans="1:30">
      <c r="A279" s="206" t="str">
        <f t="shared" si="306"/>
        <v>Wed</v>
      </c>
      <c r="B279" s="207">
        <f t="shared" si="300"/>
        <v>45791</v>
      </c>
      <c r="C279" s="290">
        <f t="shared" si="282"/>
        <v>45791</v>
      </c>
      <c r="D279" s="301" t="str">
        <f t="shared" si="308"/>
        <v>Wed</v>
      </c>
      <c r="E279" s="217">
        <f t="shared" ca="1" si="334"/>
        <v>1</v>
      </c>
      <c r="F279" s="211" t="s">
        <v>41</v>
      </c>
      <c r="H279" s="24"/>
      <c r="I279" s="180"/>
      <c r="J279" s="33"/>
      <c r="K279" s="180"/>
      <c r="L279" s="33"/>
      <c r="M279" s="180"/>
      <c r="N279" s="33"/>
      <c r="O279" s="180"/>
      <c r="P279" s="33"/>
      <c r="Q279" s="183"/>
      <c r="R279" s="33"/>
      <c r="S279" s="180"/>
      <c r="T279" s="33"/>
      <c r="U279" s="180"/>
      <c r="V279" s="34"/>
      <c r="W279" s="184"/>
      <c r="X279" s="23"/>
      <c r="Y279" s="180"/>
      <c r="Z279" s="23"/>
      <c r="AB279" s="26"/>
      <c r="AD279" s="25"/>
    </row>
    <row r="280" spans="1:30">
      <c r="A280" s="206" t="str">
        <f t="shared" si="309"/>
        <v>Wed</v>
      </c>
      <c r="B280" s="207">
        <f t="shared" si="303"/>
        <v>45791</v>
      </c>
      <c r="C280" s="291"/>
      <c r="D280" s="302"/>
      <c r="E280" s="217">
        <f t="shared" ca="1" si="334"/>
        <v>1</v>
      </c>
      <c r="F280" s="212" t="s">
        <v>43</v>
      </c>
      <c r="H280" s="26"/>
      <c r="J280" s="35"/>
      <c r="L280" s="35"/>
      <c r="N280" s="35"/>
      <c r="P280" s="35"/>
      <c r="Q280" s="183"/>
      <c r="R280" s="35"/>
      <c r="T280" s="35"/>
      <c r="V280" s="36"/>
      <c r="W280" s="184"/>
      <c r="X280" s="25"/>
      <c r="Z280" s="25"/>
      <c r="AB280" s="26"/>
      <c r="AD280" s="25"/>
    </row>
    <row r="281" spans="1:30">
      <c r="A281" s="206" t="str">
        <f t="shared" si="311"/>
        <v>Wed</v>
      </c>
      <c r="B281" s="207">
        <f t="shared" si="305"/>
        <v>45791</v>
      </c>
      <c r="C281" s="292"/>
      <c r="D281" s="303"/>
      <c r="E281" s="217">
        <f t="shared" ca="1" si="334"/>
        <v>1</v>
      </c>
      <c r="F281" s="212" t="s">
        <v>45</v>
      </c>
      <c r="G281" s="176"/>
      <c r="H281" s="28"/>
      <c r="I281" s="181"/>
      <c r="J281" s="37"/>
      <c r="K281" s="181"/>
      <c r="L281" s="37"/>
      <c r="M281" s="181"/>
      <c r="N281" s="37"/>
      <c r="O281" s="181"/>
      <c r="P281" s="37"/>
      <c r="Q281" s="183"/>
      <c r="R281" s="37"/>
      <c r="S281" s="181"/>
      <c r="T281" s="37"/>
      <c r="U281" s="181"/>
      <c r="V281" s="38"/>
      <c r="W281" s="184"/>
      <c r="X281" s="27"/>
      <c r="Y281" s="181"/>
      <c r="Z281" s="27"/>
      <c r="AB281" s="26"/>
      <c r="AD281" s="25"/>
    </row>
    <row r="282" spans="1:30">
      <c r="A282" s="206" t="str">
        <f t="shared" si="313"/>
        <v>Thu</v>
      </c>
      <c r="B282" s="207">
        <f t="shared" si="307"/>
        <v>45792</v>
      </c>
      <c r="C282" s="290">
        <f t="shared" si="282"/>
        <v>45792</v>
      </c>
      <c r="D282" s="293" t="str">
        <f t="shared" si="315"/>
        <v>Thu</v>
      </c>
      <c r="E282" s="217">
        <f t="shared" ca="1" si="334"/>
        <v>1</v>
      </c>
      <c r="F282" s="213" t="s">
        <v>41</v>
      </c>
      <c r="H282" s="21"/>
      <c r="I282" s="180"/>
      <c r="J282" s="31"/>
      <c r="K282" s="180"/>
      <c r="L282" s="31"/>
      <c r="M282" s="180"/>
      <c r="N282" s="31"/>
      <c r="O282" s="180"/>
      <c r="P282" s="31"/>
      <c r="Q282" s="183"/>
      <c r="R282" s="31"/>
      <c r="S282" s="180"/>
      <c r="T282" s="31"/>
      <c r="U282" s="180"/>
      <c r="V282" s="39"/>
      <c r="W282" s="184"/>
      <c r="X282" s="15"/>
      <c r="Y282" s="180"/>
      <c r="Z282" s="15"/>
      <c r="AB282" s="22"/>
      <c r="AD282" s="17"/>
    </row>
    <row r="283" spans="1:30">
      <c r="A283" s="206" t="str">
        <f t="shared" si="316"/>
        <v>Thu</v>
      </c>
      <c r="B283" s="207">
        <f t="shared" si="310"/>
        <v>45792</v>
      </c>
      <c r="C283" s="291"/>
      <c r="D283" s="294"/>
      <c r="E283" s="217">
        <f t="shared" ca="1" si="334"/>
        <v>1</v>
      </c>
      <c r="F283" s="214" t="s">
        <v>43</v>
      </c>
      <c r="H283" s="22"/>
      <c r="J283" s="30"/>
      <c r="L283" s="30"/>
      <c r="N283" s="30"/>
      <c r="P283" s="30"/>
      <c r="Q283" s="183"/>
      <c r="R283" s="30"/>
      <c r="T283" s="30"/>
      <c r="V283" s="32"/>
      <c r="W283" s="184"/>
      <c r="X283" s="17"/>
      <c r="Z283" s="17"/>
      <c r="AB283" s="22"/>
      <c r="AD283" s="17"/>
    </row>
    <row r="284" spans="1:30">
      <c r="A284" s="206" t="str">
        <f t="shared" si="318"/>
        <v>Thu</v>
      </c>
      <c r="B284" s="207">
        <f t="shared" si="312"/>
        <v>45792</v>
      </c>
      <c r="C284" s="292"/>
      <c r="D284" s="295"/>
      <c r="E284" s="217">
        <f t="shared" ca="1" si="334"/>
        <v>1</v>
      </c>
      <c r="F284" s="215" t="s">
        <v>45</v>
      </c>
      <c r="G284" s="176"/>
      <c r="H284" s="22"/>
      <c r="J284" s="30"/>
      <c r="L284" s="30"/>
      <c r="N284" s="30"/>
      <c r="P284" s="30"/>
      <c r="Q284" s="183"/>
      <c r="R284" s="30"/>
      <c r="T284" s="30"/>
      <c r="V284" s="32"/>
      <c r="W284" s="184"/>
      <c r="X284" s="17"/>
      <c r="Y284" s="181"/>
      <c r="Z284" s="17"/>
      <c r="AB284" s="22"/>
      <c r="AD284" s="17"/>
    </row>
    <row r="285" spans="1:30">
      <c r="A285" s="206" t="str">
        <f t="shared" si="320"/>
        <v>Fri</v>
      </c>
      <c r="B285" s="207">
        <f t="shared" si="314"/>
        <v>45793</v>
      </c>
      <c r="C285" s="290">
        <f t="shared" si="282"/>
        <v>45793</v>
      </c>
      <c r="D285" s="301" t="str">
        <f t="shared" si="322"/>
        <v>Fri</v>
      </c>
      <c r="E285" s="217">
        <f t="shared" ca="1" si="334"/>
        <v>0</v>
      </c>
      <c r="F285" s="211" t="s">
        <v>41</v>
      </c>
      <c r="H285" s="24"/>
      <c r="I285" s="180"/>
      <c r="J285" s="33"/>
      <c r="K285" s="180"/>
      <c r="L285" s="33"/>
      <c r="M285" s="180"/>
      <c r="N285" s="33"/>
      <c r="O285" s="180"/>
      <c r="P285" s="33"/>
      <c r="Q285" s="183"/>
      <c r="R285" s="33"/>
      <c r="S285" s="180"/>
      <c r="T285" s="33"/>
      <c r="U285" s="180"/>
      <c r="V285" s="34"/>
      <c r="W285" s="184"/>
      <c r="X285" s="23"/>
      <c r="Y285" s="180"/>
      <c r="Z285" s="23"/>
      <c r="AB285" s="26"/>
      <c r="AD285" s="25"/>
    </row>
    <row r="286" spans="1:30">
      <c r="A286" s="206" t="str">
        <f t="shared" si="323"/>
        <v>Fri</v>
      </c>
      <c r="B286" s="207">
        <f t="shared" si="317"/>
        <v>45793</v>
      </c>
      <c r="C286" s="291"/>
      <c r="D286" s="302"/>
      <c r="E286" s="217">
        <f t="shared" ca="1" si="334"/>
        <v>0</v>
      </c>
      <c r="F286" s="212" t="s">
        <v>43</v>
      </c>
      <c r="H286" s="26"/>
      <c r="J286" s="35"/>
      <c r="L286" s="35"/>
      <c r="N286" s="35"/>
      <c r="P286" s="35"/>
      <c r="Q286" s="183"/>
      <c r="R286" s="35"/>
      <c r="T286" s="35"/>
      <c r="V286" s="36"/>
      <c r="W286" s="184"/>
      <c r="X286" s="25"/>
      <c r="Z286" s="25"/>
      <c r="AB286" s="26"/>
      <c r="AD286" s="25"/>
    </row>
    <row r="287" spans="1:30">
      <c r="A287" s="206" t="str">
        <f t="shared" si="325"/>
        <v>Fri</v>
      </c>
      <c r="B287" s="207">
        <f t="shared" si="319"/>
        <v>45793</v>
      </c>
      <c r="C287" s="292"/>
      <c r="D287" s="303"/>
      <c r="E287" s="217">
        <f t="shared" ca="1" si="334"/>
        <v>0</v>
      </c>
      <c r="F287" s="212" t="s">
        <v>45</v>
      </c>
      <c r="G287" s="176"/>
      <c r="H287" s="28"/>
      <c r="I287" s="181"/>
      <c r="J287" s="37"/>
      <c r="K287" s="181"/>
      <c r="L287" s="37"/>
      <c r="M287" s="181"/>
      <c r="N287" s="37"/>
      <c r="O287" s="181"/>
      <c r="P287" s="37"/>
      <c r="Q287" s="183"/>
      <c r="R287" s="37"/>
      <c r="S287" s="181"/>
      <c r="T287" s="37"/>
      <c r="U287" s="181"/>
      <c r="V287" s="38"/>
      <c r="W287" s="184"/>
      <c r="X287" s="27"/>
      <c r="Y287" s="181"/>
      <c r="Z287" s="27"/>
      <c r="AB287" s="26"/>
      <c r="AD287" s="25"/>
    </row>
    <row r="288" spans="1:30">
      <c r="A288" s="206" t="str">
        <f t="shared" ref="A288:A351" si="352">TEXT(C288, "ddd")</f>
        <v>Mon</v>
      </c>
      <c r="B288" s="207">
        <f t="shared" si="321"/>
        <v>45796</v>
      </c>
      <c r="C288" s="290">
        <f t="shared" si="282"/>
        <v>45796</v>
      </c>
      <c r="D288" s="293" t="str">
        <f t="shared" si="329"/>
        <v>Mon</v>
      </c>
      <c r="E288" s="217">
        <f t="shared" ca="1" si="334"/>
        <v>0</v>
      </c>
      <c r="F288" s="213" t="s">
        <v>41</v>
      </c>
      <c r="H288" s="21"/>
      <c r="I288" s="180"/>
      <c r="J288" s="31"/>
      <c r="K288" s="180"/>
      <c r="L288" s="31"/>
      <c r="M288" s="180"/>
      <c r="N288" s="31"/>
      <c r="O288" s="180"/>
      <c r="P288" s="31"/>
      <c r="Q288" s="183"/>
      <c r="R288" s="31"/>
      <c r="S288" s="180"/>
      <c r="T288" s="31"/>
      <c r="U288" s="180"/>
      <c r="V288" s="39"/>
      <c r="W288" s="184"/>
      <c r="X288" s="15"/>
      <c r="Y288" s="180"/>
      <c r="Z288" s="15"/>
      <c r="AB288" s="22"/>
      <c r="AD288" s="17"/>
    </row>
    <row r="289" spans="1:30">
      <c r="A289" s="206" t="str">
        <f t="shared" ref="A289:A352" si="353">A288</f>
        <v>Mon</v>
      </c>
      <c r="B289" s="207">
        <f t="shared" si="324"/>
        <v>45796</v>
      </c>
      <c r="C289" s="291"/>
      <c r="D289" s="294"/>
      <c r="E289" s="217">
        <f t="shared" ca="1" si="334"/>
        <v>0</v>
      </c>
      <c r="F289" s="214" t="s">
        <v>43</v>
      </c>
      <c r="H289" s="22"/>
      <c r="J289" s="30"/>
      <c r="L289" s="30"/>
      <c r="N289" s="30"/>
      <c r="P289" s="30"/>
      <c r="Q289" s="183"/>
      <c r="R289" s="30"/>
      <c r="T289" s="30"/>
      <c r="V289" s="32"/>
      <c r="W289" s="184"/>
      <c r="X289" s="17"/>
      <c r="Z289" s="17"/>
      <c r="AB289" s="22"/>
      <c r="AD289" s="17"/>
    </row>
    <row r="290" spans="1:30">
      <c r="A290" s="206" t="str">
        <f t="shared" ref="A290" si="354">A288</f>
        <v>Mon</v>
      </c>
      <c r="B290" s="207">
        <f t="shared" si="326"/>
        <v>45796</v>
      </c>
      <c r="C290" s="292"/>
      <c r="D290" s="295"/>
      <c r="E290" s="217">
        <f t="shared" ca="1" si="334"/>
        <v>0</v>
      </c>
      <c r="F290" s="215" t="s">
        <v>45</v>
      </c>
      <c r="G290" s="176"/>
      <c r="H290" s="22"/>
      <c r="J290" s="30"/>
      <c r="L290" s="30"/>
      <c r="N290" s="30"/>
      <c r="P290" s="30"/>
      <c r="Q290" s="183"/>
      <c r="R290" s="30"/>
      <c r="T290" s="30"/>
      <c r="V290" s="32"/>
      <c r="W290" s="184"/>
      <c r="X290" s="17"/>
      <c r="Y290" s="181"/>
      <c r="Z290" s="17"/>
      <c r="AB290" s="22"/>
      <c r="AD290" s="17"/>
    </row>
    <row r="291" spans="1:30">
      <c r="A291" s="206" t="str">
        <f t="shared" si="299"/>
        <v>Tue</v>
      </c>
      <c r="B291" s="207">
        <f t="shared" si="328"/>
        <v>45797</v>
      </c>
      <c r="C291" s="290">
        <f t="shared" si="282"/>
        <v>45797</v>
      </c>
      <c r="D291" s="301" t="str">
        <f t="shared" ref="D291" si="355">IF(WEEKDAY(C288, 2) &lt; 5, TEXT(C288 + 1, "ddd"), TEXT(C288 + 3, "ddd"))</f>
        <v>Tue</v>
      </c>
      <c r="E291" s="217">
        <f t="shared" ca="1" si="334"/>
        <v>0</v>
      </c>
      <c r="F291" s="211" t="s">
        <v>41</v>
      </c>
      <c r="H291" s="21"/>
      <c r="I291" s="180"/>
      <c r="J291" s="31"/>
      <c r="K291" s="180"/>
      <c r="L291" s="31"/>
      <c r="M291" s="180"/>
      <c r="N291" s="31"/>
      <c r="O291" s="180"/>
      <c r="P291" s="31"/>
      <c r="Q291" s="183"/>
      <c r="R291" s="31"/>
      <c r="S291" s="180"/>
      <c r="T291" s="31"/>
      <c r="U291" s="180"/>
      <c r="V291" s="39"/>
      <c r="W291" s="184"/>
      <c r="X291" s="15"/>
      <c r="Y291" s="180"/>
      <c r="Z291" s="15"/>
      <c r="AB291" s="22"/>
      <c r="AD291" s="17"/>
    </row>
    <row r="292" spans="1:30">
      <c r="A292" s="206" t="str">
        <f t="shared" si="302"/>
        <v>Tue</v>
      </c>
      <c r="B292" s="207">
        <f t="shared" si="331"/>
        <v>45797</v>
      </c>
      <c r="C292" s="291"/>
      <c r="D292" s="302"/>
      <c r="E292" s="217">
        <f t="shared" ca="1" si="334"/>
        <v>0</v>
      </c>
      <c r="F292" s="212" t="s">
        <v>43</v>
      </c>
      <c r="H292" s="22"/>
      <c r="J292" s="30"/>
      <c r="L292" s="30"/>
      <c r="N292" s="30"/>
      <c r="P292" s="30"/>
      <c r="Q292" s="183"/>
      <c r="R292" s="30"/>
      <c r="T292" s="30"/>
      <c r="V292" s="32"/>
      <c r="W292" s="184"/>
      <c r="X292" s="17"/>
      <c r="Z292" s="17"/>
      <c r="AB292" s="22"/>
      <c r="AD292" s="17"/>
    </row>
    <row r="293" spans="1:30">
      <c r="A293" s="206" t="str">
        <f t="shared" si="304"/>
        <v>Tue</v>
      </c>
      <c r="B293" s="207">
        <f t="shared" si="333"/>
        <v>45797</v>
      </c>
      <c r="C293" s="292"/>
      <c r="D293" s="303"/>
      <c r="E293" s="217">
        <f t="shared" ca="1" si="334"/>
        <v>0</v>
      </c>
      <c r="F293" s="212" t="s">
        <v>45</v>
      </c>
      <c r="G293" s="176"/>
      <c r="H293" s="22"/>
      <c r="J293" s="30"/>
      <c r="L293" s="30"/>
      <c r="N293" s="30"/>
      <c r="P293" s="30"/>
      <c r="Q293" s="183"/>
      <c r="R293" s="30"/>
      <c r="T293" s="30"/>
      <c r="V293" s="32"/>
      <c r="W293" s="184"/>
      <c r="X293" s="17"/>
      <c r="Y293" s="181"/>
      <c r="Z293" s="17"/>
      <c r="AB293" s="22"/>
      <c r="AD293" s="17"/>
    </row>
    <row r="294" spans="1:30">
      <c r="A294" s="206" t="str">
        <f t="shared" si="306"/>
        <v>Wed</v>
      </c>
      <c r="B294" s="207">
        <f t="shared" si="335"/>
        <v>45798</v>
      </c>
      <c r="C294" s="290">
        <f t="shared" si="282"/>
        <v>45798</v>
      </c>
      <c r="D294" s="293" t="str">
        <f t="shared" si="308"/>
        <v>Wed</v>
      </c>
      <c r="E294" s="217">
        <f t="shared" ca="1" si="334"/>
        <v>0</v>
      </c>
      <c r="F294" s="213" t="s">
        <v>41</v>
      </c>
      <c r="H294" s="24"/>
      <c r="I294" s="180"/>
      <c r="J294" s="33"/>
      <c r="K294" s="180"/>
      <c r="L294" s="33"/>
      <c r="M294" s="180"/>
      <c r="N294" s="33"/>
      <c r="O294" s="180"/>
      <c r="P294" s="33"/>
      <c r="Q294" s="183"/>
      <c r="R294" s="33"/>
      <c r="S294" s="180"/>
      <c r="T294" s="33"/>
      <c r="U294" s="180"/>
      <c r="V294" s="34"/>
      <c r="W294" s="184"/>
      <c r="X294" s="23"/>
      <c r="Y294" s="180"/>
      <c r="Z294" s="23"/>
      <c r="AB294" s="26"/>
      <c r="AD294" s="25"/>
    </row>
    <row r="295" spans="1:30">
      <c r="A295" s="206" t="str">
        <f t="shared" si="309"/>
        <v>Wed</v>
      </c>
      <c r="B295" s="207">
        <f t="shared" si="337"/>
        <v>45798</v>
      </c>
      <c r="C295" s="291"/>
      <c r="D295" s="294"/>
      <c r="E295" s="217">
        <f t="shared" ca="1" si="334"/>
        <v>0</v>
      </c>
      <c r="F295" s="214" t="s">
        <v>43</v>
      </c>
      <c r="H295" s="26"/>
      <c r="J295" s="35"/>
      <c r="L295" s="35"/>
      <c r="N295" s="35"/>
      <c r="P295" s="35"/>
      <c r="Q295" s="183"/>
      <c r="R295" s="35"/>
      <c r="T295" s="35"/>
      <c r="V295" s="36"/>
      <c r="W295" s="184"/>
      <c r="X295" s="25"/>
      <c r="Z295" s="25"/>
      <c r="AB295" s="26"/>
      <c r="AD295" s="25"/>
    </row>
    <row r="296" spans="1:30">
      <c r="A296" s="206" t="str">
        <f t="shared" si="311"/>
        <v>Wed</v>
      </c>
      <c r="B296" s="207">
        <f t="shared" si="338"/>
        <v>45798</v>
      </c>
      <c r="C296" s="292"/>
      <c r="D296" s="295"/>
      <c r="E296" s="217">
        <f t="shared" ca="1" si="334"/>
        <v>0</v>
      </c>
      <c r="F296" s="215" t="s">
        <v>45</v>
      </c>
      <c r="G296" s="176"/>
      <c r="H296" s="28"/>
      <c r="I296" s="181"/>
      <c r="J296" s="37"/>
      <c r="K296" s="181"/>
      <c r="L296" s="37"/>
      <c r="M296" s="181"/>
      <c r="N296" s="37"/>
      <c r="O296" s="181"/>
      <c r="P296" s="37"/>
      <c r="Q296" s="183"/>
      <c r="R296" s="37"/>
      <c r="S296" s="181"/>
      <c r="T296" s="37"/>
      <c r="U296" s="181"/>
      <c r="V296" s="38"/>
      <c r="W296" s="184"/>
      <c r="X296" s="27"/>
      <c r="Y296" s="181"/>
      <c r="Z296" s="27"/>
      <c r="AB296" s="26"/>
      <c r="AD296" s="25"/>
    </row>
    <row r="297" spans="1:30">
      <c r="A297" s="206" t="str">
        <f t="shared" si="313"/>
        <v>Thu</v>
      </c>
      <c r="B297" s="207">
        <f t="shared" si="339"/>
        <v>45799</v>
      </c>
      <c r="C297" s="290">
        <f t="shared" ref="C297:C360" si="356">WORKDAY(C294, 1)</f>
        <v>45799</v>
      </c>
      <c r="D297" s="301" t="str">
        <f t="shared" si="315"/>
        <v>Thu</v>
      </c>
      <c r="E297" s="217">
        <f t="shared" ca="1" si="334"/>
        <v>0</v>
      </c>
      <c r="F297" s="211" t="s">
        <v>41</v>
      </c>
      <c r="H297" s="21"/>
      <c r="I297" s="180"/>
      <c r="J297" s="31"/>
      <c r="K297" s="180"/>
      <c r="L297" s="31"/>
      <c r="M297" s="180"/>
      <c r="N297" s="31"/>
      <c r="O297" s="180"/>
      <c r="P297" s="31"/>
      <c r="Q297" s="183"/>
      <c r="R297" s="31"/>
      <c r="S297" s="180"/>
      <c r="T297" s="31"/>
      <c r="U297" s="180"/>
      <c r="V297" s="39"/>
      <c r="W297" s="184"/>
      <c r="X297" s="15"/>
      <c r="Y297" s="180"/>
      <c r="Z297" s="15"/>
      <c r="AB297" s="22"/>
      <c r="AD297" s="17"/>
    </row>
    <row r="298" spans="1:30">
      <c r="A298" s="206" t="str">
        <f t="shared" si="316"/>
        <v>Thu</v>
      </c>
      <c r="B298" s="207">
        <f t="shared" si="340"/>
        <v>45799</v>
      </c>
      <c r="C298" s="291"/>
      <c r="D298" s="302"/>
      <c r="E298" s="217">
        <f t="shared" ca="1" si="334"/>
        <v>0</v>
      </c>
      <c r="F298" s="212" t="s">
        <v>43</v>
      </c>
      <c r="H298" s="22"/>
      <c r="J298" s="30"/>
      <c r="L298" s="30"/>
      <c r="N298" s="30"/>
      <c r="P298" s="30"/>
      <c r="Q298" s="183"/>
      <c r="R298" s="30"/>
      <c r="T298" s="30"/>
      <c r="V298" s="32"/>
      <c r="W298" s="184"/>
      <c r="X298" s="17"/>
      <c r="Z298" s="17"/>
      <c r="AB298" s="22"/>
      <c r="AD298" s="17"/>
    </row>
    <row r="299" spans="1:30">
      <c r="A299" s="206" t="str">
        <f t="shared" si="318"/>
        <v>Thu</v>
      </c>
      <c r="B299" s="207">
        <f t="shared" si="341"/>
        <v>45799</v>
      </c>
      <c r="C299" s="292"/>
      <c r="D299" s="303"/>
      <c r="E299" s="217">
        <f t="shared" ca="1" si="334"/>
        <v>0</v>
      </c>
      <c r="F299" s="212" t="s">
        <v>45</v>
      </c>
      <c r="G299" s="176"/>
      <c r="H299" s="22"/>
      <c r="J299" s="30"/>
      <c r="L299" s="30"/>
      <c r="N299" s="30"/>
      <c r="P299" s="30"/>
      <c r="Q299" s="183"/>
      <c r="R299" s="30"/>
      <c r="T299" s="30"/>
      <c r="V299" s="32"/>
      <c r="W299" s="184"/>
      <c r="X299" s="17"/>
      <c r="Y299" s="181"/>
      <c r="Z299" s="17"/>
      <c r="AB299" s="22"/>
      <c r="AD299" s="17"/>
    </row>
    <row r="300" spans="1:30">
      <c r="A300" s="206" t="str">
        <f t="shared" si="320"/>
        <v>Fri</v>
      </c>
      <c r="B300" s="207">
        <f t="shared" ref="B300" si="357">C300</f>
        <v>45800</v>
      </c>
      <c r="C300" s="290">
        <f t="shared" si="356"/>
        <v>45800</v>
      </c>
      <c r="D300" s="293" t="str">
        <f t="shared" si="322"/>
        <v>Fri</v>
      </c>
      <c r="E300" s="217">
        <f t="shared" ca="1" si="334"/>
        <v>0</v>
      </c>
      <c r="F300" s="213" t="s">
        <v>41</v>
      </c>
      <c r="H300" s="24"/>
      <c r="I300" s="180"/>
      <c r="J300" s="33"/>
      <c r="K300" s="180"/>
      <c r="L300" s="33"/>
      <c r="M300" s="180"/>
      <c r="N300" s="33"/>
      <c r="O300" s="180"/>
      <c r="P300" s="33"/>
      <c r="Q300" s="183"/>
      <c r="R300" s="33"/>
      <c r="S300" s="180"/>
      <c r="T300" s="33"/>
      <c r="U300" s="180"/>
      <c r="V300" s="34"/>
      <c r="W300" s="184"/>
      <c r="X300" s="23"/>
      <c r="Y300" s="180"/>
      <c r="Z300" s="23"/>
      <c r="AB300" s="26"/>
      <c r="AD300" s="25"/>
    </row>
    <row r="301" spans="1:30">
      <c r="A301" s="206" t="str">
        <f t="shared" si="323"/>
        <v>Fri</v>
      </c>
      <c r="B301" s="207">
        <f t="shared" ref="B301:B364" si="358">C300</f>
        <v>45800</v>
      </c>
      <c r="C301" s="291"/>
      <c r="D301" s="294"/>
      <c r="E301" s="217">
        <f t="shared" ca="1" si="334"/>
        <v>0</v>
      </c>
      <c r="F301" s="214" t="s">
        <v>43</v>
      </c>
      <c r="H301" s="26"/>
      <c r="J301" s="35"/>
      <c r="L301" s="35"/>
      <c r="N301" s="35"/>
      <c r="P301" s="35"/>
      <c r="Q301" s="183"/>
      <c r="R301" s="35"/>
      <c r="T301" s="35"/>
      <c r="V301" s="36"/>
      <c r="W301" s="184"/>
      <c r="X301" s="25"/>
      <c r="Z301" s="25"/>
      <c r="AB301" s="26"/>
      <c r="AD301" s="25"/>
    </row>
    <row r="302" spans="1:30">
      <c r="A302" s="206" t="str">
        <f t="shared" si="325"/>
        <v>Fri</v>
      </c>
      <c r="B302" s="207">
        <f t="shared" ref="B302" si="359">C300</f>
        <v>45800</v>
      </c>
      <c r="C302" s="292"/>
      <c r="D302" s="295"/>
      <c r="E302" s="217">
        <f t="shared" ca="1" si="334"/>
        <v>0</v>
      </c>
      <c r="F302" s="215" t="s">
        <v>45</v>
      </c>
      <c r="G302" s="176"/>
      <c r="H302" s="28"/>
      <c r="I302" s="181"/>
      <c r="J302" s="37"/>
      <c r="K302" s="181"/>
      <c r="L302" s="37"/>
      <c r="M302" s="181"/>
      <c r="N302" s="37"/>
      <c r="O302" s="181"/>
      <c r="P302" s="37"/>
      <c r="Q302" s="183"/>
      <c r="R302" s="37"/>
      <c r="S302" s="181"/>
      <c r="T302" s="37"/>
      <c r="U302" s="181"/>
      <c r="V302" s="38"/>
      <c r="W302" s="184"/>
      <c r="X302" s="27"/>
      <c r="Y302" s="181"/>
      <c r="Z302" s="27"/>
      <c r="AB302" s="26"/>
      <c r="AD302" s="25"/>
    </row>
    <row r="303" spans="1:30">
      <c r="A303" s="206" t="str">
        <f t="shared" ref="A303:A366" si="360">TEXT(C303, "ddd")</f>
        <v>Mon</v>
      </c>
      <c r="B303" s="207">
        <f t="shared" ref="B303" si="361">C303</f>
        <v>45803</v>
      </c>
      <c r="C303" s="290">
        <f t="shared" si="356"/>
        <v>45803</v>
      </c>
      <c r="D303" s="301" t="str">
        <f t="shared" si="329"/>
        <v>Mon</v>
      </c>
      <c r="E303" s="217">
        <f t="shared" ca="1" si="334"/>
        <v>0</v>
      </c>
      <c r="F303" s="211" t="s">
        <v>41</v>
      </c>
      <c r="H303" s="21"/>
      <c r="I303" s="180"/>
      <c r="J303" s="31"/>
      <c r="K303" s="180"/>
      <c r="L303" s="31"/>
      <c r="M303" s="180"/>
      <c r="N303" s="31"/>
      <c r="O303" s="180"/>
      <c r="P303" s="31"/>
      <c r="Q303" s="183"/>
      <c r="R303" s="31"/>
      <c r="S303" s="180"/>
      <c r="T303" s="31"/>
      <c r="U303" s="180"/>
      <c r="V303" s="39"/>
      <c r="W303" s="184"/>
      <c r="X303" s="15"/>
      <c r="Y303" s="180"/>
      <c r="Z303" s="15"/>
      <c r="AB303" s="22"/>
      <c r="AD303" s="17"/>
    </row>
    <row r="304" spans="1:30">
      <c r="A304" s="206" t="str">
        <f t="shared" ref="A304:A367" si="362">A303</f>
        <v>Mon</v>
      </c>
      <c r="B304" s="207">
        <f t="shared" ref="B304:B367" si="363">C303</f>
        <v>45803</v>
      </c>
      <c r="C304" s="291"/>
      <c r="D304" s="302"/>
      <c r="E304" s="217">
        <f t="shared" ca="1" si="334"/>
        <v>0</v>
      </c>
      <c r="F304" s="212" t="s">
        <v>43</v>
      </c>
      <c r="H304" s="22"/>
      <c r="J304" s="30"/>
      <c r="L304" s="30"/>
      <c r="N304" s="30"/>
      <c r="P304" s="30"/>
      <c r="Q304" s="183"/>
      <c r="R304" s="30"/>
      <c r="T304" s="30"/>
      <c r="V304" s="32"/>
      <c r="W304" s="184"/>
      <c r="X304" s="17"/>
      <c r="Z304" s="17"/>
      <c r="AB304" s="22"/>
      <c r="AD304" s="17"/>
    </row>
    <row r="305" spans="1:30">
      <c r="A305" s="206" t="str">
        <f t="shared" ref="A305" si="364">A303</f>
        <v>Mon</v>
      </c>
      <c r="B305" s="207">
        <f t="shared" ref="B305" si="365">C303</f>
        <v>45803</v>
      </c>
      <c r="C305" s="292"/>
      <c r="D305" s="303"/>
      <c r="E305" s="217">
        <f t="shared" ca="1" si="334"/>
        <v>0</v>
      </c>
      <c r="F305" s="212" t="s">
        <v>45</v>
      </c>
      <c r="G305" s="176"/>
      <c r="H305" s="22"/>
      <c r="J305" s="30"/>
      <c r="L305" s="30"/>
      <c r="N305" s="30"/>
      <c r="P305" s="30"/>
      <c r="Q305" s="183"/>
      <c r="R305" s="30"/>
      <c r="T305" s="30"/>
      <c r="V305" s="32"/>
      <c r="W305" s="184"/>
      <c r="X305" s="17"/>
      <c r="Y305" s="181"/>
      <c r="Z305" s="17"/>
      <c r="AB305" s="22"/>
      <c r="AD305" s="17"/>
    </row>
    <row r="306" spans="1:30">
      <c r="A306" s="206" t="str">
        <f t="shared" si="299"/>
        <v>Tue</v>
      </c>
      <c r="B306" s="207">
        <f t="shared" ref="B306:B339" si="366">C306</f>
        <v>45804</v>
      </c>
      <c r="C306" s="290">
        <f t="shared" si="356"/>
        <v>45804</v>
      </c>
      <c r="D306" s="293" t="str">
        <f t="shared" ref="D306" si="367">IF(WEEKDAY(C303, 2) &lt; 5, TEXT(C303 + 1, "ddd"), TEXT(C303 + 3, "ddd"))</f>
        <v>Tue</v>
      </c>
      <c r="E306" s="217">
        <f t="shared" ca="1" si="334"/>
        <v>0</v>
      </c>
      <c r="F306" s="213" t="s">
        <v>41</v>
      </c>
      <c r="H306" s="21"/>
      <c r="I306" s="180"/>
      <c r="J306" s="31"/>
      <c r="K306" s="180"/>
      <c r="L306" s="31"/>
      <c r="M306" s="180"/>
      <c r="N306" s="31"/>
      <c r="O306" s="180"/>
      <c r="P306" s="31"/>
      <c r="Q306" s="183"/>
      <c r="R306" s="31"/>
      <c r="S306" s="180"/>
      <c r="T306" s="31"/>
      <c r="U306" s="180"/>
      <c r="V306" s="39"/>
      <c r="W306" s="184"/>
      <c r="X306" s="15"/>
      <c r="Y306" s="180"/>
      <c r="Z306" s="15"/>
      <c r="AB306" s="22"/>
      <c r="AD306" s="17"/>
    </row>
    <row r="307" spans="1:30">
      <c r="A307" s="206" t="str">
        <f t="shared" si="302"/>
        <v>Tue</v>
      </c>
      <c r="B307" s="207">
        <f t="shared" ref="B307:B370" si="368">C306</f>
        <v>45804</v>
      </c>
      <c r="C307" s="291"/>
      <c r="D307" s="294"/>
      <c r="E307" s="217">
        <f t="shared" ca="1" si="334"/>
        <v>0</v>
      </c>
      <c r="F307" s="214" t="s">
        <v>43</v>
      </c>
      <c r="H307" s="22"/>
      <c r="J307" s="30"/>
      <c r="L307" s="30"/>
      <c r="N307" s="30"/>
      <c r="P307" s="30"/>
      <c r="Q307" s="183"/>
      <c r="R307" s="30"/>
      <c r="T307" s="30"/>
      <c r="V307" s="32"/>
      <c r="W307" s="184"/>
      <c r="X307" s="17"/>
      <c r="Z307" s="17"/>
      <c r="AB307" s="22"/>
      <c r="AD307" s="17"/>
    </row>
    <row r="308" spans="1:30">
      <c r="A308" s="206" t="str">
        <f t="shared" si="304"/>
        <v>Tue</v>
      </c>
      <c r="B308" s="207">
        <f t="shared" ref="B308:B341" si="369">C306</f>
        <v>45804</v>
      </c>
      <c r="C308" s="292"/>
      <c r="D308" s="295"/>
      <c r="E308" s="217">
        <f t="shared" ca="1" si="334"/>
        <v>0</v>
      </c>
      <c r="F308" s="215" t="s">
        <v>45</v>
      </c>
      <c r="G308" s="176"/>
      <c r="H308" s="22"/>
      <c r="J308" s="30"/>
      <c r="L308" s="30"/>
      <c r="N308" s="30"/>
      <c r="P308" s="30"/>
      <c r="Q308" s="183"/>
      <c r="R308" s="30"/>
      <c r="T308" s="30"/>
      <c r="V308" s="32"/>
      <c r="W308" s="184"/>
      <c r="X308" s="17"/>
      <c r="Y308" s="181"/>
      <c r="Z308" s="17"/>
      <c r="AB308" s="22"/>
      <c r="AD308" s="17"/>
    </row>
    <row r="309" spans="1:30">
      <c r="A309" s="206" t="str">
        <f t="shared" si="306"/>
        <v>Wed</v>
      </c>
      <c r="B309" s="207">
        <f t="shared" ref="B309:B342" si="370">C309</f>
        <v>45805</v>
      </c>
      <c r="C309" s="290">
        <f t="shared" si="356"/>
        <v>45805</v>
      </c>
      <c r="D309" s="301" t="str">
        <f t="shared" si="308"/>
        <v>Wed</v>
      </c>
      <c r="E309" s="217">
        <f t="shared" ca="1" si="334"/>
        <v>0</v>
      </c>
      <c r="F309" s="211" t="s">
        <v>41</v>
      </c>
      <c r="H309" s="24"/>
      <c r="I309" s="180"/>
      <c r="J309" s="33"/>
      <c r="K309" s="180"/>
      <c r="L309" s="33"/>
      <c r="M309" s="180"/>
      <c r="N309" s="33"/>
      <c r="O309" s="180"/>
      <c r="P309" s="33"/>
      <c r="Q309" s="183"/>
      <c r="R309" s="33"/>
      <c r="S309" s="180"/>
      <c r="T309" s="33"/>
      <c r="U309" s="180"/>
      <c r="V309" s="34"/>
      <c r="W309" s="184"/>
      <c r="X309" s="23"/>
      <c r="Y309" s="180"/>
      <c r="Z309" s="23"/>
      <c r="AB309" s="26"/>
      <c r="AD309" s="25"/>
    </row>
    <row r="310" spans="1:30">
      <c r="A310" s="206" t="str">
        <f t="shared" si="309"/>
        <v>Wed</v>
      </c>
      <c r="B310" s="207">
        <f t="shared" ref="B310:B373" si="371">C309</f>
        <v>45805</v>
      </c>
      <c r="C310" s="291"/>
      <c r="D310" s="302"/>
      <c r="E310" s="217">
        <f t="shared" ca="1" si="334"/>
        <v>0</v>
      </c>
      <c r="F310" s="212" t="s">
        <v>43</v>
      </c>
      <c r="H310" s="26"/>
      <c r="J310" s="35"/>
      <c r="L310" s="35"/>
      <c r="N310" s="35"/>
      <c r="P310" s="35"/>
      <c r="Q310" s="183"/>
      <c r="R310" s="35"/>
      <c r="T310" s="35"/>
      <c r="V310" s="36"/>
      <c r="W310" s="184"/>
      <c r="X310" s="25"/>
      <c r="Z310" s="25"/>
      <c r="AB310" s="26"/>
      <c r="AD310" s="25"/>
    </row>
    <row r="311" spans="1:30">
      <c r="A311" s="206" t="str">
        <f t="shared" si="311"/>
        <v>Wed</v>
      </c>
      <c r="B311" s="207">
        <f t="shared" ref="B311:B344" si="372">C309</f>
        <v>45805</v>
      </c>
      <c r="C311" s="292"/>
      <c r="D311" s="303"/>
      <c r="E311" s="217">
        <f t="shared" ca="1" si="334"/>
        <v>0</v>
      </c>
      <c r="F311" s="212" t="s">
        <v>45</v>
      </c>
      <c r="G311" s="176"/>
      <c r="H311" s="28"/>
      <c r="I311" s="181"/>
      <c r="J311" s="37"/>
      <c r="K311" s="181"/>
      <c r="L311" s="37"/>
      <c r="M311" s="181"/>
      <c r="N311" s="37"/>
      <c r="O311" s="181"/>
      <c r="P311" s="37"/>
      <c r="Q311" s="183"/>
      <c r="R311" s="37"/>
      <c r="S311" s="181"/>
      <c r="T311" s="37"/>
      <c r="U311" s="181"/>
      <c r="V311" s="38"/>
      <c r="W311" s="184"/>
      <c r="X311" s="27"/>
      <c r="Y311" s="181"/>
      <c r="Z311" s="27"/>
      <c r="AB311" s="26"/>
      <c r="AD311" s="25"/>
    </row>
    <row r="312" spans="1:30">
      <c r="A312" s="206" t="str">
        <f t="shared" si="313"/>
        <v>Thu</v>
      </c>
      <c r="B312" s="207">
        <f t="shared" ref="B312:B345" si="373">C312</f>
        <v>45806</v>
      </c>
      <c r="C312" s="290">
        <f t="shared" si="356"/>
        <v>45806</v>
      </c>
      <c r="D312" s="293" t="str">
        <f t="shared" si="315"/>
        <v>Thu</v>
      </c>
      <c r="E312" s="217">
        <f t="shared" ca="1" si="334"/>
        <v>0</v>
      </c>
      <c r="F312" s="213" t="s">
        <v>41</v>
      </c>
      <c r="H312" s="21"/>
      <c r="I312" s="180"/>
      <c r="J312" s="31"/>
      <c r="K312" s="180"/>
      <c r="L312" s="31"/>
      <c r="M312" s="180"/>
      <c r="N312" s="31"/>
      <c r="O312" s="180"/>
      <c r="P312" s="31"/>
      <c r="Q312" s="183"/>
      <c r="R312" s="31"/>
      <c r="S312" s="180"/>
      <c r="T312" s="31"/>
      <c r="U312" s="180"/>
      <c r="V312" s="39"/>
      <c r="W312" s="184"/>
      <c r="X312" s="15"/>
      <c r="Y312" s="180"/>
      <c r="Z312" s="15"/>
      <c r="AB312" s="22"/>
      <c r="AD312" s="17"/>
    </row>
    <row r="313" spans="1:30">
      <c r="A313" s="206" t="str">
        <f t="shared" si="316"/>
        <v>Thu</v>
      </c>
      <c r="B313" s="207">
        <f t="shared" ref="B313:B376" si="374">C312</f>
        <v>45806</v>
      </c>
      <c r="C313" s="291"/>
      <c r="D313" s="294"/>
      <c r="E313" s="217">
        <f t="shared" ca="1" si="334"/>
        <v>0</v>
      </c>
      <c r="F313" s="214" t="s">
        <v>43</v>
      </c>
      <c r="H313" s="22"/>
      <c r="J313" s="30"/>
      <c r="L313" s="30"/>
      <c r="N313" s="30"/>
      <c r="P313" s="30"/>
      <c r="Q313" s="183"/>
      <c r="R313" s="30"/>
      <c r="T313" s="30"/>
      <c r="V313" s="32"/>
      <c r="W313" s="184"/>
      <c r="X313" s="17"/>
      <c r="Z313" s="17"/>
      <c r="AB313" s="22"/>
      <c r="AD313" s="17"/>
    </row>
    <row r="314" spans="1:30">
      <c r="A314" s="206" t="str">
        <f t="shared" si="318"/>
        <v>Thu</v>
      </c>
      <c r="B314" s="207">
        <f t="shared" ref="B314:B347" si="375">C312</f>
        <v>45806</v>
      </c>
      <c r="C314" s="292"/>
      <c r="D314" s="295"/>
      <c r="E314" s="217">
        <f t="shared" ca="1" si="334"/>
        <v>0</v>
      </c>
      <c r="F314" s="215" t="s">
        <v>45</v>
      </c>
      <c r="G314" s="176"/>
      <c r="H314" s="22"/>
      <c r="J314" s="30"/>
      <c r="L314" s="30"/>
      <c r="N314" s="30"/>
      <c r="P314" s="30"/>
      <c r="Q314" s="183"/>
      <c r="R314" s="30"/>
      <c r="T314" s="30"/>
      <c r="V314" s="32"/>
      <c r="W314" s="184"/>
      <c r="X314" s="17"/>
      <c r="Y314" s="181"/>
      <c r="Z314" s="17"/>
      <c r="AB314" s="22"/>
      <c r="AD314" s="17"/>
    </row>
    <row r="315" spans="1:30">
      <c r="A315" s="206" t="str">
        <f t="shared" si="320"/>
        <v>Fri</v>
      </c>
      <c r="B315" s="207">
        <f t="shared" ref="B315:B348" si="376">C315</f>
        <v>45807</v>
      </c>
      <c r="C315" s="290">
        <f t="shared" si="356"/>
        <v>45807</v>
      </c>
      <c r="D315" s="301" t="str">
        <f t="shared" si="322"/>
        <v>Fri</v>
      </c>
      <c r="E315" s="217">
        <f t="shared" ca="1" si="334"/>
        <v>0</v>
      </c>
      <c r="F315" s="211" t="s">
        <v>41</v>
      </c>
      <c r="H315" s="24"/>
      <c r="I315" s="180"/>
      <c r="J315" s="33"/>
      <c r="K315" s="180"/>
      <c r="L315" s="33"/>
      <c r="M315" s="180"/>
      <c r="N315" s="33"/>
      <c r="O315" s="180"/>
      <c r="P315" s="33"/>
      <c r="Q315" s="183"/>
      <c r="R315" s="33"/>
      <c r="S315" s="180"/>
      <c r="T315" s="33"/>
      <c r="U315" s="180"/>
      <c r="V315" s="34"/>
      <c r="W315" s="184"/>
      <c r="X315" s="23"/>
      <c r="Y315" s="180"/>
      <c r="Z315" s="23"/>
      <c r="AB315" s="26"/>
      <c r="AD315" s="25"/>
    </row>
    <row r="316" spans="1:30">
      <c r="A316" s="206" t="str">
        <f t="shared" si="323"/>
        <v>Fri</v>
      </c>
      <c r="B316" s="207">
        <f t="shared" ref="B316:B379" si="377">C315</f>
        <v>45807</v>
      </c>
      <c r="C316" s="291"/>
      <c r="D316" s="302"/>
      <c r="E316" s="217">
        <f t="shared" ca="1" si="334"/>
        <v>0</v>
      </c>
      <c r="F316" s="212" t="s">
        <v>43</v>
      </c>
      <c r="H316" s="26"/>
      <c r="J316" s="35"/>
      <c r="L316" s="35"/>
      <c r="N316" s="35"/>
      <c r="P316" s="35"/>
      <c r="Q316" s="183"/>
      <c r="R316" s="35"/>
      <c r="T316" s="35"/>
      <c r="V316" s="36"/>
      <c r="W316" s="184"/>
      <c r="X316" s="25"/>
      <c r="Z316" s="25"/>
      <c r="AB316" s="26"/>
      <c r="AD316" s="25"/>
    </row>
    <row r="317" spans="1:30">
      <c r="A317" s="206" t="str">
        <f t="shared" si="325"/>
        <v>Fri</v>
      </c>
      <c r="B317" s="207">
        <f t="shared" ref="B317:B350" si="378">C315</f>
        <v>45807</v>
      </c>
      <c r="C317" s="292"/>
      <c r="D317" s="303"/>
      <c r="E317" s="217">
        <f t="shared" ca="1" si="334"/>
        <v>0</v>
      </c>
      <c r="F317" s="212" t="s">
        <v>45</v>
      </c>
      <c r="G317" s="176"/>
      <c r="H317" s="28"/>
      <c r="I317" s="181"/>
      <c r="J317" s="37"/>
      <c r="K317" s="181"/>
      <c r="L317" s="37"/>
      <c r="M317" s="181"/>
      <c r="N317" s="37"/>
      <c r="O317" s="181"/>
      <c r="P317" s="37"/>
      <c r="Q317" s="183"/>
      <c r="R317" s="37"/>
      <c r="S317" s="181"/>
      <c r="T317" s="37"/>
      <c r="U317" s="181"/>
      <c r="V317" s="38"/>
      <c r="W317" s="184"/>
      <c r="X317" s="27"/>
      <c r="Y317" s="181"/>
      <c r="Z317" s="27"/>
      <c r="AB317" s="26"/>
      <c r="AD317" s="25"/>
    </row>
    <row r="318" spans="1:30">
      <c r="A318" s="206" t="str">
        <f t="shared" ref="A318:A381" si="379">TEXT(C318, "ddd")</f>
        <v>Mon</v>
      </c>
      <c r="B318" s="207">
        <f t="shared" ref="B318:B351" si="380">C318</f>
        <v>45810</v>
      </c>
      <c r="C318" s="290">
        <f t="shared" si="356"/>
        <v>45810</v>
      </c>
      <c r="D318" s="293" t="str">
        <f t="shared" si="329"/>
        <v>Mon</v>
      </c>
      <c r="E318" s="217">
        <f t="shared" ca="1" si="334"/>
        <v>0</v>
      </c>
      <c r="F318" s="213" t="s">
        <v>41</v>
      </c>
      <c r="H318" s="21"/>
      <c r="I318" s="180"/>
      <c r="J318" s="31"/>
      <c r="K318" s="180"/>
      <c r="L318" s="31"/>
      <c r="M318" s="180"/>
      <c r="N318" s="31"/>
      <c r="O318" s="180"/>
      <c r="P318" s="31"/>
      <c r="Q318" s="183"/>
      <c r="R318" s="31"/>
      <c r="S318" s="180"/>
      <c r="T318" s="31"/>
      <c r="U318" s="180"/>
      <c r="V318" s="39"/>
      <c r="W318" s="184"/>
      <c r="X318" s="15"/>
      <c r="Y318" s="180"/>
      <c r="Z318" s="15"/>
      <c r="AB318" s="22"/>
      <c r="AD318" s="17"/>
    </row>
    <row r="319" spans="1:30">
      <c r="A319" s="206" t="str">
        <f t="shared" ref="A319:A382" si="381">A318</f>
        <v>Mon</v>
      </c>
      <c r="B319" s="207">
        <f t="shared" ref="B319:B382" si="382">C318</f>
        <v>45810</v>
      </c>
      <c r="C319" s="291"/>
      <c r="D319" s="294"/>
      <c r="E319" s="217">
        <f t="shared" ca="1" si="334"/>
        <v>0</v>
      </c>
      <c r="F319" s="214" t="s">
        <v>43</v>
      </c>
      <c r="H319" s="22"/>
      <c r="J319" s="30"/>
      <c r="L319" s="30"/>
      <c r="N319" s="30"/>
      <c r="P319" s="30"/>
      <c r="Q319" s="183"/>
      <c r="R319" s="30"/>
      <c r="T319" s="30"/>
      <c r="V319" s="32"/>
      <c r="W319" s="184"/>
      <c r="X319" s="17"/>
      <c r="Z319" s="17"/>
      <c r="AB319" s="22"/>
      <c r="AD319" s="17"/>
    </row>
    <row r="320" spans="1:30">
      <c r="A320" s="206" t="str">
        <f t="shared" ref="A320" si="383">A318</f>
        <v>Mon</v>
      </c>
      <c r="B320" s="207">
        <f t="shared" ref="B320:B353" si="384">C318</f>
        <v>45810</v>
      </c>
      <c r="C320" s="292"/>
      <c r="D320" s="295"/>
      <c r="E320" s="217">
        <f t="shared" ca="1" si="334"/>
        <v>0</v>
      </c>
      <c r="F320" s="215" t="s">
        <v>45</v>
      </c>
      <c r="G320" s="176"/>
      <c r="H320" s="22"/>
      <c r="J320" s="30"/>
      <c r="L320" s="30"/>
      <c r="N320" s="30"/>
      <c r="P320" s="30"/>
      <c r="Q320" s="183"/>
      <c r="R320" s="30"/>
      <c r="T320" s="30"/>
      <c r="V320" s="32"/>
      <c r="W320" s="184"/>
      <c r="X320" s="17"/>
      <c r="Y320" s="181"/>
      <c r="Z320" s="17"/>
      <c r="AB320" s="22"/>
      <c r="AD320" s="17"/>
    </row>
    <row r="321" spans="1:30">
      <c r="A321" s="206" t="str">
        <f t="shared" ref="A321:A384" si="385">TEXT(C321, "ddd")</f>
        <v>Tue</v>
      </c>
      <c r="B321" s="207">
        <f t="shared" ref="B321:B354" si="386">C321</f>
        <v>45811</v>
      </c>
      <c r="C321" s="290">
        <f t="shared" si="356"/>
        <v>45811</v>
      </c>
      <c r="D321" s="301" t="str">
        <f t="shared" ref="D321" si="387">IF(WEEKDAY(C318, 2) &lt; 5, TEXT(C318 + 1, "ddd"), TEXT(C318 + 3, "ddd"))</f>
        <v>Tue</v>
      </c>
      <c r="E321" s="217">
        <f t="shared" ca="1" si="334"/>
        <v>0</v>
      </c>
      <c r="F321" s="211" t="s">
        <v>41</v>
      </c>
      <c r="H321" s="21"/>
      <c r="I321" s="180"/>
      <c r="J321" s="31"/>
      <c r="K321" s="180"/>
      <c r="L321" s="31"/>
      <c r="M321" s="180"/>
      <c r="N321" s="31"/>
      <c r="O321" s="180"/>
      <c r="P321" s="31"/>
      <c r="Q321" s="183"/>
      <c r="R321" s="31"/>
      <c r="S321" s="180"/>
      <c r="T321" s="31"/>
      <c r="U321" s="180"/>
      <c r="V321" s="39"/>
      <c r="W321" s="184"/>
      <c r="X321" s="15"/>
      <c r="Y321" s="180"/>
      <c r="Z321" s="15"/>
      <c r="AB321" s="22"/>
      <c r="AD321" s="17"/>
    </row>
    <row r="322" spans="1:30">
      <c r="A322" s="206" t="str">
        <f t="shared" ref="A322:A385" si="388">A321</f>
        <v>Tue</v>
      </c>
      <c r="B322" s="207">
        <f t="shared" ref="B322:B385" si="389">C321</f>
        <v>45811</v>
      </c>
      <c r="C322" s="291"/>
      <c r="D322" s="302"/>
      <c r="E322" s="217">
        <f t="shared" ca="1" si="334"/>
        <v>0</v>
      </c>
      <c r="F322" s="212" t="s">
        <v>43</v>
      </c>
      <c r="H322" s="22"/>
      <c r="J322" s="30"/>
      <c r="L322" s="30"/>
      <c r="N322" s="30"/>
      <c r="P322" s="30"/>
      <c r="Q322" s="183"/>
      <c r="R322" s="30"/>
      <c r="T322" s="30"/>
      <c r="V322" s="32"/>
      <c r="W322" s="184"/>
      <c r="X322" s="17"/>
      <c r="Z322" s="17"/>
      <c r="AB322" s="22"/>
      <c r="AD322" s="17"/>
    </row>
    <row r="323" spans="1:30">
      <c r="A323" s="206" t="str">
        <f t="shared" ref="A323:A383" si="390">A321</f>
        <v>Tue</v>
      </c>
      <c r="B323" s="207">
        <f t="shared" ref="B323:B356" si="391">C321</f>
        <v>45811</v>
      </c>
      <c r="C323" s="292"/>
      <c r="D323" s="303"/>
      <c r="E323" s="217">
        <f t="shared" ca="1" si="334"/>
        <v>0</v>
      </c>
      <c r="F323" s="212" t="s">
        <v>45</v>
      </c>
      <c r="G323" s="176"/>
      <c r="H323" s="22"/>
      <c r="J323" s="30"/>
      <c r="L323" s="30"/>
      <c r="N323" s="30"/>
      <c r="P323" s="30"/>
      <c r="Q323" s="183"/>
      <c r="R323" s="30"/>
      <c r="T323" s="30"/>
      <c r="V323" s="32"/>
      <c r="W323" s="184"/>
      <c r="X323" s="17"/>
      <c r="Y323" s="181"/>
      <c r="Z323" s="17"/>
      <c r="AB323" s="22"/>
      <c r="AD323" s="17"/>
    </row>
    <row r="324" spans="1:30">
      <c r="A324" s="206" t="str">
        <f t="shared" ref="A324:A387" si="392">TEXT(C324, "ddd")</f>
        <v>Wed</v>
      </c>
      <c r="B324" s="207">
        <f t="shared" ref="B324:B357" si="393">C324</f>
        <v>45812</v>
      </c>
      <c r="C324" s="290">
        <f t="shared" si="356"/>
        <v>45812</v>
      </c>
      <c r="D324" s="293" t="str">
        <f t="shared" ref="D324:D384" si="394">IF(WEEKDAY(C321, 2) &lt; 5, TEXT(C321 + 1, "ddd"), TEXT(C321 + 3, "ddd"))</f>
        <v>Wed</v>
      </c>
      <c r="E324" s="217">
        <f t="shared" ref="E324:E387" ca="1" si="395">IF(AND(WEEKDAY(B327, 2) &lt;= 5, B327 &lt;= TODAY(), COUNTIF(AF$37:AF$49, B324) = 0), 1, IF(AND(WEEKDAY(TODAY(), 2) &gt; 5, B327 = TODAY() - WEEKDAY(TODAY(), 2) + 5, COUNTIF(AF$37:AF$49, B324) = 0), 1, 0))</f>
        <v>0</v>
      </c>
      <c r="F324" s="213" t="s">
        <v>41</v>
      </c>
      <c r="H324" s="24"/>
      <c r="I324" s="180"/>
      <c r="J324" s="33"/>
      <c r="K324" s="180"/>
      <c r="L324" s="33"/>
      <c r="M324" s="180"/>
      <c r="N324" s="33"/>
      <c r="O324" s="180"/>
      <c r="P324" s="33"/>
      <c r="Q324" s="183"/>
      <c r="R324" s="33"/>
      <c r="S324" s="180"/>
      <c r="T324" s="33"/>
      <c r="U324" s="180"/>
      <c r="V324" s="34"/>
      <c r="W324" s="184"/>
      <c r="X324" s="23"/>
      <c r="Y324" s="180"/>
      <c r="Z324" s="23"/>
      <c r="AB324" s="26"/>
      <c r="AD324" s="25"/>
    </row>
    <row r="325" spans="1:30">
      <c r="A325" s="206" t="str">
        <f t="shared" ref="A325:A388" si="396">A324</f>
        <v>Wed</v>
      </c>
      <c r="B325" s="207">
        <f t="shared" ref="B325:B388" si="397">C324</f>
        <v>45812</v>
      </c>
      <c r="C325" s="291"/>
      <c r="D325" s="294"/>
      <c r="E325" s="217">
        <f t="shared" ca="1" si="395"/>
        <v>0</v>
      </c>
      <c r="F325" s="214" t="s">
        <v>43</v>
      </c>
      <c r="H325" s="26"/>
      <c r="J325" s="35"/>
      <c r="L325" s="35"/>
      <c r="N325" s="35"/>
      <c r="P325" s="35"/>
      <c r="Q325" s="183"/>
      <c r="R325" s="35"/>
      <c r="T325" s="35"/>
      <c r="V325" s="36"/>
      <c r="W325" s="184"/>
      <c r="X325" s="25"/>
      <c r="Z325" s="25"/>
      <c r="AB325" s="26"/>
      <c r="AD325" s="25"/>
    </row>
    <row r="326" spans="1:30">
      <c r="A326" s="206" t="str">
        <f t="shared" ref="A326:A386" si="398">A324</f>
        <v>Wed</v>
      </c>
      <c r="B326" s="207">
        <f t="shared" ref="B326:B359" si="399">C324</f>
        <v>45812</v>
      </c>
      <c r="C326" s="292"/>
      <c r="D326" s="295"/>
      <c r="E326" s="217">
        <f t="shared" ca="1" si="395"/>
        <v>0</v>
      </c>
      <c r="F326" s="215" t="s">
        <v>45</v>
      </c>
      <c r="G326" s="176"/>
      <c r="H326" s="28"/>
      <c r="I326" s="181"/>
      <c r="J326" s="37"/>
      <c r="K326" s="181"/>
      <c r="L326" s="37"/>
      <c r="M326" s="181"/>
      <c r="N326" s="37"/>
      <c r="O326" s="181"/>
      <c r="P326" s="37"/>
      <c r="Q326" s="183"/>
      <c r="R326" s="37"/>
      <c r="S326" s="181"/>
      <c r="T326" s="37"/>
      <c r="U326" s="181"/>
      <c r="V326" s="38"/>
      <c r="W326" s="184"/>
      <c r="X326" s="27"/>
      <c r="Y326" s="181"/>
      <c r="Z326" s="27"/>
      <c r="AB326" s="26"/>
      <c r="AD326" s="25"/>
    </row>
    <row r="327" spans="1:30">
      <c r="A327" s="206" t="str">
        <f t="shared" ref="A327:A390" si="400">TEXT(C327, "ddd")</f>
        <v>Thu</v>
      </c>
      <c r="B327" s="207">
        <f t="shared" ref="B327:B360" si="401">C327</f>
        <v>45813</v>
      </c>
      <c r="C327" s="290">
        <f t="shared" si="356"/>
        <v>45813</v>
      </c>
      <c r="D327" s="301" t="str">
        <f t="shared" ref="D327:D387" si="402">IF(WEEKDAY(C324, 2) &lt; 5, TEXT(C324 + 1, "ddd"), TEXT(C324 + 3, "ddd"))</f>
        <v>Thu</v>
      </c>
      <c r="E327" s="217">
        <f t="shared" ca="1" si="395"/>
        <v>0</v>
      </c>
      <c r="F327" s="211" t="s">
        <v>41</v>
      </c>
      <c r="H327" s="21"/>
      <c r="I327" s="180"/>
      <c r="J327" s="31"/>
      <c r="K327" s="180"/>
      <c r="L327" s="31"/>
      <c r="M327" s="180"/>
      <c r="N327" s="31"/>
      <c r="O327" s="180"/>
      <c r="P327" s="31"/>
      <c r="Q327" s="183"/>
      <c r="R327" s="31"/>
      <c r="S327" s="180"/>
      <c r="T327" s="31"/>
      <c r="U327" s="180"/>
      <c r="V327" s="39"/>
      <c r="W327" s="184"/>
      <c r="X327" s="15"/>
      <c r="Y327" s="180"/>
      <c r="Z327" s="15"/>
      <c r="AB327" s="22"/>
      <c r="AD327" s="17"/>
    </row>
    <row r="328" spans="1:30">
      <c r="A328" s="206" t="str">
        <f t="shared" ref="A328:A391" si="403">A327</f>
        <v>Thu</v>
      </c>
      <c r="B328" s="207">
        <f t="shared" ref="B328:B391" si="404">C327</f>
        <v>45813</v>
      </c>
      <c r="C328" s="291"/>
      <c r="D328" s="302"/>
      <c r="E328" s="217">
        <f t="shared" ca="1" si="395"/>
        <v>0</v>
      </c>
      <c r="F328" s="212" t="s">
        <v>43</v>
      </c>
      <c r="H328" s="22"/>
      <c r="J328" s="30"/>
      <c r="L328" s="30"/>
      <c r="N328" s="30"/>
      <c r="P328" s="30"/>
      <c r="Q328" s="183"/>
      <c r="R328" s="30"/>
      <c r="T328" s="30"/>
      <c r="V328" s="32"/>
      <c r="W328" s="184"/>
      <c r="X328" s="17"/>
      <c r="Z328" s="17"/>
      <c r="AB328" s="22"/>
      <c r="AD328" s="17"/>
    </row>
    <row r="329" spans="1:30">
      <c r="A329" s="206" t="str">
        <f t="shared" ref="A329:A389" si="405">A327</f>
        <v>Thu</v>
      </c>
      <c r="B329" s="207">
        <f t="shared" ref="B329:B362" si="406">C327</f>
        <v>45813</v>
      </c>
      <c r="C329" s="292"/>
      <c r="D329" s="303"/>
      <c r="E329" s="217">
        <f t="shared" ca="1" si="395"/>
        <v>0</v>
      </c>
      <c r="F329" s="212" t="s">
        <v>45</v>
      </c>
      <c r="G329" s="176"/>
      <c r="H329" s="22"/>
      <c r="J329" s="30"/>
      <c r="L329" s="30"/>
      <c r="N329" s="30"/>
      <c r="P329" s="30"/>
      <c r="Q329" s="183"/>
      <c r="R329" s="30"/>
      <c r="T329" s="30"/>
      <c r="V329" s="32"/>
      <c r="W329" s="184"/>
      <c r="X329" s="17"/>
      <c r="Y329" s="181"/>
      <c r="Z329" s="17"/>
      <c r="AB329" s="22"/>
      <c r="AD329" s="17"/>
    </row>
    <row r="330" spans="1:30">
      <c r="A330" s="206" t="str">
        <f t="shared" ref="A330:A393" si="407">TEXT(C330, "ddd")</f>
        <v>Fri</v>
      </c>
      <c r="B330" s="207">
        <f t="shared" ref="B330:B363" si="408">C330</f>
        <v>45814</v>
      </c>
      <c r="C330" s="290">
        <f t="shared" si="356"/>
        <v>45814</v>
      </c>
      <c r="D330" s="293" t="str">
        <f t="shared" ref="D330:D390" si="409">IF(WEEKDAY(C327, 2) &lt; 5, TEXT(C327 + 1, "ddd"), TEXT(C327 + 3, "ddd"))</f>
        <v>Fri</v>
      </c>
      <c r="E330" s="217">
        <f t="shared" ca="1" si="395"/>
        <v>0</v>
      </c>
      <c r="F330" s="213" t="s">
        <v>41</v>
      </c>
      <c r="H330" s="24"/>
      <c r="I330" s="180"/>
      <c r="J330" s="33"/>
      <c r="K330" s="180"/>
      <c r="L330" s="33"/>
      <c r="M330" s="180"/>
      <c r="N330" s="33"/>
      <c r="O330" s="180"/>
      <c r="P330" s="33"/>
      <c r="Q330" s="183"/>
      <c r="R330" s="33"/>
      <c r="S330" s="180"/>
      <c r="T330" s="33"/>
      <c r="U330" s="180"/>
      <c r="V330" s="34"/>
      <c r="W330" s="184"/>
      <c r="X330" s="23"/>
      <c r="Y330" s="180"/>
      <c r="Z330" s="23"/>
      <c r="AB330" s="26"/>
      <c r="AD330" s="25"/>
    </row>
    <row r="331" spans="1:30">
      <c r="A331" s="206" t="str">
        <f t="shared" ref="A331:A394" si="410">A330</f>
        <v>Fri</v>
      </c>
      <c r="B331" s="207">
        <f t="shared" ref="B331:B394" si="411">C330</f>
        <v>45814</v>
      </c>
      <c r="C331" s="291"/>
      <c r="D331" s="294"/>
      <c r="E331" s="217">
        <f t="shared" ca="1" si="395"/>
        <v>0</v>
      </c>
      <c r="F331" s="214" t="s">
        <v>43</v>
      </c>
      <c r="H331" s="26"/>
      <c r="J331" s="35"/>
      <c r="L331" s="35"/>
      <c r="N331" s="35"/>
      <c r="P331" s="35"/>
      <c r="Q331" s="183"/>
      <c r="R331" s="35"/>
      <c r="T331" s="35"/>
      <c r="V331" s="36"/>
      <c r="W331" s="184"/>
      <c r="X331" s="25"/>
      <c r="Z331" s="25"/>
      <c r="AB331" s="26"/>
      <c r="AD331" s="25"/>
    </row>
    <row r="332" spans="1:30">
      <c r="A332" s="206" t="str">
        <f t="shared" ref="A332:A392" si="412">A330</f>
        <v>Fri</v>
      </c>
      <c r="B332" s="207">
        <f t="shared" ref="B332:B365" si="413">C330</f>
        <v>45814</v>
      </c>
      <c r="C332" s="292"/>
      <c r="D332" s="295"/>
      <c r="E332" s="217">
        <f t="shared" ca="1" si="395"/>
        <v>0</v>
      </c>
      <c r="F332" s="215" t="s">
        <v>45</v>
      </c>
      <c r="G332" s="176"/>
      <c r="H332" s="28"/>
      <c r="I332" s="181"/>
      <c r="J332" s="37"/>
      <c r="K332" s="181"/>
      <c r="L332" s="37"/>
      <c r="M332" s="181"/>
      <c r="N332" s="37"/>
      <c r="O332" s="181"/>
      <c r="P332" s="37"/>
      <c r="Q332" s="183"/>
      <c r="R332" s="37"/>
      <c r="S332" s="181"/>
      <c r="T332" s="37"/>
      <c r="U332" s="181"/>
      <c r="V332" s="38"/>
      <c r="W332" s="184"/>
      <c r="X332" s="27"/>
      <c r="Y332" s="181"/>
      <c r="Z332" s="27"/>
      <c r="AB332" s="26"/>
      <c r="AD332" s="25"/>
    </row>
    <row r="333" spans="1:30">
      <c r="A333" s="206" t="str">
        <f t="shared" ref="A333:A396" si="414">TEXT(C333, "ddd")</f>
        <v>Mon</v>
      </c>
      <c r="B333" s="207">
        <f t="shared" ref="B333" si="415">C333</f>
        <v>45817</v>
      </c>
      <c r="C333" s="290">
        <f t="shared" si="356"/>
        <v>45817</v>
      </c>
      <c r="D333" s="301" t="str">
        <f t="shared" ref="D333:D393" si="416">IF(WEEKDAY(C330, 2) &lt; 5, TEXT(C330 + 1, "ddd"), TEXT(C330 + 3, "ddd"))</f>
        <v>Mon</v>
      </c>
      <c r="E333" s="217">
        <f t="shared" ca="1" si="395"/>
        <v>0</v>
      </c>
      <c r="F333" s="211" t="s">
        <v>41</v>
      </c>
      <c r="H333" s="21"/>
      <c r="I333" s="180"/>
      <c r="J333" s="31"/>
      <c r="K333" s="180"/>
      <c r="L333" s="31"/>
      <c r="M333" s="180"/>
      <c r="N333" s="31"/>
      <c r="O333" s="180"/>
      <c r="P333" s="31"/>
      <c r="Q333" s="183"/>
      <c r="R333" s="31"/>
      <c r="S333" s="180"/>
      <c r="T333" s="31"/>
      <c r="U333" s="180"/>
      <c r="V333" s="39"/>
      <c r="W333" s="184"/>
      <c r="X333" s="15"/>
      <c r="Y333" s="180"/>
      <c r="Z333" s="15"/>
      <c r="AB333" s="22"/>
      <c r="AD333" s="17"/>
    </row>
    <row r="334" spans="1:30">
      <c r="A334" s="206" t="str">
        <f t="shared" ref="A334:A397" si="417">A333</f>
        <v>Mon</v>
      </c>
      <c r="B334" s="207">
        <f t="shared" ref="B334:B397" si="418">C333</f>
        <v>45817</v>
      </c>
      <c r="C334" s="291"/>
      <c r="D334" s="302"/>
      <c r="E334" s="217">
        <f t="shared" ca="1" si="395"/>
        <v>0</v>
      </c>
      <c r="F334" s="212" t="s">
        <v>43</v>
      </c>
      <c r="H334" s="22"/>
      <c r="J334" s="30"/>
      <c r="L334" s="30"/>
      <c r="N334" s="30"/>
      <c r="P334" s="30"/>
      <c r="Q334" s="183"/>
      <c r="R334" s="30"/>
      <c r="T334" s="30"/>
      <c r="V334" s="32"/>
      <c r="W334" s="184"/>
      <c r="X334" s="17"/>
      <c r="Z334" s="17"/>
      <c r="AB334" s="22"/>
      <c r="AD334" s="17"/>
    </row>
    <row r="335" spans="1:30">
      <c r="A335" s="206" t="str">
        <f t="shared" ref="A335" si="419">A333</f>
        <v>Mon</v>
      </c>
      <c r="B335" s="207">
        <f t="shared" ref="B335" si="420">C333</f>
        <v>45817</v>
      </c>
      <c r="C335" s="292"/>
      <c r="D335" s="303"/>
      <c r="E335" s="217">
        <f t="shared" ca="1" si="395"/>
        <v>0</v>
      </c>
      <c r="F335" s="212" t="s">
        <v>45</v>
      </c>
      <c r="G335" s="176"/>
      <c r="H335" s="22"/>
      <c r="J335" s="30"/>
      <c r="L335" s="30"/>
      <c r="N335" s="30"/>
      <c r="P335" s="30"/>
      <c r="Q335" s="183"/>
      <c r="R335" s="30"/>
      <c r="T335" s="30"/>
      <c r="V335" s="32"/>
      <c r="W335" s="184"/>
      <c r="X335" s="17"/>
      <c r="Y335" s="181"/>
      <c r="Z335" s="17"/>
      <c r="AB335" s="22"/>
      <c r="AD335" s="17"/>
    </row>
    <row r="336" spans="1:30">
      <c r="A336" s="206" t="str">
        <f t="shared" si="385"/>
        <v>Tue</v>
      </c>
      <c r="B336" s="207">
        <f t="shared" ref="B336" si="421">C336</f>
        <v>45818</v>
      </c>
      <c r="C336" s="290">
        <f t="shared" si="356"/>
        <v>45818</v>
      </c>
      <c r="D336" s="293" t="str">
        <f t="shared" ref="D336" si="422">IF(WEEKDAY(C333, 2) &lt; 5, TEXT(C333 + 1, "ddd"), TEXT(C333 + 3, "ddd"))</f>
        <v>Tue</v>
      </c>
      <c r="E336" s="217">
        <f t="shared" ca="1" si="395"/>
        <v>0</v>
      </c>
      <c r="F336" s="213" t="s">
        <v>41</v>
      </c>
      <c r="H336" s="21"/>
      <c r="I336" s="180"/>
      <c r="J336" s="31"/>
      <c r="K336" s="180"/>
      <c r="L336" s="31"/>
      <c r="M336" s="180"/>
      <c r="N336" s="31"/>
      <c r="O336" s="180"/>
      <c r="P336" s="31"/>
      <c r="Q336" s="183"/>
      <c r="R336" s="31"/>
      <c r="S336" s="180"/>
      <c r="T336" s="31"/>
      <c r="U336" s="180"/>
      <c r="V336" s="39"/>
      <c r="W336" s="184"/>
      <c r="X336" s="15"/>
      <c r="Y336" s="180"/>
      <c r="Z336" s="15"/>
      <c r="AB336" s="22"/>
      <c r="AD336" s="17"/>
    </row>
    <row r="337" spans="1:30">
      <c r="A337" s="206" t="str">
        <f t="shared" si="388"/>
        <v>Tue</v>
      </c>
      <c r="B337" s="207">
        <f t="shared" ref="B337:B400" si="423">C336</f>
        <v>45818</v>
      </c>
      <c r="C337" s="291"/>
      <c r="D337" s="294"/>
      <c r="E337" s="217">
        <f t="shared" ca="1" si="395"/>
        <v>0</v>
      </c>
      <c r="F337" s="214" t="s">
        <v>43</v>
      </c>
      <c r="H337" s="22"/>
      <c r="J337" s="30"/>
      <c r="L337" s="30"/>
      <c r="N337" s="30"/>
      <c r="P337" s="30"/>
      <c r="Q337" s="183"/>
      <c r="R337" s="30"/>
      <c r="T337" s="30"/>
      <c r="V337" s="32"/>
      <c r="W337" s="184"/>
      <c r="X337" s="17"/>
      <c r="Z337" s="17"/>
      <c r="AB337" s="22"/>
      <c r="AD337" s="17"/>
    </row>
    <row r="338" spans="1:30">
      <c r="A338" s="206" t="str">
        <f t="shared" si="390"/>
        <v>Tue</v>
      </c>
      <c r="B338" s="207">
        <f t="shared" ref="B338" si="424">C336</f>
        <v>45818</v>
      </c>
      <c r="C338" s="292"/>
      <c r="D338" s="295"/>
      <c r="E338" s="217">
        <f t="shared" ca="1" si="395"/>
        <v>0</v>
      </c>
      <c r="F338" s="215" t="s">
        <v>45</v>
      </c>
      <c r="G338" s="176"/>
      <c r="H338" s="22"/>
      <c r="J338" s="30"/>
      <c r="L338" s="30"/>
      <c r="N338" s="30"/>
      <c r="P338" s="30"/>
      <c r="Q338" s="183"/>
      <c r="R338" s="30"/>
      <c r="T338" s="30"/>
      <c r="V338" s="32"/>
      <c r="W338" s="184"/>
      <c r="X338" s="17"/>
      <c r="Y338" s="181"/>
      <c r="Z338" s="17"/>
      <c r="AB338" s="22"/>
      <c r="AD338" s="17"/>
    </row>
    <row r="339" spans="1:30">
      <c r="A339" s="206" t="str">
        <f t="shared" si="392"/>
        <v>Wed</v>
      </c>
      <c r="B339" s="207">
        <f t="shared" si="366"/>
        <v>45819</v>
      </c>
      <c r="C339" s="290">
        <f t="shared" si="356"/>
        <v>45819</v>
      </c>
      <c r="D339" s="301" t="str">
        <f t="shared" si="394"/>
        <v>Wed</v>
      </c>
      <c r="E339" s="217">
        <f t="shared" ca="1" si="395"/>
        <v>0</v>
      </c>
      <c r="F339" s="211" t="s">
        <v>41</v>
      </c>
      <c r="H339" s="24"/>
      <c r="I339" s="180"/>
      <c r="J339" s="33"/>
      <c r="K339" s="180"/>
      <c r="L339" s="33"/>
      <c r="M339" s="180"/>
      <c r="N339" s="33"/>
      <c r="O339" s="180"/>
      <c r="P339" s="33"/>
      <c r="Q339" s="183"/>
      <c r="R339" s="33"/>
      <c r="S339" s="180"/>
      <c r="T339" s="33"/>
      <c r="U339" s="180"/>
      <c r="V339" s="34"/>
      <c r="W339" s="184"/>
      <c r="X339" s="23"/>
      <c r="Y339" s="180"/>
      <c r="Z339" s="23"/>
      <c r="AB339" s="26"/>
      <c r="AD339" s="25"/>
    </row>
    <row r="340" spans="1:30">
      <c r="A340" s="206" t="str">
        <f t="shared" si="396"/>
        <v>Wed</v>
      </c>
      <c r="B340" s="207">
        <f t="shared" si="368"/>
        <v>45819</v>
      </c>
      <c r="C340" s="291"/>
      <c r="D340" s="302"/>
      <c r="E340" s="217">
        <f t="shared" ca="1" si="395"/>
        <v>0</v>
      </c>
      <c r="F340" s="212" t="s">
        <v>43</v>
      </c>
      <c r="H340" s="26"/>
      <c r="J340" s="35"/>
      <c r="L340" s="35"/>
      <c r="N340" s="35"/>
      <c r="P340" s="35"/>
      <c r="Q340" s="183"/>
      <c r="R340" s="35"/>
      <c r="T340" s="35"/>
      <c r="V340" s="36"/>
      <c r="W340" s="184"/>
      <c r="X340" s="25"/>
      <c r="Z340" s="25"/>
      <c r="AB340" s="26"/>
      <c r="AD340" s="25"/>
    </row>
    <row r="341" spans="1:30">
      <c r="A341" s="206" t="str">
        <f t="shared" si="398"/>
        <v>Wed</v>
      </c>
      <c r="B341" s="207">
        <f t="shared" si="369"/>
        <v>45819</v>
      </c>
      <c r="C341" s="292"/>
      <c r="D341" s="303"/>
      <c r="E341" s="217">
        <f t="shared" ca="1" si="395"/>
        <v>0</v>
      </c>
      <c r="F341" s="212" t="s">
        <v>45</v>
      </c>
      <c r="G341" s="176"/>
      <c r="H341" s="28"/>
      <c r="I341" s="181"/>
      <c r="J341" s="37"/>
      <c r="K341" s="181"/>
      <c r="L341" s="37"/>
      <c r="M341" s="181"/>
      <c r="N341" s="37"/>
      <c r="O341" s="181"/>
      <c r="P341" s="37"/>
      <c r="Q341" s="183"/>
      <c r="R341" s="37"/>
      <c r="S341" s="181"/>
      <c r="T341" s="37"/>
      <c r="U341" s="181"/>
      <c r="V341" s="38"/>
      <c r="W341" s="184"/>
      <c r="X341" s="27"/>
      <c r="Y341" s="181"/>
      <c r="Z341" s="27"/>
      <c r="AB341" s="26"/>
      <c r="AD341" s="25"/>
    </row>
    <row r="342" spans="1:30">
      <c r="A342" s="206" t="str">
        <f t="shared" si="400"/>
        <v>Thu</v>
      </c>
      <c r="B342" s="207">
        <f t="shared" si="370"/>
        <v>45820</v>
      </c>
      <c r="C342" s="290">
        <f t="shared" si="356"/>
        <v>45820</v>
      </c>
      <c r="D342" s="293" t="str">
        <f t="shared" si="402"/>
        <v>Thu</v>
      </c>
      <c r="E342" s="217">
        <f t="shared" ca="1" si="395"/>
        <v>0</v>
      </c>
      <c r="F342" s="213" t="s">
        <v>41</v>
      </c>
      <c r="H342" s="21"/>
      <c r="I342" s="180"/>
      <c r="J342" s="31"/>
      <c r="K342" s="180"/>
      <c r="L342" s="31"/>
      <c r="M342" s="180"/>
      <c r="N342" s="31"/>
      <c r="O342" s="180"/>
      <c r="P342" s="31"/>
      <c r="Q342" s="183"/>
      <c r="R342" s="31"/>
      <c r="S342" s="180"/>
      <c r="T342" s="31"/>
      <c r="U342" s="180"/>
      <c r="V342" s="39"/>
      <c r="W342" s="184"/>
      <c r="X342" s="15"/>
      <c r="Y342" s="180"/>
      <c r="Z342" s="15"/>
      <c r="AB342" s="22"/>
      <c r="AD342" s="17"/>
    </row>
    <row r="343" spans="1:30">
      <c r="A343" s="206" t="str">
        <f t="shared" si="403"/>
        <v>Thu</v>
      </c>
      <c r="B343" s="207">
        <f t="shared" si="371"/>
        <v>45820</v>
      </c>
      <c r="C343" s="291"/>
      <c r="D343" s="294"/>
      <c r="E343" s="217">
        <f t="shared" ca="1" si="395"/>
        <v>0</v>
      </c>
      <c r="F343" s="214" t="s">
        <v>43</v>
      </c>
      <c r="H343" s="22"/>
      <c r="J343" s="30"/>
      <c r="L343" s="30"/>
      <c r="N343" s="30"/>
      <c r="P343" s="30"/>
      <c r="Q343" s="183"/>
      <c r="R343" s="30"/>
      <c r="T343" s="30"/>
      <c r="V343" s="32"/>
      <c r="W343" s="184"/>
      <c r="X343" s="17"/>
      <c r="Z343" s="17"/>
      <c r="AB343" s="22"/>
      <c r="AD343" s="17"/>
    </row>
    <row r="344" spans="1:30">
      <c r="A344" s="206" t="str">
        <f t="shared" si="405"/>
        <v>Thu</v>
      </c>
      <c r="B344" s="207">
        <f t="shared" si="372"/>
        <v>45820</v>
      </c>
      <c r="C344" s="292"/>
      <c r="D344" s="295"/>
      <c r="E344" s="217">
        <f t="shared" ca="1" si="395"/>
        <v>0</v>
      </c>
      <c r="F344" s="215" t="s">
        <v>45</v>
      </c>
      <c r="G344" s="176"/>
      <c r="H344" s="22"/>
      <c r="J344" s="30"/>
      <c r="L344" s="30"/>
      <c r="N344" s="30"/>
      <c r="P344" s="30"/>
      <c r="Q344" s="183"/>
      <c r="R344" s="30"/>
      <c r="T344" s="30"/>
      <c r="V344" s="32"/>
      <c r="W344" s="184"/>
      <c r="X344" s="17"/>
      <c r="Y344" s="181"/>
      <c r="Z344" s="17"/>
      <c r="AB344" s="22"/>
      <c r="AD344" s="17"/>
    </row>
    <row r="345" spans="1:30">
      <c r="A345" s="206" t="str">
        <f t="shared" si="407"/>
        <v>Fri</v>
      </c>
      <c r="B345" s="207">
        <f t="shared" si="373"/>
        <v>45821</v>
      </c>
      <c r="C345" s="290">
        <f t="shared" si="356"/>
        <v>45821</v>
      </c>
      <c r="D345" s="301" t="str">
        <f t="shared" si="409"/>
        <v>Fri</v>
      </c>
      <c r="E345" s="217">
        <f t="shared" ca="1" si="395"/>
        <v>0</v>
      </c>
      <c r="F345" s="211" t="s">
        <v>41</v>
      </c>
      <c r="H345" s="24"/>
      <c r="I345" s="180"/>
      <c r="J345" s="33"/>
      <c r="K345" s="180"/>
      <c r="L345" s="33"/>
      <c r="M345" s="180"/>
      <c r="N345" s="33"/>
      <c r="O345" s="180"/>
      <c r="P345" s="33"/>
      <c r="Q345" s="183"/>
      <c r="R345" s="33"/>
      <c r="S345" s="180"/>
      <c r="T345" s="33"/>
      <c r="U345" s="180"/>
      <c r="V345" s="34"/>
      <c r="W345" s="184"/>
      <c r="X345" s="23"/>
      <c r="Y345" s="180"/>
      <c r="Z345" s="23"/>
      <c r="AB345" s="26"/>
      <c r="AD345" s="25"/>
    </row>
    <row r="346" spans="1:30">
      <c r="A346" s="206" t="str">
        <f t="shared" si="410"/>
        <v>Fri</v>
      </c>
      <c r="B346" s="207">
        <f t="shared" si="374"/>
        <v>45821</v>
      </c>
      <c r="C346" s="291"/>
      <c r="D346" s="302"/>
      <c r="E346" s="217">
        <f t="shared" ca="1" si="395"/>
        <v>0</v>
      </c>
      <c r="F346" s="212" t="s">
        <v>43</v>
      </c>
      <c r="H346" s="26"/>
      <c r="J346" s="35"/>
      <c r="L346" s="35"/>
      <c r="N346" s="35"/>
      <c r="P346" s="35"/>
      <c r="Q346" s="183"/>
      <c r="R346" s="35"/>
      <c r="T346" s="35"/>
      <c r="V346" s="36"/>
      <c r="W346" s="184"/>
      <c r="X346" s="25"/>
      <c r="Z346" s="25"/>
      <c r="AB346" s="26"/>
      <c r="AD346" s="25"/>
    </row>
    <row r="347" spans="1:30">
      <c r="A347" s="206" t="str">
        <f t="shared" si="412"/>
        <v>Fri</v>
      </c>
      <c r="B347" s="207">
        <f t="shared" si="375"/>
        <v>45821</v>
      </c>
      <c r="C347" s="292"/>
      <c r="D347" s="303"/>
      <c r="E347" s="217">
        <f t="shared" ca="1" si="395"/>
        <v>0</v>
      </c>
      <c r="F347" s="212" t="s">
        <v>45</v>
      </c>
      <c r="G347" s="176"/>
      <c r="H347" s="28"/>
      <c r="I347" s="181"/>
      <c r="J347" s="37"/>
      <c r="K347" s="181"/>
      <c r="L347" s="37"/>
      <c r="M347" s="181"/>
      <c r="N347" s="37"/>
      <c r="O347" s="181"/>
      <c r="P347" s="37"/>
      <c r="Q347" s="183"/>
      <c r="R347" s="37"/>
      <c r="S347" s="181"/>
      <c r="T347" s="37"/>
      <c r="U347" s="181"/>
      <c r="V347" s="38"/>
      <c r="W347" s="184"/>
      <c r="X347" s="27"/>
      <c r="Y347" s="181"/>
      <c r="Z347" s="27"/>
      <c r="AB347" s="26"/>
      <c r="AD347" s="25"/>
    </row>
    <row r="348" spans="1:30">
      <c r="A348" s="206" t="str">
        <f t="shared" ref="A348:A411" si="425">TEXT(C348, "ddd")</f>
        <v>Mon</v>
      </c>
      <c r="B348" s="207">
        <f t="shared" si="376"/>
        <v>45824</v>
      </c>
      <c r="C348" s="290">
        <f t="shared" si="356"/>
        <v>45824</v>
      </c>
      <c r="D348" s="293" t="str">
        <f t="shared" si="416"/>
        <v>Mon</v>
      </c>
      <c r="E348" s="217">
        <f t="shared" ca="1" si="395"/>
        <v>0</v>
      </c>
      <c r="F348" s="213" t="s">
        <v>41</v>
      </c>
      <c r="H348" s="21"/>
      <c r="I348" s="180"/>
      <c r="J348" s="31"/>
      <c r="K348" s="180"/>
      <c r="L348" s="31"/>
      <c r="M348" s="180"/>
      <c r="N348" s="31"/>
      <c r="O348" s="180"/>
      <c r="P348" s="31"/>
      <c r="Q348" s="183"/>
      <c r="R348" s="31"/>
      <c r="S348" s="180"/>
      <c r="T348" s="31"/>
      <c r="U348" s="180"/>
      <c r="V348" s="39"/>
      <c r="W348" s="184"/>
      <c r="X348" s="15"/>
      <c r="Y348" s="180"/>
      <c r="Z348" s="15"/>
      <c r="AB348" s="22"/>
      <c r="AD348" s="17"/>
    </row>
    <row r="349" spans="1:30">
      <c r="A349" s="206" t="str">
        <f t="shared" ref="A349:A412" si="426">A348</f>
        <v>Mon</v>
      </c>
      <c r="B349" s="207">
        <f t="shared" si="377"/>
        <v>45824</v>
      </c>
      <c r="C349" s="291"/>
      <c r="D349" s="294"/>
      <c r="E349" s="217">
        <f t="shared" ca="1" si="395"/>
        <v>0</v>
      </c>
      <c r="F349" s="214" t="s">
        <v>43</v>
      </c>
      <c r="H349" s="22"/>
      <c r="J349" s="30"/>
      <c r="L349" s="30"/>
      <c r="N349" s="30"/>
      <c r="P349" s="30"/>
      <c r="Q349" s="183"/>
      <c r="R349" s="30"/>
      <c r="T349" s="30"/>
      <c r="V349" s="32"/>
      <c r="W349" s="184"/>
      <c r="X349" s="17"/>
      <c r="Z349" s="17"/>
      <c r="AB349" s="22"/>
      <c r="AD349" s="17"/>
    </row>
    <row r="350" spans="1:30">
      <c r="A350" s="206" t="str">
        <f t="shared" ref="A350" si="427">A348</f>
        <v>Mon</v>
      </c>
      <c r="B350" s="207">
        <f t="shared" si="378"/>
        <v>45824</v>
      </c>
      <c r="C350" s="292"/>
      <c r="D350" s="295"/>
      <c r="E350" s="217">
        <f t="shared" ca="1" si="395"/>
        <v>0</v>
      </c>
      <c r="F350" s="215" t="s">
        <v>45</v>
      </c>
      <c r="G350" s="176"/>
      <c r="H350" s="22"/>
      <c r="J350" s="30"/>
      <c r="L350" s="30"/>
      <c r="N350" s="30"/>
      <c r="P350" s="30"/>
      <c r="Q350" s="183"/>
      <c r="R350" s="30"/>
      <c r="T350" s="30"/>
      <c r="V350" s="32"/>
      <c r="W350" s="184"/>
      <c r="X350" s="17"/>
      <c r="Y350" s="181"/>
      <c r="Z350" s="17"/>
      <c r="AB350" s="22"/>
      <c r="AD350" s="17"/>
    </row>
    <row r="351" spans="1:30">
      <c r="A351" s="206" t="str">
        <f t="shared" si="385"/>
        <v>Tue</v>
      </c>
      <c r="B351" s="207">
        <f t="shared" si="380"/>
        <v>45825</v>
      </c>
      <c r="C351" s="290">
        <f t="shared" si="356"/>
        <v>45825</v>
      </c>
      <c r="D351" s="301" t="str">
        <f t="shared" ref="D351" si="428">IF(WEEKDAY(C348, 2) &lt; 5, TEXT(C348 + 1, "ddd"), TEXT(C348 + 3, "ddd"))</f>
        <v>Tue</v>
      </c>
      <c r="E351" s="217">
        <f t="shared" ca="1" si="395"/>
        <v>0</v>
      </c>
      <c r="F351" s="211" t="s">
        <v>41</v>
      </c>
      <c r="H351" s="21"/>
      <c r="I351" s="180"/>
      <c r="J351" s="31"/>
      <c r="K351" s="180"/>
      <c r="L351" s="31"/>
      <c r="M351" s="180"/>
      <c r="N351" s="31"/>
      <c r="O351" s="180"/>
      <c r="P351" s="31"/>
      <c r="Q351" s="183"/>
      <c r="R351" s="31"/>
      <c r="S351" s="180"/>
      <c r="T351" s="31"/>
      <c r="U351" s="180"/>
      <c r="V351" s="39"/>
      <c r="W351" s="184"/>
      <c r="X351" s="15"/>
      <c r="Y351" s="180"/>
      <c r="Z351" s="15"/>
      <c r="AB351" s="22"/>
      <c r="AD351" s="17"/>
    </row>
    <row r="352" spans="1:30">
      <c r="A352" s="206" t="str">
        <f t="shared" si="388"/>
        <v>Tue</v>
      </c>
      <c r="B352" s="207">
        <f t="shared" si="382"/>
        <v>45825</v>
      </c>
      <c r="C352" s="291"/>
      <c r="D352" s="302"/>
      <c r="E352" s="217">
        <f t="shared" ca="1" si="395"/>
        <v>0</v>
      </c>
      <c r="F352" s="212" t="s">
        <v>43</v>
      </c>
      <c r="H352" s="22"/>
      <c r="J352" s="30"/>
      <c r="L352" s="30"/>
      <c r="N352" s="30"/>
      <c r="P352" s="30"/>
      <c r="Q352" s="183"/>
      <c r="R352" s="30"/>
      <c r="T352" s="30"/>
      <c r="V352" s="32"/>
      <c r="W352" s="184"/>
      <c r="X352" s="17"/>
      <c r="Z352" s="17"/>
      <c r="AB352" s="22"/>
      <c r="AD352" s="17"/>
    </row>
    <row r="353" spans="1:30">
      <c r="A353" s="206" t="str">
        <f t="shared" si="390"/>
        <v>Tue</v>
      </c>
      <c r="B353" s="207">
        <f t="shared" si="384"/>
        <v>45825</v>
      </c>
      <c r="C353" s="292"/>
      <c r="D353" s="303"/>
      <c r="E353" s="217">
        <f t="shared" ca="1" si="395"/>
        <v>0</v>
      </c>
      <c r="F353" s="212" t="s">
        <v>45</v>
      </c>
      <c r="G353" s="176"/>
      <c r="H353" s="22"/>
      <c r="J353" s="30"/>
      <c r="L353" s="30"/>
      <c r="N353" s="30"/>
      <c r="P353" s="30"/>
      <c r="Q353" s="183"/>
      <c r="R353" s="30"/>
      <c r="T353" s="30"/>
      <c r="V353" s="32"/>
      <c r="W353" s="184"/>
      <c r="X353" s="17"/>
      <c r="Y353" s="181"/>
      <c r="Z353" s="17"/>
      <c r="AB353" s="22"/>
      <c r="AD353" s="17"/>
    </row>
    <row r="354" spans="1:30">
      <c r="A354" s="206" t="str">
        <f t="shared" si="392"/>
        <v>Wed</v>
      </c>
      <c r="B354" s="207">
        <f t="shared" si="386"/>
        <v>45826</v>
      </c>
      <c r="C354" s="290">
        <f t="shared" si="356"/>
        <v>45826</v>
      </c>
      <c r="D354" s="293" t="str">
        <f t="shared" si="394"/>
        <v>Wed</v>
      </c>
      <c r="E354" s="217">
        <f t="shared" ca="1" si="395"/>
        <v>0</v>
      </c>
      <c r="F354" s="213" t="s">
        <v>41</v>
      </c>
      <c r="H354" s="24"/>
      <c r="I354" s="180"/>
      <c r="J354" s="33"/>
      <c r="K354" s="180"/>
      <c r="L354" s="33"/>
      <c r="M354" s="180"/>
      <c r="N354" s="33"/>
      <c r="O354" s="180"/>
      <c r="P354" s="33"/>
      <c r="Q354" s="183"/>
      <c r="R354" s="33"/>
      <c r="S354" s="180"/>
      <c r="T354" s="33"/>
      <c r="U354" s="180"/>
      <c r="V354" s="34"/>
      <c r="W354" s="184"/>
      <c r="X354" s="23"/>
      <c r="Y354" s="180"/>
      <c r="Z354" s="23"/>
      <c r="AB354" s="26"/>
      <c r="AD354" s="25"/>
    </row>
    <row r="355" spans="1:30">
      <c r="A355" s="206" t="str">
        <f t="shared" si="396"/>
        <v>Wed</v>
      </c>
      <c r="B355" s="207">
        <f t="shared" si="389"/>
        <v>45826</v>
      </c>
      <c r="C355" s="291"/>
      <c r="D355" s="294"/>
      <c r="E355" s="217">
        <f t="shared" ca="1" si="395"/>
        <v>0</v>
      </c>
      <c r="F355" s="214" t="s">
        <v>43</v>
      </c>
      <c r="H355" s="26"/>
      <c r="J355" s="35"/>
      <c r="L355" s="35"/>
      <c r="N355" s="35"/>
      <c r="P355" s="35"/>
      <c r="Q355" s="183"/>
      <c r="R355" s="35"/>
      <c r="T355" s="35"/>
      <c r="V355" s="36"/>
      <c r="W355" s="184"/>
      <c r="X355" s="25"/>
      <c r="Z355" s="25"/>
      <c r="AB355" s="26"/>
      <c r="AD355" s="25"/>
    </row>
    <row r="356" spans="1:30">
      <c r="A356" s="206" t="str">
        <f t="shared" si="398"/>
        <v>Wed</v>
      </c>
      <c r="B356" s="207">
        <f t="shared" si="391"/>
        <v>45826</v>
      </c>
      <c r="C356" s="292"/>
      <c r="D356" s="295"/>
      <c r="E356" s="217">
        <f t="shared" ca="1" si="395"/>
        <v>0</v>
      </c>
      <c r="F356" s="215" t="s">
        <v>45</v>
      </c>
      <c r="G356" s="176"/>
      <c r="H356" s="28"/>
      <c r="I356" s="181"/>
      <c r="J356" s="37"/>
      <c r="K356" s="181"/>
      <c r="L356" s="37"/>
      <c r="M356" s="181"/>
      <c r="N356" s="37"/>
      <c r="O356" s="181"/>
      <c r="P356" s="37"/>
      <c r="Q356" s="183"/>
      <c r="R356" s="37"/>
      <c r="S356" s="181"/>
      <c r="T356" s="37"/>
      <c r="U356" s="181"/>
      <c r="V356" s="38"/>
      <c r="W356" s="184"/>
      <c r="X356" s="27"/>
      <c r="Y356" s="181"/>
      <c r="Z356" s="27"/>
      <c r="AB356" s="26"/>
      <c r="AD356" s="25"/>
    </row>
    <row r="357" spans="1:30">
      <c r="A357" s="206" t="str">
        <f t="shared" si="400"/>
        <v>Thu</v>
      </c>
      <c r="B357" s="207">
        <f t="shared" si="393"/>
        <v>45827</v>
      </c>
      <c r="C357" s="290">
        <f t="shared" si="356"/>
        <v>45827</v>
      </c>
      <c r="D357" s="301" t="str">
        <f t="shared" si="402"/>
        <v>Thu</v>
      </c>
      <c r="E357" s="217">
        <f t="shared" ca="1" si="395"/>
        <v>0</v>
      </c>
      <c r="F357" s="211" t="s">
        <v>41</v>
      </c>
      <c r="H357" s="21"/>
      <c r="I357" s="180"/>
      <c r="J357" s="31"/>
      <c r="K357" s="180"/>
      <c r="L357" s="31"/>
      <c r="M357" s="180"/>
      <c r="N357" s="31"/>
      <c r="O357" s="180"/>
      <c r="P357" s="31"/>
      <c r="Q357" s="183"/>
      <c r="R357" s="31"/>
      <c r="S357" s="180"/>
      <c r="T357" s="31"/>
      <c r="U357" s="180"/>
      <c r="V357" s="39"/>
      <c r="W357" s="184"/>
      <c r="X357" s="15"/>
      <c r="Y357" s="180"/>
      <c r="Z357" s="15"/>
      <c r="AB357" s="22"/>
      <c r="AD357" s="17"/>
    </row>
    <row r="358" spans="1:30">
      <c r="A358" s="206" t="str">
        <f t="shared" si="403"/>
        <v>Thu</v>
      </c>
      <c r="B358" s="207">
        <f t="shared" si="397"/>
        <v>45827</v>
      </c>
      <c r="C358" s="291"/>
      <c r="D358" s="302"/>
      <c r="E358" s="217">
        <f t="shared" ca="1" si="395"/>
        <v>0</v>
      </c>
      <c r="F358" s="212" t="s">
        <v>43</v>
      </c>
      <c r="H358" s="22"/>
      <c r="J358" s="30"/>
      <c r="L358" s="30"/>
      <c r="N358" s="30"/>
      <c r="P358" s="30"/>
      <c r="Q358" s="183"/>
      <c r="R358" s="30"/>
      <c r="T358" s="30"/>
      <c r="V358" s="32"/>
      <c r="W358" s="184"/>
      <c r="X358" s="17"/>
      <c r="Z358" s="17"/>
      <c r="AB358" s="22"/>
      <c r="AD358" s="17"/>
    </row>
    <row r="359" spans="1:30">
      <c r="A359" s="206" t="str">
        <f t="shared" si="405"/>
        <v>Thu</v>
      </c>
      <c r="B359" s="207">
        <f t="shared" si="399"/>
        <v>45827</v>
      </c>
      <c r="C359" s="292"/>
      <c r="D359" s="303"/>
      <c r="E359" s="217">
        <f t="shared" ca="1" si="395"/>
        <v>0</v>
      </c>
      <c r="F359" s="212" t="s">
        <v>45</v>
      </c>
      <c r="G359" s="176"/>
      <c r="H359" s="22"/>
      <c r="J359" s="30"/>
      <c r="L359" s="30"/>
      <c r="N359" s="30"/>
      <c r="P359" s="30"/>
      <c r="Q359" s="183"/>
      <c r="R359" s="30"/>
      <c r="T359" s="30"/>
      <c r="V359" s="32"/>
      <c r="W359" s="184"/>
      <c r="X359" s="17"/>
      <c r="Y359" s="181"/>
      <c r="Z359" s="17"/>
      <c r="AB359" s="22"/>
      <c r="AD359" s="17"/>
    </row>
    <row r="360" spans="1:30">
      <c r="A360" s="206" t="str">
        <f t="shared" si="407"/>
        <v>Fri</v>
      </c>
      <c r="B360" s="207">
        <f t="shared" si="401"/>
        <v>45828</v>
      </c>
      <c r="C360" s="290">
        <f t="shared" si="356"/>
        <v>45828</v>
      </c>
      <c r="D360" s="293" t="str">
        <f t="shared" si="409"/>
        <v>Fri</v>
      </c>
      <c r="E360" s="217">
        <f t="shared" ca="1" si="395"/>
        <v>0</v>
      </c>
      <c r="F360" s="213" t="s">
        <v>41</v>
      </c>
      <c r="H360" s="24"/>
      <c r="I360" s="180"/>
      <c r="J360" s="33"/>
      <c r="K360" s="180"/>
      <c r="L360" s="33"/>
      <c r="M360" s="180"/>
      <c r="N360" s="33"/>
      <c r="O360" s="180"/>
      <c r="P360" s="33"/>
      <c r="Q360" s="183"/>
      <c r="R360" s="33"/>
      <c r="S360" s="180"/>
      <c r="T360" s="33"/>
      <c r="U360" s="180"/>
      <c r="V360" s="34"/>
      <c r="W360" s="184"/>
      <c r="X360" s="23"/>
      <c r="Y360" s="180"/>
      <c r="Z360" s="23"/>
      <c r="AB360" s="26"/>
      <c r="AD360" s="25"/>
    </row>
    <row r="361" spans="1:30">
      <c r="A361" s="206" t="str">
        <f t="shared" si="410"/>
        <v>Fri</v>
      </c>
      <c r="B361" s="207">
        <f t="shared" si="404"/>
        <v>45828</v>
      </c>
      <c r="C361" s="291"/>
      <c r="D361" s="294"/>
      <c r="E361" s="217">
        <f t="shared" ca="1" si="395"/>
        <v>0</v>
      </c>
      <c r="F361" s="214" t="s">
        <v>43</v>
      </c>
      <c r="H361" s="26"/>
      <c r="J361" s="35"/>
      <c r="L361" s="35"/>
      <c r="N361" s="35"/>
      <c r="P361" s="35"/>
      <c r="Q361" s="183"/>
      <c r="R361" s="35"/>
      <c r="T361" s="35"/>
      <c r="V361" s="36"/>
      <c r="W361" s="184"/>
      <c r="X361" s="25"/>
      <c r="Z361" s="25"/>
      <c r="AB361" s="26"/>
      <c r="AD361" s="25"/>
    </row>
    <row r="362" spans="1:30">
      <c r="A362" s="206" t="str">
        <f t="shared" si="412"/>
        <v>Fri</v>
      </c>
      <c r="B362" s="207">
        <f t="shared" si="406"/>
        <v>45828</v>
      </c>
      <c r="C362" s="292"/>
      <c r="D362" s="295"/>
      <c r="E362" s="217">
        <f t="shared" ca="1" si="395"/>
        <v>0</v>
      </c>
      <c r="F362" s="215" t="s">
        <v>45</v>
      </c>
      <c r="G362" s="176"/>
      <c r="H362" s="28"/>
      <c r="I362" s="181"/>
      <c r="J362" s="37"/>
      <c r="K362" s="181"/>
      <c r="L362" s="37"/>
      <c r="M362" s="181"/>
      <c r="N362" s="37"/>
      <c r="O362" s="181"/>
      <c r="P362" s="37"/>
      <c r="Q362" s="183"/>
      <c r="R362" s="37"/>
      <c r="S362" s="181"/>
      <c r="T362" s="37"/>
      <c r="U362" s="181"/>
      <c r="V362" s="38"/>
      <c r="W362" s="184"/>
      <c r="X362" s="27"/>
      <c r="Y362" s="181"/>
      <c r="Z362" s="27"/>
      <c r="AB362" s="26"/>
      <c r="AD362" s="25"/>
    </row>
    <row r="363" spans="1:30">
      <c r="A363" s="206" t="str">
        <f t="shared" ref="A363:A426" si="429">TEXT(C363, "ddd")</f>
        <v>Mon</v>
      </c>
      <c r="B363" s="207">
        <f t="shared" si="408"/>
        <v>45831</v>
      </c>
      <c r="C363" s="290">
        <f t="shared" ref="C363:C426" si="430">WORKDAY(C360, 1)</f>
        <v>45831</v>
      </c>
      <c r="D363" s="301" t="str">
        <f t="shared" si="416"/>
        <v>Mon</v>
      </c>
      <c r="E363" s="217">
        <f t="shared" ca="1" si="395"/>
        <v>0</v>
      </c>
      <c r="F363" s="211" t="s">
        <v>41</v>
      </c>
      <c r="H363" s="21"/>
      <c r="I363" s="180"/>
      <c r="J363" s="31"/>
      <c r="K363" s="180"/>
      <c r="L363" s="31"/>
      <c r="M363" s="180"/>
      <c r="N363" s="31"/>
      <c r="O363" s="180"/>
      <c r="P363" s="31"/>
      <c r="Q363" s="183"/>
      <c r="R363" s="31"/>
      <c r="S363" s="180"/>
      <c r="T363" s="31"/>
      <c r="U363" s="180"/>
      <c r="V363" s="39"/>
      <c r="W363" s="184"/>
      <c r="X363" s="15"/>
      <c r="Y363" s="180"/>
      <c r="Z363" s="15"/>
      <c r="AB363" s="22"/>
      <c r="AD363" s="17"/>
    </row>
    <row r="364" spans="1:30">
      <c r="A364" s="206" t="str">
        <f t="shared" ref="A364:A427" si="431">A363</f>
        <v>Mon</v>
      </c>
      <c r="B364" s="207">
        <f t="shared" si="411"/>
        <v>45831</v>
      </c>
      <c r="C364" s="291"/>
      <c r="D364" s="302"/>
      <c r="E364" s="217">
        <f t="shared" ca="1" si="395"/>
        <v>0</v>
      </c>
      <c r="F364" s="212" t="s">
        <v>43</v>
      </c>
      <c r="H364" s="22"/>
      <c r="J364" s="30"/>
      <c r="L364" s="30"/>
      <c r="N364" s="30"/>
      <c r="P364" s="30"/>
      <c r="Q364" s="183"/>
      <c r="R364" s="30"/>
      <c r="T364" s="30"/>
      <c r="V364" s="32"/>
      <c r="W364" s="184"/>
      <c r="X364" s="17"/>
      <c r="Z364" s="17"/>
      <c r="AB364" s="22"/>
      <c r="AD364" s="17"/>
    </row>
    <row r="365" spans="1:30">
      <c r="A365" s="206" t="str">
        <f t="shared" ref="A365" si="432">A363</f>
        <v>Mon</v>
      </c>
      <c r="B365" s="207">
        <f t="shared" si="413"/>
        <v>45831</v>
      </c>
      <c r="C365" s="292"/>
      <c r="D365" s="303"/>
      <c r="E365" s="217">
        <f t="shared" ca="1" si="395"/>
        <v>0</v>
      </c>
      <c r="F365" s="212" t="s">
        <v>45</v>
      </c>
      <c r="G365" s="176"/>
      <c r="H365" s="22"/>
      <c r="J365" s="30"/>
      <c r="L365" s="30"/>
      <c r="N365" s="30"/>
      <c r="P365" s="30"/>
      <c r="Q365" s="183"/>
      <c r="R365" s="30"/>
      <c r="T365" s="30"/>
      <c r="V365" s="32"/>
      <c r="W365" s="184"/>
      <c r="X365" s="17"/>
      <c r="Y365" s="181"/>
      <c r="Z365" s="17"/>
      <c r="AB365" s="22"/>
      <c r="AD365" s="17"/>
    </row>
    <row r="366" spans="1:30">
      <c r="A366" s="206" t="str">
        <f t="shared" si="385"/>
        <v>Tue</v>
      </c>
      <c r="B366" s="207">
        <f t="shared" ref="B366" si="433">C366</f>
        <v>45832</v>
      </c>
      <c r="C366" s="290">
        <f t="shared" si="430"/>
        <v>45832</v>
      </c>
      <c r="D366" s="293" t="str">
        <f t="shared" ref="D366" si="434">IF(WEEKDAY(C363, 2) &lt; 5, TEXT(C363 + 1, "ddd"), TEXT(C363 + 3, "ddd"))</f>
        <v>Tue</v>
      </c>
      <c r="E366" s="217">
        <f t="shared" ca="1" si="395"/>
        <v>0</v>
      </c>
      <c r="F366" s="213" t="s">
        <v>41</v>
      </c>
      <c r="H366" s="21"/>
      <c r="I366" s="180"/>
      <c r="J366" s="31"/>
      <c r="K366" s="180"/>
      <c r="L366" s="31"/>
      <c r="M366" s="180"/>
      <c r="N366" s="31"/>
      <c r="O366" s="180"/>
      <c r="P366" s="31"/>
      <c r="Q366" s="183"/>
      <c r="R366" s="31"/>
      <c r="S366" s="180"/>
      <c r="T366" s="31"/>
      <c r="U366" s="180"/>
      <c r="V366" s="39"/>
      <c r="W366" s="184"/>
      <c r="X366" s="15"/>
      <c r="Y366" s="180"/>
      <c r="Z366" s="15"/>
      <c r="AB366" s="22"/>
      <c r="AD366" s="17"/>
    </row>
    <row r="367" spans="1:30">
      <c r="A367" s="206" t="str">
        <f t="shared" si="388"/>
        <v>Tue</v>
      </c>
      <c r="B367" s="207">
        <f t="shared" ref="B367:B398" si="435">C366</f>
        <v>45832</v>
      </c>
      <c r="C367" s="291"/>
      <c r="D367" s="294"/>
      <c r="E367" s="217">
        <f t="shared" ca="1" si="395"/>
        <v>0</v>
      </c>
      <c r="F367" s="214" t="s">
        <v>43</v>
      </c>
      <c r="H367" s="22"/>
      <c r="J367" s="30"/>
      <c r="L367" s="30"/>
      <c r="N367" s="30"/>
      <c r="P367" s="30"/>
      <c r="Q367" s="183"/>
      <c r="R367" s="30"/>
      <c r="T367" s="30"/>
      <c r="V367" s="32"/>
      <c r="W367" s="184"/>
      <c r="X367" s="17"/>
      <c r="Z367" s="17"/>
      <c r="AB367" s="22"/>
      <c r="AD367" s="17"/>
    </row>
    <row r="368" spans="1:30">
      <c r="A368" s="206" t="str">
        <f t="shared" si="390"/>
        <v>Tue</v>
      </c>
      <c r="B368" s="207">
        <f t="shared" ref="B368" si="436">C366</f>
        <v>45832</v>
      </c>
      <c r="C368" s="292"/>
      <c r="D368" s="295"/>
      <c r="E368" s="217">
        <f t="shared" ca="1" si="395"/>
        <v>0</v>
      </c>
      <c r="F368" s="215" t="s">
        <v>45</v>
      </c>
      <c r="G368" s="176"/>
      <c r="H368" s="22"/>
      <c r="J368" s="30"/>
      <c r="L368" s="30"/>
      <c r="N368" s="30"/>
      <c r="P368" s="30"/>
      <c r="Q368" s="183"/>
      <c r="R368" s="30"/>
      <c r="T368" s="30"/>
      <c r="V368" s="32"/>
      <c r="W368" s="184"/>
      <c r="X368" s="17"/>
      <c r="Y368" s="181"/>
      <c r="Z368" s="17"/>
      <c r="AB368" s="22"/>
      <c r="AD368" s="17"/>
    </row>
    <row r="369" spans="1:30">
      <c r="A369" s="206" t="str">
        <f t="shared" si="392"/>
        <v>Wed</v>
      </c>
      <c r="B369" s="207">
        <f t="shared" ref="B369" si="437">C369</f>
        <v>45833</v>
      </c>
      <c r="C369" s="290">
        <f t="shared" si="430"/>
        <v>45833</v>
      </c>
      <c r="D369" s="301" t="str">
        <f t="shared" si="394"/>
        <v>Wed</v>
      </c>
      <c r="E369" s="217">
        <f t="shared" ca="1" si="395"/>
        <v>0</v>
      </c>
      <c r="F369" s="211" t="s">
        <v>41</v>
      </c>
      <c r="H369" s="24"/>
      <c r="I369" s="180"/>
      <c r="J369" s="33"/>
      <c r="K369" s="180"/>
      <c r="L369" s="33"/>
      <c r="M369" s="180"/>
      <c r="N369" s="33"/>
      <c r="O369" s="180"/>
      <c r="P369" s="33"/>
      <c r="Q369" s="183"/>
      <c r="R369" s="33"/>
      <c r="S369" s="180"/>
      <c r="T369" s="33"/>
      <c r="U369" s="180"/>
      <c r="V369" s="34"/>
      <c r="W369" s="184"/>
      <c r="X369" s="23"/>
      <c r="Y369" s="180"/>
      <c r="Z369" s="23"/>
      <c r="AB369" s="26"/>
      <c r="AD369" s="25"/>
    </row>
    <row r="370" spans="1:30">
      <c r="A370" s="206" t="str">
        <f t="shared" si="396"/>
        <v>Wed</v>
      </c>
      <c r="B370" s="207">
        <f t="shared" ref="B370:B401" si="438">C369</f>
        <v>45833</v>
      </c>
      <c r="C370" s="291"/>
      <c r="D370" s="302"/>
      <c r="E370" s="217">
        <f t="shared" ca="1" si="395"/>
        <v>0</v>
      </c>
      <c r="F370" s="212" t="s">
        <v>43</v>
      </c>
      <c r="H370" s="26"/>
      <c r="J370" s="35"/>
      <c r="L370" s="35"/>
      <c r="N370" s="35"/>
      <c r="P370" s="35"/>
      <c r="Q370" s="183"/>
      <c r="R370" s="35"/>
      <c r="T370" s="35"/>
      <c r="V370" s="36"/>
      <c r="W370" s="184"/>
      <c r="X370" s="25"/>
      <c r="Z370" s="25"/>
      <c r="AB370" s="26"/>
      <c r="AD370" s="25"/>
    </row>
    <row r="371" spans="1:30">
      <c r="A371" s="206" t="str">
        <f t="shared" si="398"/>
        <v>Wed</v>
      </c>
      <c r="B371" s="207">
        <f t="shared" ref="B371" si="439">C369</f>
        <v>45833</v>
      </c>
      <c r="C371" s="292"/>
      <c r="D371" s="303"/>
      <c r="E371" s="217">
        <f t="shared" ca="1" si="395"/>
        <v>0</v>
      </c>
      <c r="F371" s="212" t="s">
        <v>45</v>
      </c>
      <c r="G371" s="176"/>
      <c r="H371" s="28"/>
      <c r="I371" s="181"/>
      <c r="J371" s="37"/>
      <c r="K371" s="181"/>
      <c r="L371" s="37"/>
      <c r="M371" s="181"/>
      <c r="N371" s="37"/>
      <c r="O371" s="181"/>
      <c r="P371" s="37"/>
      <c r="Q371" s="183"/>
      <c r="R371" s="37"/>
      <c r="S371" s="181"/>
      <c r="T371" s="37"/>
      <c r="U371" s="181"/>
      <c r="V371" s="38"/>
      <c r="W371" s="184"/>
      <c r="X371" s="27"/>
      <c r="Y371" s="181"/>
      <c r="Z371" s="27"/>
      <c r="AB371" s="26"/>
      <c r="AD371" s="25"/>
    </row>
    <row r="372" spans="1:30">
      <c r="A372" s="206" t="str">
        <f t="shared" si="400"/>
        <v>Thu</v>
      </c>
      <c r="B372" s="207">
        <f t="shared" ref="B372:B405" si="440">C372</f>
        <v>45834</v>
      </c>
      <c r="C372" s="290">
        <f t="shared" si="430"/>
        <v>45834</v>
      </c>
      <c r="D372" s="293" t="str">
        <f t="shared" si="402"/>
        <v>Thu</v>
      </c>
      <c r="E372" s="217">
        <f t="shared" ca="1" si="395"/>
        <v>0</v>
      </c>
      <c r="F372" s="213" t="s">
        <v>41</v>
      </c>
      <c r="H372" s="21"/>
      <c r="I372" s="180"/>
      <c r="J372" s="31"/>
      <c r="K372" s="180"/>
      <c r="L372" s="31"/>
      <c r="M372" s="180"/>
      <c r="N372" s="31"/>
      <c r="O372" s="180"/>
      <c r="P372" s="31"/>
      <c r="Q372" s="183"/>
      <c r="R372" s="31"/>
      <c r="S372" s="180"/>
      <c r="T372" s="31"/>
      <c r="U372" s="180"/>
      <c r="V372" s="39"/>
      <c r="W372" s="184"/>
      <c r="X372" s="15"/>
      <c r="Y372" s="180"/>
      <c r="Z372" s="15"/>
      <c r="AB372" s="22"/>
      <c r="AD372" s="17"/>
    </row>
    <row r="373" spans="1:30">
      <c r="A373" s="206" t="str">
        <f t="shared" si="403"/>
        <v>Thu</v>
      </c>
      <c r="B373" s="207">
        <f t="shared" ref="B373:B436" si="441">C372</f>
        <v>45834</v>
      </c>
      <c r="C373" s="291"/>
      <c r="D373" s="294"/>
      <c r="E373" s="217">
        <f t="shared" ca="1" si="395"/>
        <v>0</v>
      </c>
      <c r="F373" s="214" t="s">
        <v>43</v>
      </c>
      <c r="H373" s="22"/>
      <c r="J373" s="30"/>
      <c r="L373" s="30"/>
      <c r="N373" s="30"/>
      <c r="P373" s="30"/>
      <c r="Q373" s="183"/>
      <c r="R373" s="30"/>
      <c r="T373" s="30"/>
      <c r="V373" s="32"/>
      <c r="W373" s="184"/>
      <c r="X373" s="17"/>
      <c r="Z373" s="17"/>
      <c r="AB373" s="22"/>
      <c r="AD373" s="17"/>
    </row>
    <row r="374" spans="1:30">
      <c r="A374" s="206" t="str">
        <f t="shared" si="405"/>
        <v>Thu</v>
      </c>
      <c r="B374" s="207">
        <f t="shared" ref="B374:B407" si="442">C372</f>
        <v>45834</v>
      </c>
      <c r="C374" s="292"/>
      <c r="D374" s="295"/>
      <c r="E374" s="217">
        <f t="shared" ca="1" si="395"/>
        <v>0</v>
      </c>
      <c r="F374" s="215" t="s">
        <v>45</v>
      </c>
      <c r="G374" s="176"/>
      <c r="H374" s="22"/>
      <c r="J374" s="30"/>
      <c r="L374" s="30"/>
      <c r="N374" s="30"/>
      <c r="P374" s="30"/>
      <c r="Q374" s="183"/>
      <c r="R374" s="30"/>
      <c r="T374" s="30"/>
      <c r="V374" s="32"/>
      <c r="W374" s="184"/>
      <c r="X374" s="17"/>
      <c r="Y374" s="181"/>
      <c r="Z374" s="17"/>
      <c r="AB374" s="22"/>
      <c r="AD374" s="17"/>
    </row>
    <row r="375" spans="1:30">
      <c r="A375" s="206" t="str">
        <f t="shared" si="407"/>
        <v>Fri</v>
      </c>
      <c r="B375" s="207">
        <f t="shared" ref="B375:B408" si="443">C375</f>
        <v>45835</v>
      </c>
      <c r="C375" s="290">
        <f t="shared" si="430"/>
        <v>45835</v>
      </c>
      <c r="D375" s="301" t="str">
        <f t="shared" si="409"/>
        <v>Fri</v>
      </c>
      <c r="E375" s="217">
        <f t="shared" ca="1" si="395"/>
        <v>0</v>
      </c>
      <c r="F375" s="211" t="s">
        <v>41</v>
      </c>
      <c r="H375" s="24"/>
      <c r="I375" s="180"/>
      <c r="J375" s="33"/>
      <c r="K375" s="180"/>
      <c r="L375" s="33"/>
      <c r="M375" s="180"/>
      <c r="N375" s="33"/>
      <c r="O375" s="180"/>
      <c r="P375" s="33"/>
      <c r="Q375" s="183"/>
      <c r="R375" s="33"/>
      <c r="S375" s="180"/>
      <c r="T375" s="33"/>
      <c r="U375" s="180"/>
      <c r="V375" s="34"/>
      <c r="W375" s="184"/>
      <c r="X375" s="23"/>
      <c r="Y375" s="180"/>
      <c r="Z375" s="23"/>
      <c r="AB375" s="26"/>
      <c r="AD375" s="25"/>
    </row>
    <row r="376" spans="1:30">
      <c r="A376" s="206" t="str">
        <f t="shared" si="410"/>
        <v>Fri</v>
      </c>
      <c r="B376" s="207">
        <f t="shared" ref="B376:B439" si="444">C375</f>
        <v>45835</v>
      </c>
      <c r="C376" s="291"/>
      <c r="D376" s="302"/>
      <c r="E376" s="217">
        <f t="shared" ca="1" si="395"/>
        <v>0</v>
      </c>
      <c r="F376" s="212" t="s">
        <v>43</v>
      </c>
      <c r="H376" s="26"/>
      <c r="J376" s="35"/>
      <c r="L376" s="35"/>
      <c r="N376" s="35"/>
      <c r="P376" s="35"/>
      <c r="Q376" s="183"/>
      <c r="R376" s="35"/>
      <c r="T376" s="35"/>
      <c r="V376" s="36"/>
      <c r="W376" s="184"/>
      <c r="X376" s="25"/>
      <c r="Z376" s="25"/>
      <c r="AB376" s="26"/>
      <c r="AD376" s="25"/>
    </row>
    <row r="377" spans="1:30">
      <c r="A377" s="206" t="str">
        <f t="shared" si="412"/>
        <v>Fri</v>
      </c>
      <c r="B377" s="207">
        <f t="shared" ref="B377:B410" si="445">C375</f>
        <v>45835</v>
      </c>
      <c r="C377" s="292"/>
      <c r="D377" s="303"/>
      <c r="E377" s="217">
        <f t="shared" ca="1" si="395"/>
        <v>0</v>
      </c>
      <c r="F377" s="212" t="s">
        <v>45</v>
      </c>
      <c r="G377" s="176"/>
      <c r="H377" s="28"/>
      <c r="I377" s="181"/>
      <c r="J377" s="37"/>
      <c r="K377" s="181"/>
      <c r="L377" s="37"/>
      <c r="M377" s="181"/>
      <c r="N377" s="37"/>
      <c r="O377" s="181"/>
      <c r="P377" s="37"/>
      <c r="Q377" s="183"/>
      <c r="R377" s="37"/>
      <c r="S377" s="181"/>
      <c r="T377" s="37"/>
      <c r="U377" s="181"/>
      <c r="V377" s="38"/>
      <c r="W377" s="184"/>
      <c r="X377" s="27"/>
      <c r="Y377" s="181"/>
      <c r="Z377" s="27"/>
      <c r="AB377" s="26"/>
      <c r="AD377" s="25"/>
    </row>
    <row r="378" spans="1:30">
      <c r="A378" s="206" t="str">
        <f t="shared" ref="A378:A409" si="446">TEXT(C378, "ddd")</f>
        <v>Mon</v>
      </c>
      <c r="B378" s="207">
        <f t="shared" ref="B378:B411" si="447">C378</f>
        <v>45838</v>
      </c>
      <c r="C378" s="290">
        <f t="shared" si="430"/>
        <v>45838</v>
      </c>
      <c r="D378" s="293" t="str">
        <f t="shared" si="416"/>
        <v>Mon</v>
      </c>
      <c r="E378" s="217">
        <f t="shared" ca="1" si="395"/>
        <v>0</v>
      </c>
      <c r="F378" s="213" t="s">
        <v>41</v>
      </c>
      <c r="H378" s="21"/>
      <c r="I378" s="180"/>
      <c r="J378" s="31"/>
      <c r="K378" s="180"/>
      <c r="L378" s="31"/>
      <c r="M378" s="180"/>
      <c r="N378" s="31"/>
      <c r="O378" s="180"/>
      <c r="P378" s="31"/>
      <c r="Q378" s="183"/>
      <c r="R378" s="31"/>
      <c r="S378" s="180"/>
      <c r="T378" s="31"/>
      <c r="U378" s="180"/>
      <c r="V378" s="39"/>
      <c r="W378" s="184"/>
      <c r="X378" s="15"/>
      <c r="Y378" s="180"/>
      <c r="Z378" s="15"/>
      <c r="AB378" s="22"/>
      <c r="AD378" s="17"/>
    </row>
    <row r="379" spans="1:30">
      <c r="A379" s="206" t="str">
        <f t="shared" ref="A379:A410" si="448">A378</f>
        <v>Mon</v>
      </c>
      <c r="B379" s="207">
        <f t="shared" ref="B379:B442" si="449">C378</f>
        <v>45838</v>
      </c>
      <c r="C379" s="291"/>
      <c r="D379" s="294"/>
      <c r="E379" s="217">
        <f t="shared" ca="1" si="395"/>
        <v>0</v>
      </c>
      <c r="F379" s="214" t="s">
        <v>43</v>
      </c>
      <c r="H379" s="22"/>
      <c r="J379" s="30"/>
      <c r="L379" s="30"/>
      <c r="N379" s="30"/>
      <c r="P379" s="30"/>
      <c r="Q379" s="183"/>
      <c r="R379" s="30"/>
      <c r="T379" s="30"/>
      <c r="V379" s="32"/>
      <c r="W379" s="184"/>
      <c r="X379" s="17"/>
      <c r="Z379" s="17"/>
      <c r="AB379" s="22"/>
      <c r="AD379" s="17"/>
    </row>
    <row r="380" spans="1:30">
      <c r="A380" s="206" t="str">
        <f t="shared" ref="A380" si="450">A378</f>
        <v>Mon</v>
      </c>
      <c r="B380" s="207">
        <f t="shared" ref="B380:B413" si="451">C378</f>
        <v>45838</v>
      </c>
      <c r="C380" s="292"/>
      <c r="D380" s="295"/>
      <c r="E380" s="217">
        <f t="shared" ca="1" si="395"/>
        <v>0</v>
      </c>
      <c r="F380" s="215" t="s">
        <v>45</v>
      </c>
      <c r="G380" s="176"/>
      <c r="H380" s="22"/>
      <c r="J380" s="30"/>
      <c r="L380" s="30"/>
      <c r="N380" s="30"/>
      <c r="P380" s="30"/>
      <c r="Q380" s="183"/>
      <c r="R380" s="30"/>
      <c r="T380" s="30"/>
      <c r="V380" s="32"/>
      <c r="W380" s="184"/>
      <c r="X380" s="17"/>
      <c r="Y380" s="181"/>
      <c r="Z380" s="17"/>
      <c r="AB380" s="22"/>
      <c r="AD380" s="17"/>
    </row>
    <row r="381" spans="1:30">
      <c r="A381" s="206" t="str">
        <f t="shared" si="385"/>
        <v>Tue</v>
      </c>
      <c r="B381" s="207">
        <f t="shared" ref="B381:B414" si="452">C381</f>
        <v>45839</v>
      </c>
      <c r="C381" s="290">
        <f t="shared" si="430"/>
        <v>45839</v>
      </c>
      <c r="D381" s="301" t="str">
        <f t="shared" ref="D381" si="453">IF(WEEKDAY(C378, 2) &lt; 5, TEXT(C378 + 1, "ddd"), TEXT(C378 + 3, "ddd"))</f>
        <v>Tue</v>
      </c>
      <c r="E381" s="217">
        <f t="shared" ca="1" si="395"/>
        <v>0</v>
      </c>
      <c r="F381" s="211" t="s">
        <v>41</v>
      </c>
      <c r="H381" s="21"/>
      <c r="I381" s="180"/>
      <c r="J381" s="31"/>
      <c r="K381" s="180"/>
      <c r="L381" s="31"/>
      <c r="M381" s="180"/>
      <c r="N381" s="31"/>
      <c r="O381" s="180"/>
      <c r="P381" s="31"/>
      <c r="Q381" s="183"/>
      <c r="R381" s="31"/>
      <c r="S381" s="180"/>
      <c r="T381" s="31"/>
      <c r="U381" s="180"/>
      <c r="V381" s="39"/>
      <c r="W381" s="184"/>
      <c r="X381" s="15"/>
      <c r="Y381" s="180"/>
      <c r="Z381" s="15"/>
      <c r="AB381" s="22"/>
      <c r="AD381" s="17"/>
    </row>
    <row r="382" spans="1:30">
      <c r="A382" s="206" t="str">
        <f t="shared" si="388"/>
        <v>Tue</v>
      </c>
      <c r="B382" s="207">
        <f t="shared" ref="B382:B445" si="454">C381</f>
        <v>45839</v>
      </c>
      <c r="C382" s="291"/>
      <c r="D382" s="302"/>
      <c r="E382" s="217">
        <f t="shared" ca="1" si="395"/>
        <v>0</v>
      </c>
      <c r="F382" s="212" t="s">
        <v>43</v>
      </c>
      <c r="H382" s="22"/>
      <c r="J382" s="30"/>
      <c r="L382" s="30"/>
      <c r="N382" s="30"/>
      <c r="P382" s="30"/>
      <c r="Q382" s="183"/>
      <c r="R382" s="30"/>
      <c r="T382" s="30"/>
      <c r="V382" s="32"/>
      <c r="W382" s="184"/>
      <c r="X382" s="17"/>
      <c r="Z382" s="17"/>
      <c r="AB382" s="22"/>
      <c r="AD382" s="17"/>
    </row>
    <row r="383" spans="1:30">
      <c r="A383" s="206" t="str">
        <f t="shared" si="390"/>
        <v>Tue</v>
      </c>
      <c r="B383" s="207">
        <f t="shared" ref="B383:B416" si="455">C381</f>
        <v>45839</v>
      </c>
      <c r="C383" s="292"/>
      <c r="D383" s="303"/>
      <c r="E383" s="217">
        <f t="shared" ca="1" si="395"/>
        <v>0</v>
      </c>
      <c r="F383" s="212" t="s">
        <v>45</v>
      </c>
      <c r="G383" s="176"/>
      <c r="H383" s="22"/>
      <c r="J383" s="30"/>
      <c r="L383" s="30"/>
      <c r="N383" s="30"/>
      <c r="P383" s="30"/>
      <c r="Q383" s="183"/>
      <c r="R383" s="30"/>
      <c r="T383" s="30"/>
      <c r="V383" s="32"/>
      <c r="W383" s="184"/>
      <c r="X383" s="17"/>
      <c r="Y383" s="181"/>
      <c r="Z383" s="17"/>
      <c r="AB383" s="22"/>
      <c r="AD383" s="17"/>
    </row>
    <row r="384" spans="1:30">
      <c r="A384" s="206" t="str">
        <f t="shared" si="392"/>
        <v>Wed</v>
      </c>
      <c r="B384" s="207">
        <f t="shared" ref="B384:B417" si="456">C384</f>
        <v>45840</v>
      </c>
      <c r="C384" s="290">
        <f t="shared" si="430"/>
        <v>45840</v>
      </c>
      <c r="D384" s="293" t="str">
        <f t="shared" si="394"/>
        <v>Wed</v>
      </c>
      <c r="E384" s="217">
        <f t="shared" ca="1" si="395"/>
        <v>0</v>
      </c>
      <c r="F384" s="213" t="s">
        <v>41</v>
      </c>
      <c r="H384" s="24"/>
      <c r="I384" s="180"/>
      <c r="J384" s="33"/>
      <c r="K384" s="180"/>
      <c r="L384" s="33"/>
      <c r="M384" s="180"/>
      <c r="N384" s="33"/>
      <c r="O384" s="180"/>
      <c r="P384" s="33"/>
      <c r="Q384" s="183"/>
      <c r="R384" s="33"/>
      <c r="S384" s="180"/>
      <c r="T384" s="33"/>
      <c r="U384" s="180"/>
      <c r="V384" s="34"/>
      <c r="W384" s="184"/>
      <c r="X384" s="23"/>
      <c r="Y384" s="180"/>
      <c r="Z384" s="23"/>
      <c r="AB384" s="26"/>
      <c r="AD384" s="25"/>
    </row>
    <row r="385" spans="1:30">
      <c r="A385" s="206" t="str">
        <f t="shared" si="396"/>
        <v>Wed</v>
      </c>
      <c r="B385" s="207">
        <f t="shared" ref="B385:B448" si="457">C384</f>
        <v>45840</v>
      </c>
      <c r="C385" s="291"/>
      <c r="D385" s="294"/>
      <c r="E385" s="217">
        <f t="shared" ca="1" si="395"/>
        <v>0</v>
      </c>
      <c r="F385" s="214" t="s">
        <v>43</v>
      </c>
      <c r="H385" s="26"/>
      <c r="J385" s="35"/>
      <c r="L385" s="35"/>
      <c r="N385" s="35"/>
      <c r="P385" s="35"/>
      <c r="Q385" s="183"/>
      <c r="R385" s="35"/>
      <c r="T385" s="35"/>
      <c r="V385" s="36"/>
      <c r="W385" s="184"/>
      <c r="X385" s="25"/>
      <c r="Z385" s="25"/>
      <c r="AB385" s="26"/>
      <c r="AD385" s="25"/>
    </row>
    <row r="386" spans="1:30">
      <c r="A386" s="206" t="str">
        <f t="shared" si="398"/>
        <v>Wed</v>
      </c>
      <c r="B386" s="207">
        <f t="shared" ref="B386:B419" si="458">C384</f>
        <v>45840</v>
      </c>
      <c r="C386" s="292"/>
      <c r="D386" s="295"/>
      <c r="E386" s="217">
        <f t="shared" ca="1" si="395"/>
        <v>0</v>
      </c>
      <c r="F386" s="215" t="s">
        <v>45</v>
      </c>
      <c r="G386" s="176"/>
      <c r="H386" s="28"/>
      <c r="I386" s="181"/>
      <c r="J386" s="37"/>
      <c r="K386" s="181"/>
      <c r="L386" s="37"/>
      <c r="M386" s="181"/>
      <c r="N386" s="37"/>
      <c r="O386" s="181"/>
      <c r="P386" s="37"/>
      <c r="Q386" s="183"/>
      <c r="R386" s="37"/>
      <c r="S386" s="181"/>
      <c r="T386" s="37"/>
      <c r="U386" s="181"/>
      <c r="V386" s="38"/>
      <c r="W386" s="184"/>
      <c r="X386" s="27"/>
      <c r="Y386" s="181"/>
      <c r="Z386" s="27"/>
      <c r="AB386" s="26"/>
      <c r="AD386" s="25"/>
    </row>
    <row r="387" spans="1:30">
      <c r="A387" s="206" t="str">
        <f t="shared" si="400"/>
        <v>Thu</v>
      </c>
      <c r="B387" s="207">
        <f t="shared" ref="B387:B420" si="459">C387</f>
        <v>45841</v>
      </c>
      <c r="C387" s="290">
        <f t="shared" si="430"/>
        <v>45841</v>
      </c>
      <c r="D387" s="301" t="str">
        <f t="shared" si="402"/>
        <v>Thu</v>
      </c>
      <c r="E387" s="217">
        <f t="shared" ca="1" si="395"/>
        <v>0</v>
      </c>
      <c r="F387" s="211" t="s">
        <v>41</v>
      </c>
      <c r="H387" s="21"/>
      <c r="I387" s="180"/>
      <c r="J387" s="31"/>
      <c r="K387" s="180"/>
      <c r="L387" s="31"/>
      <c r="M387" s="180"/>
      <c r="N387" s="31"/>
      <c r="O387" s="180"/>
      <c r="P387" s="31"/>
      <c r="Q387" s="183"/>
      <c r="R387" s="31"/>
      <c r="S387" s="180"/>
      <c r="T387" s="31"/>
      <c r="U387" s="180"/>
      <c r="V387" s="39"/>
      <c r="W387" s="184"/>
      <c r="X387" s="15"/>
      <c r="Y387" s="180"/>
      <c r="Z387" s="15"/>
      <c r="AB387" s="22"/>
      <c r="AD387" s="17"/>
    </row>
    <row r="388" spans="1:30">
      <c r="A388" s="206" t="str">
        <f t="shared" si="403"/>
        <v>Thu</v>
      </c>
      <c r="B388" s="207">
        <f t="shared" ref="B388:B451" si="460">C387</f>
        <v>45841</v>
      </c>
      <c r="C388" s="291"/>
      <c r="D388" s="302"/>
      <c r="E388" s="217">
        <f t="shared" ref="E388:E451" ca="1" si="461">IF(AND(WEEKDAY(B391, 2) &lt;= 5, B391 &lt;= TODAY(), COUNTIF(AF$37:AF$49, B388) = 0), 1, IF(AND(WEEKDAY(TODAY(), 2) &gt; 5, B391 = TODAY() - WEEKDAY(TODAY(), 2) + 5, COUNTIF(AF$37:AF$49, B388) = 0), 1, 0))</f>
        <v>0</v>
      </c>
      <c r="F388" s="212" t="s">
        <v>43</v>
      </c>
      <c r="H388" s="22"/>
      <c r="J388" s="30"/>
      <c r="L388" s="30"/>
      <c r="N388" s="30"/>
      <c r="P388" s="30"/>
      <c r="Q388" s="183"/>
      <c r="R388" s="30"/>
      <c r="T388" s="30"/>
      <c r="V388" s="32"/>
      <c r="W388" s="184"/>
      <c r="X388" s="17"/>
      <c r="Z388" s="17"/>
      <c r="AB388" s="22"/>
      <c r="AD388" s="17"/>
    </row>
    <row r="389" spans="1:30">
      <c r="A389" s="206" t="str">
        <f t="shared" si="405"/>
        <v>Thu</v>
      </c>
      <c r="B389" s="207">
        <f t="shared" ref="B389:B422" si="462">C387</f>
        <v>45841</v>
      </c>
      <c r="C389" s="292"/>
      <c r="D389" s="303"/>
      <c r="E389" s="217">
        <f t="shared" ca="1" si="461"/>
        <v>0</v>
      </c>
      <c r="F389" s="212" t="s">
        <v>45</v>
      </c>
      <c r="G389" s="176"/>
      <c r="H389" s="22"/>
      <c r="J389" s="30"/>
      <c r="L389" s="30"/>
      <c r="N389" s="30"/>
      <c r="P389" s="30"/>
      <c r="Q389" s="183"/>
      <c r="R389" s="30"/>
      <c r="T389" s="30"/>
      <c r="V389" s="32"/>
      <c r="W389" s="184"/>
      <c r="X389" s="17"/>
      <c r="Y389" s="181"/>
      <c r="Z389" s="17"/>
      <c r="AB389" s="22"/>
      <c r="AD389" s="17"/>
    </row>
    <row r="390" spans="1:30">
      <c r="A390" s="206" t="str">
        <f t="shared" si="407"/>
        <v>Fri</v>
      </c>
      <c r="B390" s="207">
        <f t="shared" ref="B390:B423" si="463">C390</f>
        <v>45842</v>
      </c>
      <c r="C390" s="290">
        <f t="shared" si="430"/>
        <v>45842</v>
      </c>
      <c r="D390" s="293" t="str">
        <f t="shared" si="409"/>
        <v>Fri</v>
      </c>
      <c r="E390" s="217">
        <f t="shared" ca="1" si="461"/>
        <v>0</v>
      </c>
      <c r="F390" s="213" t="s">
        <v>41</v>
      </c>
      <c r="H390" s="24"/>
      <c r="I390" s="180"/>
      <c r="J390" s="33"/>
      <c r="K390" s="180"/>
      <c r="L390" s="33"/>
      <c r="M390" s="180"/>
      <c r="N390" s="33"/>
      <c r="O390" s="180"/>
      <c r="P390" s="33"/>
      <c r="Q390" s="183"/>
      <c r="R390" s="33"/>
      <c r="S390" s="180"/>
      <c r="T390" s="33"/>
      <c r="U390" s="180"/>
      <c r="V390" s="34"/>
      <c r="W390" s="184"/>
      <c r="X390" s="23"/>
      <c r="Y390" s="180"/>
      <c r="Z390" s="23"/>
      <c r="AB390" s="26"/>
      <c r="AD390" s="25"/>
    </row>
    <row r="391" spans="1:30">
      <c r="A391" s="206" t="str">
        <f t="shared" si="410"/>
        <v>Fri</v>
      </c>
      <c r="B391" s="207">
        <f t="shared" ref="B391:B454" si="464">C390</f>
        <v>45842</v>
      </c>
      <c r="C391" s="291"/>
      <c r="D391" s="294"/>
      <c r="E391" s="217">
        <f t="shared" ca="1" si="461"/>
        <v>0</v>
      </c>
      <c r="F391" s="214" t="s">
        <v>43</v>
      </c>
      <c r="H391" s="26"/>
      <c r="J391" s="35"/>
      <c r="L391" s="35"/>
      <c r="N391" s="35"/>
      <c r="P391" s="35"/>
      <c r="Q391" s="183"/>
      <c r="R391" s="35"/>
      <c r="T391" s="35"/>
      <c r="V391" s="36"/>
      <c r="W391" s="184"/>
      <c r="X391" s="25"/>
      <c r="Z391" s="25"/>
      <c r="AB391" s="26"/>
      <c r="AD391" s="25"/>
    </row>
    <row r="392" spans="1:30">
      <c r="A392" s="206" t="str">
        <f t="shared" si="412"/>
        <v>Fri</v>
      </c>
      <c r="B392" s="207">
        <f t="shared" ref="B392:B425" si="465">C390</f>
        <v>45842</v>
      </c>
      <c r="C392" s="292"/>
      <c r="D392" s="295"/>
      <c r="E392" s="217">
        <f t="shared" ca="1" si="461"/>
        <v>0</v>
      </c>
      <c r="F392" s="215" t="s">
        <v>45</v>
      </c>
      <c r="G392" s="176"/>
      <c r="H392" s="28"/>
      <c r="I392" s="181"/>
      <c r="J392" s="37"/>
      <c r="K392" s="181"/>
      <c r="L392" s="37"/>
      <c r="M392" s="181"/>
      <c r="N392" s="37"/>
      <c r="O392" s="181"/>
      <c r="P392" s="37"/>
      <c r="Q392" s="183"/>
      <c r="R392" s="37"/>
      <c r="S392" s="181"/>
      <c r="T392" s="37"/>
      <c r="U392" s="181"/>
      <c r="V392" s="38"/>
      <c r="W392" s="184"/>
      <c r="X392" s="27"/>
      <c r="Y392" s="181"/>
      <c r="Z392" s="27"/>
      <c r="AB392" s="26"/>
      <c r="AD392" s="25"/>
    </row>
    <row r="393" spans="1:30">
      <c r="A393" s="206" t="str">
        <f t="shared" ref="A393:A424" si="466">TEXT(C393, "ddd")</f>
        <v>Mon</v>
      </c>
      <c r="B393" s="207">
        <f t="shared" ref="B393:B426" si="467">C393</f>
        <v>45845</v>
      </c>
      <c r="C393" s="290">
        <f t="shared" si="430"/>
        <v>45845</v>
      </c>
      <c r="D393" s="301" t="str">
        <f t="shared" si="416"/>
        <v>Mon</v>
      </c>
      <c r="E393" s="217">
        <f t="shared" ca="1" si="461"/>
        <v>0</v>
      </c>
      <c r="F393" s="211" t="s">
        <v>41</v>
      </c>
      <c r="H393" s="21"/>
      <c r="I393" s="180"/>
      <c r="J393" s="31"/>
      <c r="K393" s="180"/>
      <c r="L393" s="31"/>
      <c r="M393" s="180"/>
      <c r="N393" s="31"/>
      <c r="O393" s="180"/>
      <c r="P393" s="31"/>
      <c r="Q393" s="183"/>
      <c r="R393" s="31"/>
      <c r="S393" s="180"/>
      <c r="T393" s="31"/>
      <c r="U393" s="180"/>
      <c r="V393" s="39"/>
      <c r="W393" s="184"/>
      <c r="X393" s="15"/>
      <c r="Y393" s="180"/>
      <c r="Z393" s="15"/>
      <c r="AB393" s="22"/>
      <c r="AD393" s="17"/>
    </row>
    <row r="394" spans="1:30">
      <c r="A394" s="206" t="str">
        <f t="shared" ref="A394:A425" si="468">A393</f>
        <v>Mon</v>
      </c>
      <c r="B394" s="207">
        <f t="shared" ref="B394:B457" si="469">C393</f>
        <v>45845</v>
      </c>
      <c r="C394" s="291"/>
      <c r="D394" s="302"/>
      <c r="E394" s="217">
        <f t="shared" ca="1" si="461"/>
        <v>0</v>
      </c>
      <c r="F394" s="212" t="s">
        <v>43</v>
      </c>
      <c r="H394" s="22"/>
      <c r="J394" s="30"/>
      <c r="L394" s="30"/>
      <c r="N394" s="30"/>
      <c r="P394" s="30"/>
      <c r="Q394" s="183"/>
      <c r="R394" s="30"/>
      <c r="T394" s="30"/>
      <c r="V394" s="32"/>
      <c r="W394" s="184"/>
      <c r="X394" s="17"/>
      <c r="Z394" s="17"/>
      <c r="AB394" s="22"/>
      <c r="AD394" s="17"/>
    </row>
    <row r="395" spans="1:30">
      <c r="A395" s="206" t="str">
        <f t="shared" ref="A395" si="470">A393</f>
        <v>Mon</v>
      </c>
      <c r="B395" s="207">
        <f t="shared" ref="B395:B428" si="471">C393</f>
        <v>45845</v>
      </c>
      <c r="C395" s="292"/>
      <c r="D395" s="303"/>
      <c r="E395" s="217">
        <f t="shared" ca="1" si="461"/>
        <v>0</v>
      </c>
      <c r="F395" s="212" t="s">
        <v>45</v>
      </c>
      <c r="G395" s="176"/>
      <c r="H395" s="22"/>
      <c r="J395" s="30"/>
      <c r="L395" s="30"/>
      <c r="N395" s="30"/>
      <c r="P395" s="30"/>
      <c r="Q395" s="183"/>
      <c r="R395" s="30"/>
      <c r="T395" s="30"/>
      <c r="V395" s="32"/>
      <c r="W395" s="184"/>
      <c r="X395" s="17"/>
      <c r="Y395" s="181"/>
      <c r="Z395" s="17"/>
      <c r="AB395" s="22"/>
      <c r="AD395" s="17"/>
    </row>
    <row r="396" spans="1:30">
      <c r="A396" s="206" t="str">
        <f t="shared" ref="A396:A459" si="472">TEXT(C396, "ddd")</f>
        <v>Tue</v>
      </c>
      <c r="B396" s="207">
        <f t="shared" ref="B396:B429" si="473">C396</f>
        <v>45846</v>
      </c>
      <c r="C396" s="290">
        <f t="shared" si="430"/>
        <v>45846</v>
      </c>
      <c r="D396" s="293" t="str">
        <f t="shared" ref="D396" si="474">IF(WEEKDAY(C393, 2) &lt; 5, TEXT(C393 + 1, "ddd"), TEXT(C393 + 3, "ddd"))</f>
        <v>Tue</v>
      </c>
      <c r="E396" s="217">
        <f t="shared" ca="1" si="461"/>
        <v>0</v>
      </c>
      <c r="F396" s="213" t="s">
        <v>41</v>
      </c>
      <c r="H396" s="21"/>
      <c r="I396" s="180"/>
      <c r="J396" s="31"/>
      <c r="K396" s="180"/>
      <c r="L396" s="31"/>
      <c r="M396" s="180"/>
      <c r="N396" s="31"/>
      <c r="O396" s="180"/>
      <c r="P396" s="31"/>
      <c r="Q396" s="183"/>
      <c r="R396" s="31"/>
      <c r="S396" s="180"/>
      <c r="T396" s="31"/>
      <c r="U396" s="180"/>
      <c r="V396" s="39"/>
      <c r="W396" s="184"/>
      <c r="X396" s="15"/>
      <c r="Y396" s="180"/>
      <c r="Z396" s="15"/>
      <c r="AB396" s="22"/>
      <c r="AD396" s="17"/>
    </row>
    <row r="397" spans="1:30">
      <c r="A397" s="206" t="str">
        <f t="shared" ref="A397:A460" si="475">A396</f>
        <v>Tue</v>
      </c>
      <c r="B397" s="207">
        <f t="shared" ref="B397:B460" si="476">C396</f>
        <v>45846</v>
      </c>
      <c r="C397" s="291"/>
      <c r="D397" s="294"/>
      <c r="E397" s="217">
        <f t="shared" ca="1" si="461"/>
        <v>0</v>
      </c>
      <c r="F397" s="214" t="s">
        <v>43</v>
      </c>
      <c r="H397" s="22"/>
      <c r="J397" s="30"/>
      <c r="L397" s="30"/>
      <c r="N397" s="30"/>
      <c r="P397" s="30"/>
      <c r="Q397" s="183"/>
      <c r="R397" s="30"/>
      <c r="T397" s="30"/>
      <c r="V397" s="32"/>
      <c r="W397" s="184"/>
      <c r="X397" s="17"/>
      <c r="Z397" s="17"/>
      <c r="AB397" s="22"/>
      <c r="AD397" s="17"/>
    </row>
    <row r="398" spans="1:30">
      <c r="A398" s="206" t="str">
        <f t="shared" ref="A398:A458" si="477">A396</f>
        <v>Tue</v>
      </c>
      <c r="B398" s="207">
        <f t="shared" ref="B398:B431" si="478">C396</f>
        <v>45846</v>
      </c>
      <c r="C398" s="292"/>
      <c r="D398" s="295"/>
      <c r="E398" s="217">
        <f t="shared" ca="1" si="461"/>
        <v>0</v>
      </c>
      <c r="F398" s="215" t="s">
        <v>45</v>
      </c>
      <c r="G398" s="176"/>
      <c r="H398" s="22"/>
      <c r="J398" s="30"/>
      <c r="L398" s="30"/>
      <c r="N398" s="30"/>
      <c r="P398" s="30"/>
      <c r="Q398" s="183"/>
      <c r="R398" s="30"/>
      <c r="T398" s="30"/>
      <c r="V398" s="32"/>
      <c r="W398" s="184"/>
      <c r="X398" s="17"/>
      <c r="Y398" s="181"/>
      <c r="Z398" s="17"/>
      <c r="AB398" s="22"/>
      <c r="AD398" s="17"/>
    </row>
    <row r="399" spans="1:30">
      <c r="A399" s="206" t="str">
        <f t="shared" ref="A399:A462" si="479">TEXT(C399, "ddd")</f>
        <v>Wed</v>
      </c>
      <c r="B399" s="207">
        <f t="shared" ref="B399" si="480">C399</f>
        <v>45847</v>
      </c>
      <c r="C399" s="290">
        <f t="shared" si="430"/>
        <v>45847</v>
      </c>
      <c r="D399" s="301" t="str">
        <f t="shared" ref="D399:D459" si="481">IF(WEEKDAY(C396, 2) &lt; 5, TEXT(C396 + 1, "ddd"), TEXT(C396 + 3, "ddd"))</f>
        <v>Wed</v>
      </c>
      <c r="E399" s="217">
        <f t="shared" ca="1" si="461"/>
        <v>0</v>
      </c>
      <c r="F399" s="211" t="s">
        <v>41</v>
      </c>
      <c r="H399" s="24"/>
      <c r="I399" s="180"/>
      <c r="J399" s="33"/>
      <c r="K399" s="180"/>
      <c r="L399" s="33"/>
      <c r="M399" s="180"/>
      <c r="N399" s="33"/>
      <c r="O399" s="180"/>
      <c r="P399" s="33"/>
      <c r="Q399" s="183"/>
      <c r="R399" s="33"/>
      <c r="S399" s="180"/>
      <c r="T399" s="33"/>
      <c r="U399" s="180"/>
      <c r="V399" s="34"/>
      <c r="W399" s="184"/>
      <c r="X399" s="23"/>
      <c r="Y399" s="180"/>
      <c r="Z399" s="23"/>
      <c r="AB399" s="26"/>
      <c r="AD399" s="25"/>
    </row>
    <row r="400" spans="1:30">
      <c r="A400" s="206" t="str">
        <f t="shared" ref="A400:A463" si="482">A399</f>
        <v>Wed</v>
      </c>
      <c r="B400" s="207">
        <f t="shared" ref="B400:B431" si="483">C399</f>
        <v>45847</v>
      </c>
      <c r="C400" s="291"/>
      <c r="D400" s="302"/>
      <c r="E400" s="217">
        <f t="shared" ca="1" si="461"/>
        <v>0</v>
      </c>
      <c r="F400" s="212" t="s">
        <v>43</v>
      </c>
      <c r="H400" s="26"/>
      <c r="J400" s="35"/>
      <c r="L400" s="35"/>
      <c r="N400" s="35"/>
      <c r="P400" s="35"/>
      <c r="Q400" s="183"/>
      <c r="R400" s="35"/>
      <c r="T400" s="35"/>
      <c r="V400" s="36"/>
      <c r="W400" s="184"/>
      <c r="X400" s="25"/>
      <c r="Z400" s="25"/>
      <c r="AB400" s="26"/>
      <c r="AD400" s="25"/>
    </row>
    <row r="401" spans="1:30">
      <c r="A401" s="206" t="str">
        <f t="shared" ref="A401:A461" si="484">A399</f>
        <v>Wed</v>
      </c>
      <c r="B401" s="207">
        <f t="shared" ref="B401" si="485">C399</f>
        <v>45847</v>
      </c>
      <c r="C401" s="292"/>
      <c r="D401" s="303"/>
      <c r="E401" s="217">
        <f t="shared" ca="1" si="461"/>
        <v>0</v>
      </c>
      <c r="F401" s="212" t="s">
        <v>45</v>
      </c>
      <c r="G401" s="176"/>
      <c r="H401" s="28"/>
      <c r="I401" s="181"/>
      <c r="J401" s="37"/>
      <c r="K401" s="181"/>
      <c r="L401" s="37"/>
      <c r="M401" s="181"/>
      <c r="N401" s="37"/>
      <c r="O401" s="181"/>
      <c r="P401" s="37"/>
      <c r="Q401" s="183"/>
      <c r="R401" s="37"/>
      <c r="S401" s="181"/>
      <c r="T401" s="37"/>
      <c r="U401" s="181"/>
      <c r="V401" s="38"/>
      <c r="W401" s="184"/>
      <c r="X401" s="27"/>
      <c r="Y401" s="181"/>
      <c r="Z401" s="27"/>
      <c r="AB401" s="26"/>
      <c r="AD401" s="25"/>
    </row>
    <row r="402" spans="1:30">
      <c r="A402" s="206" t="str">
        <f t="shared" ref="A402:A465" si="486">TEXT(C402, "ddd")</f>
        <v>Thu</v>
      </c>
      <c r="B402" s="207">
        <f t="shared" ref="B402" si="487">C402</f>
        <v>45848</v>
      </c>
      <c r="C402" s="290">
        <f t="shared" si="430"/>
        <v>45848</v>
      </c>
      <c r="D402" s="293" t="str">
        <f t="shared" ref="D402:D462" si="488">IF(WEEKDAY(C399, 2) &lt; 5, TEXT(C399 + 1, "ddd"), TEXT(C399 + 3, "ddd"))</f>
        <v>Thu</v>
      </c>
      <c r="E402" s="217">
        <f t="shared" ca="1" si="461"/>
        <v>0</v>
      </c>
      <c r="F402" s="213" t="s">
        <v>41</v>
      </c>
      <c r="H402" s="21"/>
      <c r="I402" s="180"/>
      <c r="J402" s="31"/>
      <c r="K402" s="180"/>
      <c r="L402" s="31"/>
      <c r="M402" s="180"/>
      <c r="N402" s="31"/>
      <c r="O402" s="180"/>
      <c r="P402" s="31"/>
      <c r="Q402" s="183"/>
      <c r="R402" s="31"/>
      <c r="S402" s="180"/>
      <c r="T402" s="31"/>
      <c r="U402" s="180"/>
      <c r="V402" s="39"/>
      <c r="W402" s="184"/>
      <c r="X402" s="15"/>
      <c r="Y402" s="180"/>
      <c r="Z402" s="15"/>
      <c r="AB402" s="22"/>
      <c r="AD402" s="17"/>
    </row>
    <row r="403" spans="1:30">
      <c r="A403" s="206" t="str">
        <f t="shared" ref="A403:A466" si="489">A402</f>
        <v>Thu</v>
      </c>
      <c r="B403" s="207">
        <f t="shared" ref="B403:B434" si="490">C402</f>
        <v>45848</v>
      </c>
      <c r="C403" s="291"/>
      <c r="D403" s="294"/>
      <c r="E403" s="217">
        <f t="shared" ca="1" si="461"/>
        <v>0</v>
      </c>
      <c r="F403" s="214" t="s">
        <v>43</v>
      </c>
      <c r="H403" s="22"/>
      <c r="J403" s="30"/>
      <c r="L403" s="30"/>
      <c r="N403" s="30"/>
      <c r="P403" s="30"/>
      <c r="Q403" s="183"/>
      <c r="R403" s="30"/>
      <c r="T403" s="30"/>
      <c r="V403" s="32"/>
      <c r="W403" s="184"/>
      <c r="X403" s="17"/>
      <c r="Z403" s="17"/>
      <c r="AB403" s="22"/>
      <c r="AD403" s="17"/>
    </row>
    <row r="404" spans="1:30">
      <c r="A404" s="206" t="str">
        <f t="shared" ref="A404:A464" si="491">A402</f>
        <v>Thu</v>
      </c>
      <c r="B404" s="207">
        <f t="shared" ref="B404" si="492">C402</f>
        <v>45848</v>
      </c>
      <c r="C404" s="292"/>
      <c r="D404" s="295"/>
      <c r="E404" s="217">
        <f t="shared" ca="1" si="461"/>
        <v>0</v>
      </c>
      <c r="F404" s="215" t="s">
        <v>45</v>
      </c>
      <c r="G404" s="176"/>
      <c r="H404" s="22"/>
      <c r="J404" s="30"/>
      <c r="L404" s="30"/>
      <c r="N404" s="30"/>
      <c r="P404" s="30"/>
      <c r="Q404" s="183"/>
      <c r="R404" s="30"/>
      <c r="T404" s="30"/>
      <c r="V404" s="32"/>
      <c r="W404" s="184"/>
      <c r="X404" s="17"/>
      <c r="Y404" s="181"/>
      <c r="Z404" s="17"/>
      <c r="AB404" s="22"/>
      <c r="AD404" s="17"/>
    </row>
    <row r="405" spans="1:30">
      <c r="A405" s="206" t="str">
        <f t="shared" ref="A405:A468" si="493">TEXT(C405, "ddd")</f>
        <v>Fri</v>
      </c>
      <c r="B405" s="207">
        <f t="shared" si="440"/>
        <v>45849</v>
      </c>
      <c r="C405" s="290">
        <f t="shared" si="430"/>
        <v>45849</v>
      </c>
      <c r="D405" s="301" t="str">
        <f t="shared" ref="D405:D465" si="494">IF(WEEKDAY(C402, 2) &lt; 5, TEXT(C402 + 1, "ddd"), TEXT(C402 + 3, "ddd"))</f>
        <v>Fri</v>
      </c>
      <c r="E405" s="217">
        <f t="shared" ca="1" si="461"/>
        <v>0</v>
      </c>
      <c r="F405" s="211" t="s">
        <v>41</v>
      </c>
      <c r="H405" s="24"/>
      <c r="I405" s="180"/>
      <c r="J405" s="33"/>
      <c r="K405" s="180"/>
      <c r="L405" s="33"/>
      <c r="M405" s="180"/>
      <c r="N405" s="33"/>
      <c r="O405" s="180"/>
      <c r="P405" s="33"/>
      <c r="Q405" s="183"/>
      <c r="R405" s="33"/>
      <c r="S405" s="180"/>
      <c r="T405" s="33"/>
      <c r="U405" s="180"/>
      <c r="V405" s="34"/>
      <c r="W405" s="184"/>
      <c r="X405" s="23"/>
      <c r="Y405" s="180"/>
      <c r="Z405" s="23"/>
      <c r="AB405" s="26"/>
      <c r="AD405" s="25"/>
    </row>
    <row r="406" spans="1:30">
      <c r="A406" s="206" t="str">
        <f t="shared" ref="A406:A469" si="495">A405</f>
        <v>Fri</v>
      </c>
      <c r="B406" s="207">
        <f t="shared" si="441"/>
        <v>45849</v>
      </c>
      <c r="C406" s="291"/>
      <c r="D406" s="302"/>
      <c r="E406" s="217">
        <f t="shared" ca="1" si="461"/>
        <v>0</v>
      </c>
      <c r="F406" s="212" t="s">
        <v>43</v>
      </c>
      <c r="H406" s="26"/>
      <c r="J406" s="35"/>
      <c r="L406" s="35"/>
      <c r="N406" s="35"/>
      <c r="P406" s="35"/>
      <c r="Q406" s="183"/>
      <c r="R406" s="35"/>
      <c r="T406" s="35"/>
      <c r="V406" s="36"/>
      <c r="W406" s="184"/>
      <c r="X406" s="25"/>
      <c r="Z406" s="25"/>
      <c r="AB406" s="26"/>
      <c r="AD406" s="25"/>
    </row>
    <row r="407" spans="1:30">
      <c r="A407" s="206" t="str">
        <f t="shared" ref="A407:A467" si="496">A405</f>
        <v>Fri</v>
      </c>
      <c r="B407" s="207">
        <f t="shared" si="442"/>
        <v>45849</v>
      </c>
      <c r="C407" s="292"/>
      <c r="D407" s="303"/>
      <c r="E407" s="217">
        <f t="shared" ca="1" si="461"/>
        <v>0</v>
      </c>
      <c r="F407" s="212" t="s">
        <v>45</v>
      </c>
      <c r="G407" s="176"/>
      <c r="H407" s="28"/>
      <c r="I407" s="181"/>
      <c r="J407" s="37"/>
      <c r="K407" s="181"/>
      <c r="L407" s="37"/>
      <c r="M407" s="181"/>
      <c r="N407" s="37"/>
      <c r="O407" s="181"/>
      <c r="P407" s="37"/>
      <c r="Q407" s="183"/>
      <c r="R407" s="37"/>
      <c r="S407" s="181"/>
      <c r="T407" s="37"/>
      <c r="U407" s="181"/>
      <c r="V407" s="38"/>
      <c r="W407" s="184"/>
      <c r="X407" s="27"/>
      <c r="Y407" s="181"/>
      <c r="Z407" s="27"/>
      <c r="AB407" s="26"/>
      <c r="AD407" s="25"/>
    </row>
    <row r="408" spans="1:30">
      <c r="A408" s="206" t="str">
        <f t="shared" ref="A408:A439" si="497">TEXT(C408, "ddd")</f>
        <v>Mon</v>
      </c>
      <c r="B408" s="207">
        <f t="shared" si="443"/>
        <v>45852</v>
      </c>
      <c r="C408" s="290">
        <f t="shared" si="430"/>
        <v>45852</v>
      </c>
      <c r="D408" s="293" t="str">
        <f t="shared" ref="D408:D468" si="498">IF(WEEKDAY(C405, 2) &lt; 5, TEXT(C405 + 1, "ddd"), TEXT(C405 + 3, "ddd"))</f>
        <v>Mon</v>
      </c>
      <c r="E408" s="217">
        <f t="shared" ca="1" si="461"/>
        <v>0</v>
      </c>
      <c r="F408" s="213" t="s">
        <v>41</v>
      </c>
      <c r="H408" s="21"/>
      <c r="I408" s="180"/>
      <c r="J408" s="31"/>
      <c r="K408" s="180"/>
      <c r="L408" s="31"/>
      <c r="M408" s="180"/>
      <c r="N408" s="31"/>
      <c r="O408" s="180"/>
      <c r="P408" s="31"/>
      <c r="Q408" s="183"/>
      <c r="R408" s="31"/>
      <c r="S408" s="180"/>
      <c r="T408" s="31"/>
      <c r="U408" s="180"/>
      <c r="V408" s="39"/>
      <c r="W408" s="184"/>
      <c r="X408" s="15"/>
      <c r="Y408" s="180"/>
      <c r="Z408" s="15"/>
      <c r="AB408" s="22"/>
      <c r="AD408" s="17"/>
    </row>
    <row r="409" spans="1:30">
      <c r="A409" s="206" t="str">
        <f t="shared" ref="A409:A440" si="499">A408</f>
        <v>Mon</v>
      </c>
      <c r="B409" s="207">
        <f t="shared" si="444"/>
        <v>45852</v>
      </c>
      <c r="C409" s="291"/>
      <c r="D409" s="294"/>
      <c r="E409" s="217">
        <f t="shared" ca="1" si="461"/>
        <v>0</v>
      </c>
      <c r="F409" s="214" t="s">
        <v>43</v>
      </c>
      <c r="H409" s="22"/>
      <c r="J409" s="30"/>
      <c r="L409" s="30"/>
      <c r="N409" s="30"/>
      <c r="P409" s="30"/>
      <c r="Q409" s="183"/>
      <c r="R409" s="30"/>
      <c r="T409" s="30"/>
      <c r="V409" s="32"/>
      <c r="W409" s="184"/>
      <c r="X409" s="17"/>
      <c r="Z409" s="17"/>
      <c r="AB409" s="22"/>
      <c r="AD409" s="17"/>
    </row>
    <row r="410" spans="1:30">
      <c r="A410" s="206" t="str">
        <f t="shared" ref="A410" si="500">A408</f>
        <v>Mon</v>
      </c>
      <c r="B410" s="207">
        <f t="shared" si="445"/>
        <v>45852</v>
      </c>
      <c r="C410" s="292"/>
      <c r="D410" s="295"/>
      <c r="E410" s="217">
        <f t="shared" ca="1" si="461"/>
        <v>0</v>
      </c>
      <c r="F410" s="215" t="s">
        <v>45</v>
      </c>
      <c r="G410" s="176"/>
      <c r="H410" s="22"/>
      <c r="J410" s="30"/>
      <c r="L410" s="30"/>
      <c r="N410" s="30"/>
      <c r="P410" s="30"/>
      <c r="Q410" s="183"/>
      <c r="R410" s="30"/>
      <c r="T410" s="30"/>
      <c r="V410" s="32"/>
      <c r="W410" s="184"/>
      <c r="X410" s="17"/>
      <c r="Y410" s="181"/>
      <c r="Z410" s="17"/>
      <c r="AB410" s="22"/>
      <c r="AD410" s="17"/>
    </row>
    <row r="411" spans="1:30">
      <c r="A411" s="206" t="str">
        <f t="shared" si="472"/>
        <v>Tue</v>
      </c>
      <c r="B411" s="207">
        <f t="shared" si="447"/>
        <v>45853</v>
      </c>
      <c r="C411" s="290">
        <f t="shared" si="430"/>
        <v>45853</v>
      </c>
      <c r="D411" s="301" t="str">
        <f t="shared" ref="D411" si="501">IF(WEEKDAY(C408, 2) &lt; 5, TEXT(C408 + 1, "ddd"), TEXT(C408 + 3, "ddd"))</f>
        <v>Tue</v>
      </c>
      <c r="E411" s="217">
        <f t="shared" ca="1" si="461"/>
        <v>0</v>
      </c>
      <c r="F411" s="211" t="s">
        <v>41</v>
      </c>
      <c r="H411" s="21"/>
      <c r="I411" s="180"/>
      <c r="J411" s="31"/>
      <c r="K411" s="180"/>
      <c r="L411" s="31"/>
      <c r="M411" s="180"/>
      <c r="N411" s="31"/>
      <c r="O411" s="180"/>
      <c r="P411" s="31"/>
      <c r="Q411" s="183"/>
      <c r="R411" s="31"/>
      <c r="S411" s="180"/>
      <c r="T411" s="31"/>
      <c r="U411" s="180"/>
      <c r="V411" s="39"/>
      <c r="W411" s="184"/>
      <c r="X411" s="15"/>
      <c r="Y411" s="180"/>
      <c r="Z411" s="15"/>
      <c r="AB411" s="22"/>
      <c r="AD411" s="17"/>
    </row>
    <row r="412" spans="1:30">
      <c r="A412" s="206" t="str">
        <f t="shared" si="475"/>
        <v>Tue</v>
      </c>
      <c r="B412" s="207">
        <f t="shared" si="449"/>
        <v>45853</v>
      </c>
      <c r="C412" s="291"/>
      <c r="D412" s="302"/>
      <c r="E412" s="217">
        <f t="shared" ca="1" si="461"/>
        <v>0</v>
      </c>
      <c r="F412" s="212" t="s">
        <v>43</v>
      </c>
      <c r="H412" s="22"/>
      <c r="J412" s="30"/>
      <c r="L412" s="30"/>
      <c r="N412" s="30"/>
      <c r="P412" s="30"/>
      <c r="Q412" s="183"/>
      <c r="R412" s="30"/>
      <c r="T412" s="30"/>
      <c r="V412" s="32"/>
      <c r="W412" s="184"/>
      <c r="X412" s="17"/>
      <c r="Z412" s="17"/>
      <c r="AB412" s="22"/>
      <c r="AD412" s="17"/>
    </row>
    <row r="413" spans="1:30">
      <c r="A413" s="206" t="str">
        <f t="shared" si="477"/>
        <v>Tue</v>
      </c>
      <c r="B413" s="207">
        <f t="shared" si="451"/>
        <v>45853</v>
      </c>
      <c r="C413" s="292"/>
      <c r="D413" s="303"/>
      <c r="E413" s="217">
        <f t="shared" ca="1" si="461"/>
        <v>0</v>
      </c>
      <c r="F413" s="212" t="s">
        <v>45</v>
      </c>
      <c r="G413" s="176"/>
      <c r="H413" s="22"/>
      <c r="J413" s="30"/>
      <c r="L413" s="30"/>
      <c r="N413" s="30"/>
      <c r="P413" s="30"/>
      <c r="Q413" s="183"/>
      <c r="R413" s="30"/>
      <c r="T413" s="30"/>
      <c r="V413" s="32"/>
      <c r="W413" s="184"/>
      <c r="X413" s="17"/>
      <c r="Y413" s="181"/>
      <c r="Z413" s="17"/>
      <c r="AB413" s="22"/>
      <c r="AD413" s="17"/>
    </row>
    <row r="414" spans="1:30">
      <c r="A414" s="206" t="str">
        <f t="shared" si="479"/>
        <v>Wed</v>
      </c>
      <c r="B414" s="207">
        <f t="shared" si="452"/>
        <v>45854</v>
      </c>
      <c r="C414" s="290">
        <f t="shared" si="430"/>
        <v>45854</v>
      </c>
      <c r="D414" s="293" t="str">
        <f t="shared" si="481"/>
        <v>Wed</v>
      </c>
      <c r="E414" s="217">
        <f t="shared" ca="1" si="461"/>
        <v>0</v>
      </c>
      <c r="F414" s="213" t="s">
        <v>41</v>
      </c>
      <c r="H414" s="24"/>
      <c r="I414" s="180"/>
      <c r="J414" s="33"/>
      <c r="K414" s="180"/>
      <c r="L414" s="33"/>
      <c r="M414" s="180"/>
      <c r="N414" s="33"/>
      <c r="O414" s="180"/>
      <c r="P414" s="33"/>
      <c r="Q414" s="183"/>
      <c r="R414" s="33"/>
      <c r="S414" s="180"/>
      <c r="T414" s="33"/>
      <c r="U414" s="180"/>
      <c r="V414" s="34"/>
      <c r="W414" s="184"/>
      <c r="X414" s="23"/>
      <c r="Y414" s="180"/>
      <c r="Z414" s="23"/>
      <c r="AB414" s="26"/>
      <c r="AD414" s="25"/>
    </row>
    <row r="415" spans="1:30">
      <c r="A415" s="206" t="str">
        <f t="shared" si="482"/>
        <v>Wed</v>
      </c>
      <c r="B415" s="207">
        <f t="shared" si="454"/>
        <v>45854</v>
      </c>
      <c r="C415" s="291"/>
      <c r="D415" s="294"/>
      <c r="E415" s="217">
        <f t="shared" ca="1" si="461"/>
        <v>0</v>
      </c>
      <c r="F415" s="214" t="s">
        <v>43</v>
      </c>
      <c r="H415" s="26"/>
      <c r="J415" s="35"/>
      <c r="L415" s="35"/>
      <c r="N415" s="35"/>
      <c r="P415" s="35"/>
      <c r="Q415" s="183"/>
      <c r="R415" s="35"/>
      <c r="T415" s="35"/>
      <c r="V415" s="36"/>
      <c r="W415" s="184"/>
      <c r="X415" s="25"/>
      <c r="Z415" s="25"/>
      <c r="AB415" s="26"/>
      <c r="AD415" s="25"/>
    </row>
    <row r="416" spans="1:30">
      <c r="A416" s="206" t="str">
        <f t="shared" si="484"/>
        <v>Wed</v>
      </c>
      <c r="B416" s="207">
        <f t="shared" si="455"/>
        <v>45854</v>
      </c>
      <c r="C416" s="292"/>
      <c r="D416" s="295"/>
      <c r="E416" s="217">
        <f t="shared" ca="1" si="461"/>
        <v>0</v>
      </c>
      <c r="F416" s="215" t="s">
        <v>45</v>
      </c>
      <c r="G416" s="176"/>
      <c r="H416" s="28"/>
      <c r="I416" s="181"/>
      <c r="J416" s="37"/>
      <c r="K416" s="181"/>
      <c r="L416" s="37"/>
      <c r="M416" s="181"/>
      <c r="N416" s="37"/>
      <c r="O416" s="181"/>
      <c r="P416" s="37"/>
      <c r="Q416" s="183"/>
      <c r="R416" s="37"/>
      <c r="S416" s="181"/>
      <c r="T416" s="37"/>
      <c r="U416" s="181"/>
      <c r="V416" s="38"/>
      <c r="W416" s="184"/>
      <c r="X416" s="27"/>
      <c r="Y416" s="181"/>
      <c r="Z416" s="27"/>
      <c r="AB416" s="26"/>
      <c r="AD416" s="25"/>
    </row>
    <row r="417" spans="1:30">
      <c r="A417" s="206" t="str">
        <f t="shared" si="486"/>
        <v>Thu</v>
      </c>
      <c r="B417" s="207">
        <f t="shared" si="456"/>
        <v>45855</v>
      </c>
      <c r="C417" s="290">
        <f t="shared" si="430"/>
        <v>45855</v>
      </c>
      <c r="D417" s="301" t="str">
        <f t="shared" si="488"/>
        <v>Thu</v>
      </c>
      <c r="E417" s="217">
        <f t="shared" ca="1" si="461"/>
        <v>0</v>
      </c>
      <c r="F417" s="211" t="s">
        <v>41</v>
      </c>
      <c r="H417" s="21"/>
      <c r="I417" s="180"/>
      <c r="J417" s="31"/>
      <c r="K417" s="180"/>
      <c r="L417" s="31"/>
      <c r="M417" s="180"/>
      <c r="N417" s="31"/>
      <c r="O417" s="180"/>
      <c r="P417" s="31"/>
      <c r="Q417" s="183"/>
      <c r="R417" s="31"/>
      <c r="S417" s="180"/>
      <c r="T417" s="31"/>
      <c r="U417" s="180"/>
      <c r="V417" s="39"/>
      <c r="W417" s="184"/>
      <c r="X417" s="15"/>
      <c r="Y417" s="180"/>
      <c r="Z417" s="15"/>
      <c r="AB417" s="22"/>
      <c r="AD417" s="17"/>
    </row>
    <row r="418" spans="1:30">
      <c r="A418" s="206" t="str">
        <f t="shared" si="489"/>
        <v>Thu</v>
      </c>
      <c r="B418" s="207">
        <f t="shared" si="457"/>
        <v>45855</v>
      </c>
      <c r="C418" s="291"/>
      <c r="D418" s="302"/>
      <c r="E418" s="217">
        <f t="shared" ca="1" si="461"/>
        <v>0</v>
      </c>
      <c r="F418" s="212" t="s">
        <v>43</v>
      </c>
      <c r="H418" s="22"/>
      <c r="J418" s="30"/>
      <c r="L418" s="30"/>
      <c r="N418" s="30"/>
      <c r="P418" s="30"/>
      <c r="Q418" s="183"/>
      <c r="R418" s="30"/>
      <c r="T418" s="30"/>
      <c r="V418" s="32"/>
      <c r="W418" s="184"/>
      <c r="X418" s="17"/>
      <c r="Z418" s="17"/>
      <c r="AB418" s="22"/>
      <c r="AD418" s="17"/>
    </row>
    <row r="419" spans="1:30">
      <c r="A419" s="206" t="str">
        <f t="shared" si="491"/>
        <v>Thu</v>
      </c>
      <c r="B419" s="207">
        <f t="shared" si="458"/>
        <v>45855</v>
      </c>
      <c r="C419" s="292"/>
      <c r="D419" s="303"/>
      <c r="E419" s="217">
        <f t="shared" ca="1" si="461"/>
        <v>0</v>
      </c>
      <c r="F419" s="212" t="s">
        <v>45</v>
      </c>
      <c r="G419" s="176"/>
      <c r="H419" s="22"/>
      <c r="J419" s="30"/>
      <c r="L419" s="30"/>
      <c r="N419" s="30"/>
      <c r="P419" s="30"/>
      <c r="Q419" s="183"/>
      <c r="R419" s="30"/>
      <c r="T419" s="30"/>
      <c r="V419" s="32"/>
      <c r="W419" s="184"/>
      <c r="X419" s="17"/>
      <c r="Y419" s="181"/>
      <c r="Z419" s="17"/>
      <c r="AB419" s="22"/>
      <c r="AD419" s="17"/>
    </row>
    <row r="420" spans="1:30">
      <c r="A420" s="206" t="str">
        <f t="shared" si="493"/>
        <v>Fri</v>
      </c>
      <c r="B420" s="207">
        <f t="shared" si="459"/>
        <v>45856</v>
      </c>
      <c r="C420" s="290">
        <f t="shared" si="430"/>
        <v>45856</v>
      </c>
      <c r="D420" s="293" t="str">
        <f t="shared" si="494"/>
        <v>Fri</v>
      </c>
      <c r="E420" s="217">
        <f t="shared" ca="1" si="461"/>
        <v>0</v>
      </c>
      <c r="F420" s="213" t="s">
        <v>41</v>
      </c>
      <c r="H420" s="24"/>
      <c r="I420" s="180"/>
      <c r="J420" s="33"/>
      <c r="K420" s="180"/>
      <c r="L420" s="33"/>
      <c r="M420" s="180"/>
      <c r="N420" s="33"/>
      <c r="O420" s="180"/>
      <c r="P420" s="33"/>
      <c r="Q420" s="183"/>
      <c r="R420" s="33"/>
      <c r="S420" s="180"/>
      <c r="T420" s="33"/>
      <c r="U420" s="180"/>
      <c r="V420" s="34"/>
      <c r="W420" s="184"/>
      <c r="X420" s="23"/>
      <c r="Y420" s="180"/>
      <c r="Z420" s="23"/>
      <c r="AB420" s="26"/>
      <c r="AD420" s="25"/>
    </row>
    <row r="421" spans="1:30">
      <c r="A421" s="206" t="str">
        <f t="shared" si="495"/>
        <v>Fri</v>
      </c>
      <c r="B421" s="207">
        <f t="shared" si="460"/>
        <v>45856</v>
      </c>
      <c r="C421" s="291"/>
      <c r="D421" s="294"/>
      <c r="E421" s="217">
        <f t="shared" ca="1" si="461"/>
        <v>0</v>
      </c>
      <c r="F421" s="214" t="s">
        <v>43</v>
      </c>
      <c r="H421" s="26"/>
      <c r="J421" s="35"/>
      <c r="L421" s="35"/>
      <c r="N421" s="35"/>
      <c r="P421" s="35"/>
      <c r="Q421" s="183"/>
      <c r="R421" s="35"/>
      <c r="T421" s="35"/>
      <c r="V421" s="36"/>
      <c r="W421" s="184"/>
      <c r="X421" s="25"/>
      <c r="Z421" s="25"/>
      <c r="AB421" s="26"/>
      <c r="AD421" s="25"/>
    </row>
    <row r="422" spans="1:30">
      <c r="A422" s="206" t="str">
        <f t="shared" si="496"/>
        <v>Fri</v>
      </c>
      <c r="B422" s="207">
        <f t="shared" si="462"/>
        <v>45856</v>
      </c>
      <c r="C422" s="292"/>
      <c r="D422" s="295"/>
      <c r="E422" s="217">
        <f t="shared" ca="1" si="461"/>
        <v>0</v>
      </c>
      <c r="F422" s="215" t="s">
        <v>45</v>
      </c>
      <c r="G422" s="176"/>
      <c r="H422" s="28"/>
      <c r="I422" s="181"/>
      <c r="J422" s="37"/>
      <c r="K422" s="181"/>
      <c r="L422" s="37"/>
      <c r="M422" s="181"/>
      <c r="N422" s="37"/>
      <c r="O422" s="181"/>
      <c r="P422" s="37"/>
      <c r="Q422" s="183"/>
      <c r="R422" s="37"/>
      <c r="S422" s="181"/>
      <c r="T422" s="37"/>
      <c r="U422" s="181"/>
      <c r="V422" s="38"/>
      <c r="W422" s="184"/>
      <c r="X422" s="27"/>
      <c r="Y422" s="181"/>
      <c r="Z422" s="27"/>
      <c r="AB422" s="26"/>
      <c r="AD422" s="25"/>
    </row>
    <row r="423" spans="1:30">
      <c r="A423" s="206" t="str">
        <f t="shared" ref="A423:A454" si="502">TEXT(C423, "ddd")</f>
        <v>Mon</v>
      </c>
      <c r="B423" s="207">
        <f t="shared" si="463"/>
        <v>45859</v>
      </c>
      <c r="C423" s="290">
        <f t="shared" si="430"/>
        <v>45859</v>
      </c>
      <c r="D423" s="301" t="str">
        <f t="shared" si="498"/>
        <v>Mon</v>
      </c>
      <c r="E423" s="217">
        <f t="shared" ca="1" si="461"/>
        <v>0</v>
      </c>
      <c r="F423" s="211" t="s">
        <v>41</v>
      </c>
      <c r="H423" s="21"/>
      <c r="I423" s="180"/>
      <c r="J423" s="31"/>
      <c r="K423" s="180"/>
      <c r="L423" s="31"/>
      <c r="M423" s="180"/>
      <c r="N423" s="31"/>
      <c r="O423" s="180"/>
      <c r="P423" s="31"/>
      <c r="Q423" s="183"/>
      <c r="R423" s="31"/>
      <c r="S423" s="180"/>
      <c r="T423" s="31"/>
      <c r="U423" s="180"/>
      <c r="V423" s="39"/>
      <c r="W423" s="184"/>
      <c r="X423" s="15"/>
      <c r="Y423" s="180"/>
      <c r="Z423" s="15"/>
      <c r="AB423" s="22"/>
      <c r="AD423" s="17"/>
    </row>
    <row r="424" spans="1:30">
      <c r="A424" s="206" t="str">
        <f t="shared" ref="A424:A455" si="503">A423</f>
        <v>Mon</v>
      </c>
      <c r="B424" s="207">
        <f t="shared" si="464"/>
        <v>45859</v>
      </c>
      <c r="C424" s="291"/>
      <c r="D424" s="302"/>
      <c r="E424" s="217">
        <f t="shared" ca="1" si="461"/>
        <v>0</v>
      </c>
      <c r="F424" s="212" t="s">
        <v>43</v>
      </c>
      <c r="H424" s="22"/>
      <c r="J424" s="30"/>
      <c r="L424" s="30"/>
      <c r="N424" s="30"/>
      <c r="P424" s="30"/>
      <c r="Q424" s="183"/>
      <c r="R424" s="30"/>
      <c r="T424" s="30"/>
      <c r="V424" s="32"/>
      <c r="W424" s="184"/>
      <c r="X424" s="17"/>
      <c r="Z424" s="17"/>
      <c r="AB424" s="22"/>
      <c r="AD424" s="17"/>
    </row>
    <row r="425" spans="1:30">
      <c r="A425" s="206" t="str">
        <f t="shared" ref="A425" si="504">A423</f>
        <v>Mon</v>
      </c>
      <c r="B425" s="207">
        <f t="shared" si="465"/>
        <v>45859</v>
      </c>
      <c r="C425" s="292"/>
      <c r="D425" s="303"/>
      <c r="E425" s="217">
        <f t="shared" ca="1" si="461"/>
        <v>0</v>
      </c>
      <c r="F425" s="212" t="s">
        <v>45</v>
      </c>
      <c r="G425" s="176"/>
      <c r="H425" s="22"/>
      <c r="J425" s="30"/>
      <c r="L425" s="30"/>
      <c r="N425" s="30"/>
      <c r="P425" s="30"/>
      <c r="Q425" s="183"/>
      <c r="R425" s="30"/>
      <c r="T425" s="30"/>
      <c r="V425" s="32"/>
      <c r="W425" s="184"/>
      <c r="X425" s="17"/>
      <c r="Y425" s="181"/>
      <c r="Z425" s="17"/>
      <c r="AB425" s="22"/>
      <c r="AD425" s="17"/>
    </row>
    <row r="426" spans="1:30">
      <c r="A426" s="206" t="str">
        <f t="shared" si="472"/>
        <v>Tue</v>
      </c>
      <c r="B426" s="207">
        <f t="shared" si="467"/>
        <v>45860</v>
      </c>
      <c r="C426" s="290">
        <f t="shared" si="430"/>
        <v>45860</v>
      </c>
      <c r="D426" s="293" t="str">
        <f t="shared" ref="D426" si="505">IF(WEEKDAY(C423, 2) &lt; 5, TEXT(C423 + 1, "ddd"), TEXT(C423 + 3, "ddd"))</f>
        <v>Tue</v>
      </c>
      <c r="E426" s="217">
        <f t="shared" ca="1" si="461"/>
        <v>0</v>
      </c>
      <c r="F426" s="213" t="s">
        <v>41</v>
      </c>
      <c r="H426" s="21"/>
      <c r="I426" s="180"/>
      <c r="J426" s="31"/>
      <c r="K426" s="180"/>
      <c r="L426" s="31"/>
      <c r="M426" s="180"/>
      <c r="N426" s="31"/>
      <c r="O426" s="180"/>
      <c r="P426" s="31"/>
      <c r="Q426" s="183"/>
      <c r="R426" s="31"/>
      <c r="S426" s="180"/>
      <c r="T426" s="31"/>
      <c r="U426" s="180"/>
      <c r="V426" s="39"/>
      <c r="W426" s="184"/>
      <c r="X426" s="15"/>
      <c r="Y426" s="180"/>
      <c r="Z426" s="15"/>
      <c r="AB426" s="22"/>
      <c r="AD426" s="17"/>
    </row>
    <row r="427" spans="1:30">
      <c r="A427" s="206" t="str">
        <f t="shared" si="475"/>
        <v>Tue</v>
      </c>
      <c r="B427" s="207">
        <f t="shared" si="469"/>
        <v>45860</v>
      </c>
      <c r="C427" s="291"/>
      <c r="D427" s="294"/>
      <c r="E427" s="217">
        <f t="shared" ca="1" si="461"/>
        <v>0</v>
      </c>
      <c r="F427" s="214" t="s">
        <v>43</v>
      </c>
      <c r="H427" s="22"/>
      <c r="J427" s="30"/>
      <c r="L427" s="30"/>
      <c r="N427" s="30"/>
      <c r="P427" s="30"/>
      <c r="Q427" s="183"/>
      <c r="R427" s="30"/>
      <c r="T427" s="30"/>
      <c r="V427" s="32"/>
      <c r="W427" s="184"/>
      <c r="X427" s="17"/>
      <c r="Z427" s="17"/>
      <c r="AB427" s="22"/>
      <c r="AD427" s="17"/>
    </row>
    <row r="428" spans="1:30">
      <c r="A428" s="206" t="str">
        <f t="shared" si="477"/>
        <v>Tue</v>
      </c>
      <c r="B428" s="207">
        <f t="shared" si="471"/>
        <v>45860</v>
      </c>
      <c r="C428" s="292"/>
      <c r="D428" s="295"/>
      <c r="E428" s="217">
        <f t="shared" ca="1" si="461"/>
        <v>0</v>
      </c>
      <c r="F428" s="215" t="s">
        <v>45</v>
      </c>
      <c r="G428" s="176"/>
      <c r="H428" s="22"/>
      <c r="J428" s="30"/>
      <c r="L428" s="30"/>
      <c r="N428" s="30"/>
      <c r="P428" s="30"/>
      <c r="Q428" s="183"/>
      <c r="R428" s="30"/>
      <c r="T428" s="30"/>
      <c r="V428" s="32"/>
      <c r="W428" s="184"/>
      <c r="X428" s="17"/>
      <c r="Y428" s="181"/>
      <c r="Z428" s="17"/>
      <c r="AB428" s="22"/>
      <c r="AD428" s="17"/>
    </row>
    <row r="429" spans="1:30">
      <c r="A429" s="206" t="str">
        <f t="shared" si="479"/>
        <v>Wed</v>
      </c>
      <c r="B429" s="207">
        <f t="shared" si="473"/>
        <v>45861</v>
      </c>
      <c r="C429" s="290">
        <f t="shared" ref="C429:C492" si="506">WORKDAY(C426, 1)</f>
        <v>45861</v>
      </c>
      <c r="D429" s="301" t="str">
        <f t="shared" si="481"/>
        <v>Wed</v>
      </c>
      <c r="E429" s="217">
        <f t="shared" ca="1" si="461"/>
        <v>0</v>
      </c>
      <c r="F429" s="211" t="s">
        <v>41</v>
      </c>
      <c r="H429" s="24"/>
      <c r="I429" s="180"/>
      <c r="J429" s="33"/>
      <c r="K429" s="180"/>
      <c r="L429" s="33"/>
      <c r="M429" s="180"/>
      <c r="N429" s="33"/>
      <c r="O429" s="180"/>
      <c r="P429" s="33"/>
      <c r="Q429" s="183"/>
      <c r="R429" s="33"/>
      <c r="S429" s="180"/>
      <c r="T429" s="33"/>
      <c r="U429" s="180"/>
      <c r="V429" s="34"/>
      <c r="W429" s="184"/>
      <c r="X429" s="23"/>
      <c r="Y429" s="180"/>
      <c r="Z429" s="23"/>
      <c r="AB429" s="26"/>
      <c r="AD429" s="25"/>
    </row>
    <row r="430" spans="1:30">
      <c r="A430" s="206" t="str">
        <f t="shared" si="482"/>
        <v>Wed</v>
      </c>
      <c r="B430" s="207">
        <f t="shared" si="476"/>
        <v>45861</v>
      </c>
      <c r="C430" s="291"/>
      <c r="D430" s="302"/>
      <c r="E430" s="217">
        <f t="shared" ca="1" si="461"/>
        <v>0</v>
      </c>
      <c r="F430" s="212" t="s">
        <v>43</v>
      </c>
      <c r="H430" s="26"/>
      <c r="J430" s="35"/>
      <c r="L430" s="35"/>
      <c r="N430" s="35"/>
      <c r="P430" s="35"/>
      <c r="Q430" s="183"/>
      <c r="R430" s="35"/>
      <c r="T430" s="35"/>
      <c r="V430" s="36"/>
      <c r="W430" s="184"/>
      <c r="X430" s="25"/>
      <c r="Z430" s="25"/>
      <c r="AB430" s="26"/>
      <c r="AD430" s="25"/>
    </row>
    <row r="431" spans="1:30">
      <c r="A431" s="206" t="str">
        <f t="shared" si="484"/>
        <v>Wed</v>
      </c>
      <c r="B431" s="207">
        <f t="shared" si="478"/>
        <v>45861</v>
      </c>
      <c r="C431" s="292"/>
      <c r="D431" s="303"/>
      <c r="E431" s="217">
        <f t="shared" ca="1" si="461"/>
        <v>0</v>
      </c>
      <c r="F431" s="212" t="s">
        <v>45</v>
      </c>
      <c r="G431" s="176"/>
      <c r="H431" s="28"/>
      <c r="I431" s="181"/>
      <c r="J431" s="37"/>
      <c r="K431" s="181"/>
      <c r="L431" s="37"/>
      <c r="M431" s="181"/>
      <c r="N431" s="37"/>
      <c r="O431" s="181"/>
      <c r="P431" s="37"/>
      <c r="Q431" s="183"/>
      <c r="R431" s="37"/>
      <c r="S431" s="181"/>
      <c r="T431" s="37"/>
      <c r="U431" s="181"/>
      <c r="V431" s="38"/>
      <c r="W431" s="184"/>
      <c r="X431" s="27"/>
      <c r="Y431" s="181"/>
      <c r="Z431" s="27"/>
      <c r="AB431" s="26"/>
      <c r="AD431" s="25"/>
    </row>
    <row r="432" spans="1:30">
      <c r="A432" s="206" t="str">
        <f t="shared" si="486"/>
        <v>Thu</v>
      </c>
      <c r="B432" s="207">
        <f t="shared" ref="B432" si="507">C432</f>
        <v>45862</v>
      </c>
      <c r="C432" s="290">
        <f t="shared" si="506"/>
        <v>45862</v>
      </c>
      <c r="D432" s="293" t="str">
        <f t="shared" si="488"/>
        <v>Thu</v>
      </c>
      <c r="E432" s="217">
        <f t="shared" ca="1" si="461"/>
        <v>0</v>
      </c>
      <c r="F432" s="213" t="s">
        <v>41</v>
      </c>
      <c r="H432" s="21"/>
      <c r="I432" s="180"/>
      <c r="J432" s="31"/>
      <c r="K432" s="180"/>
      <c r="L432" s="31"/>
      <c r="M432" s="180"/>
      <c r="N432" s="31"/>
      <c r="O432" s="180"/>
      <c r="P432" s="31"/>
      <c r="Q432" s="183"/>
      <c r="R432" s="31"/>
      <c r="S432" s="180"/>
      <c r="T432" s="31"/>
      <c r="U432" s="180"/>
      <c r="V432" s="39"/>
      <c r="W432" s="184"/>
      <c r="X432" s="15"/>
      <c r="Y432" s="180"/>
      <c r="Z432" s="15"/>
      <c r="AB432" s="22"/>
      <c r="AD432" s="17"/>
    </row>
    <row r="433" spans="1:30">
      <c r="A433" s="206" t="str">
        <f t="shared" si="489"/>
        <v>Thu</v>
      </c>
      <c r="B433" s="207">
        <f t="shared" ref="B433:B464" si="508">C432</f>
        <v>45862</v>
      </c>
      <c r="C433" s="291"/>
      <c r="D433" s="294"/>
      <c r="E433" s="217">
        <f t="shared" ca="1" si="461"/>
        <v>0</v>
      </c>
      <c r="F433" s="214" t="s">
        <v>43</v>
      </c>
      <c r="H433" s="22"/>
      <c r="J433" s="30"/>
      <c r="L433" s="30"/>
      <c r="N433" s="30"/>
      <c r="P433" s="30"/>
      <c r="Q433" s="183"/>
      <c r="R433" s="30"/>
      <c r="T433" s="30"/>
      <c r="V433" s="32"/>
      <c r="W433" s="184"/>
      <c r="X433" s="17"/>
      <c r="Z433" s="17"/>
      <c r="AB433" s="22"/>
      <c r="AD433" s="17"/>
    </row>
    <row r="434" spans="1:30">
      <c r="A434" s="206" t="str">
        <f t="shared" si="491"/>
        <v>Thu</v>
      </c>
      <c r="B434" s="207">
        <f t="shared" ref="B434" si="509">C432</f>
        <v>45862</v>
      </c>
      <c r="C434" s="292"/>
      <c r="D434" s="295"/>
      <c r="E434" s="217">
        <f t="shared" ca="1" si="461"/>
        <v>0</v>
      </c>
      <c r="F434" s="215" t="s">
        <v>45</v>
      </c>
      <c r="G434" s="176"/>
      <c r="H434" s="22"/>
      <c r="J434" s="30"/>
      <c r="L434" s="30"/>
      <c r="N434" s="30"/>
      <c r="P434" s="30"/>
      <c r="Q434" s="183"/>
      <c r="R434" s="30"/>
      <c r="T434" s="30"/>
      <c r="V434" s="32"/>
      <c r="W434" s="184"/>
      <c r="X434" s="17"/>
      <c r="Y434" s="181"/>
      <c r="Z434" s="17"/>
      <c r="AB434" s="22"/>
      <c r="AD434" s="17"/>
    </row>
    <row r="435" spans="1:30">
      <c r="A435" s="206" t="str">
        <f t="shared" si="493"/>
        <v>Fri</v>
      </c>
      <c r="B435" s="207">
        <f t="shared" ref="B435" si="510">C435</f>
        <v>45863</v>
      </c>
      <c r="C435" s="290">
        <f t="shared" si="506"/>
        <v>45863</v>
      </c>
      <c r="D435" s="301" t="str">
        <f t="shared" si="494"/>
        <v>Fri</v>
      </c>
      <c r="E435" s="217">
        <f t="shared" ca="1" si="461"/>
        <v>0</v>
      </c>
      <c r="F435" s="211" t="s">
        <v>41</v>
      </c>
      <c r="H435" s="24"/>
      <c r="I435" s="180"/>
      <c r="J435" s="33"/>
      <c r="K435" s="180"/>
      <c r="L435" s="33"/>
      <c r="M435" s="180"/>
      <c r="N435" s="33"/>
      <c r="O435" s="180"/>
      <c r="P435" s="33"/>
      <c r="Q435" s="183"/>
      <c r="R435" s="33"/>
      <c r="S435" s="180"/>
      <c r="T435" s="33"/>
      <c r="U435" s="180"/>
      <c r="V435" s="34"/>
      <c r="W435" s="184"/>
      <c r="X435" s="23"/>
      <c r="Y435" s="180"/>
      <c r="Z435" s="23"/>
      <c r="AB435" s="26"/>
      <c r="AD435" s="25"/>
    </row>
    <row r="436" spans="1:30">
      <c r="A436" s="206" t="str">
        <f t="shared" si="495"/>
        <v>Fri</v>
      </c>
      <c r="B436" s="207">
        <f t="shared" ref="B436:B467" si="511">C435</f>
        <v>45863</v>
      </c>
      <c r="C436" s="291"/>
      <c r="D436" s="302"/>
      <c r="E436" s="217">
        <f t="shared" ca="1" si="461"/>
        <v>0</v>
      </c>
      <c r="F436" s="212" t="s">
        <v>43</v>
      </c>
      <c r="H436" s="26"/>
      <c r="J436" s="35"/>
      <c r="L436" s="35"/>
      <c r="N436" s="35"/>
      <c r="P436" s="35"/>
      <c r="Q436" s="183"/>
      <c r="R436" s="35"/>
      <c r="T436" s="35"/>
      <c r="V436" s="36"/>
      <c r="W436" s="184"/>
      <c r="X436" s="25"/>
      <c r="Z436" s="25"/>
      <c r="AB436" s="26"/>
      <c r="AD436" s="25"/>
    </row>
    <row r="437" spans="1:30">
      <c r="A437" s="206" t="str">
        <f t="shared" si="496"/>
        <v>Fri</v>
      </c>
      <c r="B437" s="207">
        <f t="shared" ref="B437" si="512">C435</f>
        <v>45863</v>
      </c>
      <c r="C437" s="292"/>
      <c r="D437" s="303"/>
      <c r="E437" s="217">
        <f t="shared" ca="1" si="461"/>
        <v>0</v>
      </c>
      <c r="F437" s="212" t="s">
        <v>45</v>
      </c>
      <c r="G437" s="176"/>
      <c r="H437" s="28"/>
      <c r="I437" s="181"/>
      <c r="J437" s="37"/>
      <c r="K437" s="181"/>
      <c r="L437" s="37"/>
      <c r="M437" s="181"/>
      <c r="N437" s="37"/>
      <c r="O437" s="181"/>
      <c r="P437" s="37"/>
      <c r="Q437" s="183"/>
      <c r="R437" s="37"/>
      <c r="S437" s="181"/>
      <c r="T437" s="37"/>
      <c r="U437" s="181"/>
      <c r="V437" s="38"/>
      <c r="W437" s="184"/>
      <c r="X437" s="27"/>
      <c r="Y437" s="181"/>
      <c r="Z437" s="27"/>
      <c r="AB437" s="26"/>
      <c r="AD437" s="25"/>
    </row>
    <row r="438" spans="1:30">
      <c r="A438" s="206" t="str">
        <f t="shared" ref="A438:A469" si="513">TEXT(C438, "ddd")</f>
        <v>Mon</v>
      </c>
      <c r="B438" s="207">
        <f t="shared" ref="B438:B471" si="514">C438</f>
        <v>45866</v>
      </c>
      <c r="C438" s="290">
        <f t="shared" si="506"/>
        <v>45866</v>
      </c>
      <c r="D438" s="293" t="str">
        <f t="shared" si="498"/>
        <v>Mon</v>
      </c>
      <c r="E438" s="217">
        <f t="shared" ca="1" si="461"/>
        <v>0</v>
      </c>
      <c r="F438" s="213" t="s">
        <v>41</v>
      </c>
      <c r="H438" s="21"/>
      <c r="I438" s="180"/>
      <c r="J438" s="31"/>
      <c r="K438" s="180"/>
      <c r="L438" s="31"/>
      <c r="M438" s="180"/>
      <c r="N438" s="31"/>
      <c r="O438" s="180"/>
      <c r="P438" s="31"/>
      <c r="Q438" s="183"/>
      <c r="R438" s="31"/>
      <c r="S438" s="180"/>
      <c r="T438" s="31"/>
      <c r="U438" s="180"/>
      <c r="V438" s="39"/>
      <c r="W438" s="184"/>
      <c r="X438" s="15"/>
      <c r="Y438" s="180"/>
      <c r="Z438" s="15"/>
      <c r="AB438" s="22"/>
      <c r="AD438" s="17"/>
    </row>
    <row r="439" spans="1:30">
      <c r="A439" s="206" t="str">
        <f t="shared" ref="A439:A470" si="515">A438</f>
        <v>Mon</v>
      </c>
      <c r="B439" s="207">
        <f t="shared" ref="B439:B502" si="516">C438</f>
        <v>45866</v>
      </c>
      <c r="C439" s="291"/>
      <c r="D439" s="294"/>
      <c r="E439" s="217">
        <f t="shared" ca="1" si="461"/>
        <v>0</v>
      </c>
      <c r="F439" s="214" t="s">
        <v>43</v>
      </c>
      <c r="H439" s="22"/>
      <c r="J439" s="30"/>
      <c r="L439" s="30"/>
      <c r="N439" s="30"/>
      <c r="P439" s="30"/>
      <c r="Q439" s="183"/>
      <c r="R439" s="30"/>
      <c r="T439" s="30"/>
      <c r="V439" s="32"/>
      <c r="W439" s="184"/>
      <c r="X439" s="17"/>
      <c r="Z439" s="17"/>
      <c r="AB439" s="22"/>
      <c r="AD439" s="17"/>
    </row>
    <row r="440" spans="1:30">
      <c r="A440" s="206" t="str">
        <f t="shared" ref="A440" si="517">A438</f>
        <v>Mon</v>
      </c>
      <c r="B440" s="207">
        <f t="shared" ref="B440:B473" si="518">C438</f>
        <v>45866</v>
      </c>
      <c r="C440" s="292"/>
      <c r="D440" s="295"/>
      <c r="E440" s="217">
        <f t="shared" ca="1" si="461"/>
        <v>0</v>
      </c>
      <c r="F440" s="215" t="s">
        <v>45</v>
      </c>
      <c r="G440" s="176"/>
      <c r="H440" s="22"/>
      <c r="J440" s="30"/>
      <c r="L440" s="30"/>
      <c r="N440" s="30"/>
      <c r="P440" s="30"/>
      <c r="Q440" s="183"/>
      <c r="R440" s="30"/>
      <c r="T440" s="30"/>
      <c r="V440" s="32"/>
      <c r="W440" s="184"/>
      <c r="X440" s="17"/>
      <c r="Y440" s="181"/>
      <c r="Z440" s="17"/>
      <c r="AB440" s="22"/>
      <c r="AD440" s="17"/>
    </row>
    <row r="441" spans="1:30">
      <c r="A441" s="206" t="str">
        <f t="shared" si="472"/>
        <v>Tue</v>
      </c>
      <c r="B441" s="207">
        <f t="shared" ref="B441:B474" si="519">C441</f>
        <v>45867</v>
      </c>
      <c r="C441" s="290">
        <f t="shared" si="506"/>
        <v>45867</v>
      </c>
      <c r="D441" s="301" t="str">
        <f t="shared" ref="D441" si="520">IF(WEEKDAY(C438, 2) &lt; 5, TEXT(C438 + 1, "ddd"), TEXT(C438 + 3, "ddd"))</f>
        <v>Tue</v>
      </c>
      <c r="E441" s="217">
        <f t="shared" ca="1" si="461"/>
        <v>0</v>
      </c>
      <c r="F441" s="211" t="s">
        <v>41</v>
      </c>
      <c r="H441" s="21"/>
      <c r="I441" s="180"/>
      <c r="J441" s="31"/>
      <c r="K441" s="180"/>
      <c r="L441" s="31"/>
      <c r="M441" s="180"/>
      <c r="N441" s="31"/>
      <c r="O441" s="180"/>
      <c r="P441" s="31"/>
      <c r="Q441" s="183"/>
      <c r="R441" s="31"/>
      <c r="S441" s="180"/>
      <c r="T441" s="31"/>
      <c r="U441" s="180"/>
      <c r="V441" s="39"/>
      <c r="W441" s="184"/>
      <c r="X441" s="15"/>
      <c r="Y441" s="180"/>
      <c r="Z441" s="15"/>
      <c r="AB441" s="22"/>
      <c r="AD441" s="17"/>
    </row>
    <row r="442" spans="1:30">
      <c r="A442" s="206" t="str">
        <f t="shared" si="475"/>
        <v>Tue</v>
      </c>
      <c r="B442" s="207">
        <f t="shared" ref="B442:B505" si="521">C441</f>
        <v>45867</v>
      </c>
      <c r="C442" s="291"/>
      <c r="D442" s="302"/>
      <c r="E442" s="217">
        <f t="shared" ca="1" si="461"/>
        <v>0</v>
      </c>
      <c r="F442" s="212" t="s">
        <v>43</v>
      </c>
      <c r="H442" s="22"/>
      <c r="J442" s="30"/>
      <c r="L442" s="30"/>
      <c r="N442" s="30"/>
      <c r="P442" s="30"/>
      <c r="Q442" s="183"/>
      <c r="R442" s="30"/>
      <c r="T442" s="30"/>
      <c r="V442" s="32"/>
      <c r="W442" s="184"/>
      <c r="X442" s="17"/>
      <c r="Z442" s="17"/>
      <c r="AB442" s="22"/>
      <c r="AD442" s="17"/>
    </row>
    <row r="443" spans="1:30">
      <c r="A443" s="206" t="str">
        <f t="shared" si="477"/>
        <v>Tue</v>
      </c>
      <c r="B443" s="207">
        <f t="shared" ref="B443:B476" si="522">C441</f>
        <v>45867</v>
      </c>
      <c r="C443" s="292"/>
      <c r="D443" s="303"/>
      <c r="E443" s="217">
        <f t="shared" ca="1" si="461"/>
        <v>0</v>
      </c>
      <c r="F443" s="212" t="s">
        <v>45</v>
      </c>
      <c r="G443" s="176"/>
      <c r="H443" s="22"/>
      <c r="J443" s="30"/>
      <c r="L443" s="30"/>
      <c r="N443" s="30"/>
      <c r="P443" s="30"/>
      <c r="Q443" s="183"/>
      <c r="R443" s="30"/>
      <c r="T443" s="30"/>
      <c r="V443" s="32"/>
      <c r="W443" s="184"/>
      <c r="X443" s="17"/>
      <c r="Y443" s="181"/>
      <c r="Z443" s="17"/>
      <c r="AB443" s="22"/>
      <c r="AD443" s="17"/>
    </row>
    <row r="444" spans="1:30">
      <c r="A444" s="206" t="str">
        <f t="shared" si="479"/>
        <v>Wed</v>
      </c>
      <c r="B444" s="207">
        <f t="shared" ref="B444:B477" si="523">C444</f>
        <v>45868</v>
      </c>
      <c r="C444" s="290">
        <f t="shared" si="506"/>
        <v>45868</v>
      </c>
      <c r="D444" s="293" t="str">
        <f t="shared" si="481"/>
        <v>Wed</v>
      </c>
      <c r="E444" s="217">
        <f t="shared" ca="1" si="461"/>
        <v>0</v>
      </c>
      <c r="F444" s="213" t="s">
        <v>41</v>
      </c>
      <c r="H444" s="24"/>
      <c r="I444" s="180"/>
      <c r="J444" s="33"/>
      <c r="K444" s="180"/>
      <c r="L444" s="33"/>
      <c r="M444" s="180"/>
      <c r="N444" s="33"/>
      <c r="O444" s="180"/>
      <c r="P444" s="33"/>
      <c r="Q444" s="183"/>
      <c r="R444" s="33"/>
      <c r="S444" s="180"/>
      <c r="T444" s="33"/>
      <c r="U444" s="180"/>
      <c r="V444" s="34"/>
      <c r="W444" s="184"/>
      <c r="X444" s="23"/>
      <c r="Y444" s="180"/>
      <c r="Z444" s="23"/>
      <c r="AB444" s="26"/>
      <c r="AD444" s="25"/>
    </row>
    <row r="445" spans="1:30">
      <c r="A445" s="206" t="str">
        <f t="shared" si="482"/>
        <v>Wed</v>
      </c>
      <c r="B445" s="207">
        <f t="shared" ref="B445:B508" si="524">C444</f>
        <v>45868</v>
      </c>
      <c r="C445" s="291"/>
      <c r="D445" s="294"/>
      <c r="E445" s="217">
        <f t="shared" ca="1" si="461"/>
        <v>0</v>
      </c>
      <c r="F445" s="214" t="s">
        <v>43</v>
      </c>
      <c r="H445" s="26"/>
      <c r="J445" s="35"/>
      <c r="L445" s="35"/>
      <c r="N445" s="35"/>
      <c r="P445" s="35"/>
      <c r="Q445" s="183"/>
      <c r="R445" s="35"/>
      <c r="T445" s="35"/>
      <c r="V445" s="36"/>
      <c r="W445" s="184"/>
      <c r="X445" s="25"/>
      <c r="Z445" s="25"/>
      <c r="AB445" s="26"/>
      <c r="AD445" s="25"/>
    </row>
    <row r="446" spans="1:30">
      <c r="A446" s="206" t="str">
        <f t="shared" si="484"/>
        <v>Wed</v>
      </c>
      <c r="B446" s="207">
        <f t="shared" ref="B446:B479" si="525">C444</f>
        <v>45868</v>
      </c>
      <c r="C446" s="292"/>
      <c r="D446" s="295"/>
      <c r="E446" s="217">
        <f t="shared" ca="1" si="461"/>
        <v>0</v>
      </c>
      <c r="F446" s="215" t="s">
        <v>45</v>
      </c>
      <c r="G446" s="176"/>
      <c r="H446" s="28"/>
      <c r="I446" s="181"/>
      <c r="J446" s="37"/>
      <c r="K446" s="181"/>
      <c r="L446" s="37"/>
      <c r="M446" s="181"/>
      <c r="N446" s="37"/>
      <c r="O446" s="181"/>
      <c r="P446" s="37"/>
      <c r="Q446" s="183"/>
      <c r="R446" s="37"/>
      <c r="S446" s="181"/>
      <c r="T446" s="37"/>
      <c r="U446" s="181"/>
      <c r="V446" s="38"/>
      <c r="W446" s="184"/>
      <c r="X446" s="27"/>
      <c r="Y446" s="181"/>
      <c r="Z446" s="27"/>
      <c r="AB446" s="26"/>
      <c r="AD446" s="25"/>
    </row>
    <row r="447" spans="1:30">
      <c r="A447" s="206" t="str">
        <f t="shared" si="486"/>
        <v>Thu</v>
      </c>
      <c r="B447" s="207">
        <f t="shared" ref="B447:B480" si="526">C447</f>
        <v>45869</v>
      </c>
      <c r="C447" s="290">
        <f t="shared" si="506"/>
        <v>45869</v>
      </c>
      <c r="D447" s="301" t="str">
        <f t="shared" si="488"/>
        <v>Thu</v>
      </c>
      <c r="E447" s="217">
        <f t="shared" ca="1" si="461"/>
        <v>0</v>
      </c>
      <c r="F447" s="211" t="s">
        <v>41</v>
      </c>
      <c r="H447" s="21"/>
      <c r="I447" s="180"/>
      <c r="J447" s="31"/>
      <c r="K447" s="180"/>
      <c r="L447" s="31"/>
      <c r="M447" s="180"/>
      <c r="N447" s="31"/>
      <c r="O447" s="180"/>
      <c r="P447" s="31"/>
      <c r="Q447" s="183"/>
      <c r="R447" s="31"/>
      <c r="S447" s="180"/>
      <c r="T447" s="31"/>
      <c r="U447" s="180"/>
      <c r="V447" s="39"/>
      <c r="W447" s="184"/>
      <c r="X447" s="15"/>
      <c r="Y447" s="180"/>
      <c r="Z447" s="15"/>
      <c r="AB447" s="22"/>
      <c r="AD447" s="17"/>
    </row>
    <row r="448" spans="1:30">
      <c r="A448" s="206" t="str">
        <f t="shared" si="489"/>
        <v>Thu</v>
      </c>
      <c r="B448" s="207">
        <f t="shared" ref="B448:B511" si="527">C447</f>
        <v>45869</v>
      </c>
      <c r="C448" s="291"/>
      <c r="D448" s="302"/>
      <c r="E448" s="217">
        <f t="shared" ca="1" si="461"/>
        <v>0</v>
      </c>
      <c r="F448" s="212" t="s">
        <v>43</v>
      </c>
      <c r="H448" s="22"/>
      <c r="J448" s="30"/>
      <c r="L448" s="30"/>
      <c r="N448" s="30"/>
      <c r="P448" s="30"/>
      <c r="Q448" s="183"/>
      <c r="R448" s="30"/>
      <c r="T448" s="30"/>
      <c r="V448" s="32"/>
      <c r="W448" s="184"/>
      <c r="X448" s="17"/>
      <c r="Z448" s="17"/>
      <c r="AB448" s="22"/>
      <c r="AD448" s="17"/>
    </row>
    <row r="449" spans="1:30">
      <c r="A449" s="206" t="str">
        <f t="shared" si="491"/>
        <v>Thu</v>
      </c>
      <c r="B449" s="207">
        <f t="shared" ref="B449:B482" si="528">C447</f>
        <v>45869</v>
      </c>
      <c r="C449" s="292"/>
      <c r="D449" s="303"/>
      <c r="E449" s="217">
        <f t="shared" ca="1" si="461"/>
        <v>0</v>
      </c>
      <c r="F449" s="212" t="s">
        <v>45</v>
      </c>
      <c r="G449" s="176"/>
      <c r="H449" s="22"/>
      <c r="J449" s="30"/>
      <c r="L449" s="30"/>
      <c r="N449" s="30"/>
      <c r="P449" s="30"/>
      <c r="Q449" s="183"/>
      <c r="R449" s="30"/>
      <c r="T449" s="30"/>
      <c r="V449" s="32"/>
      <c r="W449" s="184"/>
      <c r="X449" s="17"/>
      <c r="Y449" s="181"/>
      <c r="Z449" s="17"/>
      <c r="AB449" s="22"/>
      <c r="AD449" s="17"/>
    </row>
    <row r="450" spans="1:30">
      <c r="A450" s="206" t="str">
        <f t="shared" si="493"/>
        <v>Fri</v>
      </c>
      <c r="B450" s="207">
        <f t="shared" ref="B450:B483" si="529">C450</f>
        <v>45870</v>
      </c>
      <c r="C450" s="290">
        <f t="shared" si="506"/>
        <v>45870</v>
      </c>
      <c r="D450" s="293" t="str">
        <f t="shared" si="494"/>
        <v>Fri</v>
      </c>
      <c r="E450" s="217">
        <f t="shared" ca="1" si="461"/>
        <v>0</v>
      </c>
      <c r="F450" s="213" t="s">
        <v>41</v>
      </c>
      <c r="H450" s="24"/>
      <c r="I450" s="180"/>
      <c r="J450" s="33"/>
      <c r="K450" s="180"/>
      <c r="L450" s="33"/>
      <c r="M450" s="180"/>
      <c r="N450" s="33"/>
      <c r="O450" s="180"/>
      <c r="P450" s="33"/>
      <c r="Q450" s="183"/>
      <c r="R450" s="33"/>
      <c r="S450" s="180"/>
      <c r="T450" s="33"/>
      <c r="U450" s="180"/>
      <c r="V450" s="34"/>
      <c r="W450" s="184"/>
      <c r="X450" s="23"/>
      <c r="Y450" s="180"/>
      <c r="Z450" s="23"/>
      <c r="AB450" s="26"/>
      <c r="AD450" s="25"/>
    </row>
    <row r="451" spans="1:30">
      <c r="A451" s="206" t="str">
        <f t="shared" si="495"/>
        <v>Fri</v>
      </c>
      <c r="B451" s="207">
        <f t="shared" ref="B451:B514" si="530">C450</f>
        <v>45870</v>
      </c>
      <c r="C451" s="291"/>
      <c r="D451" s="294"/>
      <c r="E451" s="217">
        <f t="shared" ca="1" si="461"/>
        <v>0</v>
      </c>
      <c r="F451" s="214" t="s">
        <v>43</v>
      </c>
      <c r="H451" s="26"/>
      <c r="J451" s="35"/>
      <c r="L451" s="35"/>
      <c r="N451" s="35"/>
      <c r="P451" s="35"/>
      <c r="Q451" s="183"/>
      <c r="R451" s="35"/>
      <c r="T451" s="35"/>
      <c r="V451" s="36"/>
      <c r="W451" s="184"/>
      <c r="X451" s="25"/>
      <c r="Z451" s="25"/>
      <c r="AB451" s="26"/>
      <c r="AD451" s="25"/>
    </row>
    <row r="452" spans="1:30">
      <c r="A452" s="206" t="str">
        <f t="shared" si="496"/>
        <v>Fri</v>
      </c>
      <c r="B452" s="207">
        <f t="shared" ref="B452:B485" si="531">C450</f>
        <v>45870</v>
      </c>
      <c r="C452" s="292"/>
      <c r="D452" s="295"/>
      <c r="E452" s="217">
        <f t="shared" ref="E452:E515" ca="1" si="532">IF(AND(WEEKDAY(B455, 2) &lt;= 5, B455 &lt;= TODAY(), COUNTIF(AF$37:AF$49, B452) = 0), 1, IF(AND(WEEKDAY(TODAY(), 2) &gt; 5, B455 = TODAY() - WEEKDAY(TODAY(), 2) + 5, COUNTIF(AF$37:AF$49, B452) = 0), 1, 0))</f>
        <v>0</v>
      </c>
      <c r="F452" s="215" t="s">
        <v>45</v>
      </c>
      <c r="G452" s="176"/>
      <c r="H452" s="28"/>
      <c r="I452" s="181"/>
      <c r="J452" s="37"/>
      <c r="K452" s="181"/>
      <c r="L452" s="37"/>
      <c r="M452" s="181"/>
      <c r="N452" s="37"/>
      <c r="O452" s="181"/>
      <c r="P452" s="37"/>
      <c r="Q452" s="183"/>
      <c r="R452" s="37"/>
      <c r="S452" s="181"/>
      <c r="T452" s="37"/>
      <c r="U452" s="181"/>
      <c r="V452" s="38"/>
      <c r="W452" s="184"/>
      <c r="X452" s="27"/>
      <c r="Y452" s="181"/>
      <c r="Z452" s="27"/>
      <c r="AB452" s="26"/>
      <c r="AD452" s="25"/>
    </row>
    <row r="453" spans="1:30">
      <c r="A453" s="206" t="str">
        <f t="shared" ref="A453:A484" si="533">TEXT(C453, "ddd")</f>
        <v>Mon</v>
      </c>
      <c r="B453" s="207">
        <f t="shared" ref="B453:B486" si="534">C453</f>
        <v>45873</v>
      </c>
      <c r="C453" s="290">
        <f t="shared" si="506"/>
        <v>45873</v>
      </c>
      <c r="D453" s="301" t="str">
        <f t="shared" si="498"/>
        <v>Mon</v>
      </c>
      <c r="E453" s="217">
        <f t="shared" ca="1" si="532"/>
        <v>0</v>
      </c>
      <c r="F453" s="211" t="s">
        <v>41</v>
      </c>
      <c r="H453" s="21"/>
      <c r="I453" s="180"/>
      <c r="J453" s="31"/>
      <c r="K453" s="180"/>
      <c r="L453" s="31"/>
      <c r="M453" s="180"/>
      <c r="N453" s="31"/>
      <c r="O453" s="180"/>
      <c r="P453" s="31"/>
      <c r="Q453" s="183"/>
      <c r="R453" s="31"/>
      <c r="S453" s="180"/>
      <c r="T453" s="31"/>
      <c r="U453" s="180"/>
      <c r="V453" s="39"/>
      <c r="W453" s="184"/>
      <c r="X453" s="15"/>
      <c r="Y453" s="180"/>
      <c r="Z453" s="15"/>
      <c r="AB453" s="22"/>
      <c r="AD453" s="17"/>
    </row>
    <row r="454" spans="1:30">
      <c r="A454" s="206" t="str">
        <f t="shared" ref="A454:A485" si="535">A453</f>
        <v>Mon</v>
      </c>
      <c r="B454" s="207">
        <f t="shared" ref="B454:B517" si="536">C453</f>
        <v>45873</v>
      </c>
      <c r="C454" s="291"/>
      <c r="D454" s="302"/>
      <c r="E454" s="217">
        <f t="shared" ca="1" si="532"/>
        <v>0</v>
      </c>
      <c r="F454" s="212" t="s">
        <v>43</v>
      </c>
      <c r="H454" s="22"/>
      <c r="J454" s="30"/>
      <c r="L454" s="30"/>
      <c r="N454" s="30"/>
      <c r="P454" s="30"/>
      <c r="Q454" s="183"/>
      <c r="R454" s="30"/>
      <c r="T454" s="30"/>
      <c r="V454" s="32"/>
      <c r="W454" s="184"/>
      <c r="X454" s="17"/>
      <c r="Z454" s="17"/>
      <c r="AB454" s="22"/>
      <c r="AD454" s="17"/>
    </row>
    <row r="455" spans="1:30">
      <c r="A455" s="206" t="str">
        <f t="shared" ref="A455" si="537">A453</f>
        <v>Mon</v>
      </c>
      <c r="B455" s="207">
        <f t="shared" ref="B455:B488" si="538">C453</f>
        <v>45873</v>
      </c>
      <c r="C455" s="292"/>
      <c r="D455" s="303"/>
      <c r="E455" s="217">
        <f t="shared" ca="1" si="532"/>
        <v>0</v>
      </c>
      <c r="F455" s="212" t="s">
        <v>45</v>
      </c>
      <c r="G455" s="176"/>
      <c r="H455" s="22"/>
      <c r="J455" s="30"/>
      <c r="L455" s="30"/>
      <c r="N455" s="30"/>
      <c r="P455" s="30"/>
      <c r="Q455" s="183"/>
      <c r="R455" s="30"/>
      <c r="T455" s="30"/>
      <c r="V455" s="32"/>
      <c r="W455" s="184"/>
      <c r="X455" s="17"/>
      <c r="Y455" s="181"/>
      <c r="Z455" s="17"/>
      <c r="AB455" s="22"/>
      <c r="AD455" s="17"/>
    </row>
    <row r="456" spans="1:30">
      <c r="A456" s="206" t="str">
        <f t="shared" si="472"/>
        <v>Tue</v>
      </c>
      <c r="B456" s="207">
        <f t="shared" ref="B456:B489" si="539">C456</f>
        <v>45874</v>
      </c>
      <c r="C456" s="290">
        <f t="shared" si="506"/>
        <v>45874</v>
      </c>
      <c r="D456" s="293" t="str">
        <f t="shared" ref="D456" si="540">IF(WEEKDAY(C453, 2) &lt; 5, TEXT(C453 + 1, "ddd"), TEXT(C453 + 3, "ddd"))</f>
        <v>Tue</v>
      </c>
      <c r="E456" s="217">
        <f t="shared" ca="1" si="532"/>
        <v>0</v>
      </c>
      <c r="F456" s="213" t="s">
        <v>41</v>
      </c>
      <c r="H456" s="21"/>
      <c r="I456" s="180"/>
      <c r="J456" s="31"/>
      <c r="K456" s="180"/>
      <c r="L456" s="31"/>
      <c r="M456" s="180"/>
      <c r="N456" s="31"/>
      <c r="O456" s="180"/>
      <c r="P456" s="31"/>
      <c r="Q456" s="183"/>
      <c r="R456" s="31"/>
      <c r="S456" s="180"/>
      <c r="T456" s="31"/>
      <c r="U456" s="180"/>
      <c r="V456" s="39"/>
      <c r="W456" s="184"/>
      <c r="X456" s="15"/>
      <c r="Y456" s="180"/>
      <c r="Z456" s="15"/>
      <c r="AB456" s="22"/>
      <c r="AD456" s="17"/>
    </row>
    <row r="457" spans="1:30">
      <c r="A457" s="206" t="str">
        <f t="shared" si="475"/>
        <v>Tue</v>
      </c>
      <c r="B457" s="207">
        <f t="shared" ref="B457:B520" si="541">C456</f>
        <v>45874</v>
      </c>
      <c r="C457" s="291"/>
      <c r="D457" s="294"/>
      <c r="E457" s="217">
        <f t="shared" ca="1" si="532"/>
        <v>0</v>
      </c>
      <c r="F457" s="214" t="s">
        <v>43</v>
      </c>
      <c r="H457" s="22"/>
      <c r="J457" s="30"/>
      <c r="L457" s="30"/>
      <c r="N457" s="30"/>
      <c r="P457" s="30"/>
      <c r="Q457" s="183"/>
      <c r="R457" s="30"/>
      <c r="T457" s="30"/>
      <c r="V457" s="32"/>
      <c r="W457" s="184"/>
      <c r="X457" s="17"/>
      <c r="Z457" s="17"/>
      <c r="AB457" s="22"/>
      <c r="AD457" s="17"/>
    </row>
    <row r="458" spans="1:30">
      <c r="A458" s="206" t="str">
        <f t="shared" si="477"/>
        <v>Tue</v>
      </c>
      <c r="B458" s="207">
        <f t="shared" ref="B458:B491" si="542">C456</f>
        <v>45874</v>
      </c>
      <c r="C458" s="292"/>
      <c r="D458" s="295"/>
      <c r="E458" s="217">
        <f t="shared" ca="1" si="532"/>
        <v>0</v>
      </c>
      <c r="F458" s="215" t="s">
        <v>45</v>
      </c>
      <c r="G458" s="176"/>
      <c r="H458" s="22"/>
      <c r="J458" s="30"/>
      <c r="L458" s="30"/>
      <c r="N458" s="30"/>
      <c r="P458" s="30"/>
      <c r="Q458" s="183"/>
      <c r="R458" s="30"/>
      <c r="T458" s="30"/>
      <c r="V458" s="32"/>
      <c r="W458" s="184"/>
      <c r="X458" s="17"/>
      <c r="Y458" s="181"/>
      <c r="Z458" s="17"/>
      <c r="AB458" s="22"/>
      <c r="AD458" s="17"/>
    </row>
    <row r="459" spans="1:30">
      <c r="A459" s="206" t="str">
        <f t="shared" si="479"/>
        <v>Wed</v>
      </c>
      <c r="B459" s="207">
        <f t="shared" ref="B459:B492" si="543">C459</f>
        <v>45875</v>
      </c>
      <c r="C459" s="290">
        <f t="shared" si="506"/>
        <v>45875</v>
      </c>
      <c r="D459" s="301" t="str">
        <f t="shared" si="481"/>
        <v>Wed</v>
      </c>
      <c r="E459" s="217">
        <f t="shared" ca="1" si="532"/>
        <v>0</v>
      </c>
      <c r="F459" s="211" t="s">
        <v>41</v>
      </c>
      <c r="H459" s="24"/>
      <c r="I459" s="180"/>
      <c r="J459" s="33"/>
      <c r="K459" s="180"/>
      <c r="L459" s="33"/>
      <c r="M459" s="180"/>
      <c r="N459" s="33"/>
      <c r="O459" s="180"/>
      <c r="P459" s="33"/>
      <c r="Q459" s="183"/>
      <c r="R459" s="33"/>
      <c r="S459" s="180"/>
      <c r="T459" s="33"/>
      <c r="U459" s="180"/>
      <c r="V459" s="34"/>
      <c r="W459" s="184"/>
      <c r="X459" s="23"/>
      <c r="Y459" s="180"/>
      <c r="Z459" s="23"/>
      <c r="AB459" s="26"/>
      <c r="AD459" s="25"/>
    </row>
    <row r="460" spans="1:30">
      <c r="A460" s="206" t="str">
        <f t="shared" si="482"/>
        <v>Wed</v>
      </c>
      <c r="B460" s="207">
        <f t="shared" ref="B460:B523" si="544">C459</f>
        <v>45875</v>
      </c>
      <c r="C460" s="291"/>
      <c r="D460" s="302"/>
      <c r="E460" s="217">
        <f t="shared" ca="1" si="532"/>
        <v>0</v>
      </c>
      <c r="F460" s="212" t="s">
        <v>43</v>
      </c>
      <c r="H460" s="26"/>
      <c r="J460" s="35"/>
      <c r="L460" s="35"/>
      <c r="N460" s="35"/>
      <c r="P460" s="35"/>
      <c r="Q460" s="183"/>
      <c r="R460" s="35"/>
      <c r="T460" s="35"/>
      <c r="V460" s="36"/>
      <c r="W460" s="184"/>
      <c r="X460" s="25"/>
      <c r="Z460" s="25"/>
      <c r="AB460" s="26"/>
      <c r="AD460" s="25"/>
    </row>
    <row r="461" spans="1:30">
      <c r="A461" s="206" t="str">
        <f t="shared" si="484"/>
        <v>Wed</v>
      </c>
      <c r="B461" s="207">
        <f t="shared" ref="B461:B494" si="545">C459</f>
        <v>45875</v>
      </c>
      <c r="C461" s="292"/>
      <c r="D461" s="303"/>
      <c r="E461" s="217">
        <f t="shared" ca="1" si="532"/>
        <v>0</v>
      </c>
      <c r="F461" s="212" t="s">
        <v>45</v>
      </c>
      <c r="G461" s="176"/>
      <c r="H461" s="28"/>
      <c r="I461" s="181"/>
      <c r="J461" s="37"/>
      <c r="K461" s="181"/>
      <c r="L461" s="37"/>
      <c r="M461" s="181"/>
      <c r="N461" s="37"/>
      <c r="O461" s="181"/>
      <c r="P461" s="37"/>
      <c r="Q461" s="183"/>
      <c r="R461" s="37"/>
      <c r="S461" s="181"/>
      <c r="T461" s="37"/>
      <c r="U461" s="181"/>
      <c r="V461" s="38"/>
      <c r="W461" s="184"/>
      <c r="X461" s="27"/>
      <c r="Y461" s="181"/>
      <c r="Z461" s="27"/>
      <c r="AB461" s="26"/>
      <c r="AD461" s="25"/>
    </row>
    <row r="462" spans="1:30">
      <c r="A462" s="206" t="str">
        <f t="shared" si="486"/>
        <v>Thu</v>
      </c>
      <c r="B462" s="207">
        <f t="shared" ref="B462:B495" si="546">C462</f>
        <v>45876</v>
      </c>
      <c r="C462" s="290">
        <f t="shared" si="506"/>
        <v>45876</v>
      </c>
      <c r="D462" s="293" t="str">
        <f t="shared" si="488"/>
        <v>Thu</v>
      </c>
      <c r="E462" s="217">
        <f t="shared" ca="1" si="532"/>
        <v>0</v>
      </c>
      <c r="F462" s="213" t="s">
        <v>41</v>
      </c>
      <c r="H462" s="21"/>
      <c r="I462" s="180"/>
      <c r="J462" s="31"/>
      <c r="K462" s="180"/>
      <c r="L462" s="31"/>
      <c r="M462" s="180"/>
      <c r="N462" s="31"/>
      <c r="O462" s="180"/>
      <c r="P462" s="31"/>
      <c r="Q462" s="183"/>
      <c r="R462" s="31"/>
      <c r="S462" s="180"/>
      <c r="T462" s="31"/>
      <c r="U462" s="180"/>
      <c r="V462" s="39"/>
      <c r="W462" s="184"/>
      <c r="X462" s="15"/>
      <c r="Y462" s="180"/>
      <c r="Z462" s="15"/>
      <c r="AB462" s="22"/>
      <c r="AD462" s="17"/>
    </row>
    <row r="463" spans="1:30">
      <c r="A463" s="206" t="str">
        <f t="shared" si="489"/>
        <v>Thu</v>
      </c>
      <c r="B463" s="207">
        <f t="shared" ref="B463:B526" si="547">C462</f>
        <v>45876</v>
      </c>
      <c r="C463" s="291"/>
      <c r="D463" s="294"/>
      <c r="E463" s="217">
        <f t="shared" ca="1" si="532"/>
        <v>0</v>
      </c>
      <c r="F463" s="214" t="s">
        <v>43</v>
      </c>
      <c r="H463" s="22"/>
      <c r="J463" s="30"/>
      <c r="L463" s="30"/>
      <c r="N463" s="30"/>
      <c r="P463" s="30"/>
      <c r="Q463" s="183"/>
      <c r="R463" s="30"/>
      <c r="T463" s="30"/>
      <c r="V463" s="32"/>
      <c r="W463" s="184"/>
      <c r="X463" s="17"/>
      <c r="Z463" s="17"/>
      <c r="AB463" s="22"/>
      <c r="AD463" s="17"/>
    </row>
    <row r="464" spans="1:30">
      <c r="A464" s="206" t="str">
        <f t="shared" si="491"/>
        <v>Thu</v>
      </c>
      <c r="B464" s="207">
        <f t="shared" ref="B464:B497" si="548">C462</f>
        <v>45876</v>
      </c>
      <c r="C464" s="292"/>
      <c r="D464" s="295"/>
      <c r="E464" s="217">
        <f t="shared" ca="1" si="532"/>
        <v>0</v>
      </c>
      <c r="F464" s="215" t="s">
        <v>45</v>
      </c>
      <c r="G464" s="176"/>
      <c r="H464" s="22"/>
      <c r="J464" s="30"/>
      <c r="L464" s="30"/>
      <c r="N464" s="30"/>
      <c r="P464" s="30"/>
      <c r="Q464" s="183"/>
      <c r="R464" s="30"/>
      <c r="T464" s="30"/>
      <c r="V464" s="32"/>
      <c r="W464" s="184"/>
      <c r="X464" s="17"/>
      <c r="Y464" s="181"/>
      <c r="Z464" s="17"/>
      <c r="AB464" s="22"/>
      <c r="AD464" s="17"/>
    </row>
    <row r="465" spans="1:30">
      <c r="A465" s="206" t="str">
        <f t="shared" si="493"/>
        <v>Fri</v>
      </c>
      <c r="B465" s="207">
        <f t="shared" ref="B465" si="549">C465</f>
        <v>45877</v>
      </c>
      <c r="C465" s="290">
        <f t="shared" si="506"/>
        <v>45877</v>
      </c>
      <c r="D465" s="301" t="str">
        <f t="shared" si="494"/>
        <v>Fri</v>
      </c>
      <c r="E465" s="217">
        <f t="shared" ca="1" si="532"/>
        <v>0</v>
      </c>
      <c r="F465" s="211" t="s">
        <v>41</v>
      </c>
      <c r="H465" s="24"/>
      <c r="I465" s="180"/>
      <c r="J465" s="33"/>
      <c r="K465" s="180"/>
      <c r="L465" s="33"/>
      <c r="M465" s="180"/>
      <c r="N465" s="33"/>
      <c r="O465" s="180"/>
      <c r="P465" s="33"/>
      <c r="Q465" s="183"/>
      <c r="R465" s="33"/>
      <c r="S465" s="180"/>
      <c r="T465" s="33"/>
      <c r="U465" s="180"/>
      <c r="V465" s="34"/>
      <c r="W465" s="184"/>
      <c r="X465" s="23"/>
      <c r="Y465" s="180"/>
      <c r="Z465" s="23"/>
      <c r="AB465" s="26"/>
      <c r="AD465" s="25"/>
    </row>
    <row r="466" spans="1:30">
      <c r="A466" s="206" t="str">
        <f t="shared" si="495"/>
        <v>Fri</v>
      </c>
      <c r="B466" s="207">
        <f t="shared" ref="B466:B497" si="550">C465</f>
        <v>45877</v>
      </c>
      <c r="C466" s="291"/>
      <c r="D466" s="302"/>
      <c r="E466" s="217">
        <f t="shared" ca="1" si="532"/>
        <v>0</v>
      </c>
      <c r="F466" s="212" t="s">
        <v>43</v>
      </c>
      <c r="H466" s="26"/>
      <c r="J466" s="35"/>
      <c r="L466" s="35"/>
      <c r="N466" s="35"/>
      <c r="P466" s="35"/>
      <c r="Q466" s="183"/>
      <c r="R466" s="35"/>
      <c r="T466" s="35"/>
      <c r="V466" s="36"/>
      <c r="W466" s="184"/>
      <c r="X466" s="25"/>
      <c r="Z466" s="25"/>
      <c r="AB466" s="26"/>
      <c r="AD466" s="25"/>
    </row>
    <row r="467" spans="1:30">
      <c r="A467" s="206" t="str">
        <f t="shared" si="496"/>
        <v>Fri</v>
      </c>
      <c r="B467" s="207">
        <f t="shared" ref="B467" si="551">C465</f>
        <v>45877</v>
      </c>
      <c r="C467" s="292"/>
      <c r="D467" s="303"/>
      <c r="E467" s="217">
        <f t="shared" ca="1" si="532"/>
        <v>0</v>
      </c>
      <c r="F467" s="212" t="s">
        <v>45</v>
      </c>
      <c r="G467" s="176"/>
      <c r="H467" s="28"/>
      <c r="I467" s="181"/>
      <c r="J467" s="37"/>
      <c r="K467" s="181"/>
      <c r="L467" s="37"/>
      <c r="M467" s="181"/>
      <c r="N467" s="37"/>
      <c r="O467" s="181"/>
      <c r="P467" s="37"/>
      <c r="Q467" s="183"/>
      <c r="R467" s="37"/>
      <c r="S467" s="181"/>
      <c r="T467" s="37"/>
      <c r="U467" s="181"/>
      <c r="V467" s="38"/>
      <c r="W467" s="184"/>
      <c r="X467" s="27"/>
      <c r="Y467" s="181"/>
      <c r="Z467" s="27"/>
      <c r="AB467" s="26"/>
      <c r="AD467" s="25"/>
    </row>
    <row r="468" spans="1:30">
      <c r="A468" s="206" t="str">
        <f t="shared" ref="A468:A499" si="552">TEXT(C468, "ddd")</f>
        <v>Mon</v>
      </c>
      <c r="B468" s="207">
        <f t="shared" ref="B468" si="553">C468</f>
        <v>45880</v>
      </c>
      <c r="C468" s="290">
        <f t="shared" si="506"/>
        <v>45880</v>
      </c>
      <c r="D468" s="293" t="str">
        <f t="shared" si="498"/>
        <v>Mon</v>
      </c>
      <c r="E468" s="217">
        <f t="shared" ca="1" si="532"/>
        <v>0</v>
      </c>
      <c r="F468" s="213" t="s">
        <v>41</v>
      </c>
      <c r="H468" s="21"/>
      <c r="I468" s="180"/>
      <c r="J468" s="31"/>
      <c r="K468" s="180"/>
      <c r="L468" s="31"/>
      <c r="M468" s="180"/>
      <c r="N468" s="31"/>
      <c r="O468" s="180"/>
      <c r="P468" s="31"/>
      <c r="Q468" s="183"/>
      <c r="R468" s="31"/>
      <c r="S468" s="180"/>
      <c r="T468" s="31"/>
      <c r="U468" s="180"/>
      <c r="V468" s="39"/>
      <c r="W468" s="184"/>
      <c r="X468" s="15"/>
      <c r="Y468" s="180"/>
      <c r="Z468" s="15"/>
      <c r="AB468" s="22"/>
      <c r="AD468" s="17"/>
    </row>
    <row r="469" spans="1:30">
      <c r="A469" s="206" t="str">
        <f t="shared" ref="A469:A500" si="554">A468</f>
        <v>Mon</v>
      </c>
      <c r="B469" s="207">
        <f t="shared" ref="B469:B500" si="555">C468</f>
        <v>45880</v>
      </c>
      <c r="C469" s="291"/>
      <c r="D469" s="294"/>
      <c r="E469" s="217">
        <f t="shared" ca="1" si="532"/>
        <v>0</v>
      </c>
      <c r="F469" s="214" t="s">
        <v>43</v>
      </c>
      <c r="H469" s="22"/>
      <c r="J469" s="30"/>
      <c r="L469" s="30"/>
      <c r="N469" s="30"/>
      <c r="P469" s="30"/>
      <c r="Q469" s="183"/>
      <c r="R469" s="30"/>
      <c r="T469" s="30"/>
      <c r="V469" s="32"/>
      <c r="W469" s="184"/>
      <c r="X469" s="17"/>
      <c r="Z469" s="17"/>
      <c r="AB469" s="22"/>
      <c r="AD469" s="17"/>
    </row>
    <row r="470" spans="1:30">
      <c r="A470" s="206" t="str">
        <f t="shared" ref="A470" si="556">A468</f>
        <v>Mon</v>
      </c>
      <c r="B470" s="207">
        <f t="shared" ref="B470" si="557">C468</f>
        <v>45880</v>
      </c>
      <c r="C470" s="292"/>
      <c r="D470" s="295"/>
      <c r="E470" s="217">
        <f t="shared" ca="1" si="532"/>
        <v>0</v>
      </c>
      <c r="F470" s="215" t="s">
        <v>45</v>
      </c>
      <c r="G470" s="176"/>
      <c r="H470" s="22"/>
      <c r="J470" s="30"/>
      <c r="L470" s="30"/>
      <c r="N470" s="30"/>
      <c r="P470" s="30"/>
      <c r="Q470" s="183"/>
      <c r="R470" s="30"/>
      <c r="T470" s="30"/>
      <c r="V470" s="32"/>
      <c r="W470" s="184"/>
      <c r="X470" s="17"/>
      <c r="Y470" s="181"/>
      <c r="Z470" s="17"/>
      <c r="AB470" s="22"/>
      <c r="AD470" s="17"/>
    </row>
    <row r="471" spans="1:30">
      <c r="A471" s="206" t="str">
        <f t="shared" ref="A471:A534" si="558">TEXT(C471, "ddd")</f>
        <v>Tue</v>
      </c>
      <c r="B471" s="207">
        <f t="shared" si="514"/>
        <v>45881</v>
      </c>
      <c r="C471" s="290">
        <f t="shared" si="506"/>
        <v>45881</v>
      </c>
      <c r="D471" s="301" t="str">
        <f t="shared" ref="D471" si="559">IF(WEEKDAY(C468, 2) &lt; 5, TEXT(C468 + 1, "ddd"), TEXT(C468 + 3, "ddd"))</f>
        <v>Tue</v>
      </c>
      <c r="E471" s="217">
        <f t="shared" ca="1" si="532"/>
        <v>0</v>
      </c>
      <c r="F471" s="211" t="s">
        <v>41</v>
      </c>
      <c r="H471" s="21"/>
      <c r="I471" s="180"/>
      <c r="J471" s="31"/>
      <c r="K471" s="180"/>
      <c r="L471" s="31"/>
      <c r="M471" s="180"/>
      <c r="N471" s="31"/>
      <c r="O471" s="180"/>
      <c r="P471" s="31"/>
      <c r="Q471" s="183"/>
      <c r="R471" s="31"/>
      <c r="S471" s="180"/>
      <c r="T471" s="31"/>
      <c r="U471" s="180"/>
      <c r="V471" s="39"/>
      <c r="W471" s="184"/>
      <c r="X471" s="15"/>
      <c r="Y471" s="180"/>
      <c r="Z471" s="15"/>
      <c r="AB471" s="22"/>
      <c r="AD471" s="17"/>
    </row>
    <row r="472" spans="1:30">
      <c r="A472" s="206" t="str">
        <f t="shared" ref="A472:A535" si="560">A471</f>
        <v>Tue</v>
      </c>
      <c r="B472" s="207">
        <f t="shared" si="516"/>
        <v>45881</v>
      </c>
      <c r="C472" s="291"/>
      <c r="D472" s="302"/>
      <c r="E472" s="217">
        <f t="shared" ca="1" si="532"/>
        <v>0</v>
      </c>
      <c r="F472" s="212" t="s">
        <v>43</v>
      </c>
      <c r="H472" s="22"/>
      <c r="J472" s="30"/>
      <c r="L472" s="30"/>
      <c r="N472" s="30"/>
      <c r="P472" s="30"/>
      <c r="Q472" s="183"/>
      <c r="R472" s="30"/>
      <c r="T472" s="30"/>
      <c r="V472" s="32"/>
      <c r="W472" s="184"/>
      <c r="X472" s="17"/>
      <c r="Z472" s="17"/>
      <c r="AB472" s="22"/>
      <c r="AD472" s="17"/>
    </row>
    <row r="473" spans="1:30">
      <c r="A473" s="206" t="str">
        <f t="shared" ref="A473:A533" si="561">A471</f>
        <v>Tue</v>
      </c>
      <c r="B473" s="207">
        <f t="shared" si="518"/>
        <v>45881</v>
      </c>
      <c r="C473" s="292"/>
      <c r="D473" s="303"/>
      <c r="E473" s="217">
        <f t="shared" ca="1" si="532"/>
        <v>0</v>
      </c>
      <c r="F473" s="212" t="s">
        <v>45</v>
      </c>
      <c r="G473" s="176"/>
      <c r="H473" s="22"/>
      <c r="J473" s="30"/>
      <c r="L473" s="30"/>
      <c r="N473" s="30"/>
      <c r="P473" s="30"/>
      <c r="Q473" s="183"/>
      <c r="R473" s="30"/>
      <c r="T473" s="30"/>
      <c r="V473" s="32"/>
      <c r="W473" s="184"/>
      <c r="X473" s="17"/>
      <c r="Y473" s="181"/>
      <c r="Z473" s="17"/>
      <c r="AB473" s="22"/>
      <c r="AD473" s="17"/>
    </row>
    <row r="474" spans="1:30">
      <c r="A474" s="206" t="str">
        <f t="shared" ref="A474:A537" si="562">TEXT(C474, "ddd")</f>
        <v>Wed</v>
      </c>
      <c r="B474" s="207">
        <f t="shared" si="519"/>
        <v>45882</v>
      </c>
      <c r="C474" s="290">
        <f t="shared" si="506"/>
        <v>45882</v>
      </c>
      <c r="D474" s="293" t="str">
        <f t="shared" ref="D474:D534" si="563">IF(WEEKDAY(C471, 2) &lt; 5, TEXT(C471 + 1, "ddd"), TEXT(C471 + 3, "ddd"))</f>
        <v>Wed</v>
      </c>
      <c r="E474" s="217">
        <f t="shared" ca="1" si="532"/>
        <v>0</v>
      </c>
      <c r="F474" s="213" t="s">
        <v>41</v>
      </c>
      <c r="H474" s="24"/>
      <c r="I474" s="180"/>
      <c r="J474" s="33"/>
      <c r="K474" s="180"/>
      <c r="L474" s="33"/>
      <c r="M474" s="180"/>
      <c r="N474" s="33"/>
      <c r="O474" s="180"/>
      <c r="P474" s="33"/>
      <c r="Q474" s="183"/>
      <c r="R474" s="33"/>
      <c r="S474" s="180"/>
      <c r="T474" s="33"/>
      <c r="U474" s="180"/>
      <c r="V474" s="34"/>
      <c r="W474" s="184"/>
      <c r="X474" s="23"/>
      <c r="Y474" s="180"/>
      <c r="Z474" s="23"/>
      <c r="AB474" s="26"/>
      <c r="AD474" s="25"/>
    </row>
    <row r="475" spans="1:30">
      <c r="A475" s="206" t="str">
        <f t="shared" ref="A475:A538" si="564">A474</f>
        <v>Wed</v>
      </c>
      <c r="B475" s="207">
        <f t="shared" si="521"/>
        <v>45882</v>
      </c>
      <c r="C475" s="291"/>
      <c r="D475" s="294"/>
      <c r="E475" s="217">
        <f t="shared" ca="1" si="532"/>
        <v>0</v>
      </c>
      <c r="F475" s="214" t="s">
        <v>43</v>
      </c>
      <c r="H475" s="26"/>
      <c r="J475" s="35"/>
      <c r="L475" s="35"/>
      <c r="N475" s="35"/>
      <c r="P475" s="35"/>
      <c r="Q475" s="183"/>
      <c r="R475" s="35"/>
      <c r="T475" s="35"/>
      <c r="V475" s="36"/>
      <c r="W475" s="184"/>
      <c r="X475" s="25"/>
      <c r="Z475" s="25"/>
      <c r="AB475" s="26"/>
      <c r="AD475" s="25"/>
    </row>
    <row r="476" spans="1:30">
      <c r="A476" s="206" t="str">
        <f t="shared" ref="A476:A536" si="565">A474</f>
        <v>Wed</v>
      </c>
      <c r="B476" s="207">
        <f t="shared" si="522"/>
        <v>45882</v>
      </c>
      <c r="C476" s="292"/>
      <c r="D476" s="295"/>
      <c r="E476" s="217">
        <f t="shared" ca="1" si="532"/>
        <v>0</v>
      </c>
      <c r="F476" s="215" t="s">
        <v>45</v>
      </c>
      <c r="G476" s="176"/>
      <c r="H476" s="28"/>
      <c r="I476" s="181"/>
      <c r="J476" s="37"/>
      <c r="K476" s="181"/>
      <c r="L476" s="37"/>
      <c r="M476" s="181"/>
      <c r="N476" s="37"/>
      <c r="O476" s="181"/>
      <c r="P476" s="37"/>
      <c r="Q476" s="183"/>
      <c r="R476" s="37"/>
      <c r="S476" s="181"/>
      <c r="T476" s="37"/>
      <c r="U476" s="181"/>
      <c r="V476" s="38"/>
      <c r="W476" s="184"/>
      <c r="X476" s="27"/>
      <c r="Y476" s="181"/>
      <c r="Z476" s="27"/>
      <c r="AB476" s="26"/>
      <c r="AD476" s="25"/>
    </row>
    <row r="477" spans="1:30">
      <c r="A477" s="206" t="str">
        <f t="shared" ref="A477:A540" si="566">TEXT(C477, "ddd")</f>
        <v>Thu</v>
      </c>
      <c r="B477" s="207">
        <f t="shared" si="523"/>
        <v>45883</v>
      </c>
      <c r="C477" s="290">
        <f t="shared" si="506"/>
        <v>45883</v>
      </c>
      <c r="D477" s="301" t="str">
        <f t="shared" ref="D477:D537" si="567">IF(WEEKDAY(C474, 2) &lt; 5, TEXT(C474 + 1, "ddd"), TEXT(C474 + 3, "ddd"))</f>
        <v>Thu</v>
      </c>
      <c r="E477" s="217">
        <f t="shared" ca="1" si="532"/>
        <v>0</v>
      </c>
      <c r="F477" s="211" t="s">
        <v>41</v>
      </c>
      <c r="H477" s="21"/>
      <c r="I477" s="180"/>
      <c r="J477" s="31"/>
      <c r="K477" s="180"/>
      <c r="L477" s="31"/>
      <c r="M477" s="180"/>
      <c r="N477" s="31"/>
      <c r="O477" s="180"/>
      <c r="P477" s="31"/>
      <c r="Q477" s="183"/>
      <c r="R477" s="31"/>
      <c r="S477" s="180"/>
      <c r="T477" s="31"/>
      <c r="U477" s="180"/>
      <c r="V477" s="39"/>
      <c r="W477" s="184"/>
      <c r="X477" s="15"/>
      <c r="Y477" s="180"/>
      <c r="Z477" s="15"/>
      <c r="AB477" s="22"/>
      <c r="AD477" s="17"/>
    </row>
    <row r="478" spans="1:30">
      <c r="A478" s="206" t="str">
        <f t="shared" ref="A478:A541" si="568">A477</f>
        <v>Thu</v>
      </c>
      <c r="B478" s="207">
        <f t="shared" si="524"/>
        <v>45883</v>
      </c>
      <c r="C478" s="291"/>
      <c r="D478" s="302"/>
      <c r="E478" s="217">
        <f t="shared" ca="1" si="532"/>
        <v>0</v>
      </c>
      <c r="F478" s="212" t="s">
        <v>43</v>
      </c>
      <c r="H478" s="22"/>
      <c r="J478" s="30"/>
      <c r="L478" s="30"/>
      <c r="N478" s="30"/>
      <c r="P478" s="30"/>
      <c r="Q478" s="183"/>
      <c r="R478" s="30"/>
      <c r="T478" s="30"/>
      <c r="V478" s="32"/>
      <c r="W478" s="184"/>
      <c r="X478" s="17"/>
      <c r="Z478" s="17"/>
      <c r="AB478" s="22"/>
      <c r="AD478" s="17"/>
    </row>
    <row r="479" spans="1:30">
      <c r="A479" s="206" t="str">
        <f t="shared" ref="A479:A539" si="569">A477</f>
        <v>Thu</v>
      </c>
      <c r="B479" s="207">
        <f t="shared" si="525"/>
        <v>45883</v>
      </c>
      <c r="C479" s="292"/>
      <c r="D479" s="303"/>
      <c r="E479" s="217">
        <f t="shared" ca="1" si="532"/>
        <v>0</v>
      </c>
      <c r="F479" s="212" t="s">
        <v>45</v>
      </c>
      <c r="G479" s="176"/>
      <c r="H479" s="22"/>
      <c r="J479" s="30"/>
      <c r="L479" s="30"/>
      <c r="N479" s="30"/>
      <c r="P479" s="30"/>
      <c r="Q479" s="183"/>
      <c r="R479" s="30"/>
      <c r="T479" s="30"/>
      <c r="V479" s="32"/>
      <c r="W479" s="184"/>
      <c r="X479" s="17"/>
      <c r="Y479" s="181"/>
      <c r="Z479" s="17"/>
      <c r="AB479" s="22"/>
      <c r="AD479" s="17"/>
    </row>
    <row r="480" spans="1:30">
      <c r="A480" s="206" t="str">
        <f t="shared" ref="A480:A543" si="570">TEXT(C480, "ddd")</f>
        <v>Fri</v>
      </c>
      <c r="B480" s="207">
        <f t="shared" si="526"/>
        <v>45884</v>
      </c>
      <c r="C480" s="290">
        <f t="shared" si="506"/>
        <v>45884</v>
      </c>
      <c r="D480" s="293" t="str">
        <f t="shared" ref="D480:D540" si="571">IF(WEEKDAY(C477, 2) &lt; 5, TEXT(C477 + 1, "ddd"), TEXT(C477 + 3, "ddd"))</f>
        <v>Fri</v>
      </c>
      <c r="E480" s="217">
        <f t="shared" ca="1" si="532"/>
        <v>0</v>
      </c>
      <c r="F480" s="213" t="s">
        <v>41</v>
      </c>
      <c r="H480" s="24"/>
      <c r="I480" s="180"/>
      <c r="J480" s="33"/>
      <c r="K480" s="180"/>
      <c r="L480" s="33"/>
      <c r="M480" s="180"/>
      <c r="N480" s="33"/>
      <c r="O480" s="180"/>
      <c r="P480" s="33"/>
      <c r="Q480" s="183"/>
      <c r="R480" s="33"/>
      <c r="S480" s="180"/>
      <c r="T480" s="33"/>
      <c r="U480" s="180"/>
      <c r="V480" s="34"/>
      <c r="W480" s="184"/>
      <c r="X480" s="23"/>
      <c r="Y480" s="180"/>
      <c r="Z480" s="23"/>
      <c r="AB480" s="26"/>
      <c r="AD480" s="25"/>
    </row>
    <row r="481" spans="1:30">
      <c r="A481" s="206" t="str">
        <f t="shared" ref="A481:A544" si="572">A480</f>
        <v>Fri</v>
      </c>
      <c r="B481" s="207">
        <f t="shared" si="527"/>
        <v>45884</v>
      </c>
      <c r="C481" s="291"/>
      <c r="D481" s="294"/>
      <c r="E481" s="217">
        <f t="shared" ca="1" si="532"/>
        <v>0</v>
      </c>
      <c r="F481" s="214" t="s">
        <v>43</v>
      </c>
      <c r="H481" s="26"/>
      <c r="J481" s="35"/>
      <c r="L481" s="35"/>
      <c r="N481" s="35"/>
      <c r="P481" s="35"/>
      <c r="Q481" s="183"/>
      <c r="R481" s="35"/>
      <c r="T481" s="35"/>
      <c r="V481" s="36"/>
      <c r="W481" s="184"/>
      <c r="X481" s="25"/>
      <c r="Z481" s="25"/>
      <c r="AB481" s="26"/>
      <c r="AD481" s="25"/>
    </row>
    <row r="482" spans="1:30">
      <c r="A482" s="206" t="str">
        <f t="shared" ref="A482:A542" si="573">A480</f>
        <v>Fri</v>
      </c>
      <c r="B482" s="207">
        <f t="shared" si="528"/>
        <v>45884</v>
      </c>
      <c r="C482" s="292"/>
      <c r="D482" s="295"/>
      <c r="E482" s="217">
        <f t="shared" ca="1" si="532"/>
        <v>0</v>
      </c>
      <c r="F482" s="215" t="s">
        <v>45</v>
      </c>
      <c r="G482" s="176"/>
      <c r="H482" s="28"/>
      <c r="I482" s="181"/>
      <c r="J482" s="37"/>
      <c r="K482" s="181"/>
      <c r="L482" s="37"/>
      <c r="M482" s="181"/>
      <c r="N482" s="37"/>
      <c r="O482" s="181"/>
      <c r="P482" s="37"/>
      <c r="Q482" s="183"/>
      <c r="R482" s="37"/>
      <c r="S482" s="181"/>
      <c r="T482" s="37"/>
      <c r="U482" s="181"/>
      <c r="V482" s="38"/>
      <c r="W482" s="184"/>
      <c r="X482" s="27"/>
      <c r="Y482" s="181"/>
      <c r="Z482" s="27"/>
      <c r="AB482" s="26"/>
      <c r="AD482" s="25"/>
    </row>
    <row r="483" spans="1:30">
      <c r="A483" s="206" t="str">
        <f t="shared" ref="A483:A514" si="574">TEXT(C483, "ddd")</f>
        <v>Mon</v>
      </c>
      <c r="B483" s="207">
        <f t="shared" si="529"/>
        <v>45887</v>
      </c>
      <c r="C483" s="290">
        <f t="shared" si="506"/>
        <v>45887</v>
      </c>
      <c r="D483" s="301" t="str">
        <f t="shared" ref="D483:D543" si="575">IF(WEEKDAY(C480, 2) &lt; 5, TEXT(C480 + 1, "ddd"), TEXT(C480 + 3, "ddd"))</f>
        <v>Mon</v>
      </c>
      <c r="E483" s="217">
        <f t="shared" ca="1" si="532"/>
        <v>0</v>
      </c>
      <c r="F483" s="211" t="s">
        <v>41</v>
      </c>
      <c r="H483" s="21"/>
      <c r="I483" s="180"/>
      <c r="J483" s="31"/>
      <c r="K483" s="180"/>
      <c r="L483" s="31"/>
      <c r="M483" s="180"/>
      <c r="N483" s="31"/>
      <c r="O483" s="180"/>
      <c r="P483" s="31"/>
      <c r="Q483" s="183"/>
      <c r="R483" s="31"/>
      <c r="S483" s="180"/>
      <c r="T483" s="31"/>
      <c r="U483" s="180"/>
      <c r="V483" s="39"/>
      <c r="W483" s="184"/>
      <c r="X483" s="15"/>
      <c r="Y483" s="180"/>
      <c r="Z483" s="15"/>
      <c r="AB483" s="22"/>
      <c r="AD483" s="17"/>
    </row>
    <row r="484" spans="1:30">
      <c r="A484" s="206" t="str">
        <f t="shared" ref="A484:A515" si="576">A483</f>
        <v>Mon</v>
      </c>
      <c r="B484" s="207">
        <f t="shared" si="530"/>
        <v>45887</v>
      </c>
      <c r="C484" s="291"/>
      <c r="D484" s="302"/>
      <c r="E484" s="217">
        <f t="shared" ca="1" si="532"/>
        <v>0</v>
      </c>
      <c r="F484" s="212" t="s">
        <v>43</v>
      </c>
      <c r="H484" s="22"/>
      <c r="J484" s="30"/>
      <c r="L484" s="30"/>
      <c r="N484" s="30"/>
      <c r="P484" s="30"/>
      <c r="Q484" s="183"/>
      <c r="R484" s="30"/>
      <c r="T484" s="30"/>
      <c r="V484" s="32"/>
      <c r="W484" s="184"/>
      <c r="X484" s="17"/>
      <c r="Z484" s="17"/>
      <c r="AB484" s="22"/>
      <c r="AD484" s="17"/>
    </row>
    <row r="485" spans="1:30">
      <c r="A485" s="206" t="str">
        <f t="shared" ref="A485" si="577">A483</f>
        <v>Mon</v>
      </c>
      <c r="B485" s="207">
        <f t="shared" si="531"/>
        <v>45887</v>
      </c>
      <c r="C485" s="292"/>
      <c r="D485" s="303"/>
      <c r="E485" s="217">
        <f t="shared" ca="1" si="532"/>
        <v>0</v>
      </c>
      <c r="F485" s="212" t="s">
        <v>45</v>
      </c>
      <c r="G485" s="176"/>
      <c r="H485" s="22"/>
      <c r="J485" s="30"/>
      <c r="L485" s="30"/>
      <c r="N485" s="30"/>
      <c r="P485" s="30"/>
      <c r="Q485" s="183"/>
      <c r="R485" s="30"/>
      <c r="T485" s="30"/>
      <c r="V485" s="32"/>
      <c r="W485" s="184"/>
      <c r="X485" s="17"/>
      <c r="Y485" s="181"/>
      <c r="Z485" s="17"/>
      <c r="AB485" s="22"/>
      <c r="AD485" s="17"/>
    </row>
    <row r="486" spans="1:30">
      <c r="A486" s="206" t="str">
        <f t="shared" si="558"/>
        <v>Tue</v>
      </c>
      <c r="B486" s="207">
        <f t="shared" si="534"/>
        <v>45888</v>
      </c>
      <c r="C486" s="290">
        <f t="shared" si="506"/>
        <v>45888</v>
      </c>
      <c r="D486" s="293" t="str">
        <f t="shared" ref="D486" si="578">IF(WEEKDAY(C483, 2) &lt; 5, TEXT(C483 + 1, "ddd"), TEXT(C483 + 3, "ddd"))</f>
        <v>Tue</v>
      </c>
      <c r="E486" s="217">
        <f t="shared" ca="1" si="532"/>
        <v>0</v>
      </c>
      <c r="F486" s="213" t="s">
        <v>41</v>
      </c>
      <c r="H486" s="21"/>
      <c r="I486" s="180"/>
      <c r="J486" s="31"/>
      <c r="K486" s="180"/>
      <c r="L486" s="31"/>
      <c r="M486" s="180"/>
      <c r="N486" s="31"/>
      <c r="O486" s="180"/>
      <c r="P486" s="31"/>
      <c r="Q486" s="183"/>
      <c r="R486" s="31"/>
      <c r="S486" s="180"/>
      <c r="T486" s="31"/>
      <c r="U486" s="180"/>
      <c r="V486" s="39"/>
      <c r="W486" s="184"/>
      <c r="X486" s="15"/>
      <c r="Y486" s="180"/>
      <c r="Z486" s="15"/>
      <c r="AB486" s="22"/>
      <c r="AD486" s="17"/>
    </row>
    <row r="487" spans="1:30">
      <c r="A487" s="206" t="str">
        <f t="shared" si="560"/>
        <v>Tue</v>
      </c>
      <c r="B487" s="207">
        <f t="shared" si="536"/>
        <v>45888</v>
      </c>
      <c r="C487" s="291"/>
      <c r="D487" s="294"/>
      <c r="E487" s="217">
        <f t="shared" ca="1" si="532"/>
        <v>0</v>
      </c>
      <c r="F487" s="214" t="s">
        <v>43</v>
      </c>
      <c r="H487" s="22"/>
      <c r="J487" s="30"/>
      <c r="L487" s="30"/>
      <c r="N487" s="30"/>
      <c r="P487" s="30"/>
      <c r="Q487" s="183"/>
      <c r="R487" s="30"/>
      <c r="T487" s="30"/>
      <c r="V487" s="32"/>
      <c r="W487" s="184"/>
      <c r="X487" s="17"/>
      <c r="Z487" s="17"/>
      <c r="AB487" s="22"/>
      <c r="AD487" s="17"/>
    </row>
    <row r="488" spans="1:30">
      <c r="A488" s="206" t="str">
        <f t="shared" si="561"/>
        <v>Tue</v>
      </c>
      <c r="B488" s="207">
        <f t="shared" si="538"/>
        <v>45888</v>
      </c>
      <c r="C488" s="292"/>
      <c r="D488" s="295"/>
      <c r="E488" s="217">
        <f t="shared" ca="1" si="532"/>
        <v>0</v>
      </c>
      <c r="F488" s="215" t="s">
        <v>45</v>
      </c>
      <c r="G488" s="176"/>
      <c r="H488" s="22"/>
      <c r="J488" s="30"/>
      <c r="L488" s="30"/>
      <c r="N488" s="30"/>
      <c r="P488" s="30"/>
      <c r="Q488" s="183"/>
      <c r="R488" s="30"/>
      <c r="T488" s="30"/>
      <c r="V488" s="32"/>
      <c r="W488" s="184"/>
      <c r="X488" s="17"/>
      <c r="Y488" s="181"/>
      <c r="Z488" s="17"/>
      <c r="AB488" s="22"/>
      <c r="AD488" s="17"/>
    </row>
    <row r="489" spans="1:30">
      <c r="A489" s="206" t="str">
        <f t="shared" si="562"/>
        <v>Wed</v>
      </c>
      <c r="B489" s="207">
        <f t="shared" si="539"/>
        <v>45889</v>
      </c>
      <c r="C489" s="290">
        <f t="shared" si="506"/>
        <v>45889</v>
      </c>
      <c r="D489" s="301" t="str">
        <f t="shared" si="563"/>
        <v>Wed</v>
      </c>
      <c r="E489" s="217">
        <f t="shared" ca="1" si="532"/>
        <v>0</v>
      </c>
      <c r="F489" s="211" t="s">
        <v>41</v>
      </c>
      <c r="H489" s="24"/>
      <c r="I489" s="180"/>
      <c r="J489" s="33"/>
      <c r="K489" s="180"/>
      <c r="L489" s="33"/>
      <c r="M489" s="180"/>
      <c r="N489" s="33"/>
      <c r="O489" s="180"/>
      <c r="P489" s="33"/>
      <c r="Q489" s="183"/>
      <c r="R489" s="33"/>
      <c r="S489" s="180"/>
      <c r="T489" s="33"/>
      <c r="U489" s="180"/>
      <c r="V489" s="34"/>
      <c r="W489" s="184"/>
      <c r="X489" s="23"/>
      <c r="Y489" s="180"/>
      <c r="Z489" s="23"/>
      <c r="AB489" s="26"/>
      <c r="AD489" s="25"/>
    </row>
    <row r="490" spans="1:30">
      <c r="A490" s="206" t="str">
        <f t="shared" si="564"/>
        <v>Wed</v>
      </c>
      <c r="B490" s="207">
        <f t="shared" si="541"/>
        <v>45889</v>
      </c>
      <c r="C490" s="291"/>
      <c r="D490" s="302"/>
      <c r="E490" s="217">
        <f t="shared" ca="1" si="532"/>
        <v>0</v>
      </c>
      <c r="F490" s="212" t="s">
        <v>43</v>
      </c>
      <c r="H490" s="26"/>
      <c r="J490" s="35"/>
      <c r="L490" s="35"/>
      <c r="N490" s="35"/>
      <c r="P490" s="35"/>
      <c r="Q490" s="183"/>
      <c r="R490" s="35"/>
      <c r="T490" s="35"/>
      <c r="V490" s="36"/>
      <c r="W490" s="184"/>
      <c r="X490" s="25"/>
      <c r="Z490" s="25"/>
      <c r="AB490" s="26"/>
      <c r="AD490" s="25"/>
    </row>
    <row r="491" spans="1:30">
      <c r="A491" s="206" t="str">
        <f t="shared" si="565"/>
        <v>Wed</v>
      </c>
      <c r="B491" s="207">
        <f t="shared" si="542"/>
        <v>45889</v>
      </c>
      <c r="C491" s="292"/>
      <c r="D491" s="303"/>
      <c r="E491" s="217">
        <f t="shared" ca="1" si="532"/>
        <v>0</v>
      </c>
      <c r="F491" s="212" t="s">
        <v>45</v>
      </c>
      <c r="G491" s="176"/>
      <c r="H491" s="28"/>
      <c r="I491" s="181"/>
      <c r="J491" s="37"/>
      <c r="K491" s="181"/>
      <c r="L491" s="37"/>
      <c r="M491" s="181"/>
      <c r="N491" s="37"/>
      <c r="O491" s="181"/>
      <c r="P491" s="37"/>
      <c r="Q491" s="183"/>
      <c r="R491" s="37"/>
      <c r="S491" s="181"/>
      <c r="T491" s="37"/>
      <c r="U491" s="181"/>
      <c r="V491" s="38"/>
      <c r="W491" s="184"/>
      <c r="X491" s="27"/>
      <c r="Y491" s="181"/>
      <c r="Z491" s="27"/>
      <c r="AB491" s="26"/>
      <c r="AD491" s="25"/>
    </row>
    <row r="492" spans="1:30">
      <c r="A492" s="206" t="str">
        <f t="shared" si="566"/>
        <v>Thu</v>
      </c>
      <c r="B492" s="207">
        <f t="shared" si="543"/>
        <v>45890</v>
      </c>
      <c r="C492" s="290">
        <f t="shared" si="506"/>
        <v>45890</v>
      </c>
      <c r="D492" s="293" t="str">
        <f t="shared" si="567"/>
        <v>Thu</v>
      </c>
      <c r="E492" s="217">
        <f t="shared" ca="1" si="532"/>
        <v>0</v>
      </c>
      <c r="F492" s="213" t="s">
        <v>41</v>
      </c>
      <c r="H492" s="21"/>
      <c r="I492" s="180"/>
      <c r="J492" s="31"/>
      <c r="K492" s="180"/>
      <c r="L492" s="31"/>
      <c r="M492" s="180"/>
      <c r="N492" s="31"/>
      <c r="O492" s="180"/>
      <c r="P492" s="31"/>
      <c r="Q492" s="183"/>
      <c r="R492" s="31"/>
      <c r="S492" s="180"/>
      <c r="T492" s="31"/>
      <c r="U492" s="180"/>
      <c r="V492" s="39"/>
      <c r="W492" s="184"/>
      <c r="X492" s="15"/>
      <c r="Y492" s="180"/>
      <c r="Z492" s="15"/>
      <c r="AB492" s="22"/>
      <c r="AD492" s="17"/>
    </row>
    <row r="493" spans="1:30">
      <c r="A493" s="206" t="str">
        <f t="shared" si="568"/>
        <v>Thu</v>
      </c>
      <c r="B493" s="207">
        <f t="shared" si="544"/>
        <v>45890</v>
      </c>
      <c r="C493" s="291"/>
      <c r="D493" s="294"/>
      <c r="E493" s="217">
        <f t="shared" ca="1" si="532"/>
        <v>0</v>
      </c>
      <c r="F493" s="214" t="s">
        <v>43</v>
      </c>
      <c r="H493" s="22"/>
      <c r="J493" s="30"/>
      <c r="L493" s="30"/>
      <c r="N493" s="30"/>
      <c r="P493" s="30"/>
      <c r="Q493" s="183"/>
      <c r="R493" s="30"/>
      <c r="T493" s="30"/>
      <c r="V493" s="32"/>
      <c r="W493" s="184"/>
      <c r="X493" s="17"/>
      <c r="Z493" s="17"/>
      <c r="AB493" s="22"/>
      <c r="AD493" s="17"/>
    </row>
    <row r="494" spans="1:30">
      <c r="A494" s="206" t="str">
        <f t="shared" si="569"/>
        <v>Thu</v>
      </c>
      <c r="B494" s="207">
        <f t="shared" si="545"/>
        <v>45890</v>
      </c>
      <c r="C494" s="292"/>
      <c r="D494" s="295"/>
      <c r="E494" s="217">
        <f t="shared" ca="1" si="532"/>
        <v>0</v>
      </c>
      <c r="F494" s="215" t="s">
        <v>45</v>
      </c>
      <c r="G494" s="176"/>
      <c r="H494" s="22"/>
      <c r="J494" s="30"/>
      <c r="L494" s="30"/>
      <c r="N494" s="30"/>
      <c r="P494" s="30"/>
      <c r="Q494" s="183"/>
      <c r="R494" s="30"/>
      <c r="T494" s="30"/>
      <c r="V494" s="32"/>
      <c r="W494" s="184"/>
      <c r="X494" s="17"/>
      <c r="Y494" s="181"/>
      <c r="Z494" s="17"/>
      <c r="AB494" s="22"/>
      <c r="AD494" s="17"/>
    </row>
    <row r="495" spans="1:30">
      <c r="A495" s="206" t="str">
        <f t="shared" si="570"/>
        <v>Fri</v>
      </c>
      <c r="B495" s="207">
        <f t="shared" si="546"/>
        <v>45891</v>
      </c>
      <c r="C495" s="290">
        <f t="shared" ref="C495:C558" si="579">WORKDAY(C492, 1)</f>
        <v>45891</v>
      </c>
      <c r="D495" s="301" t="str">
        <f t="shared" si="571"/>
        <v>Fri</v>
      </c>
      <c r="E495" s="217">
        <f t="shared" ca="1" si="532"/>
        <v>0</v>
      </c>
      <c r="F495" s="211" t="s">
        <v>41</v>
      </c>
      <c r="H495" s="24"/>
      <c r="I495" s="180"/>
      <c r="J495" s="33"/>
      <c r="K495" s="180"/>
      <c r="L495" s="33"/>
      <c r="M495" s="180"/>
      <c r="N495" s="33"/>
      <c r="O495" s="180"/>
      <c r="P495" s="33"/>
      <c r="Q495" s="183"/>
      <c r="R495" s="33"/>
      <c r="S495" s="180"/>
      <c r="T495" s="33"/>
      <c r="U495" s="180"/>
      <c r="V495" s="34"/>
      <c r="W495" s="184"/>
      <c r="X495" s="23"/>
      <c r="Y495" s="180"/>
      <c r="Z495" s="23"/>
      <c r="AB495" s="26"/>
      <c r="AD495" s="25"/>
    </row>
    <row r="496" spans="1:30">
      <c r="A496" s="206" t="str">
        <f t="shared" si="572"/>
        <v>Fri</v>
      </c>
      <c r="B496" s="207">
        <f t="shared" si="547"/>
        <v>45891</v>
      </c>
      <c r="C496" s="291"/>
      <c r="D496" s="302"/>
      <c r="E496" s="217">
        <f t="shared" ca="1" si="532"/>
        <v>0</v>
      </c>
      <c r="F496" s="212" t="s">
        <v>43</v>
      </c>
      <c r="H496" s="26"/>
      <c r="J496" s="35"/>
      <c r="L496" s="35"/>
      <c r="N496" s="35"/>
      <c r="P496" s="35"/>
      <c r="Q496" s="183"/>
      <c r="R496" s="35"/>
      <c r="T496" s="35"/>
      <c r="V496" s="36"/>
      <c r="W496" s="184"/>
      <c r="X496" s="25"/>
      <c r="Z496" s="25"/>
      <c r="AB496" s="26"/>
      <c r="AD496" s="25"/>
    </row>
    <row r="497" spans="1:30">
      <c r="A497" s="206" t="str">
        <f t="shared" si="573"/>
        <v>Fri</v>
      </c>
      <c r="B497" s="207">
        <f t="shared" si="548"/>
        <v>45891</v>
      </c>
      <c r="C497" s="292"/>
      <c r="D497" s="303"/>
      <c r="E497" s="217">
        <f t="shared" ca="1" si="532"/>
        <v>0</v>
      </c>
      <c r="F497" s="212" t="s">
        <v>45</v>
      </c>
      <c r="G497" s="176"/>
      <c r="H497" s="28"/>
      <c r="I497" s="181"/>
      <c r="J497" s="37"/>
      <c r="K497" s="181"/>
      <c r="L497" s="37"/>
      <c r="M497" s="181"/>
      <c r="N497" s="37"/>
      <c r="O497" s="181"/>
      <c r="P497" s="37"/>
      <c r="Q497" s="183"/>
      <c r="R497" s="37"/>
      <c r="S497" s="181"/>
      <c r="T497" s="37"/>
      <c r="U497" s="181"/>
      <c r="V497" s="38"/>
      <c r="W497" s="184"/>
      <c r="X497" s="27"/>
      <c r="Y497" s="181"/>
      <c r="Z497" s="27"/>
      <c r="AB497" s="26"/>
      <c r="AD497" s="25"/>
    </row>
    <row r="498" spans="1:30">
      <c r="A498" s="206" t="str">
        <f t="shared" ref="A498:A529" si="580">TEXT(C498, "ddd")</f>
        <v>Mon</v>
      </c>
      <c r="B498" s="207">
        <f t="shared" ref="B498" si="581">C498</f>
        <v>45894</v>
      </c>
      <c r="C498" s="290">
        <f t="shared" si="579"/>
        <v>45894</v>
      </c>
      <c r="D498" s="293" t="str">
        <f t="shared" si="575"/>
        <v>Mon</v>
      </c>
      <c r="E498" s="217">
        <f t="shared" ca="1" si="532"/>
        <v>0</v>
      </c>
      <c r="F498" s="213" t="s">
        <v>41</v>
      </c>
      <c r="H498" s="21"/>
      <c r="I498" s="180"/>
      <c r="J498" s="31"/>
      <c r="K498" s="180"/>
      <c r="L498" s="31"/>
      <c r="M498" s="180"/>
      <c r="N498" s="31"/>
      <c r="O498" s="180"/>
      <c r="P498" s="31"/>
      <c r="Q498" s="183"/>
      <c r="R498" s="31"/>
      <c r="S498" s="180"/>
      <c r="T498" s="31"/>
      <c r="U498" s="180"/>
      <c r="V498" s="39"/>
      <c r="W498" s="184"/>
      <c r="X498" s="15"/>
      <c r="Y498" s="180"/>
      <c r="Z498" s="15"/>
      <c r="AB498" s="22"/>
      <c r="AD498" s="17"/>
    </row>
    <row r="499" spans="1:30">
      <c r="A499" s="206" t="str">
        <f t="shared" ref="A499:A530" si="582">A498</f>
        <v>Mon</v>
      </c>
      <c r="B499" s="207">
        <f t="shared" ref="B499:B530" si="583">C498</f>
        <v>45894</v>
      </c>
      <c r="C499" s="291"/>
      <c r="D499" s="294"/>
      <c r="E499" s="217">
        <f t="shared" ca="1" si="532"/>
        <v>0</v>
      </c>
      <c r="F499" s="214" t="s">
        <v>43</v>
      </c>
      <c r="H499" s="22"/>
      <c r="J499" s="30"/>
      <c r="L499" s="30"/>
      <c r="N499" s="30"/>
      <c r="P499" s="30"/>
      <c r="Q499" s="183"/>
      <c r="R499" s="30"/>
      <c r="T499" s="30"/>
      <c r="V499" s="32"/>
      <c r="W499" s="184"/>
      <c r="X499" s="17"/>
      <c r="Z499" s="17"/>
      <c r="AB499" s="22"/>
      <c r="AD499" s="17"/>
    </row>
    <row r="500" spans="1:30">
      <c r="A500" s="206" t="str">
        <f t="shared" ref="A500" si="584">A498</f>
        <v>Mon</v>
      </c>
      <c r="B500" s="207">
        <f t="shared" ref="B500" si="585">C498</f>
        <v>45894</v>
      </c>
      <c r="C500" s="292"/>
      <c r="D500" s="295"/>
      <c r="E500" s="217">
        <f t="shared" ca="1" si="532"/>
        <v>0</v>
      </c>
      <c r="F500" s="215" t="s">
        <v>45</v>
      </c>
      <c r="G500" s="176"/>
      <c r="H500" s="22"/>
      <c r="J500" s="30"/>
      <c r="L500" s="30"/>
      <c r="N500" s="30"/>
      <c r="P500" s="30"/>
      <c r="Q500" s="183"/>
      <c r="R500" s="30"/>
      <c r="T500" s="30"/>
      <c r="V500" s="32"/>
      <c r="W500" s="184"/>
      <c r="X500" s="17"/>
      <c r="Y500" s="181"/>
      <c r="Z500" s="17"/>
      <c r="AB500" s="22"/>
      <c r="AD500" s="17"/>
    </row>
    <row r="501" spans="1:30">
      <c r="A501" s="206" t="str">
        <f t="shared" si="558"/>
        <v>Tue</v>
      </c>
      <c r="B501" s="207">
        <f t="shared" ref="B501" si="586">C501</f>
        <v>45895</v>
      </c>
      <c r="C501" s="290">
        <f t="shared" si="579"/>
        <v>45895</v>
      </c>
      <c r="D501" s="301" t="str">
        <f t="shared" ref="D501" si="587">IF(WEEKDAY(C498, 2) &lt; 5, TEXT(C498 + 1, "ddd"), TEXT(C498 + 3, "ddd"))</f>
        <v>Tue</v>
      </c>
      <c r="E501" s="217">
        <f t="shared" ca="1" si="532"/>
        <v>0</v>
      </c>
      <c r="F501" s="211" t="s">
        <v>41</v>
      </c>
      <c r="H501" s="21"/>
      <c r="I501" s="180"/>
      <c r="J501" s="31"/>
      <c r="K501" s="180"/>
      <c r="L501" s="31"/>
      <c r="M501" s="180"/>
      <c r="N501" s="31"/>
      <c r="O501" s="180"/>
      <c r="P501" s="31"/>
      <c r="Q501" s="183"/>
      <c r="R501" s="31"/>
      <c r="S501" s="180"/>
      <c r="T501" s="31"/>
      <c r="U501" s="180"/>
      <c r="V501" s="39"/>
      <c r="W501" s="184"/>
      <c r="X501" s="15"/>
      <c r="Y501" s="180"/>
      <c r="Z501" s="15"/>
      <c r="AB501" s="22"/>
      <c r="AD501" s="17"/>
    </row>
    <row r="502" spans="1:30">
      <c r="A502" s="206" t="str">
        <f t="shared" si="560"/>
        <v>Tue</v>
      </c>
      <c r="B502" s="207">
        <f t="shared" ref="B502:B533" si="588">C501</f>
        <v>45895</v>
      </c>
      <c r="C502" s="291"/>
      <c r="D502" s="302"/>
      <c r="E502" s="217">
        <f t="shared" ca="1" si="532"/>
        <v>0</v>
      </c>
      <c r="F502" s="212" t="s">
        <v>43</v>
      </c>
      <c r="H502" s="22"/>
      <c r="J502" s="30"/>
      <c r="L502" s="30"/>
      <c r="N502" s="30"/>
      <c r="P502" s="30"/>
      <c r="Q502" s="183"/>
      <c r="R502" s="30"/>
      <c r="T502" s="30"/>
      <c r="V502" s="32"/>
      <c r="W502" s="184"/>
      <c r="X502" s="17"/>
      <c r="Z502" s="17"/>
      <c r="AB502" s="22"/>
      <c r="AD502" s="17"/>
    </row>
    <row r="503" spans="1:30">
      <c r="A503" s="206" t="str">
        <f t="shared" si="561"/>
        <v>Tue</v>
      </c>
      <c r="B503" s="207">
        <f t="shared" ref="B503" si="589">C501</f>
        <v>45895</v>
      </c>
      <c r="C503" s="292"/>
      <c r="D503" s="303"/>
      <c r="E503" s="217">
        <f t="shared" ca="1" si="532"/>
        <v>0</v>
      </c>
      <c r="F503" s="212" t="s">
        <v>45</v>
      </c>
      <c r="G503" s="176"/>
      <c r="H503" s="22"/>
      <c r="J503" s="30"/>
      <c r="L503" s="30"/>
      <c r="N503" s="30"/>
      <c r="P503" s="30"/>
      <c r="Q503" s="183"/>
      <c r="R503" s="30"/>
      <c r="T503" s="30"/>
      <c r="V503" s="32"/>
      <c r="W503" s="184"/>
      <c r="X503" s="17"/>
      <c r="Y503" s="181"/>
      <c r="Z503" s="17"/>
      <c r="AB503" s="22"/>
      <c r="AD503" s="17"/>
    </row>
    <row r="504" spans="1:30">
      <c r="A504" s="206" t="str">
        <f t="shared" si="562"/>
        <v>Wed</v>
      </c>
      <c r="B504" s="207">
        <f t="shared" ref="B504:B537" si="590">C504</f>
        <v>45896</v>
      </c>
      <c r="C504" s="290">
        <f t="shared" si="579"/>
        <v>45896</v>
      </c>
      <c r="D504" s="293" t="str">
        <f t="shared" si="563"/>
        <v>Wed</v>
      </c>
      <c r="E504" s="217">
        <f t="shared" ca="1" si="532"/>
        <v>0</v>
      </c>
      <c r="F504" s="213" t="s">
        <v>41</v>
      </c>
      <c r="H504" s="24"/>
      <c r="I504" s="180"/>
      <c r="J504" s="33"/>
      <c r="K504" s="180"/>
      <c r="L504" s="33"/>
      <c r="M504" s="180"/>
      <c r="N504" s="33"/>
      <c r="O504" s="180"/>
      <c r="P504" s="33"/>
      <c r="Q504" s="183"/>
      <c r="R504" s="33"/>
      <c r="S504" s="180"/>
      <c r="T504" s="33"/>
      <c r="U504" s="180"/>
      <c r="V504" s="34"/>
      <c r="W504" s="184"/>
      <c r="X504" s="23"/>
      <c r="Y504" s="180"/>
      <c r="Z504" s="23"/>
      <c r="AB504" s="26"/>
      <c r="AD504" s="25"/>
    </row>
    <row r="505" spans="1:30">
      <c r="A505" s="206" t="str">
        <f t="shared" si="564"/>
        <v>Wed</v>
      </c>
      <c r="B505" s="207">
        <f t="shared" ref="B505:B566" si="591">C504</f>
        <v>45896</v>
      </c>
      <c r="C505" s="291"/>
      <c r="D505" s="294"/>
      <c r="E505" s="217">
        <f t="shared" ca="1" si="532"/>
        <v>0</v>
      </c>
      <c r="F505" s="214" t="s">
        <v>43</v>
      </c>
      <c r="H505" s="26"/>
      <c r="J505" s="35"/>
      <c r="L505" s="35"/>
      <c r="N505" s="35"/>
      <c r="P505" s="35"/>
      <c r="Q505" s="183"/>
      <c r="R505" s="35"/>
      <c r="T505" s="35"/>
      <c r="V505" s="36"/>
      <c r="W505" s="184"/>
      <c r="X505" s="25"/>
      <c r="Z505" s="25"/>
      <c r="AB505" s="26"/>
      <c r="AD505" s="25"/>
    </row>
    <row r="506" spans="1:30">
      <c r="A506" s="206" t="str">
        <f t="shared" si="565"/>
        <v>Wed</v>
      </c>
      <c r="B506" s="207">
        <f t="shared" ref="B506:B539" si="592">C504</f>
        <v>45896</v>
      </c>
      <c r="C506" s="292"/>
      <c r="D506" s="295"/>
      <c r="E506" s="217">
        <f t="shared" ca="1" si="532"/>
        <v>0</v>
      </c>
      <c r="F506" s="215" t="s">
        <v>45</v>
      </c>
      <c r="G506" s="176"/>
      <c r="H506" s="28"/>
      <c r="I506" s="181"/>
      <c r="J506" s="37"/>
      <c r="K506" s="181"/>
      <c r="L506" s="37"/>
      <c r="M506" s="181"/>
      <c r="N506" s="37"/>
      <c r="O506" s="181"/>
      <c r="P506" s="37"/>
      <c r="Q506" s="183"/>
      <c r="R506" s="37"/>
      <c r="S506" s="181"/>
      <c r="T506" s="37"/>
      <c r="U506" s="181"/>
      <c r="V506" s="38"/>
      <c r="W506" s="184"/>
      <c r="X506" s="27"/>
      <c r="Y506" s="181"/>
      <c r="Z506" s="27"/>
      <c r="AB506" s="26"/>
      <c r="AD506" s="25"/>
    </row>
    <row r="507" spans="1:30">
      <c r="A507" s="206" t="str">
        <f t="shared" si="566"/>
        <v>Thu</v>
      </c>
      <c r="B507" s="207">
        <f t="shared" ref="B507:B540" si="593">C507</f>
        <v>45897</v>
      </c>
      <c r="C507" s="290">
        <f t="shared" si="579"/>
        <v>45897</v>
      </c>
      <c r="D507" s="301" t="str">
        <f t="shared" si="567"/>
        <v>Thu</v>
      </c>
      <c r="E507" s="217">
        <f t="shared" ca="1" si="532"/>
        <v>0</v>
      </c>
      <c r="F507" s="211" t="s">
        <v>41</v>
      </c>
      <c r="H507" s="21"/>
      <c r="I507" s="180"/>
      <c r="J507" s="31"/>
      <c r="K507" s="180"/>
      <c r="L507" s="31"/>
      <c r="M507" s="180"/>
      <c r="N507" s="31"/>
      <c r="O507" s="180"/>
      <c r="P507" s="31"/>
      <c r="Q507" s="183"/>
      <c r="R507" s="31"/>
      <c r="S507" s="180"/>
      <c r="T507" s="31"/>
      <c r="U507" s="180"/>
      <c r="V507" s="39"/>
      <c r="W507" s="184"/>
      <c r="X507" s="15"/>
      <c r="Y507" s="180"/>
      <c r="Z507" s="15"/>
      <c r="AB507" s="22"/>
      <c r="AD507" s="17"/>
    </row>
    <row r="508" spans="1:30">
      <c r="A508" s="206" t="str">
        <f t="shared" si="568"/>
        <v>Thu</v>
      </c>
      <c r="B508" s="207">
        <f t="shared" ref="B508:B566" si="594">C507</f>
        <v>45897</v>
      </c>
      <c r="C508" s="291"/>
      <c r="D508" s="302"/>
      <c r="E508" s="217">
        <f t="shared" ca="1" si="532"/>
        <v>0</v>
      </c>
      <c r="F508" s="212" t="s">
        <v>43</v>
      </c>
      <c r="H508" s="22"/>
      <c r="J508" s="30"/>
      <c r="L508" s="30"/>
      <c r="N508" s="30"/>
      <c r="P508" s="30"/>
      <c r="Q508" s="183"/>
      <c r="R508" s="30"/>
      <c r="T508" s="30"/>
      <c r="V508" s="32"/>
      <c r="W508" s="184"/>
      <c r="X508" s="17"/>
      <c r="Z508" s="17"/>
      <c r="AB508" s="22"/>
      <c r="AD508" s="17"/>
    </row>
    <row r="509" spans="1:30">
      <c r="A509" s="206" t="str">
        <f t="shared" si="569"/>
        <v>Thu</v>
      </c>
      <c r="B509" s="207">
        <f t="shared" ref="B509:B542" si="595">C507</f>
        <v>45897</v>
      </c>
      <c r="C509" s="292"/>
      <c r="D509" s="303"/>
      <c r="E509" s="217">
        <f t="shared" ca="1" si="532"/>
        <v>0</v>
      </c>
      <c r="F509" s="212" t="s">
        <v>45</v>
      </c>
      <c r="G509" s="176"/>
      <c r="H509" s="22"/>
      <c r="J509" s="30"/>
      <c r="L509" s="30"/>
      <c r="N509" s="30"/>
      <c r="P509" s="30"/>
      <c r="Q509" s="183"/>
      <c r="R509" s="30"/>
      <c r="T509" s="30"/>
      <c r="V509" s="32"/>
      <c r="W509" s="184"/>
      <c r="X509" s="17"/>
      <c r="Y509" s="181"/>
      <c r="Z509" s="17"/>
      <c r="AB509" s="22"/>
      <c r="AD509" s="17"/>
    </row>
    <row r="510" spans="1:30">
      <c r="A510" s="206" t="str">
        <f t="shared" si="570"/>
        <v>Fri</v>
      </c>
      <c r="B510" s="207">
        <f t="shared" ref="B510:B543" si="596">C510</f>
        <v>45898</v>
      </c>
      <c r="C510" s="290">
        <f t="shared" si="579"/>
        <v>45898</v>
      </c>
      <c r="D510" s="293" t="str">
        <f t="shared" si="571"/>
        <v>Fri</v>
      </c>
      <c r="E510" s="217">
        <f t="shared" ca="1" si="532"/>
        <v>0</v>
      </c>
      <c r="F510" s="213" t="s">
        <v>41</v>
      </c>
      <c r="H510" s="24"/>
      <c r="I510" s="180"/>
      <c r="J510" s="33"/>
      <c r="K510" s="180"/>
      <c r="L510" s="33"/>
      <c r="M510" s="180"/>
      <c r="N510" s="33"/>
      <c r="O510" s="180"/>
      <c r="P510" s="33"/>
      <c r="Q510" s="183"/>
      <c r="R510" s="33"/>
      <c r="S510" s="180"/>
      <c r="T510" s="33"/>
      <c r="U510" s="180"/>
      <c r="V510" s="34"/>
      <c r="W510" s="184"/>
      <c r="X510" s="23"/>
      <c r="Y510" s="180"/>
      <c r="Z510" s="23"/>
      <c r="AB510" s="26"/>
      <c r="AD510" s="25"/>
    </row>
    <row r="511" spans="1:30">
      <c r="A511" s="206" t="str">
        <f t="shared" si="572"/>
        <v>Fri</v>
      </c>
      <c r="B511" s="207">
        <f t="shared" ref="B511:B566" si="597">C510</f>
        <v>45898</v>
      </c>
      <c r="C511" s="291"/>
      <c r="D511" s="294"/>
      <c r="E511" s="217">
        <f t="shared" ca="1" si="532"/>
        <v>0</v>
      </c>
      <c r="F511" s="214" t="s">
        <v>43</v>
      </c>
      <c r="H511" s="26"/>
      <c r="J511" s="35"/>
      <c r="L511" s="35"/>
      <c r="N511" s="35"/>
      <c r="P511" s="35"/>
      <c r="Q511" s="183"/>
      <c r="R511" s="35"/>
      <c r="T511" s="35"/>
      <c r="V511" s="36"/>
      <c r="W511" s="184"/>
      <c r="X511" s="25"/>
      <c r="Z511" s="25"/>
      <c r="AB511" s="26"/>
      <c r="AD511" s="25"/>
    </row>
    <row r="512" spans="1:30">
      <c r="A512" s="206" t="str">
        <f t="shared" si="573"/>
        <v>Fri</v>
      </c>
      <c r="B512" s="207">
        <f t="shared" ref="B512:B545" si="598">C510</f>
        <v>45898</v>
      </c>
      <c r="C512" s="292"/>
      <c r="D512" s="295"/>
      <c r="E512" s="217">
        <f t="shared" ca="1" si="532"/>
        <v>0</v>
      </c>
      <c r="F512" s="215" t="s">
        <v>45</v>
      </c>
      <c r="G512" s="176"/>
      <c r="H512" s="28"/>
      <c r="I512" s="181"/>
      <c r="J512" s="37"/>
      <c r="K512" s="181"/>
      <c r="L512" s="37"/>
      <c r="M512" s="181"/>
      <c r="N512" s="37"/>
      <c r="O512" s="181"/>
      <c r="P512" s="37"/>
      <c r="Q512" s="183"/>
      <c r="R512" s="37"/>
      <c r="S512" s="181"/>
      <c r="T512" s="37"/>
      <c r="U512" s="181"/>
      <c r="V512" s="38"/>
      <c r="W512" s="184"/>
      <c r="X512" s="27"/>
      <c r="Y512" s="181"/>
      <c r="Z512" s="27"/>
      <c r="AB512" s="26"/>
      <c r="AD512" s="25"/>
    </row>
    <row r="513" spans="1:30">
      <c r="A513" s="206" t="str">
        <f t="shared" ref="A513:A544" si="599">TEXT(C513, "ddd")</f>
        <v>Mon</v>
      </c>
      <c r="B513" s="207">
        <f t="shared" ref="B513:B546" si="600">C513</f>
        <v>45901</v>
      </c>
      <c r="C513" s="290">
        <f t="shared" si="579"/>
        <v>45901</v>
      </c>
      <c r="D513" s="301" t="str">
        <f t="shared" si="575"/>
        <v>Mon</v>
      </c>
      <c r="E513" s="217">
        <f t="shared" ca="1" si="532"/>
        <v>0</v>
      </c>
      <c r="F513" s="211" t="s">
        <v>41</v>
      </c>
      <c r="H513" s="21"/>
      <c r="I513" s="180"/>
      <c r="J513" s="31"/>
      <c r="K513" s="180"/>
      <c r="L513" s="31"/>
      <c r="M513" s="180"/>
      <c r="N513" s="31"/>
      <c r="O513" s="180"/>
      <c r="P513" s="31"/>
      <c r="Q513" s="183"/>
      <c r="R513" s="31"/>
      <c r="S513" s="180"/>
      <c r="T513" s="31"/>
      <c r="U513" s="180"/>
      <c r="V513" s="39"/>
      <c r="W513" s="184"/>
      <c r="X513" s="15"/>
      <c r="Y513" s="180"/>
      <c r="Z513" s="15"/>
      <c r="AB513" s="22"/>
      <c r="AD513" s="17"/>
    </row>
    <row r="514" spans="1:30">
      <c r="A514" s="206" t="str">
        <f t="shared" ref="A514:A545" si="601">A513</f>
        <v>Mon</v>
      </c>
      <c r="B514" s="207">
        <f t="shared" ref="B514:B566" si="602">C513</f>
        <v>45901</v>
      </c>
      <c r="C514" s="291"/>
      <c r="D514" s="302"/>
      <c r="E514" s="217">
        <f t="shared" ca="1" si="532"/>
        <v>0</v>
      </c>
      <c r="F514" s="212" t="s">
        <v>43</v>
      </c>
      <c r="H514" s="22"/>
      <c r="J514" s="30"/>
      <c r="L514" s="30"/>
      <c r="N514" s="30"/>
      <c r="P514" s="30"/>
      <c r="Q514" s="183"/>
      <c r="R514" s="30"/>
      <c r="T514" s="30"/>
      <c r="V514" s="32"/>
      <c r="W514" s="184"/>
      <c r="X514" s="17"/>
      <c r="Z514" s="17"/>
      <c r="AB514" s="22"/>
      <c r="AD514" s="17"/>
    </row>
    <row r="515" spans="1:30">
      <c r="A515" s="206" t="str">
        <f t="shared" ref="A515" si="603">A513</f>
        <v>Mon</v>
      </c>
      <c r="B515" s="207">
        <f t="shared" ref="B515:B548" si="604">C513</f>
        <v>45901</v>
      </c>
      <c r="C515" s="292"/>
      <c r="D515" s="303"/>
      <c r="E515" s="217">
        <f t="shared" ca="1" si="532"/>
        <v>0</v>
      </c>
      <c r="F515" s="212" t="s">
        <v>45</v>
      </c>
      <c r="G515" s="176"/>
      <c r="H515" s="22"/>
      <c r="J515" s="30"/>
      <c r="L515" s="30"/>
      <c r="N515" s="30"/>
      <c r="P515" s="30"/>
      <c r="Q515" s="183"/>
      <c r="R515" s="30"/>
      <c r="T515" s="30"/>
      <c r="V515" s="32"/>
      <c r="W515" s="184"/>
      <c r="X515" s="17"/>
      <c r="Y515" s="181"/>
      <c r="Z515" s="17"/>
      <c r="AB515" s="22"/>
      <c r="AD515" s="17"/>
    </row>
    <row r="516" spans="1:30">
      <c r="A516" s="206" t="str">
        <f t="shared" si="558"/>
        <v>Tue</v>
      </c>
      <c r="B516" s="207">
        <f t="shared" ref="B516:B549" si="605">C516</f>
        <v>45902</v>
      </c>
      <c r="C516" s="290">
        <f t="shared" si="579"/>
        <v>45902</v>
      </c>
      <c r="D516" s="293" t="str">
        <f t="shared" ref="D516" si="606">IF(WEEKDAY(C513, 2) &lt; 5, TEXT(C513 + 1, "ddd"), TEXT(C513 + 3, "ddd"))</f>
        <v>Tue</v>
      </c>
      <c r="E516" s="217">
        <f t="shared" ref="E516:E566" ca="1" si="607">IF(AND(WEEKDAY(B519, 2) &lt;= 5, B519 &lt;= TODAY(), COUNTIF(AF$37:AF$49, B516) = 0), 1, IF(AND(WEEKDAY(TODAY(), 2) &gt; 5, B519 = TODAY() - WEEKDAY(TODAY(), 2) + 5, COUNTIF(AF$37:AF$49, B516) = 0), 1, 0))</f>
        <v>0</v>
      </c>
      <c r="F516" s="213" t="s">
        <v>41</v>
      </c>
      <c r="H516" s="21"/>
      <c r="I516" s="180"/>
      <c r="J516" s="31"/>
      <c r="K516" s="180"/>
      <c r="L516" s="31"/>
      <c r="M516" s="180"/>
      <c r="N516" s="31"/>
      <c r="O516" s="180"/>
      <c r="P516" s="31"/>
      <c r="Q516" s="183"/>
      <c r="R516" s="31"/>
      <c r="S516" s="180"/>
      <c r="T516" s="31"/>
      <c r="U516" s="180"/>
      <c r="V516" s="39"/>
      <c r="W516" s="184"/>
      <c r="X516" s="15"/>
      <c r="Y516" s="180"/>
      <c r="Z516" s="15"/>
      <c r="AB516" s="22"/>
      <c r="AD516" s="17"/>
    </row>
    <row r="517" spans="1:30">
      <c r="A517" s="206" t="str">
        <f t="shared" si="560"/>
        <v>Tue</v>
      </c>
      <c r="B517" s="207">
        <f t="shared" ref="B517:B566" si="608">C516</f>
        <v>45902</v>
      </c>
      <c r="C517" s="291"/>
      <c r="D517" s="294"/>
      <c r="E517" s="217">
        <f t="shared" ca="1" si="607"/>
        <v>0</v>
      </c>
      <c r="F517" s="214" t="s">
        <v>43</v>
      </c>
      <c r="H517" s="22"/>
      <c r="J517" s="30"/>
      <c r="L517" s="30"/>
      <c r="N517" s="30"/>
      <c r="P517" s="30"/>
      <c r="Q517" s="183"/>
      <c r="R517" s="30"/>
      <c r="T517" s="30"/>
      <c r="V517" s="32"/>
      <c r="W517" s="184"/>
      <c r="X517" s="17"/>
      <c r="Z517" s="17"/>
      <c r="AB517" s="22"/>
      <c r="AD517" s="17"/>
    </row>
    <row r="518" spans="1:30">
      <c r="A518" s="206" t="str">
        <f t="shared" si="561"/>
        <v>Tue</v>
      </c>
      <c r="B518" s="207">
        <f t="shared" ref="B518:B551" si="609">C516</f>
        <v>45902</v>
      </c>
      <c r="C518" s="292"/>
      <c r="D518" s="295"/>
      <c r="E518" s="217">
        <f t="shared" ca="1" si="607"/>
        <v>0</v>
      </c>
      <c r="F518" s="215" t="s">
        <v>45</v>
      </c>
      <c r="G518" s="176"/>
      <c r="H518" s="22"/>
      <c r="J518" s="30"/>
      <c r="L518" s="30"/>
      <c r="N518" s="30"/>
      <c r="P518" s="30"/>
      <c r="Q518" s="183"/>
      <c r="R518" s="30"/>
      <c r="T518" s="30"/>
      <c r="V518" s="32"/>
      <c r="W518" s="184"/>
      <c r="X518" s="17"/>
      <c r="Y518" s="181"/>
      <c r="Z518" s="17"/>
      <c r="AB518" s="22"/>
      <c r="AD518" s="17"/>
    </row>
    <row r="519" spans="1:30">
      <c r="A519" s="206" t="str">
        <f t="shared" si="562"/>
        <v>Wed</v>
      </c>
      <c r="B519" s="207">
        <f t="shared" ref="B519:B552" si="610">C519</f>
        <v>45903</v>
      </c>
      <c r="C519" s="290">
        <f t="shared" si="579"/>
        <v>45903</v>
      </c>
      <c r="D519" s="301" t="str">
        <f t="shared" si="563"/>
        <v>Wed</v>
      </c>
      <c r="E519" s="217">
        <f t="shared" ca="1" si="607"/>
        <v>0</v>
      </c>
      <c r="F519" s="211" t="s">
        <v>41</v>
      </c>
      <c r="H519" s="24"/>
      <c r="I519" s="180"/>
      <c r="J519" s="33"/>
      <c r="K519" s="180"/>
      <c r="L519" s="33"/>
      <c r="M519" s="180"/>
      <c r="N519" s="33"/>
      <c r="O519" s="180"/>
      <c r="P519" s="33"/>
      <c r="Q519" s="183"/>
      <c r="R519" s="33"/>
      <c r="S519" s="180"/>
      <c r="T519" s="33"/>
      <c r="U519" s="180"/>
      <c r="V519" s="34"/>
      <c r="W519" s="184"/>
      <c r="X519" s="23"/>
      <c r="Y519" s="180"/>
      <c r="Z519" s="23"/>
      <c r="AB519" s="26"/>
      <c r="AD519" s="25"/>
    </row>
    <row r="520" spans="1:30">
      <c r="A520" s="206" t="str">
        <f t="shared" si="564"/>
        <v>Wed</v>
      </c>
      <c r="B520" s="207">
        <f t="shared" ref="B520:B566" si="611">C519</f>
        <v>45903</v>
      </c>
      <c r="C520" s="291"/>
      <c r="D520" s="302"/>
      <c r="E520" s="217">
        <f t="shared" ca="1" si="607"/>
        <v>0</v>
      </c>
      <c r="F520" s="212" t="s">
        <v>43</v>
      </c>
      <c r="H520" s="26"/>
      <c r="J520" s="35"/>
      <c r="L520" s="35"/>
      <c r="N520" s="35"/>
      <c r="P520" s="35"/>
      <c r="Q520" s="183"/>
      <c r="R520" s="35"/>
      <c r="T520" s="35"/>
      <c r="V520" s="36"/>
      <c r="W520" s="184"/>
      <c r="X520" s="25"/>
      <c r="Z520" s="25"/>
      <c r="AB520" s="26"/>
      <c r="AD520" s="25"/>
    </row>
    <row r="521" spans="1:30">
      <c r="A521" s="206" t="str">
        <f t="shared" si="565"/>
        <v>Wed</v>
      </c>
      <c r="B521" s="207">
        <f t="shared" ref="B521:B554" si="612">C519</f>
        <v>45903</v>
      </c>
      <c r="C521" s="292"/>
      <c r="D521" s="303"/>
      <c r="E521" s="217">
        <f t="shared" ca="1" si="607"/>
        <v>0</v>
      </c>
      <c r="F521" s="212" t="s">
        <v>45</v>
      </c>
      <c r="G521" s="176"/>
      <c r="H521" s="28"/>
      <c r="I521" s="181"/>
      <c r="J521" s="37"/>
      <c r="K521" s="181"/>
      <c r="L521" s="37"/>
      <c r="M521" s="181"/>
      <c r="N521" s="37"/>
      <c r="O521" s="181"/>
      <c r="P521" s="37"/>
      <c r="Q521" s="183"/>
      <c r="R521" s="37"/>
      <c r="S521" s="181"/>
      <c r="T521" s="37"/>
      <c r="U521" s="181"/>
      <c r="V521" s="38"/>
      <c r="W521" s="184"/>
      <c r="X521" s="27"/>
      <c r="Y521" s="181"/>
      <c r="Z521" s="27"/>
      <c r="AB521" s="26"/>
      <c r="AD521" s="25"/>
    </row>
    <row r="522" spans="1:30">
      <c r="A522" s="206" t="str">
        <f t="shared" si="566"/>
        <v>Thu</v>
      </c>
      <c r="B522" s="207">
        <f t="shared" ref="B522:B555" si="613">C522</f>
        <v>45904</v>
      </c>
      <c r="C522" s="290">
        <f t="shared" si="579"/>
        <v>45904</v>
      </c>
      <c r="D522" s="293" t="str">
        <f t="shared" si="567"/>
        <v>Thu</v>
      </c>
      <c r="E522" s="217">
        <f t="shared" ca="1" si="607"/>
        <v>0</v>
      </c>
      <c r="F522" s="213" t="s">
        <v>41</v>
      </c>
      <c r="H522" s="21"/>
      <c r="I522" s="180"/>
      <c r="J522" s="31"/>
      <c r="K522" s="180"/>
      <c r="L522" s="31"/>
      <c r="M522" s="180"/>
      <c r="N522" s="31"/>
      <c r="O522" s="180"/>
      <c r="P522" s="31"/>
      <c r="Q522" s="183"/>
      <c r="R522" s="31"/>
      <c r="S522" s="180"/>
      <c r="T522" s="31"/>
      <c r="U522" s="180"/>
      <c r="V522" s="39"/>
      <c r="W522" s="184"/>
      <c r="X522" s="15"/>
      <c r="Y522" s="180"/>
      <c r="Z522" s="15"/>
      <c r="AB522" s="22"/>
      <c r="AD522" s="17"/>
    </row>
    <row r="523" spans="1:30">
      <c r="A523" s="206" t="str">
        <f t="shared" si="568"/>
        <v>Thu</v>
      </c>
      <c r="B523" s="207">
        <f t="shared" ref="B523:B566" si="614">C522</f>
        <v>45904</v>
      </c>
      <c r="C523" s="291"/>
      <c r="D523" s="294"/>
      <c r="E523" s="217">
        <f t="shared" ca="1" si="607"/>
        <v>0</v>
      </c>
      <c r="F523" s="214" t="s">
        <v>43</v>
      </c>
      <c r="H523" s="22"/>
      <c r="J523" s="30"/>
      <c r="L523" s="30"/>
      <c r="N523" s="30"/>
      <c r="P523" s="30"/>
      <c r="Q523" s="183"/>
      <c r="R523" s="30"/>
      <c r="T523" s="30"/>
      <c r="V523" s="32"/>
      <c r="W523" s="184"/>
      <c r="X523" s="17"/>
      <c r="Z523" s="17"/>
      <c r="AB523" s="22"/>
      <c r="AD523" s="17"/>
    </row>
    <row r="524" spans="1:30">
      <c r="A524" s="206" t="str">
        <f t="shared" si="569"/>
        <v>Thu</v>
      </c>
      <c r="B524" s="207">
        <f t="shared" ref="B524:B557" si="615">C522</f>
        <v>45904</v>
      </c>
      <c r="C524" s="292"/>
      <c r="D524" s="295"/>
      <c r="E524" s="217">
        <f t="shared" ca="1" si="607"/>
        <v>0</v>
      </c>
      <c r="F524" s="215" t="s">
        <v>45</v>
      </c>
      <c r="G524" s="176"/>
      <c r="H524" s="22"/>
      <c r="J524" s="30"/>
      <c r="L524" s="30"/>
      <c r="N524" s="30"/>
      <c r="P524" s="30"/>
      <c r="Q524" s="183"/>
      <c r="R524" s="30"/>
      <c r="T524" s="30"/>
      <c r="V524" s="32"/>
      <c r="W524" s="184"/>
      <c r="X524" s="17"/>
      <c r="Y524" s="181"/>
      <c r="Z524" s="17"/>
      <c r="AB524" s="22"/>
      <c r="AD524" s="17"/>
    </row>
    <row r="525" spans="1:30">
      <c r="A525" s="206" t="str">
        <f t="shared" si="570"/>
        <v>Fri</v>
      </c>
      <c r="B525" s="207">
        <f t="shared" ref="B525:B558" si="616">C525</f>
        <v>45905</v>
      </c>
      <c r="C525" s="290">
        <f t="shared" si="579"/>
        <v>45905</v>
      </c>
      <c r="D525" s="301" t="str">
        <f t="shared" si="571"/>
        <v>Fri</v>
      </c>
      <c r="E525" s="217">
        <f t="shared" ca="1" si="607"/>
        <v>0</v>
      </c>
      <c r="F525" s="211" t="s">
        <v>41</v>
      </c>
      <c r="H525" s="24"/>
      <c r="I525" s="180"/>
      <c r="J525" s="33"/>
      <c r="K525" s="180"/>
      <c r="L525" s="33"/>
      <c r="M525" s="180"/>
      <c r="N525" s="33"/>
      <c r="O525" s="180"/>
      <c r="P525" s="33"/>
      <c r="Q525" s="183"/>
      <c r="R525" s="33"/>
      <c r="S525" s="180"/>
      <c r="T525" s="33"/>
      <c r="U525" s="180"/>
      <c r="V525" s="34"/>
      <c r="W525" s="184"/>
      <c r="X525" s="23"/>
      <c r="Y525" s="180"/>
      <c r="Z525" s="23"/>
      <c r="AB525" s="26"/>
      <c r="AD525" s="25"/>
    </row>
    <row r="526" spans="1:30">
      <c r="A526" s="206" t="str">
        <f t="shared" si="572"/>
        <v>Fri</v>
      </c>
      <c r="B526" s="207">
        <f t="shared" ref="B526:B566" si="617">C525</f>
        <v>45905</v>
      </c>
      <c r="C526" s="291"/>
      <c r="D526" s="302"/>
      <c r="E526" s="217">
        <f t="shared" ca="1" si="607"/>
        <v>0</v>
      </c>
      <c r="F526" s="212" t="s">
        <v>43</v>
      </c>
      <c r="H526" s="26"/>
      <c r="J526" s="35"/>
      <c r="L526" s="35"/>
      <c r="N526" s="35"/>
      <c r="P526" s="35"/>
      <c r="Q526" s="183"/>
      <c r="R526" s="35"/>
      <c r="T526" s="35"/>
      <c r="V526" s="36"/>
      <c r="W526" s="184"/>
      <c r="X526" s="25"/>
      <c r="Z526" s="25"/>
      <c r="AB526" s="26"/>
      <c r="AD526" s="25"/>
    </row>
    <row r="527" spans="1:30">
      <c r="A527" s="206" t="str">
        <f t="shared" si="573"/>
        <v>Fri</v>
      </c>
      <c r="B527" s="207">
        <f t="shared" ref="B527:B560" si="618">C525</f>
        <v>45905</v>
      </c>
      <c r="C527" s="292"/>
      <c r="D527" s="303"/>
      <c r="E527" s="217">
        <f t="shared" ca="1" si="607"/>
        <v>0</v>
      </c>
      <c r="F527" s="212" t="s">
        <v>45</v>
      </c>
      <c r="G527" s="176"/>
      <c r="H527" s="28"/>
      <c r="I527" s="181"/>
      <c r="J527" s="37"/>
      <c r="K527" s="181"/>
      <c r="L527" s="37"/>
      <c r="M527" s="181"/>
      <c r="N527" s="37"/>
      <c r="O527" s="181"/>
      <c r="P527" s="37"/>
      <c r="Q527" s="183"/>
      <c r="R527" s="37"/>
      <c r="S527" s="181"/>
      <c r="T527" s="37"/>
      <c r="U527" s="181"/>
      <c r="V527" s="38"/>
      <c r="W527" s="184"/>
      <c r="X527" s="27"/>
      <c r="Y527" s="181"/>
      <c r="Z527" s="27"/>
      <c r="AB527" s="26"/>
      <c r="AD527" s="25"/>
    </row>
    <row r="528" spans="1:30">
      <c r="A528" s="206" t="str">
        <f t="shared" ref="A528:A566" si="619">TEXT(C528, "ddd")</f>
        <v>Mon</v>
      </c>
      <c r="B528" s="207">
        <f t="shared" ref="B528:B561" si="620">C528</f>
        <v>45908</v>
      </c>
      <c r="C528" s="290">
        <f t="shared" si="579"/>
        <v>45908</v>
      </c>
      <c r="D528" s="293" t="str">
        <f t="shared" si="575"/>
        <v>Mon</v>
      </c>
      <c r="E528" s="217">
        <f t="shared" ca="1" si="607"/>
        <v>0</v>
      </c>
      <c r="F528" s="213" t="s">
        <v>41</v>
      </c>
      <c r="H528" s="21"/>
      <c r="I528" s="180"/>
      <c r="J528" s="31"/>
      <c r="K528" s="180"/>
      <c r="L528" s="31"/>
      <c r="M528" s="180"/>
      <c r="N528" s="31"/>
      <c r="O528" s="180"/>
      <c r="P528" s="31"/>
      <c r="Q528" s="183"/>
      <c r="R528" s="31"/>
      <c r="S528" s="180"/>
      <c r="T528" s="31"/>
      <c r="U528" s="180"/>
      <c r="V528" s="39"/>
      <c r="W528" s="184"/>
      <c r="X528" s="15"/>
      <c r="Y528" s="180"/>
      <c r="Z528" s="15"/>
      <c r="AB528" s="22"/>
      <c r="AD528" s="17"/>
    </row>
    <row r="529" spans="1:30">
      <c r="A529" s="206" t="str">
        <f t="shared" ref="A529:A566" si="621">A528</f>
        <v>Mon</v>
      </c>
      <c r="B529" s="207">
        <f t="shared" ref="B529:B566" si="622">C528</f>
        <v>45908</v>
      </c>
      <c r="C529" s="291"/>
      <c r="D529" s="294"/>
      <c r="E529" s="217">
        <f t="shared" ca="1" si="607"/>
        <v>0</v>
      </c>
      <c r="F529" s="214" t="s">
        <v>43</v>
      </c>
      <c r="H529" s="22"/>
      <c r="J529" s="30"/>
      <c r="L529" s="30"/>
      <c r="N529" s="30"/>
      <c r="P529" s="30"/>
      <c r="Q529" s="183"/>
      <c r="R529" s="30"/>
      <c r="T529" s="30"/>
      <c r="V529" s="32"/>
      <c r="W529" s="184"/>
      <c r="X529" s="17"/>
      <c r="Z529" s="17"/>
      <c r="AB529" s="22"/>
      <c r="AD529" s="17"/>
    </row>
    <row r="530" spans="1:30">
      <c r="A530" s="206" t="str">
        <f t="shared" ref="A530" si="623">A528</f>
        <v>Mon</v>
      </c>
      <c r="B530" s="207">
        <f t="shared" ref="B530:B563" si="624">C528</f>
        <v>45908</v>
      </c>
      <c r="C530" s="292"/>
      <c r="D530" s="295"/>
      <c r="E530" s="217">
        <f t="shared" ca="1" si="607"/>
        <v>0</v>
      </c>
      <c r="F530" s="215" t="s">
        <v>45</v>
      </c>
      <c r="G530" s="176"/>
      <c r="H530" s="22"/>
      <c r="J530" s="30"/>
      <c r="L530" s="30"/>
      <c r="N530" s="30"/>
      <c r="P530" s="30"/>
      <c r="Q530" s="183"/>
      <c r="R530" s="30"/>
      <c r="T530" s="30"/>
      <c r="V530" s="32"/>
      <c r="W530" s="184"/>
      <c r="X530" s="17"/>
      <c r="Y530" s="181"/>
      <c r="Z530" s="17"/>
      <c r="AB530" s="22"/>
      <c r="AD530" s="17"/>
    </row>
    <row r="531" spans="1:30">
      <c r="A531" s="206" t="str">
        <f t="shared" si="558"/>
        <v>Tue</v>
      </c>
      <c r="B531" s="207">
        <f t="shared" ref="B531" si="625">C531</f>
        <v>45909</v>
      </c>
      <c r="C531" s="290">
        <f t="shared" si="579"/>
        <v>45909</v>
      </c>
      <c r="D531" s="301" t="str">
        <f t="shared" ref="D531" si="626">IF(WEEKDAY(C528, 2) &lt; 5, TEXT(C528 + 1, "ddd"), TEXT(C528 + 3, "ddd"))</f>
        <v>Tue</v>
      </c>
      <c r="E531" s="217">
        <f t="shared" ca="1" si="607"/>
        <v>0</v>
      </c>
      <c r="F531" s="211" t="s">
        <v>41</v>
      </c>
      <c r="H531" s="21"/>
      <c r="I531" s="180"/>
      <c r="J531" s="31"/>
      <c r="K531" s="180"/>
      <c r="L531" s="31"/>
      <c r="M531" s="180"/>
      <c r="N531" s="31"/>
      <c r="O531" s="180"/>
      <c r="P531" s="31"/>
      <c r="Q531" s="183"/>
      <c r="R531" s="31"/>
      <c r="S531" s="180"/>
      <c r="T531" s="31"/>
      <c r="U531" s="180"/>
      <c r="V531" s="39"/>
      <c r="W531" s="184"/>
      <c r="X531" s="15"/>
      <c r="Y531" s="180"/>
      <c r="Z531" s="15"/>
      <c r="AB531" s="22"/>
      <c r="AD531" s="17"/>
    </row>
    <row r="532" spans="1:30">
      <c r="A532" s="206" t="str">
        <f t="shared" si="560"/>
        <v>Tue</v>
      </c>
      <c r="B532" s="207">
        <f t="shared" ref="B532:B566" si="627">C531</f>
        <v>45909</v>
      </c>
      <c r="C532" s="291"/>
      <c r="D532" s="302"/>
      <c r="E532" s="217">
        <f t="shared" ca="1" si="607"/>
        <v>0</v>
      </c>
      <c r="F532" s="212" t="s">
        <v>43</v>
      </c>
      <c r="H532" s="22"/>
      <c r="J532" s="30"/>
      <c r="L532" s="30"/>
      <c r="N532" s="30"/>
      <c r="P532" s="30"/>
      <c r="Q532" s="183"/>
      <c r="R532" s="30"/>
      <c r="T532" s="30"/>
      <c r="V532" s="32"/>
      <c r="W532" s="184"/>
      <c r="X532" s="17"/>
      <c r="Z532" s="17"/>
      <c r="AB532" s="22"/>
      <c r="AD532" s="17"/>
    </row>
    <row r="533" spans="1:30">
      <c r="A533" s="206" t="str">
        <f t="shared" si="561"/>
        <v>Tue</v>
      </c>
      <c r="B533" s="207">
        <f t="shared" ref="B533" si="628">C531</f>
        <v>45909</v>
      </c>
      <c r="C533" s="292"/>
      <c r="D533" s="303"/>
      <c r="E533" s="217">
        <f t="shared" ca="1" si="607"/>
        <v>0</v>
      </c>
      <c r="F533" s="212" t="s">
        <v>45</v>
      </c>
      <c r="G533" s="176"/>
      <c r="H533" s="22"/>
      <c r="J533" s="30"/>
      <c r="L533" s="30"/>
      <c r="N533" s="30"/>
      <c r="P533" s="30"/>
      <c r="Q533" s="183"/>
      <c r="R533" s="30"/>
      <c r="T533" s="30"/>
      <c r="V533" s="32"/>
      <c r="W533" s="184"/>
      <c r="X533" s="17"/>
      <c r="Y533" s="181"/>
      <c r="Z533" s="17"/>
      <c r="AB533" s="22"/>
      <c r="AD533" s="17"/>
    </row>
    <row r="534" spans="1:30">
      <c r="A534" s="206" t="str">
        <f t="shared" si="562"/>
        <v>Wed</v>
      </c>
      <c r="B534" s="207">
        <f t="shared" ref="B534" si="629">C534</f>
        <v>45910</v>
      </c>
      <c r="C534" s="290">
        <f t="shared" si="579"/>
        <v>45910</v>
      </c>
      <c r="D534" s="293" t="str">
        <f t="shared" si="563"/>
        <v>Wed</v>
      </c>
      <c r="E534" s="217">
        <f t="shared" ca="1" si="607"/>
        <v>0</v>
      </c>
      <c r="F534" s="213" t="s">
        <v>41</v>
      </c>
      <c r="H534" s="24"/>
      <c r="I534" s="180"/>
      <c r="J534" s="33"/>
      <c r="K534" s="180"/>
      <c r="L534" s="33"/>
      <c r="M534" s="180"/>
      <c r="N534" s="33"/>
      <c r="O534" s="180"/>
      <c r="P534" s="33"/>
      <c r="Q534" s="183"/>
      <c r="R534" s="33"/>
      <c r="S534" s="180"/>
      <c r="T534" s="33"/>
      <c r="U534" s="180"/>
      <c r="V534" s="34"/>
      <c r="W534" s="184"/>
      <c r="X534" s="23"/>
      <c r="Y534" s="180"/>
      <c r="Z534" s="23"/>
      <c r="AB534" s="26"/>
      <c r="AD534" s="25"/>
    </row>
    <row r="535" spans="1:30">
      <c r="A535" s="206" t="str">
        <f t="shared" si="564"/>
        <v>Wed</v>
      </c>
      <c r="B535" s="207">
        <f t="shared" ref="B535:B566" si="630">C534</f>
        <v>45910</v>
      </c>
      <c r="C535" s="291"/>
      <c r="D535" s="294"/>
      <c r="E535" s="217">
        <f t="shared" ca="1" si="607"/>
        <v>0</v>
      </c>
      <c r="F535" s="214" t="s">
        <v>43</v>
      </c>
      <c r="H535" s="26"/>
      <c r="J535" s="35"/>
      <c r="L535" s="35"/>
      <c r="N535" s="35"/>
      <c r="P535" s="35"/>
      <c r="Q535" s="183"/>
      <c r="R535" s="35"/>
      <c r="T535" s="35"/>
      <c r="V535" s="36"/>
      <c r="W535" s="184"/>
      <c r="X535" s="25"/>
      <c r="Z535" s="25"/>
      <c r="AB535" s="26"/>
      <c r="AD535" s="25"/>
    </row>
    <row r="536" spans="1:30">
      <c r="A536" s="206" t="str">
        <f t="shared" si="565"/>
        <v>Wed</v>
      </c>
      <c r="B536" s="207">
        <f t="shared" ref="B536" si="631">C534</f>
        <v>45910</v>
      </c>
      <c r="C536" s="292"/>
      <c r="D536" s="295"/>
      <c r="E536" s="217">
        <f t="shared" ca="1" si="607"/>
        <v>0</v>
      </c>
      <c r="F536" s="215" t="s">
        <v>45</v>
      </c>
      <c r="G536" s="176"/>
      <c r="H536" s="28"/>
      <c r="I536" s="181"/>
      <c r="J536" s="37"/>
      <c r="K536" s="181"/>
      <c r="L536" s="37"/>
      <c r="M536" s="181"/>
      <c r="N536" s="37"/>
      <c r="O536" s="181"/>
      <c r="P536" s="37"/>
      <c r="Q536" s="183"/>
      <c r="R536" s="37"/>
      <c r="S536" s="181"/>
      <c r="T536" s="37"/>
      <c r="U536" s="181"/>
      <c r="V536" s="38"/>
      <c r="W536" s="184"/>
      <c r="X536" s="27"/>
      <c r="Y536" s="181"/>
      <c r="Z536" s="27"/>
      <c r="AB536" s="26"/>
      <c r="AD536" s="25"/>
    </row>
    <row r="537" spans="1:30">
      <c r="A537" s="206" t="str">
        <f t="shared" si="566"/>
        <v>Thu</v>
      </c>
      <c r="B537" s="207">
        <f t="shared" si="590"/>
        <v>45911</v>
      </c>
      <c r="C537" s="290">
        <f t="shared" si="579"/>
        <v>45911</v>
      </c>
      <c r="D537" s="301" t="str">
        <f t="shared" si="567"/>
        <v>Thu</v>
      </c>
      <c r="E537" s="217">
        <f t="shared" ca="1" si="607"/>
        <v>0</v>
      </c>
      <c r="F537" s="211" t="s">
        <v>41</v>
      </c>
      <c r="H537" s="21"/>
      <c r="I537" s="180"/>
      <c r="J537" s="31"/>
      <c r="K537" s="180"/>
      <c r="L537" s="31"/>
      <c r="M537" s="180"/>
      <c r="N537" s="31"/>
      <c r="O537" s="180"/>
      <c r="P537" s="31"/>
      <c r="Q537" s="183"/>
      <c r="R537" s="31"/>
      <c r="S537" s="180"/>
      <c r="T537" s="31"/>
      <c r="U537" s="180"/>
      <c r="V537" s="39"/>
      <c r="W537" s="184"/>
      <c r="X537" s="15"/>
      <c r="Y537" s="180"/>
      <c r="Z537" s="15"/>
      <c r="AB537" s="22"/>
      <c r="AD537" s="17"/>
    </row>
    <row r="538" spans="1:30">
      <c r="A538" s="206" t="str">
        <f t="shared" si="568"/>
        <v>Thu</v>
      </c>
      <c r="B538" s="207">
        <f t="shared" si="591"/>
        <v>45911</v>
      </c>
      <c r="C538" s="291"/>
      <c r="D538" s="302"/>
      <c r="E538" s="217">
        <f t="shared" ca="1" si="607"/>
        <v>0</v>
      </c>
      <c r="F538" s="212" t="s">
        <v>43</v>
      </c>
      <c r="H538" s="22"/>
      <c r="J538" s="30"/>
      <c r="L538" s="30"/>
      <c r="N538" s="30"/>
      <c r="P538" s="30"/>
      <c r="Q538" s="183"/>
      <c r="R538" s="30"/>
      <c r="T538" s="30"/>
      <c r="V538" s="32"/>
      <c r="W538" s="184"/>
      <c r="X538" s="17"/>
      <c r="Z538" s="17"/>
      <c r="AB538" s="22"/>
      <c r="AD538" s="17"/>
    </row>
    <row r="539" spans="1:30">
      <c r="A539" s="206" t="str">
        <f t="shared" si="569"/>
        <v>Thu</v>
      </c>
      <c r="B539" s="207">
        <f t="shared" si="592"/>
        <v>45911</v>
      </c>
      <c r="C539" s="292"/>
      <c r="D539" s="303"/>
      <c r="E539" s="217">
        <f t="shared" ca="1" si="607"/>
        <v>0</v>
      </c>
      <c r="F539" s="212" t="s">
        <v>45</v>
      </c>
      <c r="G539" s="176"/>
      <c r="H539" s="22"/>
      <c r="J539" s="30"/>
      <c r="L539" s="30"/>
      <c r="N539" s="30"/>
      <c r="P539" s="30"/>
      <c r="Q539" s="183"/>
      <c r="R539" s="30"/>
      <c r="T539" s="30"/>
      <c r="V539" s="32"/>
      <c r="W539" s="184"/>
      <c r="X539" s="17"/>
      <c r="Y539" s="181"/>
      <c r="Z539" s="17"/>
      <c r="AB539" s="22"/>
      <c r="AD539" s="17"/>
    </row>
    <row r="540" spans="1:30">
      <c r="A540" s="206" t="str">
        <f t="shared" si="570"/>
        <v>Fri</v>
      </c>
      <c r="B540" s="207">
        <f t="shared" si="593"/>
        <v>45912</v>
      </c>
      <c r="C540" s="290">
        <f t="shared" si="579"/>
        <v>45912</v>
      </c>
      <c r="D540" s="293" t="str">
        <f t="shared" si="571"/>
        <v>Fri</v>
      </c>
      <c r="E540" s="217">
        <f t="shared" ca="1" si="607"/>
        <v>0</v>
      </c>
      <c r="F540" s="213" t="s">
        <v>41</v>
      </c>
      <c r="H540" s="24"/>
      <c r="I540" s="180"/>
      <c r="J540" s="33"/>
      <c r="K540" s="180"/>
      <c r="L540" s="33"/>
      <c r="M540" s="180"/>
      <c r="N540" s="33"/>
      <c r="O540" s="180"/>
      <c r="P540" s="33"/>
      <c r="Q540" s="183"/>
      <c r="R540" s="33"/>
      <c r="S540" s="180"/>
      <c r="T540" s="33"/>
      <c r="U540" s="180"/>
      <c r="V540" s="34"/>
      <c r="W540" s="184"/>
      <c r="X540" s="23"/>
      <c r="Y540" s="180"/>
      <c r="Z540" s="23"/>
      <c r="AB540" s="26"/>
      <c r="AD540" s="25"/>
    </row>
    <row r="541" spans="1:30">
      <c r="A541" s="206" t="str">
        <f t="shared" si="572"/>
        <v>Fri</v>
      </c>
      <c r="B541" s="207">
        <f t="shared" si="594"/>
        <v>45912</v>
      </c>
      <c r="C541" s="291"/>
      <c r="D541" s="294"/>
      <c r="E541" s="217">
        <f t="shared" ca="1" si="607"/>
        <v>0</v>
      </c>
      <c r="F541" s="214" t="s">
        <v>43</v>
      </c>
      <c r="H541" s="26"/>
      <c r="J541" s="35"/>
      <c r="L541" s="35"/>
      <c r="N541" s="35"/>
      <c r="P541" s="35"/>
      <c r="Q541" s="183"/>
      <c r="R541" s="35"/>
      <c r="T541" s="35"/>
      <c r="V541" s="36"/>
      <c r="W541" s="184"/>
      <c r="X541" s="25"/>
      <c r="Z541" s="25"/>
      <c r="AB541" s="26"/>
      <c r="AD541" s="25"/>
    </row>
    <row r="542" spans="1:30">
      <c r="A542" s="206" t="str">
        <f t="shared" si="573"/>
        <v>Fri</v>
      </c>
      <c r="B542" s="207">
        <f t="shared" si="595"/>
        <v>45912</v>
      </c>
      <c r="C542" s="292"/>
      <c r="D542" s="295"/>
      <c r="E542" s="217">
        <f t="shared" ca="1" si="607"/>
        <v>0</v>
      </c>
      <c r="F542" s="215" t="s">
        <v>45</v>
      </c>
      <c r="G542" s="176"/>
      <c r="H542" s="28"/>
      <c r="I542" s="181"/>
      <c r="J542" s="37"/>
      <c r="K542" s="181"/>
      <c r="L542" s="37"/>
      <c r="M542" s="181"/>
      <c r="N542" s="37"/>
      <c r="O542" s="181"/>
      <c r="P542" s="37"/>
      <c r="Q542" s="183"/>
      <c r="R542" s="37"/>
      <c r="S542" s="181"/>
      <c r="T542" s="37"/>
      <c r="U542" s="181"/>
      <c r="V542" s="38"/>
      <c r="W542" s="184"/>
      <c r="X542" s="27"/>
      <c r="Y542" s="181"/>
      <c r="Z542" s="27"/>
      <c r="AB542" s="26"/>
      <c r="AD542" s="25"/>
    </row>
    <row r="543" spans="1:30">
      <c r="A543" s="206" t="str">
        <f t="shared" ref="A543:A566" si="632">TEXT(C543, "ddd")</f>
        <v>Mon</v>
      </c>
      <c r="B543" s="207">
        <f t="shared" si="596"/>
        <v>45915</v>
      </c>
      <c r="C543" s="290">
        <f t="shared" si="579"/>
        <v>45915</v>
      </c>
      <c r="D543" s="301" t="str">
        <f t="shared" si="575"/>
        <v>Mon</v>
      </c>
      <c r="E543" s="217">
        <f t="shared" ca="1" si="607"/>
        <v>0</v>
      </c>
      <c r="F543" s="211" t="s">
        <v>41</v>
      </c>
      <c r="H543" s="21"/>
      <c r="I543" s="180"/>
      <c r="J543" s="31"/>
      <c r="K543" s="180"/>
      <c r="L543" s="31"/>
      <c r="M543" s="180"/>
      <c r="N543" s="31"/>
      <c r="O543" s="180"/>
      <c r="P543" s="31"/>
      <c r="Q543" s="183"/>
      <c r="R543" s="31"/>
      <c r="S543" s="180"/>
      <c r="T543" s="31"/>
      <c r="U543" s="180"/>
      <c r="V543" s="39"/>
      <c r="W543" s="184"/>
      <c r="X543" s="15"/>
      <c r="Y543" s="180"/>
      <c r="Z543" s="15"/>
      <c r="AB543" s="22"/>
      <c r="AD543" s="17"/>
    </row>
    <row r="544" spans="1:30">
      <c r="A544" s="206" t="str">
        <f t="shared" ref="A544:A566" si="633">A543</f>
        <v>Mon</v>
      </c>
      <c r="B544" s="207">
        <f t="shared" si="597"/>
        <v>45915</v>
      </c>
      <c r="C544" s="291"/>
      <c r="D544" s="302"/>
      <c r="E544" s="217">
        <f t="shared" ca="1" si="607"/>
        <v>0</v>
      </c>
      <c r="F544" s="212" t="s">
        <v>43</v>
      </c>
      <c r="H544" s="22"/>
      <c r="J544" s="30"/>
      <c r="L544" s="30"/>
      <c r="N544" s="30"/>
      <c r="P544" s="30"/>
      <c r="Q544" s="183"/>
      <c r="R544" s="30"/>
      <c r="T544" s="30"/>
      <c r="V544" s="32"/>
      <c r="W544" s="184"/>
      <c r="X544" s="17"/>
      <c r="Z544" s="17"/>
      <c r="AB544" s="22"/>
      <c r="AD544" s="17"/>
    </row>
    <row r="545" spans="1:30">
      <c r="A545" s="206" t="str">
        <f t="shared" ref="A545" si="634">A543</f>
        <v>Mon</v>
      </c>
      <c r="B545" s="207">
        <f t="shared" si="598"/>
        <v>45915</v>
      </c>
      <c r="C545" s="292"/>
      <c r="D545" s="303"/>
      <c r="E545" s="217">
        <f t="shared" ca="1" si="607"/>
        <v>0</v>
      </c>
      <c r="F545" s="212" t="s">
        <v>45</v>
      </c>
      <c r="G545" s="176"/>
      <c r="H545" s="22"/>
      <c r="J545" s="30"/>
      <c r="L545" s="30"/>
      <c r="N545" s="30"/>
      <c r="P545" s="30"/>
      <c r="Q545" s="183"/>
      <c r="R545" s="30"/>
      <c r="T545" s="30"/>
      <c r="V545" s="32"/>
      <c r="W545" s="184"/>
      <c r="X545" s="17"/>
      <c r="Y545" s="181"/>
      <c r="Z545" s="17"/>
      <c r="AB545" s="22"/>
      <c r="AD545" s="17"/>
    </row>
    <row r="546" spans="1:30">
      <c r="A546" s="206" t="str">
        <f t="shared" ref="A546:A566" si="635">TEXT(C546, "ddd")</f>
        <v>Tue</v>
      </c>
      <c r="B546" s="207">
        <f t="shared" si="600"/>
        <v>45916</v>
      </c>
      <c r="C546" s="290">
        <f t="shared" si="579"/>
        <v>45916</v>
      </c>
      <c r="D546" s="293" t="str">
        <f t="shared" ref="D546" si="636">IF(WEEKDAY(C543, 2) &lt; 5, TEXT(C543 + 1, "ddd"), TEXT(C543 + 3, "ddd"))</f>
        <v>Tue</v>
      </c>
      <c r="E546" s="217">
        <f t="shared" ca="1" si="607"/>
        <v>0</v>
      </c>
      <c r="F546" s="213" t="s">
        <v>41</v>
      </c>
      <c r="H546" s="21"/>
      <c r="I546" s="180"/>
      <c r="J546" s="31"/>
      <c r="K546" s="180"/>
      <c r="L546" s="31"/>
      <c r="M546" s="180"/>
      <c r="N546" s="31"/>
      <c r="O546" s="180"/>
      <c r="P546" s="31"/>
      <c r="Q546" s="183"/>
      <c r="R546" s="31"/>
      <c r="S546" s="180"/>
      <c r="T546" s="31"/>
      <c r="U546" s="180"/>
      <c r="V546" s="39"/>
      <c r="W546" s="184"/>
      <c r="X546" s="15"/>
      <c r="Y546" s="180"/>
      <c r="Z546" s="15"/>
      <c r="AB546" s="22"/>
      <c r="AD546" s="17"/>
    </row>
    <row r="547" spans="1:30">
      <c r="A547" s="206" t="str">
        <f t="shared" ref="A547:A566" si="637">A546</f>
        <v>Tue</v>
      </c>
      <c r="B547" s="207">
        <f t="shared" si="602"/>
        <v>45916</v>
      </c>
      <c r="C547" s="291"/>
      <c r="D547" s="294"/>
      <c r="E547" s="217">
        <f t="shared" ca="1" si="607"/>
        <v>0</v>
      </c>
      <c r="F547" s="214" t="s">
        <v>43</v>
      </c>
      <c r="H547" s="22"/>
      <c r="J547" s="30"/>
      <c r="L547" s="30"/>
      <c r="N547" s="30"/>
      <c r="P547" s="30"/>
      <c r="Q547" s="183"/>
      <c r="R547" s="30"/>
      <c r="T547" s="30"/>
      <c r="V547" s="32"/>
      <c r="W547" s="184"/>
      <c r="X547" s="17"/>
      <c r="Z547" s="17"/>
      <c r="AB547" s="22"/>
      <c r="AD547" s="17"/>
    </row>
    <row r="548" spans="1:30">
      <c r="A548" s="206" t="str">
        <f t="shared" ref="A548:A563" si="638">A546</f>
        <v>Tue</v>
      </c>
      <c r="B548" s="207">
        <f t="shared" si="604"/>
        <v>45916</v>
      </c>
      <c r="C548" s="292"/>
      <c r="D548" s="295"/>
      <c r="E548" s="217">
        <f t="shared" ca="1" si="607"/>
        <v>0</v>
      </c>
      <c r="F548" s="215" t="s">
        <v>45</v>
      </c>
      <c r="G548" s="176"/>
      <c r="H548" s="22"/>
      <c r="J548" s="30"/>
      <c r="L548" s="30"/>
      <c r="N548" s="30"/>
      <c r="P548" s="30"/>
      <c r="Q548" s="183"/>
      <c r="R548" s="30"/>
      <c r="T548" s="30"/>
      <c r="V548" s="32"/>
      <c r="W548" s="184"/>
      <c r="X548" s="17"/>
      <c r="Y548" s="181"/>
      <c r="Z548" s="17"/>
      <c r="AB548" s="22"/>
      <c r="AD548" s="17"/>
    </row>
    <row r="549" spans="1:30">
      <c r="A549" s="206" t="str">
        <f t="shared" ref="A549:A566" si="639">TEXT(C549, "ddd")</f>
        <v>Wed</v>
      </c>
      <c r="B549" s="207">
        <f t="shared" si="605"/>
        <v>45917</v>
      </c>
      <c r="C549" s="290">
        <f t="shared" si="579"/>
        <v>45917</v>
      </c>
      <c r="D549" s="301" t="str">
        <f t="shared" ref="D549:D564" si="640">IF(WEEKDAY(C546, 2) &lt; 5, TEXT(C546 + 1, "ddd"), TEXT(C546 + 3, "ddd"))</f>
        <v>Wed</v>
      </c>
      <c r="E549" s="217">
        <f t="shared" ca="1" si="607"/>
        <v>0</v>
      </c>
      <c r="F549" s="211" t="s">
        <v>41</v>
      </c>
      <c r="H549" s="24"/>
      <c r="I549" s="180"/>
      <c r="J549" s="33"/>
      <c r="K549" s="180"/>
      <c r="L549" s="33"/>
      <c r="M549" s="180"/>
      <c r="N549" s="33"/>
      <c r="O549" s="180"/>
      <c r="P549" s="33"/>
      <c r="Q549" s="183"/>
      <c r="R549" s="33"/>
      <c r="S549" s="180"/>
      <c r="T549" s="33"/>
      <c r="U549" s="180"/>
      <c r="V549" s="34"/>
      <c r="W549" s="184"/>
      <c r="X549" s="23"/>
      <c r="Y549" s="180"/>
      <c r="Z549" s="23"/>
      <c r="AB549" s="26"/>
      <c r="AD549" s="25"/>
    </row>
    <row r="550" spans="1:30">
      <c r="A550" s="206" t="str">
        <f t="shared" ref="A550:A566" si="641">A549</f>
        <v>Wed</v>
      </c>
      <c r="B550" s="207">
        <f t="shared" si="608"/>
        <v>45917</v>
      </c>
      <c r="C550" s="291"/>
      <c r="D550" s="302"/>
      <c r="E550" s="217">
        <f t="shared" ca="1" si="607"/>
        <v>0</v>
      </c>
      <c r="F550" s="212" t="s">
        <v>43</v>
      </c>
      <c r="H550" s="26"/>
      <c r="J550" s="35"/>
      <c r="L550" s="35"/>
      <c r="N550" s="35"/>
      <c r="P550" s="35"/>
      <c r="Q550" s="183"/>
      <c r="R550" s="35"/>
      <c r="T550" s="35"/>
      <c r="V550" s="36"/>
      <c r="W550" s="184"/>
      <c r="X550" s="25"/>
      <c r="Z550" s="25"/>
      <c r="AB550" s="26"/>
      <c r="AD550" s="25"/>
    </row>
    <row r="551" spans="1:30">
      <c r="A551" s="206" t="str">
        <f t="shared" ref="A551:A566" si="642">A549</f>
        <v>Wed</v>
      </c>
      <c r="B551" s="207">
        <f t="shared" si="609"/>
        <v>45917</v>
      </c>
      <c r="C551" s="292"/>
      <c r="D551" s="303"/>
      <c r="E551" s="217">
        <f t="shared" ca="1" si="607"/>
        <v>0</v>
      </c>
      <c r="F551" s="212" t="s">
        <v>45</v>
      </c>
      <c r="G551" s="176"/>
      <c r="H551" s="28"/>
      <c r="I551" s="181"/>
      <c r="J551" s="37"/>
      <c r="K551" s="181"/>
      <c r="L551" s="37"/>
      <c r="M551" s="181"/>
      <c r="N551" s="37"/>
      <c r="O551" s="181"/>
      <c r="P551" s="37"/>
      <c r="Q551" s="183"/>
      <c r="R551" s="37"/>
      <c r="S551" s="181"/>
      <c r="T551" s="37"/>
      <c r="U551" s="181"/>
      <c r="V551" s="38"/>
      <c r="W551" s="184"/>
      <c r="X551" s="27"/>
      <c r="Y551" s="181"/>
      <c r="Z551" s="27"/>
      <c r="AB551" s="26"/>
      <c r="AD551" s="25"/>
    </row>
    <row r="552" spans="1:30">
      <c r="A552" s="206" t="str">
        <f t="shared" ref="A552:A566" si="643">TEXT(C552, "ddd")</f>
        <v>Thu</v>
      </c>
      <c r="B552" s="207">
        <f t="shared" si="610"/>
        <v>45918</v>
      </c>
      <c r="C552" s="290">
        <f t="shared" si="579"/>
        <v>45918</v>
      </c>
      <c r="D552" s="293" t="str">
        <f t="shared" ref="D552" si="644">IF(WEEKDAY(C549, 2) &lt; 5, TEXT(C549 + 1, "ddd"), TEXT(C549 + 3, "ddd"))</f>
        <v>Thu</v>
      </c>
      <c r="E552" s="217">
        <f t="shared" ca="1" si="607"/>
        <v>0</v>
      </c>
      <c r="F552" s="213" t="s">
        <v>41</v>
      </c>
      <c r="H552" s="21"/>
      <c r="I552" s="180"/>
      <c r="J552" s="31"/>
      <c r="K552" s="180"/>
      <c r="L552" s="31"/>
      <c r="M552" s="180"/>
      <c r="N552" s="31"/>
      <c r="O552" s="180"/>
      <c r="P552" s="31"/>
      <c r="Q552" s="183"/>
      <c r="R552" s="31"/>
      <c r="S552" s="180"/>
      <c r="T552" s="31"/>
      <c r="U552" s="180"/>
      <c r="V552" s="39"/>
      <c r="W552" s="184"/>
      <c r="X552" s="15"/>
      <c r="Y552" s="180"/>
      <c r="Z552" s="15"/>
      <c r="AB552" s="22"/>
      <c r="AD552" s="17"/>
    </row>
    <row r="553" spans="1:30">
      <c r="A553" s="206" t="str">
        <f t="shared" ref="A553:A566" si="645">A552</f>
        <v>Thu</v>
      </c>
      <c r="B553" s="207">
        <f t="shared" si="611"/>
        <v>45918</v>
      </c>
      <c r="C553" s="291"/>
      <c r="D553" s="294"/>
      <c r="E553" s="217">
        <f t="shared" ca="1" si="607"/>
        <v>0</v>
      </c>
      <c r="F553" s="214" t="s">
        <v>43</v>
      </c>
      <c r="H553" s="22"/>
      <c r="J553" s="30"/>
      <c r="L553" s="30"/>
      <c r="N553" s="30"/>
      <c r="P553" s="30"/>
      <c r="Q553" s="183"/>
      <c r="R553" s="30"/>
      <c r="T553" s="30"/>
      <c r="V553" s="32"/>
      <c r="W553" s="184"/>
      <c r="X553" s="17"/>
      <c r="Z553" s="17"/>
      <c r="AB553" s="22"/>
      <c r="AD553" s="17"/>
    </row>
    <row r="554" spans="1:30">
      <c r="A554" s="206" t="str">
        <f t="shared" ref="A554" si="646">A552</f>
        <v>Thu</v>
      </c>
      <c r="B554" s="207">
        <f t="shared" si="612"/>
        <v>45918</v>
      </c>
      <c r="C554" s="292"/>
      <c r="D554" s="295"/>
      <c r="E554" s="217">
        <f t="shared" ca="1" si="607"/>
        <v>0</v>
      </c>
      <c r="F554" s="215" t="s">
        <v>45</v>
      </c>
      <c r="G554" s="176"/>
      <c r="H554" s="22"/>
      <c r="J554" s="30"/>
      <c r="L554" s="30"/>
      <c r="N554" s="30"/>
      <c r="P554" s="30"/>
      <c r="Q554" s="183"/>
      <c r="R554" s="30"/>
      <c r="T554" s="30"/>
      <c r="V554" s="32"/>
      <c r="W554" s="184"/>
      <c r="X554" s="17"/>
      <c r="Y554" s="181"/>
      <c r="Z554" s="17"/>
      <c r="AB554" s="22"/>
      <c r="AD554" s="17"/>
    </row>
    <row r="555" spans="1:30">
      <c r="A555" s="206" t="str">
        <f t="shared" ref="A555:A566" si="647">TEXT(C555, "ddd")</f>
        <v>Fri</v>
      </c>
      <c r="B555" s="207">
        <f t="shared" si="613"/>
        <v>45919</v>
      </c>
      <c r="C555" s="290">
        <f t="shared" si="579"/>
        <v>45919</v>
      </c>
      <c r="D555" s="301" t="str">
        <f t="shared" ref="D555" si="648">IF(WEEKDAY(C552, 2) &lt; 5, TEXT(C552 + 1, "ddd"), TEXT(C552 + 3, "ddd"))</f>
        <v>Fri</v>
      </c>
      <c r="E555" s="217">
        <f t="shared" ca="1" si="607"/>
        <v>0</v>
      </c>
      <c r="F555" s="211" t="s">
        <v>41</v>
      </c>
      <c r="H555" s="24"/>
      <c r="I555" s="180"/>
      <c r="J555" s="33"/>
      <c r="K555" s="180"/>
      <c r="L555" s="33"/>
      <c r="M555" s="180"/>
      <c r="N555" s="33"/>
      <c r="O555" s="180"/>
      <c r="P555" s="33"/>
      <c r="Q555" s="183"/>
      <c r="R555" s="33"/>
      <c r="S555" s="180"/>
      <c r="T555" s="33"/>
      <c r="U555" s="180"/>
      <c r="V555" s="34"/>
      <c r="W555" s="184"/>
      <c r="X555" s="23"/>
      <c r="Y555" s="180"/>
      <c r="Z555" s="23"/>
      <c r="AB555" s="26"/>
      <c r="AD555" s="25"/>
    </row>
    <row r="556" spans="1:30">
      <c r="A556" s="206" t="str">
        <f t="shared" ref="A556:A566" si="649">A555</f>
        <v>Fri</v>
      </c>
      <c r="B556" s="207">
        <f t="shared" si="614"/>
        <v>45919</v>
      </c>
      <c r="C556" s="291"/>
      <c r="D556" s="302"/>
      <c r="E556" s="217">
        <f t="shared" ca="1" si="607"/>
        <v>0</v>
      </c>
      <c r="F556" s="212" t="s">
        <v>43</v>
      </c>
      <c r="H556" s="26"/>
      <c r="J556" s="35"/>
      <c r="L556" s="35"/>
      <c r="N556" s="35"/>
      <c r="P556" s="35"/>
      <c r="Q556" s="183"/>
      <c r="R556" s="35"/>
      <c r="T556" s="35"/>
      <c r="V556" s="36"/>
      <c r="W556" s="184"/>
      <c r="X556" s="25"/>
      <c r="Z556" s="25"/>
      <c r="AB556" s="26"/>
      <c r="AD556" s="25"/>
    </row>
    <row r="557" spans="1:30">
      <c r="A557" s="206" t="str">
        <f t="shared" ref="A557" si="650">A555</f>
        <v>Fri</v>
      </c>
      <c r="B557" s="207">
        <f t="shared" si="615"/>
        <v>45919</v>
      </c>
      <c r="C557" s="292"/>
      <c r="D557" s="303"/>
      <c r="E557" s="217">
        <f t="shared" ca="1" si="607"/>
        <v>0</v>
      </c>
      <c r="F557" s="212" t="s">
        <v>45</v>
      </c>
      <c r="G557" s="176"/>
      <c r="H557" s="28"/>
      <c r="I557" s="181"/>
      <c r="J557" s="37"/>
      <c r="K557" s="181"/>
      <c r="L557" s="37"/>
      <c r="M557" s="181"/>
      <c r="N557" s="37"/>
      <c r="O557" s="181"/>
      <c r="P557" s="37"/>
      <c r="Q557" s="183"/>
      <c r="R557" s="37"/>
      <c r="S557" s="181"/>
      <c r="T557" s="37"/>
      <c r="U557" s="181"/>
      <c r="V557" s="38"/>
      <c r="W557" s="184"/>
      <c r="X557" s="27"/>
      <c r="Y557" s="181"/>
      <c r="Z557" s="27"/>
      <c r="AB557" s="26"/>
      <c r="AD557" s="25"/>
    </row>
    <row r="558" spans="1:30">
      <c r="A558" s="206" t="str">
        <f t="shared" ref="A558:A566" si="651">TEXT(C558, "ddd")</f>
        <v>Mon</v>
      </c>
      <c r="B558" s="207">
        <f t="shared" si="616"/>
        <v>45922</v>
      </c>
      <c r="C558" s="290">
        <f t="shared" si="579"/>
        <v>45922</v>
      </c>
      <c r="D558" s="293" t="str">
        <f t="shared" ref="D558" si="652">IF(WEEKDAY(C555, 2) &lt; 5, TEXT(C555 + 1, "ddd"), TEXT(C555 + 3, "ddd"))</f>
        <v>Mon</v>
      </c>
      <c r="E558" s="217">
        <f t="shared" ca="1" si="607"/>
        <v>0</v>
      </c>
      <c r="F558" s="213" t="s">
        <v>41</v>
      </c>
      <c r="H558" s="21"/>
      <c r="I558" s="180"/>
      <c r="J558" s="31"/>
      <c r="K558" s="180"/>
      <c r="L558" s="31"/>
      <c r="M558" s="180"/>
      <c r="N558" s="31"/>
      <c r="O558" s="180"/>
      <c r="P558" s="31"/>
      <c r="Q558" s="183"/>
      <c r="R558" s="31"/>
      <c r="S558" s="180"/>
      <c r="T558" s="31"/>
      <c r="U558" s="180"/>
      <c r="V558" s="39"/>
      <c r="W558" s="184"/>
      <c r="X558" s="15"/>
      <c r="Y558" s="180"/>
      <c r="Z558" s="15"/>
      <c r="AB558" s="22"/>
      <c r="AD558" s="17"/>
    </row>
    <row r="559" spans="1:30">
      <c r="A559" s="206" t="str">
        <f t="shared" ref="A559:A566" si="653">A558</f>
        <v>Mon</v>
      </c>
      <c r="B559" s="207">
        <f t="shared" si="617"/>
        <v>45922</v>
      </c>
      <c r="C559" s="291"/>
      <c r="D559" s="294"/>
      <c r="E559" s="217">
        <f t="shared" ca="1" si="607"/>
        <v>0</v>
      </c>
      <c r="F559" s="214" t="s">
        <v>43</v>
      </c>
      <c r="H559" s="22"/>
      <c r="J559" s="30"/>
      <c r="L559" s="30"/>
      <c r="N559" s="30"/>
      <c r="P559" s="30"/>
      <c r="Q559" s="183"/>
      <c r="R559" s="30"/>
      <c r="T559" s="30"/>
      <c r="V559" s="32"/>
      <c r="W559" s="184"/>
      <c r="X559" s="17"/>
      <c r="Z559" s="17"/>
      <c r="AB559" s="22"/>
      <c r="AD559" s="17"/>
    </row>
    <row r="560" spans="1:30">
      <c r="A560" s="206" t="str">
        <f t="shared" ref="A560" si="654">A558</f>
        <v>Mon</v>
      </c>
      <c r="B560" s="207">
        <f t="shared" si="618"/>
        <v>45922</v>
      </c>
      <c r="C560" s="292"/>
      <c r="D560" s="295"/>
      <c r="E560" s="217">
        <f t="shared" ca="1" si="607"/>
        <v>0</v>
      </c>
      <c r="F560" s="215" t="s">
        <v>45</v>
      </c>
      <c r="G560" s="176"/>
      <c r="H560" s="22"/>
      <c r="J560" s="30"/>
      <c r="L560" s="30"/>
      <c r="N560" s="30"/>
      <c r="P560" s="30"/>
      <c r="Q560" s="183"/>
      <c r="R560" s="30"/>
      <c r="T560" s="30"/>
      <c r="V560" s="32"/>
      <c r="W560" s="184"/>
      <c r="X560" s="17"/>
      <c r="Y560" s="181"/>
      <c r="Z560" s="17"/>
      <c r="AB560" s="22"/>
      <c r="AD560" s="17"/>
    </row>
    <row r="561" spans="1:30">
      <c r="A561" s="206" t="str">
        <f t="shared" si="635"/>
        <v>Tue</v>
      </c>
      <c r="B561" s="207">
        <f t="shared" si="620"/>
        <v>45923</v>
      </c>
      <c r="C561" s="290">
        <f t="shared" ref="C561:C624" si="655">WORKDAY(C558, 1)</f>
        <v>45923</v>
      </c>
      <c r="D561" s="301" t="str">
        <f t="shared" ref="D561" si="656">IF(WEEKDAY(C558, 2) &lt; 5, TEXT(C558 + 1, "ddd"), TEXT(C558 + 3, "ddd"))</f>
        <v>Tue</v>
      </c>
      <c r="E561" s="217">
        <f t="shared" ca="1" si="607"/>
        <v>0</v>
      </c>
      <c r="F561" s="211" t="s">
        <v>41</v>
      </c>
      <c r="H561" s="21"/>
      <c r="I561" s="180"/>
      <c r="J561" s="31"/>
      <c r="K561" s="180"/>
      <c r="L561" s="31"/>
      <c r="M561" s="180"/>
      <c r="N561" s="31"/>
      <c r="O561" s="180"/>
      <c r="P561" s="31"/>
      <c r="Q561" s="183"/>
      <c r="R561" s="31"/>
      <c r="S561" s="180"/>
      <c r="T561" s="31"/>
      <c r="U561" s="180"/>
      <c r="V561" s="39"/>
      <c r="W561" s="184"/>
      <c r="X561" s="15"/>
      <c r="Y561" s="180"/>
      <c r="Z561" s="15"/>
      <c r="AB561" s="22"/>
      <c r="AD561" s="17"/>
    </row>
    <row r="562" spans="1:30">
      <c r="A562" s="206" t="str">
        <f t="shared" si="637"/>
        <v>Tue</v>
      </c>
      <c r="B562" s="207">
        <f t="shared" si="622"/>
        <v>45923</v>
      </c>
      <c r="C562" s="291"/>
      <c r="D562" s="302"/>
      <c r="E562" s="217">
        <f t="shared" ca="1" si="607"/>
        <v>0</v>
      </c>
      <c r="F562" s="212" t="s">
        <v>43</v>
      </c>
      <c r="H562" s="22"/>
      <c r="J562" s="30"/>
      <c r="L562" s="30"/>
      <c r="N562" s="30"/>
      <c r="P562" s="30"/>
      <c r="Q562" s="183"/>
      <c r="R562" s="30"/>
      <c r="T562" s="30"/>
      <c r="V562" s="32"/>
      <c r="W562" s="184"/>
      <c r="X562" s="17"/>
      <c r="Z562" s="17"/>
      <c r="AB562" s="22"/>
      <c r="AD562" s="17"/>
    </row>
    <row r="563" spans="1:30">
      <c r="A563" s="206" t="str">
        <f t="shared" si="638"/>
        <v>Tue</v>
      </c>
      <c r="B563" s="207">
        <f t="shared" si="624"/>
        <v>45923</v>
      </c>
      <c r="C563" s="292"/>
      <c r="D563" s="303"/>
      <c r="E563" s="217">
        <f t="shared" ca="1" si="607"/>
        <v>0</v>
      </c>
      <c r="F563" s="212" t="s">
        <v>45</v>
      </c>
      <c r="G563" s="176"/>
      <c r="H563" s="22"/>
      <c r="J563" s="30"/>
      <c r="L563" s="30"/>
      <c r="N563" s="30"/>
      <c r="P563" s="30"/>
      <c r="Q563" s="183"/>
      <c r="R563" s="30"/>
      <c r="T563" s="30"/>
      <c r="V563" s="32"/>
      <c r="W563" s="184"/>
      <c r="X563" s="17"/>
      <c r="Y563" s="181"/>
      <c r="Z563" s="17"/>
      <c r="AB563" s="22"/>
      <c r="AD563" s="17"/>
    </row>
    <row r="564" spans="1:30">
      <c r="A564" s="206" t="str">
        <f t="shared" si="639"/>
        <v>Wed</v>
      </c>
      <c r="B564" s="207">
        <f t="shared" ref="B564" si="657">C564</f>
        <v>45924</v>
      </c>
      <c r="C564" s="290">
        <f t="shared" si="655"/>
        <v>45924</v>
      </c>
      <c r="D564" s="293" t="str">
        <f t="shared" si="640"/>
        <v>Wed</v>
      </c>
      <c r="E564" s="217">
        <f t="shared" ca="1" si="607"/>
        <v>0</v>
      </c>
      <c r="F564" s="213" t="s">
        <v>41</v>
      </c>
      <c r="H564" s="24"/>
      <c r="I564" s="180"/>
      <c r="J564" s="33"/>
      <c r="K564" s="180"/>
      <c r="L564" s="33"/>
      <c r="M564" s="180"/>
      <c r="N564" s="33"/>
      <c r="O564" s="180"/>
      <c r="P564" s="33"/>
      <c r="Q564" s="183"/>
      <c r="R564" s="33"/>
      <c r="S564" s="180"/>
      <c r="T564" s="33"/>
      <c r="U564" s="180"/>
      <c r="V564" s="34"/>
      <c r="W564" s="184"/>
      <c r="X564" s="23"/>
      <c r="Y564" s="180"/>
      <c r="Z564" s="23"/>
      <c r="AB564" s="26"/>
      <c r="AD564" s="25"/>
    </row>
    <row r="565" spans="1:30">
      <c r="A565" s="206" t="str">
        <f t="shared" si="641"/>
        <v>Wed</v>
      </c>
      <c r="B565" s="207">
        <f t="shared" ref="B565:B566" si="658">C564</f>
        <v>45924</v>
      </c>
      <c r="C565" s="291"/>
      <c r="D565" s="294"/>
      <c r="E565" s="217">
        <f t="shared" ca="1" si="607"/>
        <v>0</v>
      </c>
      <c r="F565" s="214" t="s">
        <v>43</v>
      </c>
      <c r="H565" s="26"/>
      <c r="J565" s="35"/>
      <c r="L565" s="35"/>
      <c r="N565" s="35"/>
      <c r="P565" s="35"/>
      <c r="Q565" s="183"/>
      <c r="R565" s="35"/>
      <c r="T565" s="35"/>
      <c r="V565" s="36"/>
      <c r="W565" s="184"/>
      <c r="X565" s="25"/>
      <c r="Z565" s="25"/>
      <c r="AB565" s="26"/>
      <c r="AD565" s="25"/>
    </row>
    <row r="566" spans="1:30">
      <c r="A566" s="206" t="str">
        <f t="shared" si="642"/>
        <v>Wed</v>
      </c>
      <c r="B566" s="207">
        <f t="shared" ref="B566" si="659">C564</f>
        <v>45924</v>
      </c>
      <c r="C566" s="292"/>
      <c r="D566" s="295"/>
      <c r="E566" s="217">
        <f t="shared" ca="1" si="607"/>
        <v>0</v>
      </c>
      <c r="F566" s="215" t="s">
        <v>45</v>
      </c>
      <c r="G566" s="176"/>
      <c r="H566" s="28"/>
      <c r="I566" s="181"/>
      <c r="J566" s="37"/>
      <c r="K566" s="181"/>
      <c r="L566" s="37"/>
      <c r="M566" s="181"/>
      <c r="N566" s="37"/>
      <c r="O566" s="181"/>
      <c r="P566" s="37"/>
      <c r="Q566" s="183"/>
      <c r="R566" s="37"/>
      <c r="S566" s="181"/>
      <c r="T566" s="37"/>
      <c r="U566" s="181"/>
      <c r="V566" s="38"/>
      <c r="W566" s="184"/>
      <c r="X566" s="27"/>
      <c r="Y566" s="181"/>
      <c r="Z566" s="27"/>
      <c r="AB566" s="26"/>
      <c r="AD566" s="25"/>
    </row>
    <row r="567" spans="1:30">
      <c r="B567" s="300"/>
      <c r="C567" s="290">
        <f t="shared" si="655"/>
        <v>45925</v>
      </c>
      <c r="D567" s="293" t="str">
        <f t="shared" ref="D567:D630" si="660">IF(WEEKDAY(C564, 2) &lt; 5, TEXT(C564 + 1, "ddd"), TEXT(C564 + 3, "ddd"))</f>
        <v>Thu</v>
      </c>
      <c r="E567" s="217">
        <f t="shared" ref="E567:E630" ca="1" si="661">IF(AND(WEEKDAY(B570, 2) &lt;= 5, B570 &lt;= TODAY(), COUNTIF(AF$37:AF$49, B567) = 0), 1, IF(AND(WEEKDAY(TODAY(), 2) &gt; 5, B570 = TODAY() - WEEKDAY(TODAY(), 2) + 5, COUNTIF(AF$37:AF$49, B567) = 0), 1, 0))</f>
        <v>0</v>
      </c>
      <c r="F567" s="213" t="s">
        <v>41</v>
      </c>
      <c r="H567" s="24"/>
      <c r="I567" s="180"/>
      <c r="J567" s="33"/>
      <c r="K567" s="180"/>
      <c r="L567" s="33"/>
      <c r="M567" s="180"/>
      <c r="N567" s="33"/>
      <c r="O567" s="180"/>
      <c r="P567" s="33"/>
      <c r="Q567" s="183"/>
      <c r="R567" s="33"/>
      <c r="S567" s="180"/>
      <c r="T567" s="33"/>
      <c r="U567" s="180"/>
      <c r="V567" s="34"/>
      <c r="W567" s="184"/>
      <c r="X567" s="23"/>
      <c r="Y567" s="180"/>
      <c r="Z567" s="23"/>
      <c r="AB567" s="26"/>
      <c r="AD567" s="25"/>
    </row>
    <row r="568" spans="1:30">
      <c r="B568" s="300"/>
      <c r="C568" s="291"/>
      <c r="D568" s="294"/>
      <c r="E568" s="217">
        <f t="shared" ca="1" si="661"/>
        <v>0</v>
      </c>
      <c r="F568" s="214" t="s">
        <v>43</v>
      </c>
      <c r="H568" s="26"/>
      <c r="J568" s="35"/>
      <c r="L568" s="35"/>
      <c r="N568" s="35"/>
      <c r="P568" s="35"/>
      <c r="Q568" s="183"/>
      <c r="R568" s="35"/>
      <c r="T568" s="35"/>
      <c r="V568" s="36"/>
      <c r="W568" s="184"/>
      <c r="X568" s="25"/>
      <c r="Z568" s="25"/>
      <c r="AB568" s="26"/>
      <c r="AD568" s="25"/>
    </row>
    <row r="569" spans="1:30">
      <c r="B569" s="300"/>
      <c r="C569" s="292"/>
      <c r="D569" s="295"/>
      <c r="E569" s="217">
        <f t="shared" ca="1" si="661"/>
        <v>0</v>
      </c>
      <c r="F569" s="215" t="s">
        <v>45</v>
      </c>
      <c r="G569" s="176"/>
      <c r="H569" s="28"/>
      <c r="I569" s="181"/>
      <c r="J569" s="37"/>
      <c r="K569" s="181"/>
      <c r="L569" s="37"/>
      <c r="M569" s="181"/>
      <c r="N569" s="37"/>
      <c r="O569" s="181"/>
      <c r="P569" s="37"/>
      <c r="Q569" s="183"/>
      <c r="R569" s="37"/>
      <c r="S569" s="181"/>
      <c r="T569" s="37"/>
      <c r="U569" s="181"/>
      <c r="V569" s="38"/>
      <c r="W569" s="184"/>
      <c r="X569" s="27"/>
      <c r="Y569" s="181"/>
      <c r="Z569" s="27"/>
      <c r="AB569" s="26"/>
      <c r="AD569" s="25"/>
    </row>
    <row r="570" spans="1:30">
      <c r="B570" s="300"/>
      <c r="C570" s="290">
        <f t="shared" si="655"/>
        <v>45926</v>
      </c>
      <c r="D570" s="293" t="str">
        <f t="shared" ref="D570:D633" si="662">IF(WEEKDAY(C567, 2) &lt; 5, TEXT(C567 + 1, "ddd"), TEXT(C567 + 3, "ddd"))</f>
        <v>Fri</v>
      </c>
      <c r="E570" s="217">
        <f t="shared" ca="1" si="661"/>
        <v>0</v>
      </c>
      <c r="F570" s="213" t="s">
        <v>41</v>
      </c>
      <c r="H570" s="24"/>
      <c r="I570" s="180"/>
      <c r="J570" s="33"/>
      <c r="K570" s="180"/>
      <c r="L570" s="33"/>
      <c r="M570" s="180"/>
      <c r="N570" s="33"/>
      <c r="O570" s="180"/>
      <c r="P570" s="33"/>
      <c r="Q570" s="183"/>
      <c r="R570" s="33"/>
      <c r="S570" s="180"/>
      <c r="T570" s="33"/>
      <c r="U570" s="180"/>
      <c r="V570" s="34"/>
      <c r="W570" s="184"/>
      <c r="X570" s="23"/>
      <c r="Y570" s="180"/>
      <c r="Z570" s="23"/>
      <c r="AB570" s="26"/>
      <c r="AD570" s="25"/>
    </row>
    <row r="571" spans="1:30">
      <c r="B571" s="300"/>
      <c r="C571" s="291"/>
      <c r="D571" s="294"/>
      <c r="E571" s="217">
        <f t="shared" ca="1" si="661"/>
        <v>0</v>
      </c>
      <c r="F571" s="214" t="s">
        <v>43</v>
      </c>
      <c r="H571" s="26"/>
      <c r="J571" s="35"/>
      <c r="L571" s="35"/>
      <c r="N571" s="35"/>
      <c r="P571" s="35"/>
      <c r="Q571" s="183"/>
      <c r="R571" s="35"/>
      <c r="T571" s="35"/>
      <c r="V571" s="36"/>
      <c r="W571" s="184"/>
      <c r="X571" s="25"/>
      <c r="Z571" s="25"/>
      <c r="AB571" s="26"/>
      <c r="AD571" s="25"/>
    </row>
    <row r="572" spans="1:30">
      <c r="B572" s="300"/>
      <c r="C572" s="292"/>
      <c r="D572" s="295"/>
      <c r="E572" s="217">
        <f t="shared" ca="1" si="661"/>
        <v>0</v>
      </c>
      <c r="F572" s="215" t="s">
        <v>45</v>
      </c>
      <c r="G572" s="176"/>
      <c r="H572" s="28"/>
      <c r="I572" s="181"/>
      <c r="J572" s="37"/>
      <c r="K572" s="181"/>
      <c r="L572" s="37"/>
      <c r="M572" s="181"/>
      <c r="N572" s="37"/>
      <c r="O572" s="181"/>
      <c r="P572" s="37"/>
      <c r="Q572" s="183"/>
      <c r="R572" s="37"/>
      <c r="S572" s="181"/>
      <c r="T572" s="37"/>
      <c r="U572" s="181"/>
      <c r="V572" s="38"/>
      <c r="W572" s="184"/>
      <c r="X572" s="27"/>
      <c r="Y572" s="181"/>
      <c r="Z572" s="27"/>
      <c r="AB572" s="26"/>
      <c r="AD572" s="25"/>
    </row>
    <row r="573" spans="1:30">
      <c r="B573" s="300"/>
      <c r="C573" s="290">
        <f t="shared" si="655"/>
        <v>45929</v>
      </c>
      <c r="D573" s="293" t="str">
        <f t="shared" ref="D573:D636" si="663">IF(WEEKDAY(C570, 2) &lt; 5, TEXT(C570 + 1, "ddd"), TEXT(C570 + 3, "ddd"))</f>
        <v>Mon</v>
      </c>
      <c r="E573" s="217">
        <f t="shared" ca="1" si="661"/>
        <v>0</v>
      </c>
      <c r="F573" s="213" t="s">
        <v>41</v>
      </c>
      <c r="H573" s="24"/>
      <c r="I573" s="180"/>
      <c r="J573" s="33"/>
      <c r="K573" s="180"/>
      <c r="L573" s="33"/>
      <c r="M573" s="180"/>
      <c r="N573" s="33"/>
      <c r="O573" s="180"/>
      <c r="P573" s="33"/>
      <c r="Q573" s="183"/>
      <c r="R573" s="33"/>
      <c r="S573" s="180"/>
      <c r="T573" s="33"/>
      <c r="U573" s="180"/>
      <c r="V573" s="34"/>
      <c r="W573" s="184"/>
      <c r="X573" s="23"/>
      <c r="Y573" s="180"/>
      <c r="Z573" s="23"/>
      <c r="AB573" s="26"/>
      <c r="AD573" s="25"/>
    </row>
    <row r="574" spans="1:30">
      <c r="B574" s="300"/>
      <c r="C574" s="291"/>
      <c r="D574" s="294"/>
      <c r="E574" s="217">
        <f t="shared" ca="1" si="661"/>
        <v>0</v>
      </c>
      <c r="F574" s="214" t="s">
        <v>43</v>
      </c>
      <c r="H574" s="26"/>
      <c r="J574" s="35"/>
      <c r="L574" s="35"/>
      <c r="N574" s="35"/>
      <c r="P574" s="35"/>
      <c r="Q574" s="183"/>
      <c r="R574" s="35"/>
      <c r="T574" s="35"/>
      <c r="V574" s="36"/>
      <c r="W574" s="184"/>
      <c r="X574" s="25"/>
      <c r="Z574" s="25"/>
      <c r="AB574" s="26"/>
      <c r="AD574" s="25"/>
    </row>
    <row r="575" spans="1:30">
      <c r="B575" s="300"/>
      <c r="C575" s="292"/>
      <c r="D575" s="295"/>
      <c r="E575" s="217">
        <f t="shared" ca="1" si="661"/>
        <v>0</v>
      </c>
      <c r="F575" s="215" t="s">
        <v>45</v>
      </c>
      <c r="G575" s="176"/>
      <c r="H575" s="28"/>
      <c r="I575" s="181"/>
      <c r="J575" s="37"/>
      <c r="K575" s="181"/>
      <c r="L575" s="37"/>
      <c r="M575" s="181"/>
      <c r="N575" s="37"/>
      <c r="O575" s="181"/>
      <c r="P575" s="37"/>
      <c r="Q575" s="183"/>
      <c r="R575" s="37"/>
      <c r="S575" s="181"/>
      <c r="T575" s="37"/>
      <c r="U575" s="181"/>
      <c r="V575" s="38"/>
      <c r="W575" s="184"/>
      <c r="X575" s="27"/>
      <c r="Y575" s="181"/>
      <c r="Z575" s="27"/>
      <c r="AB575" s="26"/>
      <c r="AD575" s="25"/>
    </row>
    <row r="576" spans="1:30">
      <c r="B576" s="300"/>
      <c r="C576" s="290">
        <f t="shared" si="655"/>
        <v>45930</v>
      </c>
      <c r="D576" s="293" t="str">
        <f t="shared" ref="D576:D639" si="664">IF(WEEKDAY(C573, 2) &lt; 5, TEXT(C573 + 1, "ddd"), TEXT(C573 + 3, "ddd"))</f>
        <v>Tue</v>
      </c>
      <c r="E576" s="217">
        <f t="shared" ca="1" si="661"/>
        <v>0</v>
      </c>
      <c r="F576" s="213" t="s">
        <v>41</v>
      </c>
      <c r="H576" s="24"/>
      <c r="I576" s="180"/>
      <c r="J576" s="33"/>
      <c r="K576" s="180"/>
      <c r="L576" s="33"/>
      <c r="M576" s="180"/>
      <c r="N576" s="33"/>
      <c r="O576" s="180"/>
      <c r="P576" s="33"/>
      <c r="Q576" s="183"/>
      <c r="R576" s="33"/>
      <c r="S576" s="180"/>
      <c r="T576" s="33"/>
      <c r="U576" s="180"/>
      <c r="V576" s="34"/>
      <c r="W576" s="184"/>
      <c r="X576" s="23"/>
      <c r="Y576" s="180"/>
      <c r="Z576" s="23"/>
      <c r="AB576" s="26"/>
      <c r="AD576" s="25"/>
    </row>
    <row r="577" spans="2:30">
      <c r="B577" s="300"/>
      <c r="C577" s="291"/>
      <c r="D577" s="294"/>
      <c r="E577" s="217">
        <f t="shared" ca="1" si="661"/>
        <v>0</v>
      </c>
      <c r="F577" s="214" t="s">
        <v>43</v>
      </c>
      <c r="H577" s="26"/>
      <c r="J577" s="35"/>
      <c r="L577" s="35"/>
      <c r="N577" s="35"/>
      <c r="P577" s="35"/>
      <c r="Q577" s="183"/>
      <c r="R577" s="35"/>
      <c r="T577" s="35"/>
      <c r="V577" s="36"/>
      <c r="W577" s="184"/>
      <c r="X577" s="25"/>
      <c r="Z577" s="25"/>
      <c r="AB577" s="26"/>
      <c r="AD577" s="25"/>
    </row>
    <row r="578" spans="2:30">
      <c r="B578" s="300"/>
      <c r="C578" s="292"/>
      <c r="D578" s="295"/>
      <c r="E578" s="217">
        <f t="shared" ca="1" si="661"/>
        <v>0</v>
      </c>
      <c r="F578" s="215" t="s">
        <v>45</v>
      </c>
      <c r="G578" s="176"/>
      <c r="H578" s="28"/>
      <c r="I578" s="181"/>
      <c r="J578" s="37"/>
      <c r="K578" s="181"/>
      <c r="L578" s="37"/>
      <c r="M578" s="181"/>
      <c r="N578" s="37"/>
      <c r="O578" s="181"/>
      <c r="P578" s="37"/>
      <c r="Q578" s="183"/>
      <c r="R578" s="37"/>
      <c r="S578" s="181"/>
      <c r="T578" s="37"/>
      <c r="U578" s="181"/>
      <c r="V578" s="38"/>
      <c r="W578" s="184"/>
      <c r="X578" s="27"/>
      <c r="Y578" s="181"/>
      <c r="Z578" s="27"/>
      <c r="AB578" s="26"/>
      <c r="AD578" s="25"/>
    </row>
    <row r="579" spans="2:30">
      <c r="B579" s="300"/>
      <c r="C579" s="290">
        <f t="shared" si="655"/>
        <v>45931</v>
      </c>
      <c r="D579" s="293" t="str">
        <f t="shared" ref="D579:D642" si="665">IF(WEEKDAY(C576, 2) &lt; 5, TEXT(C576 + 1, "ddd"), TEXT(C576 + 3, "ddd"))</f>
        <v>Wed</v>
      </c>
      <c r="E579" s="217">
        <f t="shared" ca="1" si="661"/>
        <v>0</v>
      </c>
      <c r="F579" s="213" t="s">
        <v>41</v>
      </c>
      <c r="H579" s="24"/>
      <c r="I579" s="180"/>
      <c r="J579" s="33"/>
      <c r="K579" s="180"/>
      <c r="L579" s="33"/>
      <c r="M579" s="180"/>
      <c r="N579" s="33"/>
      <c r="O579" s="180"/>
      <c r="P579" s="33"/>
      <c r="Q579" s="183"/>
      <c r="R579" s="33"/>
      <c r="S579" s="180"/>
      <c r="T579" s="33"/>
      <c r="U579" s="180"/>
      <c r="V579" s="34"/>
      <c r="W579" s="184"/>
      <c r="X579" s="23"/>
      <c r="Y579" s="180"/>
      <c r="Z579" s="23"/>
      <c r="AB579" s="26"/>
      <c r="AD579" s="25"/>
    </row>
    <row r="580" spans="2:30">
      <c r="B580" s="300"/>
      <c r="C580" s="291"/>
      <c r="D580" s="294"/>
      <c r="E580" s="217">
        <f t="shared" ca="1" si="661"/>
        <v>0</v>
      </c>
      <c r="F580" s="214" t="s">
        <v>43</v>
      </c>
      <c r="H580" s="26"/>
      <c r="J580" s="35"/>
      <c r="L580" s="35"/>
      <c r="N580" s="35"/>
      <c r="P580" s="35"/>
      <c r="Q580" s="183"/>
      <c r="R580" s="35"/>
      <c r="T580" s="35"/>
      <c r="V580" s="36"/>
      <c r="W580" s="184"/>
      <c r="X580" s="25"/>
      <c r="Z580" s="25"/>
      <c r="AB580" s="26"/>
      <c r="AD580" s="25"/>
    </row>
    <row r="581" spans="2:30">
      <c r="B581" s="300"/>
      <c r="C581" s="292"/>
      <c r="D581" s="295"/>
      <c r="E581" s="217">
        <f t="shared" ca="1" si="661"/>
        <v>0</v>
      </c>
      <c r="F581" s="215" t="s">
        <v>45</v>
      </c>
      <c r="G581" s="176"/>
      <c r="H581" s="28"/>
      <c r="I581" s="181"/>
      <c r="J581" s="37"/>
      <c r="K581" s="181"/>
      <c r="L581" s="37"/>
      <c r="M581" s="181"/>
      <c r="N581" s="37"/>
      <c r="O581" s="181"/>
      <c r="P581" s="37"/>
      <c r="Q581" s="183"/>
      <c r="R581" s="37"/>
      <c r="S581" s="181"/>
      <c r="T581" s="37"/>
      <c r="U581" s="181"/>
      <c r="V581" s="38"/>
      <c r="W581" s="184"/>
      <c r="X581" s="27"/>
      <c r="Y581" s="181"/>
      <c r="Z581" s="27"/>
      <c r="AB581" s="26"/>
      <c r="AD581" s="25"/>
    </row>
    <row r="582" spans="2:30">
      <c r="B582" s="300"/>
      <c r="C582" s="290">
        <f t="shared" si="655"/>
        <v>45932</v>
      </c>
      <c r="D582" s="293" t="str">
        <f t="shared" ref="D582:D645" si="666">IF(WEEKDAY(C579, 2) &lt; 5, TEXT(C579 + 1, "ddd"), TEXT(C579 + 3, "ddd"))</f>
        <v>Thu</v>
      </c>
      <c r="E582" s="217">
        <f t="shared" ca="1" si="661"/>
        <v>0</v>
      </c>
      <c r="F582" s="213" t="s">
        <v>41</v>
      </c>
      <c r="H582" s="24"/>
      <c r="I582" s="180"/>
      <c r="J582" s="33"/>
      <c r="K582" s="180"/>
      <c r="L582" s="33"/>
      <c r="M582" s="180"/>
      <c r="N582" s="33"/>
      <c r="O582" s="180"/>
      <c r="P582" s="33"/>
      <c r="Q582" s="183"/>
      <c r="R582" s="33"/>
      <c r="S582" s="180"/>
      <c r="T582" s="33"/>
      <c r="U582" s="180"/>
      <c r="V582" s="34"/>
      <c r="W582" s="184"/>
      <c r="X582" s="23"/>
      <c r="Y582" s="180"/>
      <c r="Z582" s="23"/>
      <c r="AB582" s="26"/>
      <c r="AD582" s="25"/>
    </row>
    <row r="583" spans="2:30">
      <c r="B583" s="300"/>
      <c r="C583" s="291"/>
      <c r="D583" s="294"/>
      <c r="E583" s="217">
        <f t="shared" ca="1" si="661"/>
        <v>0</v>
      </c>
      <c r="F583" s="214" t="s">
        <v>43</v>
      </c>
      <c r="H583" s="26"/>
      <c r="J583" s="35"/>
      <c r="L583" s="35"/>
      <c r="N583" s="35"/>
      <c r="P583" s="35"/>
      <c r="Q583" s="183"/>
      <c r="R583" s="35"/>
      <c r="T583" s="35"/>
      <c r="V583" s="36"/>
      <c r="W583" s="184"/>
      <c r="X583" s="25"/>
      <c r="Z583" s="25"/>
      <c r="AB583" s="26"/>
      <c r="AD583" s="25"/>
    </row>
    <row r="584" spans="2:30">
      <c r="B584" s="300"/>
      <c r="C584" s="292"/>
      <c r="D584" s="295"/>
      <c r="E584" s="217">
        <f t="shared" ca="1" si="661"/>
        <v>0</v>
      </c>
      <c r="F584" s="215" t="s">
        <v>45</v>
      </c>
      <c r="G584" s="176"/>
      <c r="H584" s="28"/>
      <c r="I584" s="181"/>
      <c r="J584" s="37"/>
      <c r="K584" s="181"/>
      <c r="L584" s="37"/>
      <c r="M584" s="181"/>
      <c r="N584" s="37"/>
      <c r="O584" s="181"/>
      <c r="P584" s="37"/>
      <c r="Q584" s="183"/>
      <c r="R584" s="37"/>
      <c r="S584" s="181"/>
      <c r="T584" s="37"/>
      <c r="U584" s="181"/>
      <c r="V584" s="38"/>
      <c r="W584" s="184"/>
      <c r="X584" s="27"/>
      <c r="Y584" s="181"/>
      <c r="Z584" s="27"/>
      <c r="AB584" s="26"/>
      <c r="AD584" s="25"/>
    </row>
    <row r="585" spans="2:30">
      <c r="B585" s="300"/>
      <c r="C585" s="290">
        <f t="shared" si="655"/>
        <v>45933</v>
      </c>
      <c r="D585" s="293" t="str">
        <f t="shared" ref="D585:D648" si="667">IF(WEEKDAY(C582, 2) &lt; 5, TEXT(C582 + 1, "ddd"), TEXT(C582 + 3, "ddd"))</f>
        <v>Fri</v>
      </c>
      <c r="E585" s="217">
        <f t="shared" ca="1" si="661"/>
        <v>0</v>
      </c>
      <c r="F585" s="213" t="s">
        <v>41</v>
      </c>
      <c r="H585" s="24"/>
      <c r="I585" s="180"/>
      <c r="J585" s="33"/>
      <c r="K585" s="180"/>
      <c r="L585" s="33"/>
      <c r="M585" s="180"/>
      <c r="N585" s="33"/>
      <c r="O585" s="180"/>
      <c r="P585" s="33"/>
      <c r="Q585" s="183"/>
      <c r="R585" s="33"/>
      <c r="S585" s="180"/>
      <c r="T585" s="33"/>
      <c r="U585" s="180"/>
      <c r="V585" s="34"/>
      <c r="W585" s="184"/>
      <c r="X585" s="23"/>
      <c r="Y585" s="180"/>
      <c r="Z585" s="23"/>
      <c r="AB585" s="26"/>
      <c r="AD585" s="25"/>
    </row>
    <row r="586" spans="2:30">
      <c r="B586" s="300"/>
      <c r="C586" s="291"/>
      <c r="D586" s="294"/>
      <c r="E586" s="217">
        <f t="shared" ca="1" si="661"/>
        <v>0</v>
      </c>
      <c r="F586" s="214" t="s">
        <v>43</v>
      </c>
      <c r="H586" s="26"/>
      <c r="J586" s="35"/>
      <c r="L586" s="35"/>
      <c r="N586" s="35"/>
      <c r="P586" s="35"/>
      <c r="Q586" s="183"/>
      <c r="R586" s="35"/>
      <c r="T586" s="35"/>
      <c r="V586" s="36"/>
      <c r="W586" s="184"/>
      <c r="X586" s="25"/>
      <c r="Z586" s="25"/>
      <c r="AB586" s="26"/>
      <c r="AD586" s="25"/>
    </row>
    <row r="587" spans="2:30">
      <c r="B587" s="300"/>
      <c r="C587" s="292"/>
      <c r="D587" s="295"/>
      <c r="E587" s="217">
        <f t="shared" ca="1" si="661"/>
        <v>0</v>
      </c>
      <c r="F587" s="215" t="s">
        <v>45</v>
      </c>
      <c r="G587" s="176"/>
      <c r="H587" s="28"/>
      <c r="I587" s="181"/>
      <c r="J587" s="37"/>
      <c r="K587" s="181"/>
      <c r="L587" s="37"/>
      <c r="M587" s="181"/>
      <c r="N587" s="37"/>
      <c r="O587" s="181"/>
      <c r="P587" s="37"/>
      <c r="Q587" s="183"/>
      <c r="R587" s="37"/>
      <c r="S587" s="181"/>
      <c r="T587" s="37"/>
      <c r="U587" s="181"/>
      <c r="V587" s="38"/>
      <c r="W587" s="184"/>
      <c r="X587" s="27"/>
      <c r="Y587" s="181"/>
      <c r="Z587" s="27"/>
      <c r="AB587" s="26"/>
      <c r="AD587" s="25"/>
    </row>
    <row r="588" spans="2:30">
      <c r="B588" s="300"/>
      <c r="C588" s="290">
        <f t="shared" si="655"/>
        <v>45936</v>
      </c>
      <c r="D588" s="293" t="str">
        <f t="shared" ref="D588:D651" si="668">IF(WEEKDAY(C585, 2) &lt; 5, TEXT(C585 + 1, "ddd"), TEXT(C585 + 3, "ddd"))</f>
        <v>Mon</v>
      </c>
      <c r="E588" s="217">
        <f t="shared" ca="1" si="661"/>
        <v>0</v>
      </c>
      <c r="F588" s="213" t="s">
        <v>41</v>
      </c>
      <c r="H588" s="24"/>
      <c r="I588" s="180"/>
      <c r="J588" s="33"/>
      <c r="K588" s="180"/>
      <c r="L588" s="33"/>
      <c r="M588" s="180"/>
      <c r="N588" s="33"/>
      <c r="O588" s="180"/>
      <c r="P588" s="33"/>
      <c r="Q588" s="183"/>
      <c r="R588" s="33"/>
      <c r="S588" s="180"/>
      <c r="T588" s="33"/>
      <c r="U588" s="180"/>
      <c r="V588" s="34"/>
      <c r="W588" s="184"/>
      <c r="X588" s="23"/>
      <c r="Y588" s="180"/>
      <c r="Z588" s="23"/>
      <c r="AB588" s="26"/>
      <c r="AD588" s="25"/>
    </row>
    <row r="589" spans="2:30">
      <c r="B589" s="300"/>
      <c r="C589" s="291"/>
      <c r="D589" s="294"/>
      <c r="E589" s="217">
        <f t="shared" ca="1" si="661"/>
        <v>0</v>
      </c>
      <c r="F589" s="214" t="s">
        <v>43</v>
      </c>
      <c r="H589" s="26"/>
      <c r="J589" s="35"/>
      <c r="L589" s="35"/>
      <c r="N589" s="35"/>
      <c r="P589" s="35"/>
      <c r="Q589" s="183"/>
      <c r="R589" s="35"/>
      <c r="T589" s="35"/>
      <c r="V589" s="36"/>
      <c r="W589" s="184"/>
      <c r="X589" s="25"/>
      <c r="Z589" s="25"/>
      <c r="AB589" s="26"/>
      <c r="AD589" s="25"/>
    </row>
    <row r="590" spans="2:30">
      <c r="B590" s="300"/>
      <c r="C590" s="292"/>
      <c r="D590" s="295"/>
      <c r="E590" s="217">
        <f t="shared" ca="1" si="661"/>
        <v>0</v>
      </c>
      <c r="F590" s="215" t="s">
        <v>45</v>
      </c>
      <c r="G590" s="176"/>
      <c r="H590" s="28"/>
      <c r="I590" s="181"/>
      <c r="J590" s="37"/>
      <c r="K590" s="181"/>
      <c r="L590" s="37"/>
      <c r="M590" s="181"/>
      <c r="N590" s="37"/>
      <c r="O590" s="181"/>
      <c r="P590" s="37"/>
      <c r="Q590" s="183"/>
      <c r="R590" s="37"/>
      <c r="S590" s="181"/>
      <c r="T590" s="37"/>
      <c r="U590" s="181"/>
      <c r="V590" s="38"/>
      <c r="W590" s="184"/>
      <c r="X590" s="27"/>
      <c r="Y590" s="181"/>
      <c r="Z590" s="27"/>
      <c r="AB590" s="26"/>
      <c r="AD590" s="25"/>
    </row>
    <row r="591" spans="2:30">
      <c r="B591" s="300"/>
      <c r="C591" s="290">
        <f t="shared" si="655"/>
        <v>45937</v>
      </c>
      <c r="D591" s="293" t="str">
        <f t="shared" ref="D591:D654" si="669">IF(WEEKDAY(C588, 2) &lt; 5, TEXT(C588 + 1, "ddd"), TEXT(C588 + 3, "ddd"))</f>
        <v>Tue</v>
      </c>
      <c r="E591" s="217">
        <f t="shared" ca="1" si="661"/>
        <v>0</v>
      </c>
      <c r="F591" s="213" t="s">
        <v>41</v>
      </c>
      <c r="H591" s="24"/>
      <c r="I591" s="180"/>
      <c r="J591" s="33"/>
      <c r="K591" s="180"/>
      <c r="L591" s="33"/>
      <c r="M591" s="180"/>
      <c r="N591" s="33"/>
      <c r="O591" s="180"/>
      <c r="P591" s="33"/>
      <c r="Q591" s="183"/>
      <c r="R591" s="33"/>
      <c r="S591" s="180"/>
      <c r="T591" s="33"/>
      <c r="U591" s="180"/>
      <c r="V591" s="34"/>
      <c r="W591" s="184"/>
      <c r="X591" s="23"/>
      <c r="Y591" s="180"/>
      <c r="Z591" s="23"/>
      <c r="AB591" s="26"/>
      <c r="AD591" s="25"/>
    </row>
    <row r="592" spans="2:30">
      <c r="B592" s="300"/>
      <c r="C592" s="291"/>
      <c r="D592" s="294"/>
      <c r="E592" s="217">
        <f t="shared" ca="1" si="661"/>
        <v>0</v>
      </c>
      <c r="F592" s="214" t="s">
        <v>43</v>
      </c>
      <c r="H592" s="26"/>
      <c r="J592" s="35"/>
      <c r="L592" s="35"/>
      <c r="N592" s="35"/>
      <c r="P592" s="35"/>
      <c r="Q592" s="183"/>
      <c r="R592" s="35"/>
      <c r="T592" s="35"/>
      <c r="V592" s="36"/>
      <c r="W592" s="184"/>
      <c r="X592" s="25"/>
      <c r="Z592" s="25"/>
      <c r="AB592" s="26"/>
      <c r="AD592" s="25"/>
    </row>
    <row r="593" spans="2:30">
      <c r="B593" s="300"/>
      <c r="C593" s="292"/>
      <c r="D593" s="295"/>
      <c r="E593" s="217">
        <f t="shared" ca="1" si="661"/>
        <v>0</v>
      </c>
      <c r="F593" s="215" t="s">
        <v>45</v>
      </c>
      <c r="G593" s="176"/>
      <c r="H593" s="28"/>
      <c r="I593" s="181"/>
      <c r="J593" s="37"/>
      <c r="K593" s="181"/>
      <c r="L593" s="37"/>
      <c r="M593" s="181"/>
      <c r="N593" s="37"/>
      <c r="O593" s="181"/>
      <c r="P593" s="37"/>
      <c r="Q593" s="183"/>
      <c r="R593" s="37"/>
      <c r="S593" s="181"/>
      <c r="T593" s="37"/>
      <c r="U593" s="181"/>
      <c r="V593" s="38"/>
      <c r="W593" s="184"/>
      <c r="X593" s="27"/>
      <c r="Y593" s="181"/>
      <c r="Z593" s="27"/>
      <c r="AB593" s="26"/>
      <c r="AD593" s="25"/>
    </row>
    <row r="594" spans="2:30">
      <c r="B594" s="300"/>
      <c r="C594" s="290">
        <f t="shared" si="655"/>
        <v>45938</v>
      </c>
      <c r="D594" s="293" t="str">
        <f t="shared" ref="D594:D657" si="670">IF(WEEKDAY(C591, 2) &lt; 5, TEXT(C591 + 1, "ddd"), TEXT(C591 + 3, "ddd"))</f>
        <v>Wed</v>
      </c>
      <c r="E594" s="217">
        <f t="shared" ca="1" si="661"/>
        <v>0</v>
      </c>
      <c r="F594" s="213" t="s">
        <v>41</v>
      </c>
      <c r="H594" s="24"/>
      <c r="I594" s="180"/>
      <c r="J594" s="33"/>
      <c r="K594" s="180"/>
      <c r="L594" s="33"/>
      <c r="M594" s="180"/>
      <c r="N594" s="33"/>
      <c r="O594" s="180"/>
      <c r="P594" s="33"/>
      <c r="Q594" s="183"/>
      <c r="R594" s="33"/>
      <c r="S594" s="180"/>
      <c r="T594" s="33"/>
      <c r="U594" s="180"/>
      <c r="V594" s="34"/>
      <c r="W594" s="184"/>
      <c r="X594" s="23"/>
      <c r="Y594" s="180"/>
      <c r="Z594" s="23"/>
      <c r="AB594" s="26"/>
      <c r="AD594" s="25"/>
    </row>
    <row r="595" spans="2:30">
      <c r="B595" s="300"/>
      <c r="C595" s="291"/>
      <c r="D595" s="294"/>
      <c r="E595" s="217">
        <f t="shared" ca="1" si="661"/>
        <v>0</v>
      </c>
      <c r="F595" s="214" t="s">
        <v>43</v>
      </c>
      <c r="H595" s="26"/>
      <c r="J595" s="35"/>
      <c r="L595" s="35"/>
      <c r="N595" s="35"/>
      <c r="P595" s="35"/>
      <c r="Q595" s="183"/>
      <c r="R595" s="35"/>
      <c r="T595" s="35"/>
      <c r="V595" s="36"/>
      <c r="W595" s="184"/>
      <c r="X595" s="25"/>
      <c r="Z595" s="25"/>
      <c r="AB595" s="26"/>
      <c r="AD595" s="25"/>
    </row>
    <row r="596" spans="2:30">
      <c r="B596" s="300"/>
      <c r="C596" s="292"/>
      <c r="D596" s="295"/>
      <c r="E596" s="217">
        <f t="shared" ca="1" si="661"/>
        <v>0</v>
      </c>
      <c r="F596" s="215" t="s">
        <v>45</v>
      </c>
      <c r="G596" s="176"/>
      <c r="H596" s="28"/>
      <c r="I596" s="181"/>
      <c r="J596" s="37"/>
      <c r="K596" s="181"/>
      <c r="L596" s="37"/>
      <c r="M596" s="181"/>
      <c r="N596" s="37"/>
      <c r="O596" s="181"/>
      <c r="P596" s="37"/>
      <c r="Q596" s="183"/>
      <c r="R596" s="37"/>
      <c r="S596" s="181"/>
      <c r="T596" s="37"/>
      <c r="U596" s="181"/>
      <c r="V596" s="38"/>
      <c r="W596" s="184"/>
      <c r="X596" s="27"/>
      <c r="Y596" s="181"/>
      <c r="Z596" s="27"/>
      <c r="AB596" s="26"/>
      <c r="AD596" s="25"/>
    </row>
    <row r="597" spans="2:30">
      <c r="B597" s="300"/>
      <c r="C597" s="290">
        <f t="shared" si="655"/>
        <v>45939</v>
      </c>
      <c r="D597" s="293" t="str">
        <f t="shared" ref="D597:D660" si="671">IF(WEEKDAY(C594, 2) &lt; 5, TEXT(C594 + 1, "ddd"), TEXT(C594 + 3, "ddd"))</f>
        <v>Thu</v>
      </c>
      <c r="E597" s="217">
        <f t="shared" ca="1" si="661"/>
        <v>0</v>
      </c>
      <c r="F597" s="213" t="s">
        <v>41</v>
      </c>
      <c r="H597" s="24"/>
      <c r="I597" s="180"/>
      <c r="J597" s="33"/>
      <c r="K597" s="180"/>
      <c r="L597" s="33"/>
      <c r="M597" s="180"/>
      <c r="N597" s="33"/>
      <c r="O597" s="180"/>
      <c r="P597" s="33"/>
      <c r="Q597" s="183"/>
      <c r="R597" s="33"/>
      <c r="S597" s="180"/>
      <c r="T597" s="33"/>
      <c r="U597" s="180"/>
      <c r="V597" s="34"/>
      <c r="W597" s="184"/>
      <c r="X597" s="23"/>
      <c r="Y597" s="180"/>
      <c r="Z597" s="23"/>
      <c r="AB597" s="26"/>
      <c r="AD597" s="25"/>
    </row>
    <row r="598" spans="2:30">
      <c r="B598" s="300"/>
      <c r="C598" s="291"/>
      <c r="D598" s="294"/>
      <c r="E598" s="217">
        <f t="shared" ca="1" si="661"/>
        <v>0</v>
      </c>
      <c r="F598" s="214" t="s">
        <v>43</v>
      </c>
      <c r="H598" s="26"/>
      <c r="J598" s="35"/>
      <c r="L598" s="35"/>
      <c r="N598" s="35"/>
      <c r="P598" s="35"/>
      <c r="Q598" s="183"/>
      <c r="R598" s="35"/>
      <c r="T598" s="35"/>
      <c r="V598" s="36"/>
      <c r="W598" s="184"/>
      <c r="X598" s="25"/>
      <c r="Z598" s="25"/>
      <c r="AB598" s="26"/>
      <c r="AD598" s="25"/>
    </row>
    <row r="599" spans="2:30">
      <c r="B599" s="300"/>
      <c r="C599" s="292"/>
      <c r="D599" s="295"/>
      <c r="E599" s="217">
        <f t="shared" ca="1" si="661"/>
        <v>0</v>
      </c>
      <c r="F599" s="215" t="s">
        <v>45</v>
      </c>
      <c r="G599" s="176"/>
      <c r="H599" s="28"/>
      <c r="I599" s="181"/>
      <c r="J599" s="37"/>
      <c r="K599" s="181"/>
      <c r="L599" s="37"/>
      <c r="M599" s="181"/>
      <c r="N599" s="37"/>
      <c r="O599" s="181"/>
      <c r="P599" s="37"/>
      <c r="Q599" s="183"/>
      <c r="R599" s="37"/>
      <c r="S599" s="181"/>
      <c r="T599" s="37"/>
      <c r="U599" s="181"/>
      <c r="V599" s="38"/>
      <c r="W599" s="184"/>
      <c r="X599" s="27"/>
      <c r="Y599" s="181"/>
      <c r="Z599" s="27"/>
      <c r="AB599" s="26"/>
      <c r="AD599" s="25"/>
    </row>
    <row r="600" spans="2:30">
      <c r="B600" s="300"/>
      <c r="C600" s="290">
        <f t="shared" si="655"/>
        <v>45940</v>
      </c>
      <c r="D600" s="293" t="str">
        <f t="shared" ref="D600:D663" si="672">IF(WEEKDAY(C597, 2) &lt; 5, TEXT(C597 + 1, "ddd"), TEXT(C597 + 3, "ddd"))</f>
        <v>Fri</v>
      </c>
      <c r="E600" s="217">
        <f t="shared" ca="1" si="661"/>
        <v>0</v>
      </c>
      <c r="F600" s="213" t="s">
        <v>41</v>
      </c>
      <c r="H600" s="24"/>
      <c r="I600" s="180"/>
      <c r="J600" s="33"/>
      <c r="K600" s="180"/>
      <c r="L600" s="33"/>
      <c r="M600" s="180"/>
      <c r="N600" s="33"/>
      <c r="O600" s="180"/>
      <c r="P600" s="33"/>
      <c r="Q600" s="183"/>
      <c r="R600" s="33"/>
      <c r="S600" s="180"/>
      <c r="T600" s="33"/>
      <c r="U600" s="180"/>
      <c r="V600" s="34"/>
      <c r="W600" s="184"/>
      <c r="X600" s="23"/>
      <c r="Y600" s="180"/>
      <c r="Z600" s="23"/>
      <c r="AB600" s="26"/>
      <c r="AD600" s="25"/>
    </row>
    <row r="601" spans="2:30">
      <c r="B601" s="300"/>
      <c r="C601" s="291"/>
      <c r="D601" s="294"/>
      <c r="E601" s="217">
        <f t="shared" ca="1" si="661"/>
        <v>0</v>
      </c>
      <c r="F601" s="214" t="s">
        <v>43</v>
      </c>
      <c r="H601" s="26"/>
      <c r="J601" s="35"/>
      <c r="L601" s="35"/>
      <c r="N601" s="35"/>
      <c r="P601" s="35"/>
      <c r="Q601" s="183"/>
      <c r="R601" s="35"/>
      <c r="T601" s="35"/>
      <c r="V601" s="36"/>
      <c r="W601" s="184"/>
      <c r="X601" s="25"/>
      <c r="Z601" s="25"/>
      <c r="AB601" s="26"/>
      <c r="AD601" s="25"/>
    </row>
    <row r="602" spans="2:30">
      <c r="B602" s="300"/>
      <c r="C602" s="292"/>
      <c r="D602" s="295"/>
      <c r="E602" s="217">
        <f t="shared" ca="1" si="661"/>
        <v>0</v>
      </c>
      <c r="F602" s="215" t="s">
        <v>45</v>
      </c>
      <c r="G602" s="176"/>
      <c r="H602" s="28"/>
      <c r="I602" s="181"/>
      <c r="J602" s="37"/>
      <c r="K602" s="181"/>
      <c r="L602" s="37"/>
      <c r="M602" s="181"/>
      <c r="N602" s="37"/>
      <c r="O602" s="181"/>
      <c r="P602" s="37"/>
      <c r="Q602" s="183"/>
      <c r="R602" s="37"/>
      <c r="S602" s="181"/>
      <c r="T602" s="37"/>
      <c r="U602" s="181"/>
      <c r="V602" s="38"/>
      <c r="W602" s="184"/>
      <c r="X602" s="27"/>
      <c r="Y602" s="181"/>
      <c r="Z602" s="27"/>
      <c r="AB602" s="26"/>
      <c r="AD602" s="25"/>
    </row>
    <row r="603" spans="2:30">
      <c r="B603" s="300"/>
      <c r="C603" s="290">
        <f t="shared" si="655"/>
        <v>45943</v>
      </c>
      <c r="D603" s="293" t="str">
        <f t="shared" ref="D603:D666" si="673">IF(WEEKDAY(C600, 2) &lt; 5, TEXT(C600 + 1, "ddd"), TEXT(C600 + 3, "ddd"))</f>
        <v>Mon</v>
      </c>
      <c r="E603" s="217">
        <f t="shared" ca="1" si="661"/>
        <v>0</v>
      </c>
      <c r="F603" s="213" t="s">
        <v>41</v>
      </c>
      <c r="H603" s="24"/>
      <c r="I603" s="180"/>
      <c r="J603" s="33"/>
      <c r="K603" s="180"/>
      <c r="L603" s="33"/>
      <c r="M603" s="180"/>
      <c r="N603" s="33"/>
      <c r="O603" s="180"/>
      <c r="P603" s="33"/>
      <c r="Q603" s="183"/>
      <c r="R603" s="33"/>
      <c r="S603" s="180"/>
      <c r="T603" s="33"/>
      <c r="U603" s="180"/>
      <c r="V603" s="34"/>
      <c r="W603" s="184"/>
      <c r="X603" s="23"/>
      <c r="Y603" s="180"/>
      <c r="Z603" s="23"/>
      <c r="AB603" s="26"/>
      <c r="AD603" s="25"/>
    </row>
    <row r="604" spans="2:30">
      <c r="B604" s="300"/>
      <c r="C604" s="291"/>
      <c r="D604" s="294"/>
      <c r="E604" s="217">
        <f t="shared" ca="1" si="661"/>
        <v>0</v>
      </c>
      <c r="F604" s="214" t="s">
        <v>43</v>
      </c>
      <c r="H604" s="26"/>
      <c r="J604" s="35"/>
      <c r="L604" s="35"/>
      <c r="N604" s="35"/>
      <c r="P604" s="35"/>
      <c r="Q604" s="183"/>
      <c r="R604" s="35"/>
      <c r="T604" s="35"/>
      <c r="V604" s="36"/>
      <c r="W604" s="184"/>
      <c r="X604" s="25"/>
      <c r="Z604" s="25"/>
      <c r="AB604" s="26"/>
      <c r="AD604" s="25"/>
    </row>
    <row r="605" spans="2:30">
      <c r="B605" s="300"/>
      <c r="C605" s="292"/>
      <c r="D605" s="295"/>
      <c r="E605" s="217">
        <f t="shared" ca="1" si="661"/>
        <v>0</v>
      </c>
      <c r="F605" s="215" t="s">
        <v>45</v>
      </c>
      <c r="G605" s="176"/>
      <c r="H605" s="28"/>
      <c r="I605" s="181"/>
      <c r="J605" s="37"/>
      <c r="K605" s="181"/>
      <c r="L605" s="37"/>
      <c r="M605" s="181"/>
      <c r="N605" s="37"/>
      <c r="O605" s="181"/>
      <c r="P605" s="37"/>
      <c r="Q605" s="183"/>
      <c r="R605" s="37"/>
      <c r="S605" s="181"/>
      <c r="T605" s="37"/>
      <c r="U605" s="181"/>
      <c r="V605" s="38"/>
      <c r="W605" s="184"/>
      <c r="X605" s="27"/>
      <c r="Y605" s="181"/>
      <c r="Z605" s="27"/>
      <c r="AB605" s="26"/>
      <c r="AD605" s="25"/>
    </row>
    <row r="606" spans="2:30">
      <c r="B606" s="300"/>
      <c r="C606" s="290">
        <f t="shared" si="655"/>
        <v>45944</v>
      </c>
      <c r="D606" s="293" t="str">
        <f t="shared" ref="D606:D669" si="674">IF(WEEKDAY(C603, 2) &lt; 5, TEXT(C603 + 1, "ddd"), TEXT(C603 + 3, "ddd"))</f>
        <v>Tue</v>
      </c>
      <c r="E606" s="217">
        <f t="shared" ca="1" si="661"/>
        <v>0</v>
      </c>
      <c r="F606" s="213" t="s">
        <v>41</v>
      </c>
      <c r="H606" s="24"/>
      <c r="I606" s="180"/>
      <c r="J606" s="33"/>
      <c r="K606" s="180"/>
      <c r="L606" s="33"/>
      <c r="M606" s="180"/>
      <c r="N606" s="33"/>
      <c r="O606" s="180"/>
      <c r="P606" s="33"/>
      <c r="Q606" s="183"/>
      <c r="R606" s="33"/>
      <c r="S606" s="180"/>
      <c r="T606" s="33"/>
      <c r="U606" s="180"/>
      <c r="V606" s="34"/>
      <c r="W606" s="184"/>
      <c r="X606" s="23"/>
      <c r="Y606" s="180"/>
      <c r="Z606" s="23"/>
      <c r="AB606" s="26"/>
      <c r="AD606" s="25"/>
    </row>
    <row r="607" spans="2:30">
      <c r="B607" s="300"/>
      <c r="C607" s="291"/>
      <c r="D607" s="294"/>
      <c r="E607" s="217">
        <f t="shared" ca="1" si="661"/>
        <v>0</v>
      </c>
      <c r="F607" s="214" t="s">
        <v>43</v>
      </c>
      <c r="H607" s="26"/>
      <c r="J607" s="35"/>
      <c r="L607" s="35"/>
      <c r="N607" s="35"/>
      <c r="P607" s="35"/>
      <c r="Q607" s="183"/>
      <c r="R607" s="35"/>
      <c r="T607" s="35"/>
      <c r="V607" s="36"/>
      <c r="W607" s="184"/>
      <c r="X607" s="25"/>
      <c r="Z607" s="25"/>
      <c r="AB607" s="26"/>
      <c r="AD607" s="25"/>
    </row>
    <row r="608" spans="2:30">
      <c r="B608" s="300"/>
      <c r="C608" s="292"/>
      <c r="D608" s="295"/>
      <c r="E608" s="217">
        <f t="shared" ca="1" si="661"/>
        <v>0</v>
      </c>
      <c r="F608" s="215" t="s">
        <v>45</v>
      </c>
      <c r="G608" s="176"/>
      <c r="H608" s="28"/>
      <c r="I608" s="181"/>
      <c r="J608" s="37"/>
      <c r="K608" s="181"/>
      <c r="L608" s="37"/>
      <c r="M608" s="181"/>
      <c r="N608" s="37"/>
      <c r="O608" s="181"/>
      <c r="P608" s="37"/>
      <c r="Q608" s="183"/>
      <c r="R608" s="37"/>
      <c r="S608" s="181"/>
      <c r="T608" s="37"/>
      <c r="U608" s="181"/>
      <c r="V608" s="38"/>
      <c r="W608" s="184"/>
      <c r="X608" s="27"/>
      <c r="Y608" s="181"/>
      <c r="Z608" s="27"/>
      <c r="AB608" s="26"/>
      <c r="AD608" s="25"/>
    </row>
    <row r="609" spans="2:30">
      <c r="B609" s="300"/>
      <c r="C609" s="290">
        <f t="shared" si="655"/>
        <v>45945</v>
      </c>
      <c r="D609" s="293" t="str">
        <f t="shared" ref="D609:D672" si="675">IF(WEEKDAY(C606, 2) &lt; 5, TEXT(C606 + 1, "ddd"), TEXT(C606 + 3, "ddd"))</f>
        <v>Wed</v>
      </c>
      <c r="E609" s="217">
        <f t="shared" ca="1" si="661"/>
        <v>0</v>
      </c>
      <c r="F609" s="213" t="s">
        <v>41</v>
      </c>
      <c r="H609" s="24"/>
      <c r="I609" s="180"/>
      <c r="J609" s="33"/>
      <c r="K609" s="180"/>
      <c r="L609" s="33"/>
      <c r="M609" s="180"/>
      <c r="N609" s="33"/>
      <c r="O609" s="180"/>
      <c r="P609" s="33"/>
      <c r="Q609" s="183"/>
      <c r="R609" s="33"/>
      <c r="S609" s="180"/>
      <c r="T609" s="33"/>
      <c r="U609" s="180"/>
      <c r="V609" s="34"/>
      <c r="W609" s="184"/>
      <c r="X609" s="23"/>
      <c r="Y609" s="180"/>
      <c r="Z609" s="23"/>
      <c r="AB609" s="26"/>
      <c r="AD609" s="25"/>
    </row>
    <row r="610" spans="2:30">
      <c r="B610" s="300"/>
      <c r="C610" s="291"/>
      <c r="D610" s="294"/>
      <c r="E610" s="217">
        <f t="shared" ca="1" si="661"/>
        <v>0</v>
      </c>
      <c r="F610" s="214" t="s">
        <v>43</v>
      </c>
      <c r="H610" s="26"/>
      <c r="J610" s="35"/>
      <c r="L610" s="35"/>
      <c r="N610" s="35"/>
      <c r="P610" s="35"/>
      <c r="Q610" s="183"/>
      <c r="R610" s="35"/>
      <c r="T610" s="35"/>
      <c r="V610" s="36"/>
      <c r="W610" s="184"/>
      <c r="X610" s="25"/>
      <c r="Z610" s="25"/>
      <c r="AB610" s="26"/>
      <c r="AD610" s="25"/>
    </row>
    <row r="611" spans="2:30">
      <c r="B611" s="300"/>
      <c r="C611" s="292"/>
      <c r="D611" s="295"/>
      <c r="E611" s="217">
        <f t="shared" ca="1" si="661"/>
        <v>0</v>
      </c>
      <c r="F611" s="215" t="s">
        <v>45</v>
      </c>
      <c r="G611" s="176"/>
      <c r="H611" s="28"/>
      <c r="I611" s="181"/>
      <c r="J611" s="37"/>
      <c r="K611" s="181"/>
      <c r="L611" s="37"/>
      <c r="M611" s="181"/>
      <c r="N611" s="37"/>
      <c r="O611" s="181"/>
      <c r="P611" s="37"/>
      <c r="Q611" s="183"/>
      <c r="R611" s="37"/>
      <c r="S611" s="181"/>
      <c r="T611" s="37"/>
      <c r="U611" s="181"/>
      <c r="V611" s="38"/>
      <c r="W611" s="184"/>
      <c r="X611" s="27"/>
      <c r="Y611" s="181"/>
      <c r="Z611" s="27"/>
      <c r="AB611" s="26"/>
      <c r="AD611" s="25"/>
    </row>
    <row r="612" spans="2:30">
      <c r="B612" s="300"/>
      <c r="C612" s="290">
        <f t="shared" si="655"/>
        <v>45946</v>
      </c>
      <c r="D612" s="293" t="str">
        <f t="shared" ref="D612:D675" si="676">IF(WEEKDAY(C609, 2) &lt; 5, TEXT(C609 + 1, "ddd"), TEXT(C609 + 3, "ddd"))</f>
        <v>Thu</v>
      </c>
      <c r="E612" s="217">
        <f t="shared" ca="1" si="661"/>
        <v>0</v>
      </c>
      <c r="F612" s="213" t="s">
        <v>41</v>
      </c>
      <c r="H612" s="24"/>
      <c r="I612" s="180"/>
      <c r="J612" s="33"/>
      <c r="K612" s="180"/>
      <c r="L612" s="33"/>
      <c r="M612" s="180"/>
      <c r="N612" s="33"/>
      <c r="O612" s="180"/>
      <c r="P612" s="33"/>
      <c r="Q612" s="183"/>
      <c r="R612" s="33"/>
      <c r="S612" s="180"/>
      <c r="T612" s="33"/>
      <c r="U612" s="180"/>
      <c r="V612" s="34"/>
      <c r="W612" s="184"/>
      <c r="X612" s="23"/>
      <c r="Y612" s="180"/>
      <c r="Z612" s="23"/>
      <c r="AB612" s="26"/>
      <c r="AD612" s="25"/>
    </row>
    <row r="613" spans="2:30">
      <c r="B613" s="300"/>
      <c r="C613" s="291"/>
      <c r="D613" s="294"/>
      <c r="E613" s="217">
        <f t="shared" ca="1" si="661"/>
        <v>0</v>
      </c>
      <c r="F613" s="214" t="s">
        <v>43</v>
      </c>
      <c r="H613" s="26"/>
      <c r="J613" s="35"/>
      <c r="L613" s="35"/>
      <c r="N613" s="35"/>
      <c r="P613" s="35"/>
      <c r="Q613" s="183"/>
      <c r="R613" s="35"/>
      <c r="T613" s="35"/>
      <c r="V613" s="36"/>
      <c r="W613" s="184"/>
      <c r="X613" s="25"/>
      <c r="Z613" s="25"/>
      <c r="AB613" s="26"/>
      <c r="AD613" s="25"/>
    </row>
    <row r="614" spans="2:30">
      <c r="B614" s="300"/>
      <c r="C614" s="292"/>
      <c r="D614" s="295"/>
      <c r="E614" s="217">
        <f t="shared" ca="1" si="661"/>
        <v>0</v>
      </c>
      <c r="F614" s="215" t="s">
        <v>45</v>
      </c>
      <c r="G614" s="176"/>
      <c r="H614" s="28"/>
      <c r="I614" s="181"/>
      <c r="J614" s="37"/>
      <c r="K614" s="181"/>
      <c r="L614" s="37"/>
      <c r="M614" s="181"/>
      <c r="N614" s="37"/>
      <c r="O614" s="181"/>
      <c r="P614" s="37"/>
      <c r="Q614" s="183"/>
      <c r="R614" s="37"/>
      <c r="S614" s="181"/>
      <c r="T614" s="37"/>
      <c r="U614" s="181"/>
      <c r="V614" s="38"/>
      <c r="W614" s="184"/>
      <c r="X614" s="27"/>
      <c r="Y614" s="181"/>
      <c r="Z614" s="27"/>
      <c r="AB614" s="26"/>
      <c r="AD614" s="25"/>
    </row>
    <row r="615" spans="2:30">
      <c r="B615" s="300"/>
      <c r="C615" s="290">
        <f t="shared" si="655"/>
        <v>45947</v>
      </c>
      <c r="D615" s="293" t="str">
        <f t="shared" ref="D615:D678" si="677">IF(WEEKDAY(C612, 2) &lt; 5, TEXT(C612 + 1, "ddd"), TEXT(C612 + 3, "ddd"))</f>
        <v>Fri</v>
      </c>
      <c r="E615" s="217">
        <f t="shared" ca="1" si="661"/>
        <v>0</v>
      </c>
      <c r="F615" s="213" t="s">
        <v>41</v>
      </c>
      <c r="H615" s="24"/>
      <c r="I615" s="180"/>
      <c r="J615" s="33"/>
      <c r="K615" s="180"/>
      <c r="L615" s="33"/>
      <c r="M615" s="180"/>
      <c r="N615" s="33"/>
      <c r="O615" s="180"/>
      <c r="P615" s="33"/>
      <c r="Q615" s="183"/>
      <c r="R615" s="33"/>
      <c r="S615" s="180"/>
      <c r="T615" s="33"/>
      <c r="U615" s="180"/>
      <c r="V615" s="34"/>
      <c r="W615" s="184"/>
      <c r="X615" s="23"/>
      <c r="Y615" s="180"/>
      <c r="Z615" s="23"/>
      <c r="AB615" s="26"/>
      <c r="AD615" s="25"/>
    </row>
    <row r="616" spans="2:30">
      <c r="B616" s="300"/>
      <c r="C616" s="291"/>
      <c r="D616" s="294"/>
      <c r="E616" s="217">
        <f t="shared" ca="1" si="661"/>
        <v>0</v>
      </c>
      <c r="F616" s="214" t="s">
        <v>43</v>
      </c>
      <c r="H616" s="26"/>
      <c r="J616" s="35"/>
      <c r="L616" s="35"/>
      <c r="N616" s="35"/>
      <c r="P616" s="35"/>
      <c r="Q616" s="183"/>
      <c r="R616" s="35"/>
      <c r="T616" s="35"/>
      <c r="V616" s="36"/>
      <c r="W616" s="184"/>
      <c r="X616" s="25"/>
      <c r="Z616" s="25"/>
      <c r="AB616" s="26"/>
      <c r="AD616" s="25"/>
    </row>
    <row r="617" spans="2:30">
      <c r="B617" s="300"/>
      <c r="C617" s="292"/>
      <c r="D617" s="295"/>
      <c r="E617" s="217">
        <f t="shared" ca="1" si="661"/>
        <v>0</v>
      </c>
      <c r="F617" s="215" t="s">
        <v>45</v>
      </c>
      <c r="G617" s="176"/>
      <c r="H617" s="28"/>
      <c r="I617" s="181"/>
      <c r="J617" s="37"/>
      <c r="K617" s="181"/>
      <c r="L617" s="37"/>
      <c r="M617" s="181"/>
      <c r="N617" s="37"/>
      <c r="O617" s="181"/>
      <c r="P617" s="37"/>
      <c r="Q617" s="183"/>
      <c r="R617" s="37"/>
      <c r="S617" s="181"/>
      <c r="T617" s="37"/>
      <c r="U617" s="181"/>
      <c r="V617" s="38"/>
      <c r="W617" s="184"/>
      <c r="X617" s="27"/>
      <c r="Y617" s="181"/>
      <c r="Z617" s="27"/>
      <c r="AB617" s="26"/>
      <c r="AD617" s="25"/>
    </row>
    <row r="618" spans="2:30">
      <c r="B618" s="300"/>
      <c r="C618" s="290">
        <f t="shared" si="655"/>
        <v>45950</v>
      </c>
      <c r="D618" s="293" t="str">
        <f t="shared" ref="D618:D681" si="678">IF(WEEKDAY(C615, 2) &lt; 5, TEXT(C615 + 1, "ddd"), TEXT(C615 + 3, "ddd"))</f>
        <v>Mon</v>
      </c>
      <c r="E618" s="217">
        <f t="shared" ca="1" si="661"/>
        <v>0</v>
      </c>
      <c r="F618" s="213" t="s">
        <v>41</v>
      </c>
      <c r="H618" s="24"/>
      <c r="I618" s="180"/>
      <c r="J618" s="33"/>
      <c r="K618" s="180"/>
      <c r="L618" s="33"/>
      <c r="M618" s="180"/>
      <c r="N618" s="33"/>
      <c r="O618" s="180"/>
      <c r="P618" s="33"/>
      <c r="Q618" s="183"/>
      <c r="R618" s="33"/>
      <c r="S618" s="180"/>
      <c r="T618" s="33"/>
      <c r="U618" s="180"/>
      <c r="V618" s="34"/>
      <c r="W618" s="184"/>
      <c r="X618" s="23"/>
      <c r="Y618" s="180"/>
      <c r="Z618" s="23"/>
      <c r="AB618" s="26"/>
      <c r="AD618" s="25"/>
    </row>
    <row r="619" spans="2:30">
      <c r="B619" s="300"/>
      <c r="C619" s="291"/>
      <c r="D619" s="294"/>
      <c r="E619" s="217">
        <f t="shared" ca="1" si="661"/>
        <v>0</v>
      </c>
      <c r="F619" s="214" t="s">
        <v>43</v>
      </c>
      <c r="H619" s="26"/>
      <c r="J619" s="35"/>
      <c r="L619" s="35"/>
      <c r="N619" s="35"/>
      <c r="P619" s="35"/>
      <c r="Q619" s="183"/>
      <c r="R619" s="35"/>
      <c r="T619" s="35"/>
      <c r="V619" s="36"/>
      <c r="W619" s="184"/>
      <c r="X619" s="25"/>
      <c r="Z619" s="25"/>
      <c r="AB619" s="26"/>
      <c r="AD619" s="25"/>
    </row>
    <row r="620" spans="2:30">
      <c r="B620" s="300"/>
      <c r="C620" s="292"/>
      <c r="D620" s="295"/>
      <c r="E620" s="217">
        <f t="shared" ca="1" si="661"/>
        <v>0</v>
      </c>
      <c r="F620" s="215" t="s">
        <v>45</v>
      </c>
      <c r="G620" s="176"/>
      <c r="H620" s="28"/>
      <c r="I620" s="181"/>
      <c r="J620" s="37"/>
      <c r="K620" s="181"/>
      <c r="L620" s="37"/>
      <c r="M620" s="181"/>
      <c r="N620" s="37"/>
      <c r="O620" s="181"/>
      <c r="P620" s="37"/>
      <c r="Q620" s="183"/>
      <c r="R620" s="37"/>
      <c r="S620" s="181"/>
      <c r="T620" s="37"/>
      <c r="U620" s="181"/>
      <c r="V620" s="38"/>
      <c r="W620" s="184"/>
      <c r="X620" s="27"/>
      <c r="Y620" s="181"/>
      <c r="Z620" s="27"/>
      <c r="AB620" s="26"/>
      <c r="AD620" s="25"/>
    </row>
    <row r="621" spans="2:30">
      <c r="B621" s="300"/>
      <c r="C621" s="290">
        <f t="shared" si="655"/>
        <v>45951</v>
      </c>
      <c r="D621" s="293" t="str">
        <f t="shared" ref="D621:D684" si="679">IF(WEEKDAY(C618, 2) &lt; 5, TEXT(C618 + 1, "ddd"), TEXT(C618 + 3, "ddd"))</f>
        <v>Tue</v>
      </c>
      <c r="E621" s="217">
        <f t="shared" ca="1" si="661"/>
        <v>0</v>
      </c>
      <c r="F621" s="213" t="s">
        <v>41</v>
      </c>
      <c r="H621" s="24"/>
      <c r="I621" s="180"/>
      <c r="J621" s="33"/>
      <c r="K621" s="180"/>
      <c r="L621" s="33"/>
      <c r="M621" s="180"/>
      <c r="N621" s="33"/>
      <c r="O621" s="180"/>
      <c r="P621" s="33"/>
      <c r="Q621" s="183"/>
      <c r="R621" s="33"/>
      <c r="S621" s="180"/>
      <c r="T621" s="33"/>
      <c r="U621" s="180"/>
      <c r="V621" s="34"/>
      <c r="W621" s="184"/>
      <c r="X621" s="23"/>
      <c r="Y621" s="180"/>
      <c r="Z621" s="23"/>
      <c r="AB621" s="26"/>
      <c r="AD621" s="25"/>
    </row>
    <row r="622" spans="2:30">
      <c r="B622" s="300"/>
      <c r="C622" s="291"/>
      <c r="D622" s="294"/>
      <c r="E622" s="217">
        <f t="shared" ca="1" si="661"/>
        <v>0</v>
      </c>
      <c r="F622" s="214" t="s">
        <v>43</v>
      </c>
      <c r="H622" s="26"/>
      <c r="J622" s="35"/>
      <c r="L622" s="35"/>
      <c r="N622" s="35"/>
      <c r="P622" s="35"/>
      <c r="Q622" s="183"/>
      <c r="R622" s="35"/>
      <c r="T622" s="35"/>
      <c r="V622" s="36"/>
      <c r="W622" s="184"/>
      <c r="X622" s="25"/>
      <c r="Z622" s="25"/>
      <c r="AB622" s="26"/>
      <c r="AD622" s="25"/>
    </row>
    <row r="623" spans="2:30">
      <c r="B623" s="300"/>
      <c r="C623" s="292"/>
      <c r="D623" s="295"/>
      <c r="E623" s="217">
        <f t="shared" ca="1" si="661"/>
        <v>0</v>
      </c>
      <c r="F623" s="215" t="s">
        <v>45</v>
      </c>
      <c r="G623" s="176"/>
      <c r="H623" s="28"/>
      <c r="I623" s="181"/>
      <c r="J623" s="37"/>
      <c r="K623" s="181"/>
      <c r="L623" s="37"/>
      <c r="M623" s="181"/>
      <c r="N623" s="37"/>
      <c r="O623" s="181"/>
      <c r="P623" s="37"/>
      <c r="Q623" s="183"/>
      <c r="R623" s="37"/>
      <c r="S623" s="181"/>
      <c r="T623" s="37"/>
      <c r="U623" s="181"/>
      <c r="V623" s="38"/>
      <c r="W623" s="184"/>
      <c r="X623" s="27"/>
      <c r="Y623" s="181"/>
      <c r="Z623" s="27"/>
      <c r="AB623" s="26"/>
      <c r="AD623" s="25"/>
    </row>
    <row r="624" spans="2:30">
      <c r="B624" s="300"/>
      <c r="C624" s="290">
        <f t="shared" si="655"/>
        <v>45952</v>
      </c>
      <c r="D624" s="293" t="str">
        <f t="shared" ref="D624:D687" si="680">IF(WEEKDAY(C621, 2) &lt; 5, TEXT(C621 + 1, "ddd"), TEXT(C621 + 3, "ddd"))</f>
        <v>Wed</v>
      </c>
      <c r="E624" s="217">
        <f t="shared" ca="1" si="661"/>
        <v>0</v>
      </c>
      <c r="F624" s="213" t="s">
        <v>41</v>
      </c>
      <c r="H624" s="24"/>
      <c r="I624" s="180"/>
      <c r="J624" s="33"/>
      <c r="K624" s="180"/>
      <c r="L624" s="33"/>
      <c r="M624" s="180"/>
      <c r="N624" s="33"/>
      <c r="O624" s="180"/>
      <c r="P624" s="33"/>
      <c r="Q624" s="183"/>
      <c r="R624" s="33"/>
      <c r="S624" s="180"/>
      <c r="T624" s="33"/>
      <c r="U624" s="180"/>
      <c r="V624" s="34"/>
      <c r="W624" s="184"/>
      <c r="X624" s="23"/>
      <c r="Y624" s="180"/>
      <c r="Z624" s="23"/>
      <c r="AB624" s="26"/>
      <c r="AD624" s="25"/>
    </row>
    <row r="625" spans="2:30">
      <c r="B625" s="300"/>
      <c r="C625" s="291"/>
      <c r="D625" s="294"/>
      <c r="E625" s="217">
        <f t="shared" ca="1" si="661"/>
        <v>0</v>
      </c>
      <c r="F625" s="214" t="s">
        <v>43</v>
      </c>
      <c r="H625" s="26"/>
      <c r="J625" s="35"/>
      <c r="L625" s="35"/>
      <c r="N625" s="35"/>
      <c r="P625" s="35"/>
      <c r="Q625" s="183"/>
      <c r="R625" s="35"/>
      <c r="T625" s="35"/>
      <c r="V625" s="36"/>
      <c r="W625" s="184"/>
      <c r="X625" s="25"/>
      <c r="Z625" s="25"/>
      <c r="AB625" s="26"/>
      <c r="AD625" s="25"/>
    </row>
    <row r="626" spans="2:30">
      <c r="B626" s="300"/>
      <c r="C626" s="292"/>
      <c r="D626" s="295"/>
      <c r="E626" s="217">
        <f t="shared" ca="1" si="661"/>
        <v>0</v>
      </c>
      <c r="F626" s="215" t="s">
        <v>45</v>
      </c>
      <c r="G626" s="176"/>
      <c r="H626" s="28"/>
      <c r="I626" s="181"/>
      <c r="J626" s="37"/>
      <c r="K626" s="181"/>
      <c r="L626" s="37"/>
      <c r="M626" s="181"/>
      <c r="N626" s="37"/>
      <c r="O626" s="181"/>
      <c r="P626" s="37"/>
      <c r="Q626" s="183"/>
      <c r="R626" s="37"/>
      <c r="S626" s="181"/>
      <c r="T626" s="37"/>
      <c r="U626" s="181"/>
      <c r="V626" s="38"/>
      <c r="W626" s="184"/>
      <c r="X626" s="27"/>
      <c r="Y626" s="181"/>
      <c r="Z626" s="27"/>
      <c r="AB626" s="26"/>
      <c r="AD626" s="25"/>
    </row>
    <row r="627" spans="2:30">
      <c r="B627" s="300"/>
      <c r="C627" s="290">
        <f t="shared" ref="C627:C690" si="681">WORKDAY(C624, 1)</f>
        <v>45953</v>
      </c>
      <c r="D627" s="293" t="str">
        <f t="shared" ref="D627:D690" si="682">IF(WEEKDAY(C624, 2) &lt; 5, TEXT(C624 + 1, "ddd"), TEXT(C624 + 3, "ddd"))</f>
        <v>Thu</v>
      </c>
      <c r="E627" s="217">
        <f t="shared" ca="1" si="661"/>
        <v>0</v>
      </c>
      <c r="F627" s="213" t="s">
        <v>41</v>
      </c>
      <c r="H627" s="24"/>
      <c r="I627" s="180"/>
      <c r="J627" s="33"/>
      <c r="K627" s="180"/>
      <c r="L627" s="33"/>
      <c r="M627" s="180"/>
      <c r="N627" s="33"/>
      <c r="O627" s="180"/>
      <c r="P627" s="33"/>
      <c r="Q627" s="183"/>
      <c r="R627" s="33"/>
      <c r="S627" s="180"/>
      <c r="T627" s="33"/>
      <c r="U627" s="180"/>
      <c r="V627" s="34"/>
      <c r="W627" s="184"/>
      <c r="X627" s="23"/>
      <c r="Y627" s="180"/>
      <c r="Z627" s="23"/>
      <c r="AB627" s="26"/>
      <c r="AD627" s="25"/>
    </row>
    <row r="628" spans="2:30">
      <c r="B628" s="300"/>
      <c r="C628" s="291"/>
      <c r="D628" s="294"/>
      <c r="E628" s="217">
        <f t="shared" ca="1" si="661"/>
        <v>0</v>
      </c>
      <c r="F628" s="214" t="s">
        <v>43</v>
      </c>
      <c r="H628" s="26"/>
      <c r="J628" s="35"/>
      <c r="L628" s="35"/>
      <c r="N628" s="35"/>
      <c r="P628" s="35"/>
      <c r="Q628" s="183"/>
      <c r="R628" s="35"/>
      <c r="T628" s="35"/>
      <c r="V628" s="36"/>
      <c r="W628" s="184"/>
      <c r="X628" s="25"/>
      <c r="Z628" s="25"/>
      <c r="AB628" s="26"/>
      <c r="AD628" s="25"/>
    </row>
    <row r="629" spans="2:30">
      <c r="B629" s="300"/>
      <c r="C629" s="292"/>
      <c r="D629" s="295"/>
      <c r="E629" s="217">
        <f t="shared" ca="1" si="661"/>
        <v>0</v>
      </c>
      <c r="F629" s="215" t="s">
        <v>45</v>
      </c>
      <c r="G629" s="176"/>
      <c r="H629" s="28"/>
      <c r="I629" s="181"/>
      <c r="J629" s="37"/>
      <c r="K629" s="181"/>
      <c r="L629" s="37"/>
      <c r="M629" s="181"/>
      <c r="N629" s="37"/>
      <c r="O629" s="181"/>
      <c r="P629" s="37"/>
      <c r="Q629" s="183"/>
      <c r="R629" s="37"/>
      <c r="S629" s="181"/>
      <c r="T629" s="37"/>
      <c r="U629" s="181"/>
      <c r="V629" s="38"/>
      <c r="W629" s="184"/>
      <c r="X629" s="27"/>
      <c r="Y629" s="181"/>
      <c r="Z629" s="27"/>
      <c r="AB629" s="26"/>
      <c r="AD629" s="25"/>
    </row>
    <row r="630" spans="2:30">
      <c r="B630" s="300"/>
      <c r="C630" s="290">
        <f t="shared" si="681"/>
        <v>45954</v>
      </c>
      <c r="D630" s="293" t="str">
        <f t="shared" ref="D630:D693" si="683">IF(WEEKDAY(C627, 2) &lt; 5, TEXT(C627 + 1, "ddd"), TEXT(C627 + 3, "ddd"))</f>
        <v>Fri</v>
      </c>
      <c r="E630" s="217">
        <f t="shared" ca="1" si="661"/>
        <v>0</v>
      </c>
      <c r="F630" s="213" t="s">
        <v>41</v>
      </c>
      <c r="H630" s="24"/>
      <c r="I630" s="180"/>
      <c r="J630" s="33"/>
      <c r="K630" s="180"/>
      <c r="L630" s="33"/>
      <c r="M630" s="180"/>
      <c r="N630" s="33"/>
      <c r="O630" s="180"/>
      <c r="P630" s="33"/>
      <c r="Q630" s="183"/>
      <c r="R630" s="33"/>
      <c r="S630" s="180"/>
      <c r="T630" s="33"/>
      <c r="U630" s="180"/>
      <c r="V630" s="34"/>
      <c r="W630" s="184"/>
      <c r="X630" s="23"/>
      <c r="Y630" s="180"/>
      <c r="Z630" s="23"/>
      <c r="AB630" s="26"/>
      <c r="AD630" s="25"/>
    </row>
    <row r="631" spans="2:30">
      <c r="B631" s="300"/>
      <c r="C631" s="291"/>
      <c r="D631" s="294"/>
      <c r="E631" s="217">
        <f t="shared" ref="E631:E694" ca="1" si="684">IF(AND(WEEKDAY(B634, 2) &lt;= 5, B634 &lt;= TODAY(), COUNTIF(AF$37:AF$49, B631) = 0), 1, IF(AND(WEEKDAY(TODAY(), 2) &gt; 5, B634 = TODAY() - WEEKDAY(TODAY(), 2) + 5, COUNTIF(AF$37:AF$49, B631) = 0), 1, 0))</f>
        <v>0</v>
      </c>
      <c r="F631" s="214" t="s">
        <v>43</v>
      </c>
      <c r="H631" s="26"/>
      <c r="J631" s="35"/>
      <c r="L631" s="35"/>
      <c r="N631" s="35"/>
      <c r="P631" s="35"/>
      <c r="Q631" s="183"/>
      <c r="R631" s="35"/>
      <c r="T631" s="35"/>
      <c r="V631" s="36"/>
      <c r="W631" s="184"/>
      <c r="X631" s="25"/>
      <c r="Z631" s="25"/>
      <c r="AB631" s="26"/>
      <c r="AD631" s="25"/>
    </row>
    <row r="632" spans="2:30">
      <c r="B632" s="300"/>
      <c r="C632" s="292"/>
      <c r="D632" s="295"/>
      <c r="E632" s="217">
        <f t="shared" ca="1" si="684"/>
        <v>0</v>
      </c>
      <c r="F632" s="215" t="s">
        <v>45</v>
      </c>
      <c r="G632" s="176"/>
      <c r="H632" s="28"/>
      <c r="I632" s="181"/>
      <c r="J632" s="37"/>
      <c r="K632" s="181"/>
      <c r="L632" s="37"/>
      <c r="M632" s="181"/>
      <c r="N632" s="37"/>
      <c r="O632" s="181"/>
      <c r="P632" s="37"/>
      <c r="Q632" s="183"/>
      <c r="R632" s="37"/>
      <c r="S632" s="181"/>
      <c r="T632" s="37"/>
      <c r="U632" s="181"/>
      <c r="V632" s="38"/>
      <c r="W632" s="184"/>
      <c r="X632" s="27"/>
      <c r="Y632" s="181"/>
      <c r="Z632" s="27"/>
      <c r="AB632" s="26"/>
      <c r="AD632" s="25"/>
    </row>
    <row r="633" spans="2:30">
      <c r="B633" s="300"/>
      <c r="C633" s="290">
        <f t="shared" si="681"/>
        <v>45957</v>
      </c>
      <c r="D633" s="293" t="str">
        <f t="shared" ref="D633:D696" si="685">IF(WEEKDAY(C630, 2) &lt; 5, TEXT(C630 + 1, "ddd"), TEXT(C630 + 3, "ddd"))</f>
        <v>Mon</v>
      </c>
      <c r="E633" s="217">
        <f t="shared" ca="1" si="684"/>
        <v>0</v>
      </c>
      <c r="F633" s="213" t="s">
        <v>41</v>
      </c>
      <c r="H633" s="24"/>
      <c r="I633" s="180"/>
      <c r="J633" s="33"/>
      <c r="K633" s="180"/>
      <c r="L633" s="33"/>
      <c r="M633" s="180"/>
      <c r="N633" s="33"/>
      <c r="O633" s="180"/>
      <c r="P633" s="33"/>
      <c r="Q633" s="183"/>
      <c r="R633" s="33"/>
      <c r="S633" s="180"/>
      <c r="T633" s="33"/>
      <c r="U633" s="180"/>
      <c r="V633" s="34"/>
      <c r="W633" s="184"/>
      <c r="X633" s="23"/>
      <c r="Y633" s="180"/>
      <c r="Z633" s="23"/>
      <c r="AB633" s="26"/>
      <c r="AD633" s="25"/>
    </row>
    <row r="634" spans="2:30">
      <c r="B634" s="300"/>
      <c r="C634" s="291"/>
      <c r="D634" s="294"/>
      <c r="E634" s="217">
        <f t="shared" ca="1" si="684"/>
        <v>0</v>
      </c>
      <c r="F634" s="214" t="s">
        <v>43</v>
      </c>
      <c r="H634" s="26"/>
      <c r="J634" s="35"/>
      <c r="L634" s="35"/>
      <c r="N634" s="35"/>
      <c r="P634" s="35"/>
      <c r="Q634" s="183"/>
      <c r="R634" s="35"/>
      <c r="T634" s="35"/>
      <c r="V634" s="36"/>
      <c r="W634" s="184"/>
      <c r="X634" s="25"/>
      <c r="Z634" s="25"/>
      <c r="AB634" s="26"/>
      <c r="AD634" s="25"/>
    </row>
    <row r="635" spans="2:30">
      <c r="B635" s="300"/>
      <c r="C635" s="292"/>
      <c r="D635" s="295"/>
      <c r="E635" s="217">
        <f t="shared" ca="1" si="684"/>
        <v>0</v>
      </c>
      <c r="F635" s="215" t="s">
        <v>45</v>
      </c>
      <c r="G635" s="176"/>
      <c r="H635" s="28"/>
      <c r="I635" s="181"/>
      <c r="J635" s="37"/>
      <c r="K635" s="181"/>
      <c r="L635" s="37"/>
      <c r="M635" s="181"/>
      <c r="N635" s="37"/>
      <c r="O635" s="181"/>
      <c r="P635" s="37"/>
      <c r="Q635" s="183"/>
      <c r="R635" s="37"/>
      <c r="S635" s="181"/>
      <c r="T635" s="37"/>
      <c r="U635" s="181"/>
      <c r="V635" s="38"/>
      <c r="W635" s="184"/>
      <c r="X635" s="27"/>
      <c r="Y635" s="181"/>
      <c r="Z635" s="27"/>
      <c r="AB635" s="26"/>
      <c r="AD635" s="25"/>
    </row>
    <row r="636" spans="2:30">
      <c r="B636" s="300"/>
      <c r="C636" s="290">
        <f t="shared" si="681"/>
        <v>45958</v>
      </c>
      <c r="D636" s="293" t="str">
        <f t="shared" ref="D636:D699" si="686">IF(WEEKDAY(C633, 2) &lt; 5, TEXT(C633 + 1, "ddd"), TEXT(C633 + 3, "ddd"))</f>
        <v>Tue</v>
      </c>
      <c r="E636" s="217">
        <f t="shared" ca="1" si="684"/>
        <v>0</v>
      </c>
      <c r="F636" s="213" t="s">
        <v>41</v>
      </c>
      <c r="H636" s="24"/>
      <c r="I636" s="180"/>
      <c r="J636" s="33"/>
      <c r="K636" s="180"/>
      <c r="L636" s="33"/>
      <c r="M636" s="180"/>
      <c r="N636" s="33"/>
      <c r="O636" s="180"/>
      <c r="P636" s="33"/>
      <c r="Q636" s="183"/>
      <c r="R636" s="33"/>
      <c r="S636" s="180"/>
      <c r="T636" s="33"/>
      <c r="U636" s="180"/>
      <c r="V636" s="34"/>
      <c r="W636" s="184"/>
      <c r="X636" s="23"/>
      <c r="Y636" s="180"/>
      <c r="Z636" s="23"/>
      <c r="AB636" s="26"/>
      <c r="AD636" s="25"/>
    </row>
    <row r="637" spans="2:30">
      <c r="B637" s="300"/>
      <c r="C637" s="291"/>
      <c r="D637" s="294"/>
      <c r="E637" s="217">
        <f t="shared" ca="1" si="684"/>
        <v>0</v>
      </c>
      <c r="F637" s="214" t="s">
        <v>43</v>
      </c>
      <c r="H637" s="26"/>
      <c r="J637" s="35"/>
      <c r="L637" s="35"/>
      <c r="N637" s="35"/>
      <c r="P637" s="35"/>
      <c r="Q637" s="183"/>
      <c r="R637" s="35"/>
      <c r="T637" s="35"/>
      <c r="V637" s="36"/>
      <c r="W637" s="184"/>
      <c r="X637" s="25"/>
      <c r="Z637" s="25"/>
      <c r="AB637" s="26"/>
      <c r="AD637" s="25"/>
    </row>
    <row r="638" spans="2:30">
      <c r="B638" s="300"/>
      <c r="C638" s="292"/>
      <c r="D638" s="295"/>
      <c r="E638" s="217">
        <f t="shared" ca="1" si="684"/>
        <v>0</v>
      </c>
      <c r="F638" s="215" t="s">
        <v>45</v>
      </c>
      <c r="G638" s="176"/>
      <c r="H638" s="28"/>
      <c r="I638" s="181"/>
      <c r="J638" s="37"/>
      <c r="K638" s="181"/>
      <c r="L638" s="37"/>
      <c r="M638" s="181"/>
      <c r="N638" s="37"/>
      <c r="O638" s="181"/>
      <c r="P638" s="37"/>
      <c r="Q638" s="183"/>
      <c r="R638" s="37"/>
      <c r="S638" s="181"/>
      <c r="T638" s="37"/>
      <c r="U638" s="181"/>
      <c r="V638" s="38"/>
      <c r="W638" s="184"/>
      <c r="X638" s="27"/>
      <c r="Y638" s="181"/>
      <c r="Z638" s="27"/>
      <c r="AB638" s="26"/>
      <c r="AD638" s="25"/>
    </row>
    <row r="639" spans="2:30">
      <c r="C639" s="290">
        <f t="shared" si="681"/>
        <v>45959</v>
      </c>
      <c r="D639" s="293" t="str">
        <f t="shared" ref="D639:D702" si="687">IF(WEEKDAY(C636, 2) &lt; 5, TEXT(C636 + 1, "ddd"), TEXT(C636 + 3, "ddd"))</f>
        <v>Wed</v>
      </c>
      <c r="E639" s="217">
        <f t="shared" ca="1" si="684"/>
        <v>0</v>
      </c>
      <c r="F639" s="213" t="s">
        <v>41</v>
      </c>
      <c r="H639" s="24"/>
      <c r="I639" s="180"/>
      <c r="J639" s="33"/>
      <c r="K639" s="180"/>
      <c r="L639" s="33"/>
      <c r="M639" s="180"/>
      <c r="N639" s="33"/>
      <c r="O639" s="180"/>
      <c r="P639" s="33"/>
      <c r="Q639" s="183"/>
      <c r="R639" s="33"/>
      <c r="S639" s="180"/>
      <c r="T639" s="33"/>
      <c r="U639" s="180"/>
      <c r="V639" s="34"/>
      <c r="W639" s="184"/>
      <c r="X639" s="23"/>
      <c r="Y639" s="180"/>
      <c r="Z639" s="23"/>
      <c r="AB639" s="26"/>
      <c r="AD639" s="25"/>
    </row>
    <row r="640" spans="2:30">
      <c r="C640" s="291"/>
      <c r="D640" s="294"/>
      <c r="E640" s="217">
        <f t="shared" ca="1" si="684"/>
        <v>0</v>
      </c>
      <c r="F640" s="214" t="s">
        <v>43</v>
      </c>
      <c r="H640" s="26"/>
      <c r="J640" s="35"/>
      <c r="L640" s="35"/>
      <c r="N640" s="35"/>
      <c r="P640" s="35"/>
      <c r="Q640" s="183"/>
      <c r="R640" s="35"/>
      <c r="T640" s="35"/>
      <c r="V640" s="36"/>
      <c r="W640" s="184"/>
      <c r="X640" s="25"/>
      <c r="Z640" s="25"/>
      <c r="AB640" s="26"/>
      <c r="AD640" s="25"/>
    </row>
    <row r="641" spans="3:30">
      <c r="C641" s="292"/>
      <c r="D641" s="295"/>
      <c r="E641" s="217">
        <f t="shared" ca="1" si="684"/>
        <v>0</v>
      </c>
      <c r="F641" s="215" t="s">
        <v>45</v>
      </c>
      <c r="G641" s="176"/>
      <c r="H641" s="28"/>
      <c r="I641" s="181"/>
      <c r="J641" s="37"/>
      <c r="K641" s="181"/>
      <c r="L641" s="37"/>
      <c r="M641" s="181"/>
      <c r="N641" s="37"/>
      <c r="O641" s="181"/>
      <c r="P641" s="37"/>
      <c r="Q641" s="183"/>
      <c r="R641" s="37"/>
      <c r="S641" s="181"/>
      <c r="T641" s="37"/>
      <c r="U641" s="181"/>
      <c r="V641" s="38"/>
      <c r="W641" s="184"/>
      <c r="X641" s="27"/>
      <c r="Y641" s="181"/>
      <c r="Z641" s="27"/>
      <c r="AB641" s="26"/>
      <c r="AD641" s="25"/>
    </row>
    <row r="642" spans="3:30">
      <c r="C642" s="290">
        <f t="shared" si="681"/>
        <v>45960</v>
      </c>
      <c r="D642" s="293" t="str">
        <f t="shared" ref="D642:D705" si="688">IF(WEEKDAY(C639, 2) &lt; 5, TEXT(C639 + 1, "ddd"), TEXT(C639 + 3, "ddd"))</f>
        <v>Thu</v>
      </c>
      <c r="E642" s="217">
        <f t="shared" ca="1" si="684"/>
        <v>0</v>
      </c>
      <c r="F642" s="213" t="s">
        <v>41</v>
      </c>
      <c r="H642" s="24"/>
      <c r="I642" s="180"/>
      <c r="J642" s="33"/>
      <c r="K642" s="180"/>
      <c r="L642" s="33"/>
      <c r="M642" s="180"/>
      <c r="N642" s="33"/>
      <c r="O642" s="180"/>
      <c r="P642" s="33"/>
      <c r="Q642" s="183"/>
      <c r="R642" s="33"/>
      <c r="S642" s="180"/>
      <c r="T642" s="33"/>
      <c r="U642" s="180"/>
      <c r="V642" s="34"/>
      <c r="W642" s="184"/>
      <c r="X642" s="23"/>
      <c r="Y642" s="180"/>
      <c r="Z642" s="23"/>
      <c r="AB642" s="26"/>
      <c r="AD642" s="25"/>
    </row>
    <row r="643" spans="3:30">
      <c r="C643" s="291"/>
      <c r="D643" s="294"/>
      <c r="E643" s="217">
        <f t="shared" ca="1" si="684"/>
        <v>0</v>
      </c>
      <c r="F643" s="214" t="s">
        <v>43</v>
      </c>
      <c r="H643" s="26"/>
      <c r="J643" s="35"/>
      <c r="L643" s="35"/>
      <c r="N643" s="35"/>
      <c r="P643" s="35"/>
      <c r="Q643" s="183"/>
      <c r="R643" s="35"/>
      <c r="T643" s="35"/>
      <c r="V643" s="36"/>
      <c r="W643" s="184"/>
      <c r="X643" s="25"/>
      <c r="Z643" s="25"/>
      <c r="AB643" s="26"/>
      <c r="AD643" s="25"/>
    </row>
    <row r="644" spans="3:30">
      <c r="C644" s="292"/>
      <c r="D644" s="295"/>
      <c r="E644" s="217">
        <f t="shared" ca="1" si="684"/>
        <v>0</v>
      </c>
      <c r="F644" s="215" t="s">
        <v>45</v>
      </c>
      <c r="G644" s="176"/>
      <c r="H644" s="28"/>
      <c r="I644" s="181"/>
      <c r="J644" s="37"/>
      <c r="K644" s="181"/>
      <c r="L644" s="37"/>
      <c r="M644" s="181"/>
      <c r="N644" s="37"/>
      <c r="O644" s="181"/>
      <c r="P644" s="37"/>
      <c r="Q644" s="183"/>
      <c r="R644" s="37"/>
      <c r="S644" s="181"/>
      <c r="T644" s="37"/>
      <c r="U644" s="181"/>
      <c r="V644" s="38"/>
      <c r="W644" s="184"/>
      <c r="X644" s="27"/>
      <c r="Y644" s="181"/>
      <c r="Z644" s="27"/>
      <c r="AB644" s="26"/>
      <c r="AD644" s="25"/>
    </row>
    <row r="645" spans="3:30">
      <c r="C645" s="290">
        <f t="shared" si="681"/>
        <v>45961</v>
      </c>
      <c r="D645" s="293" t="str">
        <f t="shared" ref="D645:D708" si="689">IF(WEEKDAY(C642, 2) &lt; 5, TEXT(C642 + 1, "ddd"), TEXT(C642 + 3, "ddd"))</f>
        <v>Fri</v>
      </c>
      <c r="E645" s="217">
        <f t="shared" ca="1" si="684"/>
        <v>0</v>
      </c>
      <c r="F645" s="213" t="s">
        <v>41</v>
      </c>
      <c r="H645" s="24"/>
      <c r="I645" s="180"/>
      <c r="J645" s="33"/>
      <c r="K645" s="180"/>
      <c r="L645" s="33"/>
      <c r="M645" s="180"/>
      <c r="N645" s="33"/>
      <c r="O645" s="180"/>
      <c r="P645" s="33"/>
      <c r="Q645" s="183"/>
      <c r="R645" s="33"/>
      <c r="S645" s="180"/>
      <c r="T645" s="33"/>
      <c r="U645" s="180"/>
      <c r="V645" s="34"/>
      <c r="W645" s="184"/>
      <c r="X645" s="23"/>
      <c r="Y645" s="180"/>
      <c r="Z645" s="23"/>
      <c r="AB645" s="26"/>
      <c r="AD645" s="25"/>
    </row>
    <row r="646" spans="3:30">
      <c r="C646" s="291"/>
      <c r="D646" s="294"/>
      <c r="E646" s="217">
        <f t="shared" ca="1" si="684"/>
        <v>0</v>
      </c>
      <c r="F646" s="214" t="s">
        <v>43</v>
      </c>
      <c r="H646" s="26"/>
      <c r="J646" s="35"/>
      <c r="L646" s="35"/>
      <c r="N646" s="35"/>
      <c r="P646" s="35"/>
      <c r="Q646" s="183"/>
      <c r="R646" s="35"/>
      <c r="T646" s="35"/>
      <c r="V646" s="36"/>
      <c r="W646" s="184"/>
      <c r="X646" s="25"/>
      <c r="Z646" s="25"/>
      <c r="AB646" s="26"/>
      <c r="AD646" s="25"/>
    </row>
    <row r="647" spans="3:30">
      <c r="C647" s="292"/>
      <c r="D647" s="295"/>
      <c r="E647" s="217">
        <f t="shared" ca="1" si="684"/>
        <v>0</v>
      </c>
      <c r="F647" s="215" t="s">
        <v>45</v>
      </c>
      <c r="G647" s="176"/>
      <c r="H647" s="28"/>
      <c r="I647" s="181"/>
      <c r="J647" s="37"/>
      <c r="K647" s="181"/>
      <c r="L647" s="37"/>
      <c r="M647" s="181"/>
      <c r="N647" s="37"/>
      <c r="O647" s="181"/>
      <c r="P647" s="37"/>
      <c r="Q647" s="183"/>
      <c r="R647" s="37"/>
      <c r="S647" s="181"/>
      <c r="T647" s="37"/>
      <c r="U647" s="181"/>
      <c r="V647" s="38"/>
      <c r="W647" s="184"/>
      <c r="X647" s="27"/>
      <c r="Y647" s="181"/>
      <c r="Z647" s="27"/>
      <c r="AB647" s="26"/>
      <c r="AD647" s="25"/>
    </row>
    <row r="648" spans="3:30">
      <c r="C648" s="290">
        <f t="shared" si="681"/>
        <v>45964</v>
      </c>
      <c r="D648" s="293" t="str">
        <f t="shared" ref="D648:D711" si="690">IF(WEEKDAY(C645, 2) &lt; 5, TEXT(C645 + 1, "ddd"), TEXT(C645 + 3, "ddd"))</f>
        <v>Mon</v>
      </c>
      <c r="E648" s="217">
        <f t="shared" ca="1" si="684"/>
        <v>0</v>
      </c>
      <c r="F648" s="213" t="s">
        <v>41</v>
      </c>
      <c r="H648" s="24"/>
      <c r="I648" s="180"/>
      <c r="J648" s="33"/>
      <c r="K648" s="180"/>
      <c r="L648" s="33"/>
      <c r="M648" s="180"/>
      <c r="N648" s="33"/>
      <c r="O648" s="180"/>
      <c r="P648" s="33"/>
      <c r="Q648" s="183"/>
      <c r="R648" s="33"/>
      <c r="S648" s="180"/>
      <c r="T648" s="33"/>
      <c r="U648" s="180"/>
      <c r="V648" s="34"/>
      <c r="W648" s="184"/>
      <c r="X648" s="23"/>
      <c r="Y648" s="180"/>
      <c r="Z648" s="23"/>
      <c r="AB648" s="26"/>
      <c r="AD648" s="25"/>
    </row>
    <row r="649" spans="3:30">
      <c r="C649" s="291"/>
      <c r="D649" s="294"/>
      <c r="E649" s="217">
        <f t="shared" ca="1" si="684"/>
        <v>0</v>
      </c>
      <c r="F649" s="214" t="s">
        <v>43</v>
      </c>
      <c r="H649" s="26"/>
      <c r="J649" s="35"/>
      <c r="L649" s="35"/>
      <c r="N649" s="35"/>
      <c r="P649" s="35"/>
      <c r="Q649" s="183"/>
      <c r="R649" s="35"/>
      <c r="T649" s="35"/>
      <c r="V649" s="36"/>
      <c r="W649" s="184"/>
      <c r="X649" s="25"/>
      <c r="Z649" s="25"/>
      <c r="AB649" s="26"/>
      <c r="AD649" s="25"/>
    </row>
    <row r="650" spans="3:30">
      <c r="C650" s="292"/>
      <c r="D650" s="295"/>
      <c r="E650" s="217">
        <f t="shared" ca="1" si="684"/>
        <v>0</v>
      </c>
      <c r="F650" s="215" t="s">
        <v>45</v>
      </c>
      <c r="G650" s="176"/>
      <c r="H650" s="28"/>
      <c r="I650" s="181"/>
      <c r="J650" s="37"/>
      <c r="K650" s="181"/>
      <c r="L650" s="37"/>
      <c r="M650" s="181"/>
      <c r="N650" s="37"/>
      <c r="O650" s="181"/>
      <c r="P650" s="37"/>
      <c r="Q650" s="183"/>
      <c r="R650" s="37"/>
      <c r="S650" s="181"/>
      <c r="T650" s="37"/>
      <c r="U650" s="181"/>
      <c r="V650" s="38"/>
      <c r="W650" s="184"/>
      <c r="X650" s="27"/>
      <c r="Y650" s="181"/>
      <c r="Z650" s="27"/>
      <c r="AB650" s="26"/>
      <c r="AD650" s="25"/>
    </row>
    <row r="651" spans="3:30">
      <c r="C651" s="290">
        <f t="shared" si="681"/>
        <v>45965</v>
      </c>
      <c r="D651" s="293" t="str">
        <f t="shared" ref="D651:D714" si="691">IF(WEEKDAY(C648, 2) &lt; 5, TEXT(C648 + 1, "ddd"), TEXT(C648 + 3, "ddd"))</f>
        <v>Tue</v>
      </c>
      <c r="E651" s="217">
        <f t="shared" ca="1" si="684"/>
        <v>0</v>
      </c>
      <c r="F651" s="213" t="s">
        <v>41</v>
      </c>
      <c r="H651" s="24"/>
      <c r="I651" s="180"/>
      <c r="J651" s="33"/>
      <c r="K651" s="180"/>
      <c r="L651" s="33"/>
      <c r="M651" s="180"/>
      <c r="N651" s="33"/>
      <c r="O651" s="180"/>
      <c r="P651" s="33"/>
      <c r="Q651" s="183"/>
      <c r="R651" s="33"/>
      <c r="S651" s="180"/>
      <c r="T651" s="33"/>
      <c r="U651" s="180"/>
      <c r="V651" s="34"/>
      <c r="W651" s="184"/>
      <c r="X651" s="23"/>
      <c r="Y651" s="180"/>
      <c r="Z651" s="23"/>
      <c r="AB651" s="26"/>
      <c r="AD651" s="25"/>
    </row>
    <row r="652" spans="3:30">
      <c r="C652" s="291"/>
      <c r="D652" s="294"/>
      <c r="E652" s="217">
        <f t="shared" ca="1" si="684"/>
        <v>0</v>
      </c>
      <c r="F652" s="214" t="s">
        <v>43</v>
      </c>
      <c r="H652" s="26"/>
      <c r="J652" s="35"/>
      <c r="L652" s="35"/>
      <c r="N652" s="35"/>
      <c r="P652" s="35"/>
      <c r="Q652" s="183"/>
      <c r="R652" s="35"/>
      <c r="T652" s="35"/>
      <c r="V652" s="36"/>
      <c r="W652" s="184"/>
      <c r="X652" s="25"/>
      <c r="Z652" s="25"/>
      <c r="AB652" s="26"/>
      <c r="AD652" s="25"/>
    </row>
    <row r="653" spans="3:30">
      <c r="C653" s="292"/>
      <c r="D653" s="295"/>
      <c r="E653" s="217">
        <f t="shared" ca="1" si="684"/>
        <v>0</v>
      </c>
      <c r="F653" s="215" t="s">
        <v>45</v>
      </c>
      <c r="G653" s="176"/>
      <c r="H653" s="28"/>
      <c r="I653" s="181"/>
      <c r="J653" s="37"/>
      <c r="K653" s="181"/>
      <c r="L653" s="37"/>
      <c r="M653" s="181"/>
      <c r="N653" s="37"/>
      <c r="O653" s="181"/>
      <c r="P653" s="37"/>
      <c r="Q653" s="183"/>
      <c r="R653" s="37"/>
      <c r="S653" s="181"/>
      <c r="T653" s="37"/>
      <c r="U653" s="181"/>
      <c r="V653" s="38"/>
      <c r="W653" s="184"/>
      <c r="X653" s="27"/>
      <c r="Y653" s="181"/>
      <c r="Z653" s="27"/>
      <c r="AB653" s="26"/>
      <c r="AD653" s="25"/>
    </row>
    <row r="654" spans="3:30">
      <c r="C654" s="290">
        <f t="shared" si="681"/>
        <v>45966</v>
      </c>
      <c r="D654" s="293" t="str">
        <f t="shared" ref="D654:D717" si="692">IF(WEEKDAY(C651, 2) &lt; 5, TEXT(C651 + 1, "ddd"), TEXT(C651 + 3, "ddd"))</f>
        <v>Wed</v>
      </c>
      <c r="E654" s="217">
        <f t="shared" ca="1" si="684"/>
        <v>0</v>
      </c>
      <c r="F654" s="213" t="s">
        <v>41</v>
      </c>
      <c r="H654" s="24"/>
      <c r="I654" s="180"/>
      <c r="J654" s="33"/>
      <c r="K654" s="180"/>
      <c r="L654" s="33"/>
      <c r="M654" s="180"/>
      <c r="N654" s="33"/>
      <c r="O654" s="180"/>
      <c r="P654" s="33"/>
      <c r="Q654" s="183"/>
      <c r="R654" s="33"/>
      <c r="S654" s="180"/>
      <c r="T654" s="33"/>
      <c r="U654" s="180"/>
      <c r="V654" s="34"/>
      <c r="W654" s="184"/>
      <c r="X654" s="23"/>
      <c r="Y654" s="180"/>
      <c r="Z654" s="23"/>
      <c r="AB654" s="26"/>
      <c r="AD654" s="25"/>
    </row>
    <row r="655" spans="3:30">
      <c r="C655" s="291"/>
      <c r="D655" s="294"/>
      <c r="E655" s="217">
        <f t="shared" ca="1" si="684"/>
        <v>0</v>
      </c>
      <c r="F655" s="214" t="s">
        <v>43</v>
      </c>
      <c r="H655" s="26"/>
      <c r="J655" s="35"/>
      <c r="L655" s="35"/>
      <c r="N655" s="35"/>
      <c r="P655" s="35"/>
      <c r="Q655" s="183"/>
      <c r="R655" s="35"/>
      <c r="T655" s="35"/>
      <c r="V655" s="36"/>
      <c r="W655" s="184"/>
      <c r="X655" s="25"/>
      <c r="Z655" s="25"/>
      <c r="AB655" s="26"/>
      <c r="AD655" s="25"/>
    </row>
    <row r="656" spans="3:30">
      <c r="C656" s="292"/>
      <c r="D656" s="295"/>
      <c r="E656" s="217">
        <f t="shared" ca="1" si="684"/>
        <v>0</v>
      </c>
      <c r="F656" s="215" t="s">
        <v>45</v>
      </c>
      <c r="G656" s="176"/>
      <c r="H656" s="28"/>
      <c r="I656" s="181"/>
      <c r="J656" s="37"/>
      <c r="K656" s="181"/>
      <c r="L656" s="37"/>
      <c r="M656" s="181"/>
      <c r="N656" s="37"/>
      <c r="O656" s="181"/>
      <c r="P656" s="37"/>
      <c r="Q656" s="183"/>
      <c r="R656" s="37"/>
      <c r="S656" s="181"/>
      <c r="T656" s="37"/>
      <c r="U656" s="181"/>
      <c r="V656" s="38"/>
      <c r="W656" s="184"/>
      <c r="X656" s="27"/>
      <c r="Y656" s="181"/>
      <c r="Z656" s="27"/>
      <c r="AB656" s="26"/>
      <c r="AD656" s="25"/>
    </row>
    <row r="657" spans="3:30">
      <c r="C657" s="290">
        <f t="shared" si="681"/>
        <v>45967</v>
      </c>
      <c r="D657" s="293" t="str">
        <f t="shared" ref="D657:D720" si="693">IF(WEEKDAY(C654, 2) &lt; 5, TEXT(C654 + 1, "ddd"), TEXT(C654 + 3, "ddd"))</f>
        <v>Thu</v>
      </c>
      <c r="E657" s="217">
        <f t="shared" ca="1" si="684"/>
        <v>0</v>
      </c>
      <c r="F657" s="213" t="s">
        <v>41</v>
      </c>
      <c r="H657" s="24"/>
      <c r="I657" s="180"/>
      <c r="J657" s="33"/>
      <c r="K657" s="180"/>
      <c r="L657" s="33"/>
      <c r="M657" s="180"/>
      <c r="N657" s="33"/>
      <c r="O657" s="180"/>
      <c r="P657" s="33"/>
      <c r="Q657" s="183"/>
      <c r="R657" s="33"/>
      <c r="S657" s="180"/>
      <c r="T657" s="33"/>
      <c r="U657" s="180"/>
      <c r="V657" s="34"/>
      <c r="W657" s="184"/>
      <c r="X657" s="23"/>
      <c r="Y657" s="180"/>
      <c r="Z657" s="23"/>
      <c r="AB657" s="26"/>
      <c r="AD657" s="25"/>
    </row>
    <row r="658" spans="3:30">
      <c r="C658" s="291"/>
      <c r="D658" s="294"/>
      <c r="E658" s="217">
        <f t="shared" ca="1" si="684"/>
        <v>0</v>
      </c>
      <c r="F658" s="214" t="s">
        <v>43</v>
      </c>
      <c r="H658" s="26"/>
      <c r="J658" s="35"/>
      <c r="L658" s="35"/>
      <c r="N658" s="35"/>
      <c r="P658" s="35"/>
      <c r="Q658" s="183"/>
      <c r="R658" s="35"/>
      <c r="T658" s="35"/>
      <c r="V658" s="36"/>
      <c r="W658" s="184"/>
      <c r="X658" s="25"/>
      <c r="Z658" s="25"/>
      <c r="AB658" s="26"/>
      <c r="AD658" s="25"/>
    </row>
    <row r="659" spans="3:30">
      <c r="C659" s="292"/>
      <c r="D659" s="295"/>
      <c r="E659" s="217">
        <f t="shared" ca="1" si="684"/>
        <v>0</v>
      </c>
      <c r="F659" s="215" t="s">
        <v>45</v>
      </c>
      <c r="G659" s="176"/>
      <c r="H659" s="28"/>
      <c r="I659" s="181"/>
      <c r="J659" s="37"/>
      <c r="K659" s="181"/>
      <c r="L659" s="37"/>
      <c r="M659" s="181"/>
      <c r="N659" s="37"/>
      <c r="O659" s="181"/>
      <c r="P659" s="37"/>
      <c r="Q659" s="183"/>
      <c r="R659" s="37"/>
      <c r="S659" s="181"/>
      <c r="T659" s="37"/>
      <c r="U659" s="181"/>
      <c r="V659" s="38"/>
      <c r="W659" s="184"/>
      <c r="X659" s="27"/>
      <c r="Y659" s="181"/>
      <c r="Z659" s="27"/>
      <c r="AB659" s="26"/>
      <c r="AD659" s="25"/>
    </row>
    <row r="660" spans="3:30">
      <c r="C660" s="290">
        <f t="shared" si="681"/>
        <v>45968</v>
      </c>
      <c r="D660" s="293" t="str">
        <f t="shared" ref="D660:D723" si="694">IF(WEEKDAY(C657, 2) &lt; 5, TEXT(C657 + 1, "ddd"), TEXT(C657 + 3, "ddd"))</f>
        <v>Fri</v>
      </c>
      <c r="E660" s="217">
        <f t="shared" ca="1" si="684"/>
        <v>0</v>
      </c>
      <c r="F660" s="213" t="s">
        <v>41</v>
      </c>
      <c r="H660" s="24"/>
      <c r="I660" s="180"/>
      <c r="J660" s="33"/>
      <c r="K660" s="180"/>
      <c r="L660" s="33"/>
      <c r="M660" s="180"/>
      <c r="N660" s="33"/>
      <c r="O660" s="180"/>
      <c r="P660" s="33"/>
      <c r="Q660" s="183"/>
      <c r="R660" s="33"/>
      <c r="S660" s="180"/>
      <c r="T660" s="33"/>
      <c r="U660" s="180"/>
      <c r="V660" s="34"/>
      <c r="W660" s="184"/>
      <c r="X660" s="23"/>
      <c r="Y660" s="180"/>
      <c r="Z660" s="23"/>
      <c r="AB660" s="26"/>
      <c r="AD660" s="25"/>
    </row>
    <row r="661" spans="3:30">
      <c r="C661" s="291"/>
      <c r="D661" s="294"/>
      <c r="E661" s="217">
        <f t="shared" ca="1" si="684"/>
        <v>0</v>
      </c>
      <c r="F661" s="214" t="s">
        <v>43</v>
      </c>
      <c r="H661" s="26"/>
      <c r="J661" s="35"/>
      <c r="L661" s="35"/>
      <c r="N661" s="35"/>
      <c r="P661" s="35"/>
      <c r="Q661" s="183"/>
      <c r="R661" s="35"/>
      <c r="T661" s="35"/>
      <c r="V661" s="36"/>
      <c r="W661" s="184"/>
      <c r="X661" s="25"/>
      <c r="Z661" s="25"/>
      <c r="AB661" s="26"/>
      <c r="AD661" s="25"/>
    </row>
    <row r="662" spans="3:30">
      <c r="C662" s="292"/>
      <c r="D662" s="295"/>
      <c r="E662" s="217">
        <f t="shared" ca="1" si="684"/>
        <v>0</v>
      </c>
      <c r="F662" s="215" t="s">
        <v>45</v>
      </c>
      <c r="G662" s="176"/>
      <c r="H662" s="28"/>
      <c r="I662" s="181"/>
      <c r="J662" s="37"/>
      <c r="K662" s="181"/>
      <c r="L662" s="37"/>
      <c r="M662" s="181"/>
      <c r="N662" s="37"/>
      <c r="O662" s="181"/>
      <c r="P662" s="37"/>
      <c r="Q662" s="183"/>
      <c r="R662" s="37"/>
      <c r="S662" s="181"/>
      <c r="T662" s="37"/>
      <c r="U662" s="181"/>
      <c r="V662" s="38"/>
      <c r="W662" s="184"/>
      <c r="X662" s="27"/>
      <c r="Y662" s="181"/>
      <c r="Z662" s="27"/>
      <c r="AB662" s="26"/>
      <c r="AD662" s="25"/>
    </row>
    <row r="663" spans="3:30">
      <c r="C663" s="290">
        <f t="shared" si="681"/>
        <v>45971</v>
      </c>
      <c r="D663" s="293" t="str">
        <f t="shared" ref="D663:D726" si="695">IF(WEEKDAY(C660, 2) &lt; 5, TEXT(C660 + 1, "ddd"), TEXT(C660 + 3, "ddd"))</f>
        <v>Mon</v>
      </c>
      <c r="E663" s="217">
        <f t="shared" ca="1" si="684"/>
        <v>0</v>
      </c>
      <c r="F663" s="213" t="s">
        <v>41</v>
      </c>
      <c r="H663" s="24"/>
      <c r="I663" s="180"/>
      <c r="J663" s="33"/>
      <c r="K663" s="180"/>
      <c r="L663" s="33"/>
      <c r="M663" s="180"/>
      <c r="N663" s="33"/>
      <c r="O663" s="180"/>
      <c r="P663" s="33"/>
      <c r="Q663" s="183"/>
      <c r="R663" s="33"/>
      <c r="S663" s="180"/>
      <c r="T663" s="33"/>
      <c r="U663" s="180"/>
      <c r="V663" s="34"/>
      <c r="W663" s="184"/>
      <c r="X663" s="23"/>
      <c r="Y663" s="180"/>
      <c r="Z663" s="23"/>
      <c r="AB663" s="26"/>
      <c r="AD663" s="25"/>
    </row>
    <row r="664" spans="3:30">
      <c r="C664" s="291"/>
      <c r="D664" s="294"/>
      <c r="E664" s="217">
        <f t="shared" ca="1" si="684"/>
        <v>0</v>
      </c>
      <c r="F664" s="214" t="s">
        <v>43</v>
      </c>
      <c r="H664" s="26"/>
      <c r="J664" s="35"/>
      <c r="L664" s="35"/>
      <c r="N664" s="35"/>
      <c r="P664" s="35"/>
      <c r="Q664" s="183"/>
      <c r="R664" s="35"/>
      <c r="T664" s="35"/>
      <c r="V664" s="36"/>
      <c r="W664" s="184"/>
      <c r="X664" s="25"/>
      <c r="Z664" s="25"/>
      <c r="AB664" s="26"/>
      <c r="AD664" s="25"/>
    </row>
    <row r="665" spans="3:30">
      <c r="C665" s="292"/>
      <c r="D665" s="295"/>
      <c r="E665" s="217">
        <f t="shared" ca="1" si="684"/>
        <v>0</v>
      </c>
      <c r="F665" s="215" t="s">
        <v>45</v>
      </c>
      <c r="G665" s="176"/>
      <c r="H665" s="28"/>
      <c r="I665" s="181"/>
      <c r="J665" s="37"/>
      <c r="K665" s="181"/>
      <c r="L665" s="37"/>
      <c r="M665" s="181"/>
      <c r="N665" s="37"/>
      <c r="O665" s="181"/>
      <c r="P665" s="37"/>
      <c r="Q665" s="183"/>
      <c r="R665" s="37"/>
      <c r="S665" s="181"/>
      <c r="T665" s="37"/>
      <c r="U665" s="181"/>
      <c r="V665" s="38"/>
      <c r="W665" s="184"/>
      <c r="X665" s="27"/>
      <c r="Y665" s="181"/>
      <c r="Z665" s="27"/>
      <c r="AB665" s="26"/>
      <c r="AD665" s="25"/>
    </row>
    <row r="666" spans="3:30">
      <c r="C666" s="290">
        <f t="shared" si="681"/>
        <v>45972</v>
      </c>
      <c r="D666" s="293" t="str">
        <f t="shared" ref="D666:D729" si="696">IF(WEEKDAY(C663, 2) &lt; 5, TEXT(C663 + 1, "ddd"), TEXT(C663 + 3, "ddd"))</f>
        <v>Tue</v>
      </c>
      <c r="E666" s="217">
        <f t="shared" ca="1" si="684"/>
        <v>0</v>
      </c>
      <c r="F666" s="213" t="s">
        <v>41</v>
      </c>
      <c r="H666" s="24"/>
      <c r="I666" s="180"/>
      <c r="J666" s="33"/>
      <c r="K666" s="180"/>
      <c r="L666" s="33"/>
      <c r="M666" s="180"/>
      <c r="N666" s="33"/>
      <c r="O666" s="180"/>
      <c r="P666" s="33"/>
      <c r="Q666" s="183"/>
      <c r="R666" s="33"/>
      <c r="S666" s="180"/>
      <c r="T666" s="33"/>
      <c r="U666" s="180"/>
      <c r="V666" s="34"/>
      <c r="W666" s="184"/>
      <c r="X666" s="23"/>
      <c r="Y666" s="180"/>
      <c r="Z666" s="23"/>
      <c r="AB666" s="26"/>
      <c r="AD666" s="25"/>
    </row>
    <row r="667" spans="3:30">
      <c r="C667" s="291"/>
      <c r="D667" s="294"/>
      <c r="E667" s="217">
        <f t="shared" ca="1" si="684"/>
        <v>0</v>
      </c>
      <c r="F667" s="214" t="s">
        <v>43</v>
      </c>
      <c r="H667" s="26"/>
      <c r="J667" s="35"/>
      <c r="L667" s="35"/>
      <c r="N667" s="35"/>
      <c r="P667" s="35"/>
      <c r="Q667" s="183"/>
      <c r="R667" s="35"/>
      <c r="T667" s="35"/>
      <c r="V667" s="36"/>
      <c r="W667" s="184"/>
      <c r="X667" s="25"/>
      <c r="Z667" s="25"/>
      <c r="AB667" s="26"/>
      <c r="AD667" s="25"/>
    </row>
    <row r="668" spans="3:30">
      <c r="C668" s="292"/>
      <c r="D668" s="295"/>
      <c r="E668" s="217">
        <f t="shared" ca="1" si="684"/>
        <v>0</v>
      </c>
      <c r="F668" s="215" t="s">
        <v>45</v>
      </c>
      <c r="G668" s="176"/>
      <c r="H668" s="28"/>
      <c r="I668" s="181"/>
      <c r="J668" s="37"/>
      <c r="K668" s="181"/>
      <c r="L668" s="37"/>
      <c r="M668" s="181"/>
      <c r="N668" s="37"/>
      <c r="O668" s="181"/>
      <c r="P668" s="37"/>
      <c r="Q668" s="183"/>
      <c r="R668" s="37"/>
      <c r="S668" s="181"/>
      <c r="T668" s="37"/>
      <c r="U668" s="181"/>
      <c r="V668" s="38"/>
      <c r="W668" s="184"/>
      <c r="X668" s="27"/>
      <c r="Y668" s="181"/>
      <c r="Z668" s="27"/>
      <c r="AB668" s="26"/>
      <c r="AD668" s="25"/>
    </row>
    <row r="669" spans="3:30">
      <c r="C669" s="290">
        <f t="shared" si="681"/>
        <v>45973</v>
      </c>
      <c r="D669" s="293" t="str">
        <f t="shared" ref="D669:D732" si="697">IF(WEEKDAY(C666, 2) &lt; 5, TEXT(C666 + 1, "ddd"), TEXT(C666 + 3, "ddd"))</f>
        <v>Wed</v>
      </c>
      <c r="E669" s="217">
        <f t="shared" ca="1" si="684"/>
        <v>0</v>
      </c>
      <c r="F669" s="213" t="s">
        <v>41</v>
      </c>
      <c r="H669" s="24"/>
      <c r="I669" s="180"/>
      <c r="J669" s="33"/>
      <c r="K669" s="180"/>
      <c r="L669" s="33"/>
      <c r="M669" s="180"/>
      <c r="N669" s="33"/>
      <c r="O669" s="180"/>
      <c r="P669" s="33"/>
      <c r="Q669" s="183"/>
      <c r="R669" s="33"/>
      <c r="S669" s="180"/>
      <c r="T669" s="33"/>
      <c r="U669" s="180"/>
      <c r="V669" s="34"/>
      <c r="W669" s="184"/>
      <c r="X669" s="23"/>
      <c r="Y669" s="180"/>
      <c r="Z669" s="23"/>
      <c r="AB669" s="26"/>
      <c r="AD669" s="25"/>
    </row>
    <row r="670" spans="3:30">
      <c r="C670" s="291"/>
      <c r="D670" s="294"/>
      <c r="E670" s="217">
        <f t="shared" ca="1" si="684"/>
        <v>0</v>
      </c>
      <c r="F670" s="214" t="s">
        <v>43</v>
      </c>
      <c r="H670" s="26"/>
      <c r="J670" s="35"/>
      <c r="L670" s="35"/>
      <c r="N670" s="35"/>
      <c r="P670" s="35"/>
      <c r="Q670" s="183"/>
      <c r="R670" s="35"/>
      <c r="T670" s="35"/>
      <c r="V670" s="36"/>
      <c r="W670" s="184"/>
      <c r="X670" s="25"/>
      <c r="Z670" s="25"/>
      <c r="AB670" s="26"/>
      <c r="AD670" s="25"/>
    </row>
    <row r="671" spans="3:30">
      <c r="C671" s="292"/>
      <c r="D671" s="295"/>
      <c r="E671" s="217">
        <f t="shared" ca="1" si="684"/>
        <v>0</v>
      </c>
      <c r="F671" s="215" t="s">
        <v>45</v>
      </c>
      <c r="G671" s="176"/>
      <c r="H671" s="28"/>
      <c r="I671" s="181"/>
      <c r="J671" s="37"/>
      <c r="K671" s="181"/>
      <c r="L671" s="37"/>
      <c r="M671" s="181"/>
      <c r="N671" s="37"/>
      <c r="O671" s="181"/>
      <c r="P671" s="37"/>
      <c r="Q671" s="183"/>
      <c r="R671" s="37"/>
      <c r="S671" s="181"/>
      <c r="T671" s="37"/>
      <c r="U671" s="181"/>
      <c r="V671" s="38"/>
      <c r="W671" s="184"/>
      <c r="X671" s="27"/>
      <c r="Y671" s="181"/>
      <c r="Z671" s="27"/>
      <c r="AB671" s="26"/>
      <c r="AD671" s="25"/>
    </row>
    <row r="672" spans="3:30">
      <c r="C672" s="290">
        <f t="shared" si="681"/>
        <v>45974</v>
      </c>
      <c r="D672" s="293" t="str">
        <f t="shared" ref="D672:D735" si="698">IF(WEEKDAY(C669, 2) &lt; 5, TEXT(C669 + 1, "ddd"), TEXT(C669 + 3, "ddd"))</f>
        <v>Thu</v>
      </c>
      <c r="E672" s="217">
        <f t="shared" ca="1" si="684"/>
        <v>0</v>
      </c>
      <c r="F672" s="213" t="s">
        <v>41</v>
      </c>
      <c r="H672" s="24"/>
      <c r="I672" s="180"/>
      <c r="J672" s="33"/>
      <c r="K672" s="180"/>
      <c r="L672" s="33"/>
      <c r="M672" s="180"/>
      <c r="N672" s="33"/>
      <c r="O672" s="180"/>
      <c r="P672" s="33"/>
      <c r="Q672" s="183"/>
      <c r="R672" s="33"/>
      <c r="S672" s="180"/>
      <c r="T672" s="33"/>
      <c r="U672" s="180"/>
      <c r="V672" s="34"/>
      <c r="W672" s="184"/>
      <c r="X672" s="23"/>
      <c r="Y672" s="180"/>
      <c r="Z672" s="23"/>
      <c r="AB672" s="26"/>
      <c r="AD672" s="25"/>
    </row>
    <row r="673" spans="3:30">
      <c r="C673" s="291"/>
      <c r="D673" s="294"/>
      <c r="E673" s="217">
        <f t="shared" ca="1" si="684"/>
        <v>0</v>
      </c>
      <c r="F673" s="214" t="s">
        <v>43</v>
      </c>
      <c r="H673" s="26"/>
      <c r="J673" s="35"/>
      <c r="L673" s="35"/>
      <c r="N673" s="35"/>
      <c r="P673" s="35"/>
      <c r="Q673" s="183"/>
      <c r="R673" s="35"/>
      <c r="T673" s="35"/>
      <c r="V673" s="36"/>
      <c r="W673" s="184"/>
      <c r="X673" s="25"/>
      <c r="Z673" s="25"/>
      <c r="AB673" s="26"/>
      <c r="AD673" s="25"/>
    </row>
    <row r="674" spans="3:30">
      <c r="C674" s="292"/>
      <c r="D674" s="295"/>
      <c r="E674" s="217">
        <f t="shared" ca="1" si="684"/>
        <v>0</v>
      </c>
      <c r="F674" s="215" t="s">
        <v>45</v>
      </c>
      <c r="G674" s="176"/>
      <c r="H674" s="28"/>
      <c r="I674" s="181"/>
      <c r="J674" s="37"/>
      <c r="K674" s="181"/>
      <c r="L674" s="37"/>
      <c r="M674" s="181"/>
      <c r="N674" s="37"/>
      <c r="O674" s="181"/>
      <c r="P674" s="37"/>
      <c r="Q674" s="183"/>
      <c r="R674" s="37"/>
      <c r="S674" s="181"/>
      <c r="T674" s="37"/>
      <c r="U674" s="181"/>
      <c r="V674" s="38"/>
      <c r="W674" s="184"/>
      <c r="X674" s="27"/>
      <c r="Y674" s="181"/>
      <c r="Z674" s="27"/>
      <c r="AB674" s="26"/>
      <c r="AD674" s="25"/>
    </row>
    <row r="675" spans="3:30">
      <c r="C675" s="290">
        <f t="shared" si="681"/>
        <v>45975</v>
      </c>
      <c r="D675" s="293" t="str">
        <f t="shared" ref="D675:D738" si="699">IF(WEEKDAY(C672, 2) &lt; 5, TEXT(C672 + 1, "ddd"), TEXT(C672 + 3, "ddd"))</f>
        <v>Fri</v>
      </c>
      <c r="E675" s="217">
        <f t="shared" ca="1" si="684"/>
        <v>0</v>
      </c>
      <c r="F675" s="213" t="s">
        <v>41</v>
      </c>
      <c r="H675" s="24"/>
      <c r="I675" s="180"/>
      <c r="J675" s="33"/>
      <c r="K675" s="180"/>
      <c r="L675" s="33"/>
      <c r="M675" s="180"/>
      <c r="N675" s="33"/>
      <c r="O675" s="180"/>
      <c r="P675" s="33"/>
      <c r="Q675" s="183"/>
      <c r="R675" s="33"/>
      <c r="S675" s="180"/>
      <c r="T675" s="33"/>
      <c r="U675" s="180"/>
      <c r="V675" s="34"/>
      <c r="W675" s="184"/>
      <c r="X675" s="23"/>
      <c r="Y675" s="180"/>
      <c r="Z675" s="23"/>
      <c r="AB675" s="26"/>
      <c r="AD675" s="25"/>
    </row>
    <row r="676" spans="3:30">
      <c r="C676" s="291"/>
      <c r="D676" s="294"/>
      <c r="E676" s="217">
        <f t="shared" ca="1" si="684"/>
        <v>0</v>
      </c>
      <c r="F676" s="214" t="s">
        <v>43</v>
      </c>
      <c r="H676" s="26"/>
      <c r="J676" s="35"/>
      <c r="L676" s="35"/>
      <c r="N676" s="35"/>
      <c r="P676" s="35"/>
      <c r="Q676" s="183"/>
      <c r="R676" s="35"/>
      <c r="T676" s="35"/>
      <c r="V676" s="36"/>
      <c r="W676" s="184"/>
      <c r="X676" s="25"/>
      <c r="Z676" s="25"/>
      <c r="AB676" s="26"/>
      <c r="AD676" s="25"/>
    </row>
    <row r="677" spans="3:30">
      <c r="C677" s="292"/>
      <c r="D677" s="295"/>
      <c r="E677" s="217">
        <f t="shared" ca="1" si="684"/>
        <v>0</v>
      </c>
      <c r="F677" s="215" t="s">
        <v>45</v>
      </c>
      <c r="G677" s="176"/>
      <c r="H677" s="28"/>
      <c r="I677" s="181"/>
      <c r="J677" s="37"/>
      <c r="K677" s="181"/>
      <c r="L677" s="37"/>
      <c r="M677" s="181"/>
      <c r="N677" s="37"/>
      <c r="O677" s="181"/>
      <c r="P677" s="37"/>
      <c r="Q677" s="183"/>
      <c r="R677" s="37"/>
      <c r="S677" s="181"/>
      <c r="T677" s="37"/>
      <c r="U677" s="181"/>
      <c r="V677" s="38"/>
      <c r="W677" s="184"/>
      <c r="X677" s="27"/>
      <c r="Y677" s="181"/>
      <c r="Z677" s="27"/>
      <c r="AB677" s="26"/>
      <c r="AD677" s="25"/>
    </row>
    <row r="678" spans="3:30">
      <c r="C678" s="290">
        <f t="shared" si="681"/>
        <v>45978</v>
      </c>
      <c r="D678" s="293" t="str">
        <f t="shared" ref="D678:D741" si="700">IF(WEEKDAY(C675, 2) &lt; 5, TEXT(C675 + 1, "ddd"), TEXT(C675 + 3, "ddd"))</f>
        <v>Mon</v>
      </c>
      <c r="E678" s="217">
        <f t="shared" ca="1" si="684"/>
        <v>0</v>
      </c>
      <c r="F678" s="213" t="s">
        <v>41</v>
      </c>
      <c r="H678" s="24"/>
      <c r="I678" s="180"/>
      <c r="J678" s="33"/>
      <c r="K678" s="180"/>
      <c r="L678" s="33"/>
      <c r="M678" s="180"/>
      <c r="N678" s="33"/>
      <c r="O678" s="180"/>
      <c r="P678" s="33"/>
      <c r="Q678" s="183"/>
      <c r="R678" s="33"/>
      <c r="S678" s="180"/>
      <c r="T678" s="33"/>
      <c r="U678" s="180"/>
      <c r="V678" s="34"/>
      <c r="W678" s="184"/>
      <c r="X678" s="23"/>
      <c r="Y678" s="180"/>
      <c r="Z678" s="23"/>
      <c r="AB678" s="26"/>
      <c r="AD678" s="25"/>
    </row>
    <row r="679" spans="3:30">
      <c r="C679" s="291"/>
      <c r="D679" s="294"/>
      <c r="E679" s="217">
        <f t="shared" ca="1" si="684"/>
        <v>0</v>
      </c>
      <c r="F679" s="214" t="s">
        <v>43</v>
      </c>
      <c r="H679" s="26"/>
      <c r="J679" s="35"/>
      <c r="L679" s="35"/>
      <c r="N679" s="35"/>
      <c r="P679" s="35"/>
      <c r="Q679" s="183"/>
      <c r="R679" s="35"/>
      <c r="T679" s="35"/>
      <c r="V679" s="36"/>
      <c r="W679" s="184"/>
      <c r="X679" s="25"/>
      <c r="Z679" s="25"/>
      <c r="AB679" s="26"/>
      <c r="AD679" s="25"/>
    </row>
    <row r="680" spans="3:30">
      <c r="C680" s="292"/>
      <c r="D680" s="295"/>
      <c r="E680" s="217">
        <f t="shared" ca="1" si="684"/>
        <v>0</v>
      </c>
      <c r="F680" s="215" t="s">
        <v>45</v>
      </c>
      <c r="G680" s="176"/>
      <c r="H680" s="28"/>
      <c r="I680" s="181"/>
      <c r="J680" s="37"/>
      <c r="K680" s="181"/>
      <c r="L680" s="37"/>
      <c r="M680" s="181"/>
      <c r="N680" s="37"/>
      <c r="O680" s="181"/>
      <c r="P680" s="37"/>
      <c r="Q680" s="183"/>
      <c r="R680" s="37"/>
      <c r="S680" s="181"/>
      <c r="T680" s="37"/>
      <c r="U680" s="181"/>
      <c r="V680" s="38"/>
      <c r="W680" s="184"/>
      <c r="X680" s="27"/>
      <c r="Y680" s="181"/>
      <c r="Z680" s="27"/>
      <c r="AB680" s="26"/>
      <c r="AD680" s="25"/>
    </row>
    <row r="681" spans="3:30">
      <c r="C681" s="290">
        <f t="shared" si="681"/>
        <v>45979</v>
      </c>
      <c r="D681" s="293" t="str">
        <f t="shared" ref="D681:D744" si="701">IF(WEEKDAY(C678, 2) &lt; 5, TEXT(C678 + 1, "ddd"), TEXT(C678 + 3, "ddd"))</f>
        <v>Tue</v>
      </c>
      <c r="E681" s="217">
        <f t="shared" ca="1" si="684"/>
        <v>0</v>
      </c>
      <c r="F681" s="213" t="s">
        <v>41</v>
      </c>
      <c r="H681" s="24"/>
      <c r="I681" s="180"/>
      <c r="J681" s="33"/>
      <c r="K681" s="180"/>
      <c r="L681" s="33"/>
      <c r="M681" s="180"/>
      <c r="N681" s="33"/>
      <c r="O681" s="180"/>
      <c r="P681" s="33"/>
      <c r="Q681" s="183"/>
      <c r="R681" s="33"/>
      <c r="S681" s="180"/>
      <c r="T681" s="33"/>
      <c r="U681" s="180"/>
      <c r="V681" s="34"/>
      <c r="W681" s="184"/>
      <c r="X681" s="23"/>
      <c r="Y681" s="180"/>
      <c r="Z681" s="23"/>
      <c r="AB681" s="26"/>
      <c r="AD681" s="25"/>
    </row>
    <row r="682" spans="3:30">
      <c r="C682" s="291"/>
      <c r="D682" s="294"/>
      <c r="E682" s="217">
        <f t="shared" ca="1" si="684"/>
        <v>0</v>
      </c>
      <c r="F682" s="214" t="s">
        <v>43</v>
      </c>
      <c r="H682" s="26"/>
      <c r="J682" s="35"/>
      <c r="L682" s="35"/>
      <c r="N682" s="35"/>
      <c r="P682" s="35"/>
      <c r="Q682" s="183"/>
      <c r="R682" s="35"/>
      <c r="T682" s="35"/>
      <c r="V682" s="36"/>
      <c r="W682" s="184"/>
      <c r="X682" s="25"/>
      <c r="Z682" s="25"/>
      <c r="AB682" s="26"/>
      <c r="AD682" s="25"/>
    </row>
    <row r="683" spans="3:30">
      <c r="C683" s="292"/>
      <c r="D683" s="295"/>
      <c r="E683" s="217">
        <f t="shared" ca="1" si="684"/>
        <v>0</v>
      </c>
      <c r="F683" s="215" t="s">
        <v>45</v>
      </c>
      <c r="G683" s="176"/>
      <c r="H683" s="28"/>
      <c r="I683" s="181"/>
      <c r="J683" s="37"/>
      <c r="K683" s="181"/>
      <c r="L683" s="37"/>
      <c r="M683" s="181"/>
      <c r="N683" s="37"/>
      <c r="O683" s="181"/>
      <c r="P683" s="37"/>
      <c r="Q683" s="183"/>
      <c r="R683" s="37"/>
      <c r="S683" s="181"/>
      <c r="T683" s="37"/>
      <c r="U683" s="181"/>
      <c r="V683" s="38"/>
      <c r="W683" s="184"/>
      <c r="X683" s="27"/>
      <c r="Y683" s="181"/>
      <c r="Z683" s="27"/>
      <c r="AB683" s="26"/>
      <c r="AD683" s="25"/>
    </row>
    <row r="684" spans="3:30">
      <c r="C684" s="290">
        <f t="shared" si="681"/>
        <v>45980</v>
      </c>
      <c r="D684" s="293" t="str">
        <f t="shared" ref="D684:D747" si="702">IF(WEEKDAY(C681, 2) &lt; 5, TEXT(C681 + 1, "ddd"), TEXT(C681 + 3, "ddd"))</f>
        <v>Wed</v>
      </c>
      <c r="E684" s="217">
        <f t="shared" ca="1" si="684"/>
        <v>0</v>
      </c>
      <c r="F684" s="213" t="s">
        <v>41</v>
      </c>
      <c r="H684" s="24"/>
      <c r="I684" s="180"/>
      <c r="J684" s="33"/>
      <c r="K684" s="180"/>
      <c r="L684" s="33"/>
      <c r="M684" s="180"/>
      <c r="N684" s="33"/>
      <c r="O684" s="180"/>
      <c r="P684" s="33"/>
      <c r="Q684" s="183"/>
      <c r="R684" s="33"/>
      <c r="S684" s="180"/>
      <c r="T684" s="33"/>
      <c r="U684" s="180"/>
      <c r="V684" s="34"/>
      <c r="W684" s="184"/>
      <c r="X684" s="23"/>
      <c r="Y684" s="180"/>
      <c r="Z684" s="23"/>
      <c r="AB684" s="26"/>
      <c r="AD684" s="25"/>
    </row>
    <row r="685" spans="3:30">
      <c r="C685" s="291"/>
      <c r="D685" s="294"/>
      <c r="E685" s="217">
        <f t="shared" ca="1" si="684"/>
        <v>0</v>
      </c>
      <c r="F685" s="214" t="s">
        <v>43</v>
      </c>
      <c r="H685" s="26"/>
      <c r="J685" s="35"/>
      <c r="L685" s="35"/>
      <c r="N685" s="35"/>
      <c r="P685" s="35"/>
      <c r="Q685" s="183"/>
      <c r="R685" s="35"/>
      <c r="T685" s="35"/>
      <c r="V685" s="36"/>
      <c r="W685" s="184"/>
      <c r="X685" s="25"/>
      <c r="Z685" s="25"/>
      <c r="AB685" s="26"/>
      <c r="AD685" s="25"/>
    </row>
    <row r="686" spans="3:30">
      <c r="C686" s="292"/>
      <c r="D686" s="295"/>
      <c r="E686" s="217">
        <f t="shared" ca="1" si="684"/>
        <v>0</v>
      </c>
      <c r="F686" s="215" t="s">
        <v>45</v>
      </c>
      <c r="G686" s="176"/>
      <c r="H686" s="28"/>
      <c r="I686" s="181"/>
      <c r="J686" s="37"/>
      <c r="K686" s="181"/>
      <c r="L686" s="37"/>
      <c r="M686" s="181"/>
      <c r="N686" s="37"/>
      <c r="O686" s="181"/>
      <c r="P686" s="37"/>
      <c r="Q686" s="183"/>
      <c r="R686" s="37"/>
      <c r="S686" s="181"/>
      <c r="T686" s="37"/>
      <c r="U686" s="181"/>
      <c r="V686" s="38"/>
      <c r="W686" s="184"/>
      <c r="X686" s="27"/>
      <c r="Y686" s="181"/>
      <c r="Z686" s="27"/>
      <c r="AB686" s="26"/>
      <c r="AD686" s="25"/>
    </row>
    <row r="687" spans="3:30">
      <c r="C687" s="290">
        <f t="shared" si="681"/>
        <v>45981</v>
      </c>
      <c r="D687" s="293" t="str">
        <f t="shared" ref="D687:D750" si="703">IF(WEEKDAY(C684, 2) &lt; 5, TEXT(C684 + 1, "ddd"), TEXT(C684 + 3, "ddd"))</f>
        <v>Thu</v>
      </c>
      <c r="E687" s="217">
        <f t="shared" ca="1" si="684"/>
        <v>0</v>
      </c>
      <c r="F687" s="213" t="s">
        <v>41</v>
      </c>
      <c r="H687" s="24"/>
      <c r="I687" s="180"/>
      <c r="J687" s="33"/>
      <c r="K687" s="180"/>
      <c r="L687" s="33"/>
      <c r="M687" s="180"/>
      <c r="N687" s="33"/>
      <c r="O687" s="180"/>
      <c r="P687" s="33"/>
      <c r="Q687" s="183"/>
      <c r="R687" s="33"/>
      <c r="S687" s="180"/>
      <c r="T687" s="33"/>
      <c r="U687" s="180"/>
      <c r="V687" s="34"/>
      <c r="W687" s="184"/>
      <c r="X687" s="23"/>
      <c r="Y687" s="180"/>
      <c r="Z687" s="23"/>
      <c r="AB687" s="26"/>
      <c r="AD687" s="25"/>
    </row>
    <row r="688" spans="3:30">
      <c r="C688" s="291"/>
      <c r="D688" s="294"/>
      <c r="E688" s="217">
        <f t="shared" ca="1" si="684"/>
        <v>0</v>
      </c>
      <c r="F688" s="214" t="s">
        <v>43</v>
      </c>
      <c r="H688" s="26"/>
      <c r="J688" s="35"/>
      <c r="L688" s="35"/>
      <c r="N688" s="35"/>
      <c r="P688" s="35"/>
      <c r="Q688" s="183"/>
      <c r="R688" s="35"/>
      <c r="T688" s="35"/>
      <c r="V688" s="36"/>
      <c r="W688" s="184"/>
      <c r="X688" s="25"/>
      <c r="Z688" s="25"/>
      <c r="AB688" s="26"/>
      <c r="AD688" s="25"/>
    </row>
    <row r="689" spans="3:30">
      <c r="C689" s="292"/>
      <c r="D689" s="295"/>
      <c r="E689" s="217">
        <f t="shared" ca="1" si="684"/>
        <v>0</v>
      </c>
      <c r="F689" s="215" t="s">
        <v>45</v>
      </c>
      <c r="G689" s="176"/>
      <c r="H689" s="28"/>
      <c r="I689" s="181"/>
      <c r="J689" s="37"/>
      <c r="K689" s="181"/>
      <c r="L689" s="37"/>
      <c r="M689" s="181"/>
      <c r="N689" s="37"/>
      <c r="O689" s="181"/>
      <c r="P689" s="37"/>
      <c r="Q689" s="183"/>
      <c r="R689" s="37"/>
      <c r="S689" s="181"/>
      <c r="T689" s="37"/>
      <c r="U689" s="181"/>
      <c r="V689" s="38"/>
      <c r="W689" s="184"/>
      <c r="X689" s="27"/>
      <c r="Y689" s="181"/>
      <c r="Z689" s="27"/>
      <c r="AB689" s="26"/>
      <c r="AD689" s="25"/>
    </row>
    <row r="690" spans="3:30">
      <c r="C690" s="290">
        <f t="shared" si="681"/>
        <v>45982</v>
      </c>
      <c r="D690" s="293" t="str">
        <f t="shared" ref="D690:D753" si="704">IF(WEEKDAY(C687, 2) &lt; 5, TEXT(C687 + 1, "ddd"), TEXT(C687 + 3, "ddd"))</f>
        <v>Fri</v>
      </c>
      <c r="E690" s="217">
        <f t="shared" ca="1" si="684"/>
        <v>0</v>
      </c>
      <c r="F690" s="213" t="s">
        <v>41</v>
      </c>
      <c r="H690" s="24"/>
      <c r="I690" s="180"/>
      <c r="J690" s="33"/>
      <c r="K690" s="180"/>
      <c r="L690" s="33"/>
      <c r="M690" s="180"/>
      <c r="N690" s="33"/>
      <c r="O690" s="180"/>
      <c r="P690" s="33"/>
      <c r="Q690" s="183"/>
      <c r="R690" s="33"/>
      <c r="S690" s="180"/>
      <c r="T690" s="33"/>
      <c r="U690" s="180"/>
      <c r="V690" s="34"/>
      <c r="W690" s="184"/>
      <c r="X690" s="23"/>
      <c r="Y690" s="180"/>
      <c r="Z690" s="23"/>
      <c r="AB690" s="26"/>
      <c r="AD690" s="25"/>
    </row>
    <row r="691" spans="3:30">
      <c r="C691" s="291"/>
      <c r="D691" s="294"/>
      <c r="E691" s="217">
        <f t="shared" ca="1" si="684"/>
        <v>0</v>
      </c>
      <c r="F691" s="214" t="s">
        <v>43</v>
      </c>
      <c r="H691" s="26"/>
      <c r="J691" s="35"/>
      <c r="L691" s="35"/>
      <c r="N691" s="35"/>
      <c r="P691" s="35"/>
      <c r="Q691" s="183"/>
      <c r="R691" s="35"/>
      <c r="T691" s="35"/>
      <c r="V691" s="36"/>
      <c r="W691" s="184"/>
      <c r="X691" s="25"/>
      <c r="Z691" s="25"/>
      <c r="AB691" s="26"/>
      <c r="AD691" s="25"/>
    </row>
    <row r="692" spans="3:30">
      <c r="C692" s="292"/>
      <c r="D692" s="295"/>
      <c r="E692" s="217">
        <f t="shared" ca="1" si="684"/>
        <v>0</v>
      </c>
      <c r="F692" s="215" t="s">
        <v>45</v>
      </c>
      <c r="G692" s="176"/>
      <c r="H692" s="28"/>
      <c r="I692" s="181"/>
      <c r="J692" s="37"/>
      <c r="K692" s="181"/>
      <c r="L692" s="37"/>
      <c r="M692" s="181"/>
      <c r="N692" s="37"/>
      <c r="O692" s="181"/>
      <c r="P692" s="37"/>
      <c r="Q692" s="183"/>
      <c r="R692" s="37"/>
      <c r="S692" s="181"/>
      <c r="T692" s="37"/>
      <c r="U692" s="181"/>
      <c r="V692" s="38"/>
      <c r="W692" s="184"/>
      <c r="X692" s="27"/>
      <c r="Y692" s="181"/>
      <c r="Z692" s="27"/>
      <c r="AB692" s="26"/>
      <c r="AD692" s="25"/>
    </row>
    <row r="693" spans="3:30">
      <c r="C693" s="290">
        <f t="shared" ref="C693:C756" si="705">WORKDAY(C690, 1)</f>
        <v>45985</v>
      </c>
      <c r="D693" s="293" t="str">
        <f t="shared" ref="D693:D756" si="706">IF(WEEKDAY(C690, 2) &lt; 5, TEXT(C690 + 1, "ddd"), TEXT(C690 + 3, "ddd"))</f>
        <v>Mon</v>
      </c>
      <c r="E693" s="217">
        <f t="shared" ca="1" si="684"/>
        <v>0</v>
      </c>
      <c r="F693" s="213" t="s">
        <v>41</v>
      </c>
      <c r="H693" s="24"/>
      <c r="I693" s="180"/>
      <c r="J693" s="33"/>
      <c r="K693" s="180"/>
      <c r="L693" s="33"/>
      <c r="M693" s="180"/>
      <c r="N693" s="33"/>
      <c r="O693" s="180"/>
      <c r="P693" s="33"/>
      <c r="Q693" s="183"/>
      <c r="R693" s="33"/>
      <c r="S693" s="180"/>
      <c r="T693" s="33"/>
      <c r="U693" s="180"/>
      <c r="V693" s="34"/>
      <c r="W693" s="184"/>
      <c r="X693" s="23"/>
      <c r="Y693" s="180"/>
      <c r="Z693" s="23"/>
      <c r="AB693" s="26"/>
      <c r="AD693" s="25"/>
    </row>
    <row r="694" spans="3:30">
      <c r="C694" s="291"/>
      <c r="D694" s="294"/>
      <c r="E694" s="217">
        <f t="shared" ca="1" si="684"/>
        <v>0</v>
      </c>
      <c r="F694" s="214" t="s">
        <v>43</v>
      </c>
      <c r="H694" s="26"/>
      <c r="J694" s="35"/>
      <c r="L694" s="35"/>
      <c r="N694" s="35"/>
      <c r="P694" s="35"/>
      <c r="Q694" s="183"/>
      <c r="R694" s="35"/>
      <c r="T694" s="35"/>
      <c r="V694" s="36"/>
      <c r="W694" s="184"/>
      <c r="X694" s="25"/>
      <c r="Z694" s="25"/>
      <c r="AB694" s="26"/>
      <c r="AD694" s="25"/>
    </row>
    <row r="695" spans="3:30">
      <c r="C695" s="292"/>
      <c r="D695" s="295"/>
      <c r="E695" s="217">
        <f t="shared" ref="E695:E758" ca="1" si="707">IF(AND(WEEKDAY(B698, 2) &lt;= 5, B698 &lt;= TODAY(), COUNTIF(AF$37:AF$49, B695) = 0), 1, IF(AND(WEEKDAY(TODAY(), 2) &gt; 5, B698 = TODAY() - WEEKDAY(TODAY(), 2) + 5, COUNTIF(AF$37:AF$49, B695) = 0), 1, 0))</f>
        <v>0</v>
      </c>
      <c r="F695" s="215" t="s">
        <v>45</v>
      </c>
      <c r="G695" s="176"/>
      <c r="H695" s="28"/>
      <c r="I695" s="181"/>
      <c r="J695" s="37"/>
      <c r="K695" s="181"/>
      <c r="L695" s="37"/>
      <c r="M695" s="181"/>
      <c r="N695" s="37"/>
      <c r="O695" s="181"/>
      <c r="P695" s="37"/>
      <c r="Q695" s="183"/>
      <c r="R695" s="37"/>
      <c r="S695" s="181"/>
      <c r="T695" s="37"/>
      <c r="U695" s="181"/>
      <c r="V695" s="38"/>
      <c r="W695" s="184"/>
      <c r="X695" s="27"/>
      <c r="Y695" s="181"/>
      <c r="Z695" s="27"/>
      <c r="AB695" s="26"/>
      <c r="AD695" s="25"/>
    </row>
    <row r="696" spans="3:30">
      <c r="C696" s="290">
        <f t="shared" si="705"/>
        <v>45986</v>
      </c>
      <c r="D696" s="293" t="str">
        <f t="shared" ref="D696:D759" si="708">IF(WEEKDAY(C693, 2) &lt; 5, TEXT(C693 + 1, "ddd"), TEXT(C693 + 3, "ddd"))</f>
        <v>Tue</v>
      </c>
      <c r="E696" s="217">
        <f t="shared" ca="1" si="707"/>
        <v>0</v>
      </c>
      <c r="F696" s="213" t="s">
        <v>41</v>
      </c>
      <c r="H696" s="24"/>
      <c r="I696" s="180"/>
      <c r="J696" s="33"/>
      <c r="K696" s="180"/>
      <c r="L696" s="33"/>
      <c r="M696" s="180"/>
      <c r="N696" s="33"/>
      <c r="O696" s="180"/>
      <c r="P696" s="33"/>
      <c r="Q696" s="183"/>
      <c r="R696" s="33"/>
      <c r="S696" s="180"/>
      <c r="T696" s="33"/>
      <c r="U696" s="180"/>
      <c r="V696" s="34"/>
      <c r="W696" s="184"/>
      <c r="X696" s="23"/>
      <c r="Y696" s="180"/>
      <c r="Z696" s="23"/>
      <c r="AB696" s="26"/>
      <c r="AD696" s="25"/>
    </row>
    <row r="697" spans="3:30">
      <c r="C697" s="291"/>
      <c r="D697" s="294"/>
      <c r="E697" s="217">
        <f t="shared" ca="1" si="707"/>
        <v>0</v>
      </c>
      <c r="F697" s="214" t="s">
        <v>43</v>
      </c>
      <c r="H697" s="26"/>
      <c r="J697" s="35"/>
      <c r="L697" s="35"/>
      <c r="N697" s="35"/>
      <c r="P697" s="35"/>
      <c r="Q697" s="183"/>
      <c r="R697" s="35"/>
      <c r="T697" s="35"/>
      <c r="V697" s="36"/>
      <c r="W697" s="184"/>
      <c r="X697" s="25"/>
      <c r="Z697" s="25"/>
      <c r="AB697" s="26"/>
      <c r="AD697" s="25"/>
    </row>
    <row r="698" spans="3:30">
      <c r="C698" s="292"/>
      <c r="D698" s="295"/>
      <c r="E698" s="217">
        <f t="shared" ca="1" si="707"/>
        <v>0</v>
      </c>
      <c r="F698" s="215" t="s">
        <v>45</v>
      </c>
      <c r="G698" s="176"/>
      <c r="H698" s="28"/>
      <c r="I698" s="181"/>
      <c r="J698" s="37"/>
      <c r="K698" s="181"/>
      <c r="L698" s="37"/>
      <c r="M698" s="181"/>
      <c r="N698" s="37"/>
      <c r="O698" s="181"/>
      <c r="P698" s="37"/>
      <c r="Q698" s="183"/>
      <c r="R698" s="37"/>
      <c r="S698" s="181"/>
      <c r="T698" s="37"/>
      <c r="U698" s="181"/>
      <c r="V698" s="38"/>
      <c r="W698" s="184"/>
      <c r="X698" s="27"/>
      <c r="Y698" s="181"/>
      <c r="Z698" s="27"/>
      <c r="AB698" s="26"/>
      <c r="AD698" s="25"/>
    </row>
    <row r="699" spans="3:30">
      <c r="C699" s="290">
        <f t="shared" si="705"/>
        <v>45987</v>
      </c>
      <c r="D699" s="293" t="str">
        <f t="shared" ref="D699:D762" si="709">IF(WEEKDAY(C696, 2) &lt; 5, TEXT(C696 + 1, "ddd"), TEXT(C696 + 3, "ddd"))</f>
        <v>Wed</v>
      </c>
      <c r="E699" s="217">
        <f t="shared" ca="1" si="707"/>
        <v>0</v>
      </c>
      <c r="F699" s="213" t="s">
        <v>41</v>
      </c>
      <c r="H699" s="24"/>
      <c r="I699" s="180"/>
      <c r="J699" s="33"/>
      <c r="K699" s="180"/>
      <c r="L699" s="33"/>
      <c r="M699" s="180"/>
      <c r="N699" s="33"/>
      <c r="O699" s="180"/>
      <c r="P699" s="33"/>
      <c r="Q699" s="183"/>
      <c r="R699" s="33"/>
      <c r="S699" s="180"/>
      <c r="T699" s="33"/>
      <c r="U699" s="180"/>
      <c r="V699" s="34"/>
      <c r="W699" s="184"/>
      <c r="X699" s="23"/>
      <c r="Y699" s="180"/>
      <c r="Z699" s="23"/>
      <c r="AB699" s="26"/>
      <c r="AD699" s="25"/>
    </row>
    <row r="700" spans="3:30">
      <c r="C700" s="291"/>
      <c r="D700" s="294"/>
      <c r="E700" s="217">
        <f t="shared" ca="1" si="707"/>
        <v>0</v>
      </c>
      <c r="F700" s="214" t="s">
        <v>43</v>
      </c>
      <c r="H700" s="26"/>
      <c r="J700" s="35"/>
      <c r="L700" s="35"/>
      <c r="N700" s="35"/>
      <c r="P700" s="35"/>
      <c r="Q700" s="183"/>
      <c r="R700" s="35"/>
      <c r="T700" s="35"/>
      <c r="V700" s="36"/>
      <c r="W700" s="184"/>
      <c r="X700" s="25"/>
      <c r="Z700" s="25"/>
      <c r="AB700" s="26"/>
      <c r="AD700" s="25"/>
    </row>
    <row r="701" spans="3:30">
      <c r="C701" s="292"/>
      <c r="D701" s="295"/>
      <c r="E701" s="217">
        <f t="shared" ca="1" si="707"/>
        <v>0</v>
      </c>
      <c r="F701" s="215" t="s">
        <v>45</v>
      </c>
      <c r="G701" s="176"/>
      <c r="H701" s="28"/>
      <c r="I701" s="181"/>
      <c r="J701" s="37"/>
      <c r="K701" s="181"/>
      <c r="L701" s="37"/>
      <c r="M701" s="181"/>
      <c r="N701" s="37"/>
      <c r="O701" s="181"/>
      <c r="P701" s="37"/>
      <c r="Q701" s="183"/>
      <c r="R701" s="37"/>
      <c r="S701" s="181"/>
      <c r="T701" s="37"/>
      <c r="U701" s="181"/>
      <c r="V701" s="38"/>
      <c r="W701" s="184"/>
      <c r="X701" s="27"/>
      <c r="Y701" s="181"/>
      <c r="Z701" s="27"/>
      <c r="AB701" s="26"/>
      <c r="AD701" s="25"/>
    </row>
    <row r="702" spans="3:30">
      <c r="C702" s="290">
        <f t="shared" si="705"/>
        <v>45988</v>
      </c>
      <c r="D702" s="293" t="str">
        <f t="shared" ref="D702:D765" si="710">IF(WEEKDAY(C699, 2) &lt; 5, TEXT(C699 + 1, "ddd"), TEXT(C699 + 3, "ddd"))</f>
        <v>Thu</v>
      </c>
      <c r="E702" s="217">
        <f t="shared" ca="1" si="707"/>
        <v>0</v>
      </c>
      <c r="F702" s="213" t="s">
        <v>41</v>
      </c>
      <c r="H702" s="24"/>
      <c r="I702" s="180"/>
      <c r="J702" s="33"/>
      <c r="K702" s="180"/>
      <c r="L702" s="33"/>
      <c r="M702" s="180"/>
      <c r="N702" s="33"/>
      <c r="O702" s="180"/>
      <c r="P702" s="33"/>
      <c r="Q702" s="183"/>
      <c r="R702" s="33"/>
      <c r="S702" s="180"/>
      <c r="T702" s="33"/>
      <c r="U702" s="180"/>
      <c r="V702" s="34"/>
      <c r="W702" s="184"/>
      <c r="X702" s="23"/>
      <c r="Y702" s="180"/>
      <c r="Z702" s="23"/>
      <c r="AB702" s="26"/>
      <c r="AD702" s="25"/>
    </row>
    <row r="703" spans="3:30">
      <c r="C703" s="291"/>
      <c r="D703" s="294"/>
      <c r="E703" s="217">
        <f t="shared" ca="1" si="707"/>
        <v>0</v>
      </c>
      <c r="F703" s="214" t="s">
        <v>43</v>
      </c>
      <c r="H703" s="26"/>
      <c r="J703" s="35"/>
      <c r="L703" s="35"/>
      <c r="N703" s="35"/>
      <c r="P703" s="35"/>
      <c r="Q703" s="183"/>
      <c r="R703" s="35"/>
      <c r="T703" s="35"/>
      <c r="V703" s="36"/>
      <c r="W703" s="184"/>
      <c r="X703" s="25"/>
      <c r="Z703" s="25"/>
      <c r="AB703" s="26"/>
      <c r="AD703" s="25"/>
    </row>
    <row r="704" spans="3:30">
      <c r="C704" s="292"/>
      <c r="D704" s="295"/>
      <c r="E704" s="217">
        <f t="shared" ca="1" si="707"/>
        <v>0</v>
      </c>
      <c r="F704" s="215" t="s">
        <v>45</v>
      </c>
      <c r="G704" s="176"/>
      <c r="H704" s="28"/>
      <c r="I704" s="181"/>
      <c r="J704" s="37"/>
      <c r="K704" s="181"/>
      <c r="L704" s="37"/>
      <c r="M704" s="181"/>
      <c r="N704" s="37"/>
      <c r="O704" s="181"/>
      <c r="P704" s="37"/>
      <c r="Q704" s="183"/>
      <c r="R704" s="37"/>
      <c r="S704" s="181"/>
      <c r="T704" s="37"/>
      <c r="U704" s="181"/>
      <c r="V704" s="38"/>
      <c r="W704" s="184"/>
      <c r="X704" s="27"/>
      <c r="Y704" s="181"/>
      <c r="Z704" s="27"/>
      <c r="AB704" s="26"/>
      <c r="AD704" s="25"/>
    </row>
    <row r="705" spans="3:30">
      <c r="C705" s="290">
        <f t="shared" si="705"/>
        <v>45989</v>
      </c>
      <c r="D705" s="293" t="str">
        <f t="shared" ref="D705:D768" si="711">IF(WEEKDAY(C702, 2) &lt; 5, TEXT(C702 + 1, "ddd"), TEXT(C702 + 3, "ddd"))</f>
        <v>Fri</v>
      </c>
      <c r="E705" s="217">
        <f t="shared" ca="1" si="707"/>
        <v>0</v>
      </c>
      <c r="F705" s="213" t="s">
        <v>41</v>
      </c>
      <c r="H705" s="24"/>
      <c r="I705" s="180"/>
      <c r="J705" s="33"/>
      <c r="K705" s="180"/>
      <c r="L705" s="33"/>
      <c r="M705" s="180"/>
      <c r="N705" s="33"/>
      <c r="O705" s="180"/>
      <c r="P705" s="33"/>
      <c r="Q705" s="183"/>
      <c r="R705" s="33"/>
      <c r="S705" s="180"/>
      <c r="T705" s="33"/>
      <c r="U705" s="180"/>
      <c r="V705" s="34"/>
      <c r="W705" s="184"/>
      <c r="X705" s="23"/>
      <c r="Y705" s="180"/>
      <c r="Z705" s="23"/>
      <c r="AB705" s="26"/>
      <c r="AD705" s="25"/>
    </row>
    <row r="706" spans="3:30">
      <c r="C706" s="291"/>
      <c r="D706" s="294"/>
      <c r="E706" s="217">
        <f t="shared" ca="1" si="707"/>
        <v>0</v>
      </c>
      <c r="F706" s="214" t="s">
        <v>43</v>
      </c>
      <c r="H706" s="26"/>
      <c r="J706" s="35"/>
      <c r="L706" s="35"/>
      <c r="N706" s="35"/>
      <c r="P706" s="35"/>
      <c r="Q706" s="183"/>
      <c r="R706" s="35"/>
      <c r="T706" s="35"/>
      <c r="V706" s="36"/>
      <c r="W706" s="184"/>
      <c r="X706" s="25"/>
      <c r="Z706" s="25"/>
      <c r="AB706" s="26"/>
      <c r="AD706" s="25"/>
    </row>
    <row r="707" spans="3:30">
      <c r="C707" s="292"/>
      <c r="D707" s="295"/>
      <c r="E707" s="217">
        <f t="shared" ca="1" si="707"/>
        <v>0</v>
      </c>
      <c r="F707" s="215" t="s">
        <v>45</v>
      </c>
      <c r="G707" s="176"/>
      <c r="H707" s="28"/>
      <c r="I707" s="181"/>
      <c r="J707" s="37"/>
      <c r="K707" s="181"/>
      <c r="L707" s="37"/>
      <c r="M707" s="181"/>
      <c r="N707" s="37"/>
      <c r="O707" s="181"/>
      <c r="P707" s="37"/>
      <c r="Q707" s="183"/>
      <c r="R707" s="37"/>
      <c r="S707" s="181"/>
      <c r="T707" s="37"/>
      <c r="U707" s="181"/>
      <c r="V707" s="38"/>
      <c r="W707" s="184"/>
      <c r="X707" s="27"/>
      <c r="Y707" s="181"/>
      <c r="Z707" s="27"/>
      <c r="AB707" s="26"/>
      <c r="AD707" s="25"/>
    </row>
    <row r="708" spans="3:30">
      <c r="C708" s="290">
        <f t="shared" si="705"/>
        <v>45992</v>
      </c>
      <c r="D708" s="293" t="str">
        <f t="shared" ref="D708:D771" si="712">IF(WEEKDAY(C705, 2) &lt; 5, TEXT(C705 + 1, "ddd"), TEXT(C705 + 3, "ddd"))</f>
        <v>Mon</v>
      </c>
      <c r="E708" s="217">
        <f t="shared" ca="1" si="707"/>
        <v>0</v>
      </c>
      <c r="F708" s="213" t="s">
        <v>41</v>
      </c>
      <c r="H708" s="24"/>
      <c r="I708" s="180"/>
      <c r="J708" s="33"/>
      <c r="K708" s="180"/>
      <c r="L708" s="33"/>
      <c r="M708" s="180"/>
      <c r="N708" s="33"/>
      <c r="O708" s="180"/>
      <c r="P708" s="33"/>
      <c r="Q708" s="183"/>
      <c r="R708" s="33"/>
      <c r="S708" s="180"/>
      <c r="T708" s="33"/>
      <c r="U708" s="180"/>
      <c r="V708" s="34"/>
      <c r="W708" s="184"/>
      <c r="X708" s="23"/>
      <c r="Y708" s="180"/>
      <c r="Z708" s="23"/>
      <c r="AB708" s="26"/>
      <c r="AD708" s="25"/>
    </row>
    <row r="709" spans="3:30">
      <c r="C709" s="291"/>
      <c r="D709" s="294"/>
      <c r="E709" s="217">
        <f t="shared" ca="1" si="707"/>
        <v>0</v>
      </c>
      <c r="F709" s="214" t="s">
        <v>43</v>
      </c>
      <c r="H709" s="26"/>
      <c r="J709" s="35"/>
      <c r="L709" s="35"/>
      <c r="N709" s="35"/>
      <c r="P709" s="35"/>
      <c r="Q709" s="183"/>
      <c r="R709" s="35"/>
      <c r="T709" s="35"/>
      <c r="V709" s="36"/>
      <c r="W709" s="184"/>
      <c r="X709" s="25"/>
      <c r="Z709" s="25"/>
      <c r="AB709" s="26"/>
      <c r="AD709" s="25"/>
    </row>
    <row r="710" spans="3:30">
      <c r="C710" s="292"/>
      <c r="D710" s="295"/>
      <c r="E710" s="217">
        <f t="shared" ca="1" si="707"/>
        <v>0</v>
      </c>
      <c r="F710" s="215" t="s">
        <v>45</v>
      </c>
      <c r="G710" s="176"/>
      <c r="H710" s="28"/>
      <c r="I710" s="181"/>
      <c r="J710" s="37"/>
      <c r="K710" s="181"/>
      <c r="L710" s="37"/>
      <c r="M710" s="181"/>
      <c r="N710" s="37"/>
      <c r="O710" s="181"/>
      <c r="P710" s="37"/>
      <c r="Q710" s="183"/>
      <c r="R710" s="37"/>
      <c r="S710" s="181"/>
      <c r="T710" s="37"/>
      <c r="U710" s="181"/>
      <c r="V710" s="38"/>
      <c r="W710" s="184"/>
      <c r="X710" s="27"/>
      <c r="Y710" s="181"/>
      <c r="Z710" s="27"/>
      <c r="AB710" s="26"/>
      <c r="AD710" s="25"/>
    </row>
    <row r="711" spans="3:30">
      <c r="C711" s="290">
        <f t="shared" si="705"/>
        <v>45993</v>
      </c>
      <c r="D711" s="293" t="str">
        <f t="shared" ref="D711:D774" si="713">IF(WEEKDAY(C708, 2) &lt; 5, TEXT(C708 + 1, "ddd"), TEXT(C708 + 3, "ddd"))</f>
        <v>Tue</v>
      </c>
      <c r="E711" s="217">
        <f t="shared" ca="1" si="707"/>
        <v>0</v>
      </c>
      <c r="F711" s="213" t="s">
        <v>41</v>
      </c>
      <c r="H711" s="24"/>
      <c r="I711" s="180"/>
      <c r="J711" s="33"/>
      <c r="K711" s="180"/>
      <c r="L711" s="33"/>
      <c r="M711" s="180"/>
      <c r="N711" s="33"/>
      <c r="O711" s="180"/>
      <c r="P711" s="33"/>
      <c r="Q711" s="183"/>
      <c r="R711" s="33"/>
      <c r="S711" s="180"/>
      <c r="T711" s="33"/>
      <c r="U711" s="180"/>
      <c r="V711" s="34"/>
      <c r="W711" s="184"/>
      <c r="X711" s="23"/>
      <c r="Y711" s="180"/>
      <c r="Z711" s="23"/>
      <c r="AB711" s="26"/>
      <c r="AD711" s="25"/>
    </row>
    <row r="712" spans="3:30">
      <c r="C712" s="291"/>
      <c r="D712" s="294"/>
      <c r="E712" s="217">
        <f t="shared" ca="1" si="707"/>
        <v>0</v>
      </c>
      <c r="F712" s="214" t="s">
        <v>43</v>
      </c>
      <c r="H712" s="26"/>
      <c r="J712" s="35"/>
      <c r="L712" s="35"/>
      <c r="N712" s="35"/>
      <c r="P712" s="35"/>
      <c r="Q712" s="183"/>
      <c r="R712" s="35"/>
      <c r="T712" s="35"/>
      <c r="V712" s="36"/>
      <c r="W712" s="184"/>
      <c r="X712" s="25"/>
      <c r="Z712" s="25"/>
      <c r="AB712" s="26"/>
      <c r="AD712" s="25"/>
    </row>
    <row r="713" spans="3:30">
      <c r="C713" s="292"/>
      <c r="D713" s="295"/>
      <c r="E713" s="217">
        <f t="shared" ca="1" si="707"/>
        <v>0</v>
      </c>
      <c r="F713" s="215" t="s">
        <v>45</v>
      </c>
      <c r="G713" s="176"/>
      <c r="H713" s="28"/>
      <c r="I713" s="181"/>
      <c r="J713" s="37"/>
      <c r="K713" s="181"/>
      <c r="L713" s="37"/>
      <c r="M713" s="181"/>
      <c r="N713" s="37"/>
      <c r="O713" s="181"/>
      <c r="P713" s="37"/>
      <c r="Q713" s="183"/>
      <c r="R713" s="37"/>
      <c r="S713" s="181"/>
      <c r="T713" s="37"/>
      <c r="U713" s="181"/>
      <c r="V713" s="38"/>
      <c r="W713" s="184"/>
      <c r="X713" s="27"/>
      <c r="Y713" s="181"/>
      <c r="Z713" s="27"/>
      <c r="AB713" s="26"/>
      <c r="AD713" s="25"/>
    </row>
    <row r="714" spans="3:30">
      <c r="C714" s="290">
        <f t="shared" si="705"/>
        <v>45994</v>
      </c>
      <c r="D714" s="293" t="str">
        <f t="shared" ref="D714:D777" si="714">IF(WEEKDAY(C711, 2) &lt; 5, TEXT(C711 + 1, "ddd"), TEXT(C711 + 3, "ddd"))</f>
        <v>Wed</v>
      </c>
      <c r="E714" s="217">
        <f t="shared" ca="1" si="707"/>
        <v>0</v>
      </c>
      <c r="F714" s="213" t="s">
        <v>41</v>
      </c>
      <c r="H714" s="24"/>
      <c r="I714" s="180"/>
      <c r="J714" s="33"/>
      <c r="K714" s="180"/>
      <c r="L714" s="33"/>
      <c r="M714" s="180"/>
      <c r="N714" s="33"/>
      <c r="O714" s="180"/>
      <c r="P714" s="33"/>
      <c r="Q714" s="183"/>
      <c r="R714" s="33"/>
      <c r="S714" s="180"/>
      <c r="T714" s="33"/>
      <c r="U714" s="180"/>
      <c r="V714" s="34"/>
      <c r="W714" s="184"/>
      <c r="X714" s="23"/>
      <c r="Y714" s="180"/>
      <c r="Z714" s="23"/>
      <c r="AB714" s="26"/>
      <c r="AD714" s="25"/>
    </row>
    <row r="715" spans="3:30">
      <c r="C715" s="291"/>
      <c r="D715" s="294"/>
      <c r="E715" s="217">
        <f t="shared" ca="1" si="707"/>
        <v>0</v>
      </c>
      <c r="F715" s="214" t="s">
        <v>43</v>
      </c>
      <c r="H715" s="26"/>
      <c r="J715" s="35"/>
      <c r="L715" s="35"/>
      <c r="N715" s="35"/>
      <c r="P715" s="35"/>
      <c r="Q715" s="183"/>
      <c r="R715" s="35"/>
      <c r="T715" s="35"/>
      <c r="V715" s="36"/>
      <c r="W715" s="184"/>
      <c r="X715" s="25"/>
      <c r="Z715" s="25"/>
      <c r="AB715" s="26"/>
      <c r="AD715" s="25"/>
    </row>
    <row r="716" spans="3:30">
      <c r="C716" s="292"/>
      <c r="D716" s="295"/>
      <c r="E716" s="217">
        <f t="shared" ca="1" si="707"/>
        <v>0</v>
      </c>
      <c r="F716" s="215" t="s">
        <v>45</v>
      </c>
      <c r="G716" s="176"/>
      <c r="H716" s="28"/>
      <c r="I716" s="181"/>
      <c r="J716" s="37"/>
      <c r="K716" s="181"/>
      <c r="L716" s="37"/>
      <c r="M716" s="181"/>
      <c r="N716" s="37"/>
      <c r="O716" s="181"/>
      <c r="P716" s="37"/>
      <c r="Q716" s="183"/>
      <c r="R716" s="37"/>
      <c r="S716" s="181"/>
      <c r="T716" s="37"/>
      <c r="U716" s="181"/>
      <c r="V716" s="38"/>
      <c r="W716" s="184"/>
      <c r="X716" s="27"/>
      <c r="Y716" s="181"/>
      <c r="Z716" s="27"/>
      <c r="AB716" s="26"/>
      <c r="AD716" s="25"/>
    </row>
    <row r="717" spans="3:30">
      <c r="C717" s="290">
        <f t="shared" si="705"/>
        <v>45995</v>
      </c>
      <c r="D717" s="293" t="str">
        <f t="shared" ref="D717:D780" si="715">IF(WEEKDAY(C714, 2) &lt; 5, TEXT(C714 + 1, "ddd"), TEXT(C714 + 3, "ddd"))</f>
        <v>Thu</v>
      </c>
      <c r="E717" s="217">
        <f t="shared" ca="1" si="707"/>
        <v>0</v>
      </c>
      <c r="F717" s="213" t="s">
        <v>41</v>
      </c>
      <c r="H717" s="24"/>
      <c r="I717" s="180"/>
      <c r="J717" s="33"/>
      <c r="K717" s="180"/>
      <c r="L717" s="33"/>
      <c r="M717" s="180"/>
      <c r="N717" s="33"/>
      <c r="O717" s="180"/>
      <c r="P717" s="33"/>
      <c r="Q717" s="183"/>
      <c r="R717" s="33"/>
      <c r="S717" s="180"/>
      <c r="T717" s="33"/>
      <c r="U717" s="180"/>
      <c r="V717" s="34"/>
      <c r="W717" s="184"/>
      <c r="X717" s="23"/>
      <c r="Y717" s="180"/>
      <c r="Z717" s="23"/>
      <c r="AB717" s="26"/>
      <c r="AD717" s="25"/>
    </row>
    <row r="718" spans="3:30">
      <c r="C718" s="291"/>
      <c r="D718" s="294"/>
      <c r="E718" s="217">
        <f t="shared" ca="1" si="707"/>
        <v>0</v>
      </c>
      <c r="F718" s="214" t="s">
        <v>43</v>
      </c>
      <c r="H718" s="26"/>
      <c r="J718" s="35"/>
      <c r="L718" s="35"/>
      <c r="N718" s="35"/>
      <c r="P718" s="35"/>
      <c r="Q718" s="183"/>
      <c r="R718" s="35"/>
      <c r="T718" s="35"/>
      <c r="V718" s="36"/>
      <c r="W718" s="184"/>
      <c r="X718" s="25"/>
      <c r="Z718" s="25"/>
      <c r="AB718" s="26"/>
      <c r="AD718" s="25"/>
    </row>
    <row r="719" spans="3:30">
      <c r="C719" s="292"/>
      <c r="D719" s="295"/>
      <c r="E719" s="217">
        <f t="shared" ca="1" si="707"/>
        <v>0</v>
      </c>
      <c r="F719" s="215" t="s">
        <v>45</v>
      </c>
      <c r="G719" s="176"/>
      <c r="H719" s="28"/>
      <c r="I719" s="181"/>
      <c r="J719" s="37"/>
      <c r="K719" s="181"/>
      <c r="L719" s="37"/>
      <c r="M719" s="181"/>
      <c r="N719" s="37"/>
      <c r="O719" s="181"/>
      <c r="P719" s="37"/>
      <c r="Q719" s="183"/>
      <c r="R719" s="37"/>
      <c r="S719" s="181"/>
      <c r="T719" s="37"/>
      <c r="U719" s="181"/>
      <c r="V719" s="38"/>
      <c r="W719" s="184"/>
      <c r="X719" s="27"/>
      <c r="Y719" s="181"/>
      <c r="Z719" s="27"/>
      <c r="AB719" s="26"/>
      <c r="AD719" s="25"/>
    </row>
    <row r="720" spans="3:30">
      <c r="C720" s="290">
        <f t="shared" si="705"/>
        <v>45996</v>
      </c>
      <c r="D720" s="293" t="str">
        <f t="shared" ref="D720:D783" si="716">IF(WEEKDAY(C717, 2) &lt; 5, TEXT(C717 + 1, "ddd"), TEXT(C717 + 3, "ddd"))</f>
        <v>Fri</v>
      </c>
      <c r="E720" s="217">
        <f t="shared" ca="1" si="707"/>
        <v>0</v>
      </c>
      <c r="F720" s="213" t="s">
        <v>41</v>
      </c>
      <c r="H720" s="24"/>
      <c r="I720" s="180"/>
      <c r="J720" s="33"/>
      <c r="K720" s="180"/>
      <c r="L720" s="33"/>
      <c r="M720" s="180"/>
      <c r="N720" s="33"/>
      <c r="O720" s="180"/>
      <c r="P720" s="33"/>
      <c r="Q720" s="183"/>
      <c r="R720" s="33"/>
      <c r="S720" s="180"/>
      <c r="T720" s="33"/>
      <c r="U720" s="180"/>
      <c r="V720" s="34"/>
      <c r="W720" s="184"/>
      <c r="X720" s="23"/>
      <c r="Y720" s="180"/>
      <c r="Z720" s="23"/>
      <c r="AB720" s="26"/>
      <c r="AD720" s="25"/>
    </row>
    <row r="721" spans="3:30">
      <c r="C721" s="291"/>
      <c r="D721" s="294"/>
      <c r="E721" s="217">
        <f t="shared" ca="1" si="707"/>
        <v>0</v>
      </c>
      <c r="F721" s="214" t="s">
        <v>43</v>
      </c>
      <c r="H721" s="26"/>
      <c r="J721" s="35"/>
      <c r="L721" s="35"/>
      <c r="N721" s="35"/>
      <c r="P721" s="35"/>
      <c r="Q721" s="183"/>
      <c r="R721" s="35"/>
      <c r="T721" s="35"/>
      <c r="V721" s="36"/>
      <c r="W721" s="184"/>
      <c r="X721" s="25"/>
      <c r="Z721" s="25"/>
      <c r="AB721" s="26"/>
      <c r="AD721" s="25"/>
    </row>
    <row r="722" spans="3:30">
      <c r="C722" s="292"/>
      <c r="D722" s="295"/>
      <c r="E722" s="217">
        <f t="shared" ca="1" si="707"/>
        <v>0</v>
      </c>
      <c r="F722" s="215" t="s">
        <v>45</v>
      </c>
      <c r="G722" s="176"/>
      <c r="H722" s="28"/>
      <c r="I722" s="181"/>
      <c r="J722" s="37"/>
      <c r="K722" s="181"/>
      <c r="L722" s="37"/>
      <c r="M722" s="181"/>
      <c r="N722" s="37"/>
      <c r="O722" s="181"/>
      <c r="P722" s="37"/>
      <c r="Q722" s="183"/>
      <c r="R722" s="37"/>
      <c r="S722" s="181"/>
      <c r="T722" s="37"/>
      <c r="U722" s="181"/>
      <c r="V722" s="38"/>
      <c r="W722" s="184"/>
      <c r="X722" s="27"/>
      <c r="Y722" s="181"/>
      <c r="Z722" s="27"/>
      <c r="AB722" s="26"/>
      <c r="AD722" s="25"/>
    </row>
    <row r="723" spans="3:30">
      <c r="C723" s="290">
        <f t="shared" si="705"/>
        <v>45999</v>
      </c>
      <c r="D723" s="293" t="str">
        <f t="shared" ref="D723:D786" si="717">IF(WEEKDAY(C720, 2) &lt; 5, TEXT(C720 + 1, "ddd"), TEXT(C720 + 3, "ddd"))</f>
        <v>Mon</v>
      </c>
      <c r="E723" s="217">
        <f t="shared" ca="1" si="707"/>
        <v>0</v>
      </c>
      <c r="F723" s="213" t="s">
        <v>41</v>
      </c>
      <c r="H723" s="24"/>
      <c r="I723" s="180"/>
      <c r="J723" s="33"/>
      <c r="K723" s="180"/>
      <c r="L723" s="33"/>
      <c r="M723" s="180"/>
      <c r="N723" s="33"/>
      <c r="O723" s="180"/>
      <c r="P723" s="33"/>
      <c r="Q723" s="183"/>
      <c r="R723" s="33"/>
      <c r="S723" s="180"/>
      <c r="T723" s="33"/>
      <c r="U723" s="180"/>
      <c r="V723" s="34"/>
      <c r="W723" s="184"/>
      <c r="X723" s="23"/>
      <c r="Y723" s="180"/>
      <c r="Z723" s="23"/>
      <c r="AB723" s="26"/>
      <c r="AD723" s="25"/>
    </row>
    <row r="724" spans="3:30">
      <c r="C724" s="291"/>
      <c r="D724" s="294"/>
      <c r="E724" s="217">
        <f t="shared" ca="1" si="707"/>
        <v>0</v>
      </c>
      <c r="F724" s="214" t="s">
        <v>43</v>
      </c>
      <c r="H724" s="26"/>
      <c r="J724" s="35"/>
      <c r="L724" s="35"/>
      <c r="N724" s="35"/>
      <c r="P724" s="35"/>
      <c r="Q724" s="183"/>
      <c r="R724" s="35"/>
      <c r="T724" s="35"/>
      <c r="V724" s="36"/>
      <c r="W724" s="184"/>
      <c r="X724" s="25"/>
      <c r="Z724" s="25"/>
      <c r="AB724" s="26"/>
      <c r="AD724" s="25"/>
    </row>
    <row r="725" spans="3:30">
      <c r="C725" s="292"/>
      <c r="D725" s="295"/>
      <c r="E725" s="217">
        <f t="shared" ca="1" si="707"/>
        <v>0</v>
      </c>
      <c r="F725" s="215" t="s">
        <v>45</v>
      </c>
      <c r="G725" s="176"/>
      <c r="H725" s="28"/>
      <c r="I725" s="181"/>
      <c r="J725" s="37"/>
      <c r="K725" s="181"/>
      <c r="L725" s="37"/>
      <c r="M725" s="181"/>
      <c r="N725" s="37"/>
      <c r="O725" s="181"/>
      <c r="P725" s="37"/>
      <c r="Q725" s="183"/>
      <c r="R725" s="37"/>
      <c r="S725" s="181"/>
      <c r="T725" s="37"/>
      <c r="U725" s="181"/>
      <c r="V725" s="38"/>
      <c r="W725" s="184"/>
      <c r="X725" s="27"/>
      <c r="Y725" s="181"/>
      <c r="Z725" s="27"/>
      <c r="AB725" s="26"/>
      <c r="AD725" s="25"/>
    </row>
    <row r="726" spans="3:30">
      <c r="C726" s="290">
        <f t="shared" si="705"/>
        <v>46000</v>
      </c>
      <c r="D726" s="293" t="str">
        <f t="shared" ref="D726:D789" si="718">IF(WEEKDAY(C723, 2) &lt; 5, TEXT(C723 + 1, "ddd"), TEXT(C723 + 3, "ddd"))</f>
        <v>Tue</v>
      </c>
      <c r="E726" s="217">
        <f t="shared" ca="1" si="707"/>
        <v>0</v>
      </c>
      <c r="F726" s="213" t="s">
        <v>41</v>
      </c>
      <c r="H726" s="24"/>
      <c r="I726" s="180"/>
      <c r="J726" s="33"/>
      <c r="K726" s="180"/>
      <c r="L726" s="33"/>
      <c r="M726" s="180"/>
      <c r="N726" s="33"/>
      <c r="O726" s="180"/>
      <c r="P726" s="33"/>
      <c r="Q726" s="183"/>
      <c r="R726" s="33"/>
      <c r="S726" s="180"/>
      <c r="T726" s="33"/>
      <c r="U726" s="180"/>
      <c r="V726" s="34"/>
      <c r="W726" s="184"/>
      <c r="X726" s="23"/>
      <c r="Y726" s="180"/>
      <c r="Z726" s="23"/>
      <c r="AB726" s="26"/>
      <c r="AD726" s="25"/>
    </row>
    <row r="727" spans="3:30">
      <c r="C727" s="291"/>
      <c r="D727" s="294"/>
      <c r="E727" s="217">
        <f t="shared" ca="1" si="707"/>
        <v>0</v>
      </c>
      <c r="F727" s="214" t="s">
        <v>43</v>
      </c>
      <c r="H727" s="26"/>
      <c r="J727" s="35"/>
      <c r="L727" s="35"/>
      <c r="N727" s="35"/>
      <c r="P727" s="35"/>
      <c r="Q727" s="183"/>
      <c r="R727" s="35"/>
      <c r="T727" s="35"/>
      <c r="V727" s="36"/>
      <c r="W727" s="184"/>
      <c r="X727" s="25"/>
      <c r="Z727" s="25"/>
      <c r="AB727" s="26"/>
      <c r="AD727" s="25"/>
    </row>
    <row r="728" spans="3:30">
      <c r="C728" s="292"/>
      <c r="D728" s="295"/>
      <c r="E728" s="217">
        <f t="shared" ca="1" si="707"/>
        <v>0</v>
      </c>
      <c r="F728" s="215" t="s">
        <v>45</v>
      </c>
      <c r="G728" s="176"/>
      <c r="H728" s="28"/>
      <c r="I728" s="181"/>
      <c r="J728" s="37"/>
      <c r="K728" s="181"/>
      <c r="L728" s="37"/>
      <c r="M728" s="181"/>
      <c r="N728" s="37"/>
      <c r="O728" s="181"/>
      <c r="P728" s="37"/>
      <c r="Q728" s="183"/>
      <c r="R728" s="37"/>
      <c r="S728" s="181"/>
      <c r="T728" s="37"/>
      <c r="U728" s="181"/>
      <c r="V728" s="38"/>
      <c r="W728" s="184"/>
      <c r="X728" s="27"/>
      <c r="Y728" s="181"/>
      <c r="Z728" s="27"/>
      <c r="AB728" s="26"/>
      <c r="AD728" s="25"/>
    </row>
    <row r="729" spans="3:30">
      <c r="C729" s="290">
        <f t="shared" si="705"/>
        <v>46001</v>
      </c>
      <c r="D729" s="293" t="str">
        <f t="shared" ref="D729:D792" si="719">IF(WEEKDAY(C726, 2) &lt; 5, TEXT(C726 + 1, "ddd"), TEXT(C726 + 3, "ddd"))</f>
        <v>Wed</v>
      </c>
      <c r="E729" s="217">
        <f t="shared" ca="1" si="707"/>
        <v>0</v>
      </c>
      <c r="F729" s="213" t="s">
        <v>41</v>
      </c>
      <c r="H729" s="24"/>
      <c r="I729" s="180"/>
      <c r="J729" s="33"/>
      <c r="K729" s="180"/>
      <c r="L729" s="33"/>
      <c r="M729" s="180"/>
      <c r="N729" s="33"/>
      <c r="O729" s="180"/>
      <c r="P729" s="33"/>
      <c r="Q729" s="183"/>
      <c r="R729" s="33"/>
      <c r="S729" s="180"/>
      <c r="T729" s="33"/>
      <c r="U729" s="180"/>
      <c r="V729" s="34"/>
      <c r="W729" s="184"/>
      <c r="X729" s="23"/>
      <c r="Y729" s="180"/>
      <c r="Z729" s="23"/>
      <c r="AB729" s="26"/>
      <c r="AD729" s="25"/>
    </row>
    <row r="730" spans="3:30">
      <c r="C730" s="291"/>
      <c r="D730" s="294"/>
      <c r="E730" s="217">
        <f t="shared" ca="1" si="707"/>
        <v>0</v>
      </c>
      <c r="F730" s="214" t="s">
        <v>43</v>
      </c>
      <c r="H730" s="26"/>
      <c r="J730" s="35"/>
      <c r="L730" s="35"/>
      <c r="N730" s="35"/>
      <c r="P730" s="35"/>
      <c r="Q730" s="183"/>
      <c r="R730" s="35"/>
      <c r="T730" s="35"/>
      <c r="V730" s="36"/>
      <c r="W730" s="184"/>
      <c r="X730" s="25"/>
      <c r="Z730" s="25"/>
      <c r="AB730" s="26"/>
      <c r="AD730" s="25"/>
    </row>
    <row r="731" spans="3:30">
      <c r="C731" s="292"/>
      <c r="D731" s="295"/>
      <c r="E731" s="217">
        <f t="shared" ca="1" si="707"/>
        <v>0</v>
      </c>
      <c r="F731" s="215" t="s">
        <v>45</v>
      </c>
      <c r="G731" s="176"/>
      <c r="H731" s="28"/>
      <c r="I731" s="181"/>
      <c r="J731" s="37"/>
      <c r="K731" s="181"/>
      <c r="L731" s="37"/>
      <c r="M731" s="181"/>
      <c r="N731" s="37"/>
      <c r="O731" s="181"/>
      <c r="P731" s="37"/>
      <c r="Q731" s="183"/>
      <c r="R731" s="37"/>
      <c r="S731" s="181"/>
      <c r="T731" s="37"/>
      <c r="U731" s="181"/>
      <c r="V731" s="38"/>
      <c r="W731" s="184"/>
      <c r="X731" s="27"/>
      <c r="Y731" s="181"/>
      <c r="Z731" s="27"/>
      <c r="AB731" s="26"/>
      <c r="AD731" s="25"/>
    </row>
    <row r="732" spans="3:30">
      <c r="C732" s="290">
        <f t="shared" si="705"/>
        <v>46002</v>
      </c>
      <c r="D732" s="293" t="str">
        <f t="shared" ref="D732:D795" si="720">IF(WEEKDAY(C729, 2) &lt; 5, TEXT(C729 + 1, "ddd"), TEXT(C729 + 3, "ddd"))</f>
        <v>Thu</v>
      </c>
      <c r="E732" s="217">
        <f t="shared" ca="1" si="707"/>
        <v>0</v>
      </c>
      <c r="F732" s="213" t="s">
        <v>41</v>
      </c>
      <c r="H732" s="24"/>
      <c r="I732" s="180"/>
      <c r="J732" s="33"/>
      <c r="K732" s="180"/>
      <c r="L732" s="33"/>
      <c r="M732" s="180"/>
      <c r="N732" s="33"/>
      <c r="O732" s="180"/>
      <c r="P732" s="33"/>
      <c r="Q732" s="183"/>
      <c r="R732" s="33"/>
      <c r="S732" s="180"/>
      <c r="T732" s="33"/>
      <c r="U732" s="180"/>
      <c r="V732" s="34"/>
      <c r="W732" s="184"/>
      <c r="X732" s="23"/>
      <c r="Y732" s="180"/>
      <c r="Z732" s="23"/>
      <c r="AB732" s="26"/>
      <c r="AD732" s="25"/>
    </row>
    <row r="733" spans="3:30">
      <c r="C733" s="291"/>
      <c r="D733" s="294"/>
      <c r="E733" s="217">
        <f t="shared" ca="1" si="707"/>
        <v>0</v>
      </c>
      <c r="F733" s="214" t="s">
        <v>43</v>
      </c>
      <c r="H733" s="26"/>
      <c r="J733" s="35"/>
      <c r="L733" s="35"/>
      <c r="N733" s="35"/>
      <c r="P733" s="35"/>
      <c r="Q733" s="183"/>
      <c r="R733" s="35"/>
      <c r="T733" s="35"/>
      <c r="V733" s="36"/>
      <c r="W733" s="184"/>
      <c r="X733" s="25"/>
      <c r="Z733" s="25"/>
      <c r="AB733" s="26"/>
      <c r="AD733" s="25"/>
    </row>
    <row r="734" spans="3:30">
      <c r="C734" s="292"/>
      <c r="D734" s="295"/>
      <c r="E734" s="217">
        <f t="shared" ca="1" si="707"/>
        <v>0</v>
      </c>
      <c r="F734" s="215" t="s">
        <v>45</v>
      </c>
      <c r="G734" s="176"/>
      <c r="H734" s="28"/>
      <c r="I734" s="181"/>
      <c r="J734" s="37"/>
      <c r="K734" s="181"/>
      <c r="L734" s="37"/>
      <c r="M734" s="181"/>
      <c r="N734" s="37"/>
      <c r="O734" s="181"/>
      <c r="P734" s="37"/>
      <c r="Q734" s="183"/>
      <c r="R734" s="37"/>
      <c r="S734" s="181"/>
      <c r="T734" s="37"/>
      <c r="U734" s="181"/>
      <c r="V734" s="38"/>
      <c r="W734" s="184"/>
      <c r="X734" s="27"/>
      <c r="Y734" s="181"/>
      <c r="Z734" s="27"/>
      <c r="AB734" s="26"/>
      <c r="AD734" s="25"/>
    </row>
    <row r="735" spans="3:30">
      <c r="C735" s="290">
        <f t="shared" si="705"/>
        <v>46003</v>
      </c>
      <c r="D735" s="293" t="str">
        <f t="shared" ref="D735:D798" si="721">IF(WEEKDAY(C732, 2) &lt; 5, TEXT(C732 + 1, "ddd"), TEXT(C732 + 3, "ddd"))</f>
        <v>Fri</v>
      </c>
      <c r="E735" s="217">
        <f t="shared" ca="1" si="707"/>
        <v>0</v>
      </c>
      <c r="F735" s="213" t="s">
        <v>41</v>
      </c>
      <c r="H735" s="24"/>
      <c r="I735" s="180"/>
      <c r="J735" s="33"/>
      <c r="K735" s="180"/>
      <c r="L735" s="33"/>
      <c r="M735" s="180"/>
      <c r="N735" s="33"/>
      <c r="O735" s="180"/>
      <c r="P735" s="33"/>
      <c r="Q735" s="183"/>
      <c r="R735" s="33"/>
      <c r="S735" s="180"/>
      <c r="T735" s="33"/>
      <c r="U735" s="180"/>
      <c r="V735" s="34"/>
      <c r="W735" s="184"/>
      <c r="X735" s="23"/>
      <c r="Y735" s="180"/>
      <c r="Z735" s="23"/>
      <c r="AB735" s="26"/>
      <c r="AD735" s="25"/>
    </row>
    <row r="736" spans="3:30">
      <c r="C736" s="291"/>
      <c r="D736" s="294"/>
      <c r="E736" s="217">
        <f t="shared" ca="1" si="707"/>
        <v>0</v>
      </c>
      <c r="F736" s="214" t="s">
        <v>43</v>
      </c>
      <c r="H736" s="26"/>
      <c r="J736" s="35"/>
      <c r="L736" s="35"/>
      <c r="N736" s="35"/>
      <c r="P736" s="35"/>
      <c r="Q736" s="183"/>
      <c r="R736" s="35"/>
      <c r="T736" s="35"/>
      <c r="V736" s="36"/>
      <c r="W736" s="184"/>
      <c r="X736" s="25"/>
      <c r="Z736" s="25"/>
      <c r="AB736" s="26"/>
      <c r="AD736" s="25"/>
    </row>
    <row r="737" spans="3:30">
      <c r="C737" s="292"/>
      <c r="D737" s="295"/>
      <c r="E737" s="217">
        <f t="shared" ca="1" si="707"/>
        <v>0</v>
      </c>
      <c r="F737" s="215" t="s">
        <v>45</v>
      </c>
      <c r="G737" s="176"/>
      <c r="H737" s="28"/>
      <c r="I737" s="181"/>
      <c r="J737" s="37"/>
      <c r="K737" s="181"/>
      <c r="L737" s="37"/>
      <c r="M737" s="181"/>
      <c r="N737" s="37"/>
      <c r="O737" s="181"/>
      <c r="P737" s="37"/>
      <c r="Q737" s="183"/>
      <c r="R737" s="37"/>
      <c r="S737" s="181"/>
      <c r="T737" s="37"/>
      <c r="U737" s="181"/>
      <c r="V737" s="38"/>
      <c r="W737" s="184"/>
      <c r="X737" s="27"/>
      <c r="Y737" s="181"/>
      <c r="Z737" s="27"/>
      <c r="AB737" s="26"/>
      <c r="AD737" s="25"/>
    </row>
    <row r="738" spans="3:30">
      <c r="C738" s="290">
        <f t="shared" si="705"/>
        <v>46006</v>
      </c>
      <c r="D738" s="293" t="str">
        <f t="shared" ref="D738:D801" si="722">IF(WEEKDAY(C735, 2) &lt; 5, TEXT(C735 + 1, "ddd"), TEXT(C735 + 3, "ddd"))</f>
        <v>Mon</v>
      </c>
      <c r="E738" s="217">
        <f t="shared" ca="1" si="707"/>
        <v>0</v>
      </c>
      <c r="F738" s="213" t="s">
        <v>41</v>
      </c>
      <c r="H738" s="24"/>
      <c r="I738" s="180"/>
      <c r="J738" s="33"/>
      <c r="K738" s="180"/>
      <c r="L738" s="33"/>
      <c r="M738" s="180"/>
      <c r="N738" s="33"/>
      <c r="O738" s="180"/>
      <c r="P738" s="33"/>
      <c r="Q738" s="183"/>
      <c r="R738" s="33"/>
      <c r="S738" s="180"/>
      <c r="T738" s="33"/>
      <c r="U738" s="180"/>
      <c r="V738" s="34"/>
      <c r="W738" s="184"/>
      <c r="X738" s="23"/>
      <c r="Y738" s="180"/>
      <c r="Z738" s="23"/>
      <c r="AB738" s="26"/>
      <c r="AD738" s="25"/>
    </row>
    <row r="739" spans="3:30">
      <c r="C739" s="291"/>
      <c r="D739" s="294"/>
      <c r="E739" s="217">
        <f t="shared" ca="1" si="707"/>
        <v>0</v>
      </c>
      <c r="F739" s="214" t="s">
        <v>43</v>
      </c>
      <c r="H739" s="26"/>
      <c r="J739" s="35"/>
      <c r="L739" s="35"/>
      <c r="N739" s="35"/>
      <c r="P739" s="35"/>
      <c r="Q739" s="183"/>
      <c r="R739" s="35"/>
      <c r="T739" s="35"/>
      <c r="V739" s="36"/>
      <c r="W739" s="184"/>
      <c r="X739" s="25"/>
      <c r="Z739" s="25"/>
      <c r="AB739" s="26"/>
      <c r="AD739" s="25"/>
    </row>
    <row r="740" spans="3:30">
      <c r="C740" s="292"/>
      <c r="D740" s="295"/>
      <c r="E740" s="217">
        <f t="shared" ca="1" si="707"/>
        <v>0</v>
      </c>
      <c r="F740" s="215" t="s">
        <v>45</v>
      </c>
      <c r="G740" s="176"/>
      <c r="H740" s="28"/>
      <c r="I740" s="181"/>
      <c r="J740" s="37"/>
      <c r="K740" s="181"/>
      <c r="L740" s="37"/>
      <c r="M740" s="181"/>
      <c r="N740" s="37"/>
      <c r="O740" s="181"/>
      <c r="P740" s="37"/>
      <c r="Q740" s="183"/>
      <c r="R740" s="37"/>
      <c r="S740" s="181"/>
      <c r="T740" s="37"/>
      <c r="U740" s="181"/>
      <c r="V740" s="38"/>
      <c r="W740" s="184"/>
      <c r="X740" s="27"/>
      <c r="Y740" s="181"/>
      <c r="Z740" s="27"/>
      <c r="AB740" s="26"/>
      <c r="AD740" s="25"/>
    </row>
    <row r="741" spans="3:30">
      <c r="C741" s="290">
        <f t="shared" si="705"/>
        <v>46007</v>
      </c>
      <c r="D741" s="293" t="str">
        <f t="shared" ref="D741:D803" si="723">IF(WEEKDAY(C738, 2) &lt; 5, TEXT(C738 + 1, "ddd"), TEXT(C738 + 3, "ddd"))</f>
        <v>Tue</v>
      </c>
      <c r="E741" s="217">
        <f t="shared" ca="1" si="707"/>
        <v>0</v>
      </c>
      <c r="F741" s="213" t="s">
        <v>41</v>
      </c>
      <c r="H741" s="24"/>
      <c r="I741" s="180"/>
      <c r="J741" s="33"/>
      <c r="K741" s="180"/>
      <c r="L741" s="33"/>
      <c r="M741" s="180"/>
      <c r="N741" s="33"/>
      <c r="O741" s="180"/>
      <c r="P741" s="33"/>
      <c r="Q741" s="183"/>
      <c r="R741" s="33"/>
      <c r="S741" s="180"/>
      <c r="T741" s="33"/>
      <c r="U741" s="180"/>
      <c r="V741" s="34"/>
      <c r="W741" s="184"/>
      <c r="X741" s="23"/>
      <c r="Y741" s="180"/>
      <c r="Z741" s="23"/>
      <c r="AB741" s="26"/>
      <c r="AD741" s="25"/>
    </row>
    <row r="742" spans="3:30">
      <c r="C742" s="291"/>
      <c r="D742" s="294"/>
      <c r="E742" s="217">
        <f t="shared" ca="1" si="707"/>
        <v>0</v>
      </c>
      <c r="F742" s="214" t="s">
        <v>43</v>
      </c>
      <c r="H742" s="26"/>
      <c r="J742" s="35"/>
      <c r="L742" s="35"/>
      <c r="N742" s="35"/>
      <c r="P742" s="35"/>
      <c r="Q742" s="183"/>
      <c r="R742" s="35"/>
      <c r="T742" s="35"/>
      <c r="V742" s="36"/>
      <c r="W742" s="184"/>
      <c r="X742" s="25"/>
      <c r="Z742" s="25"/>
      <c r="AB742" s="26"/>
      <c r="AD742" s="25"/>
    </row>
    <row r="743" spans="3:30">
      <c r="C743" s="292"/>
      <c r="D743" s="295"/>
      <c r="E743" s="217">
        <f t="shared" ca="1" si="707"/>
        <v>0</v>
      </c>
      <c r="F743" s="215" t="s">
        <v>45</v>
      </c>
      <c r="G743" s="176"/>
      <c r="H743" s="28"/>
      <c r="I743" s="181"/>
      <c r="J743" s="37"/>
      <c r="K743" s="181"/>
      <c r="L743" s="37"/>
      <c r="M743" s="181"/>
      <c r="N743" s="37"/>
      <c r="O743" s="181"/>
      <c r="P743" s="37"/>
      <c r="Q743" s="183"/>
      <c r="R743" s="37"/>
      <c r="S743" s="181"/>
      <c r="T743" s="37"/>
      <c r="U743" s="181"/>
      <c r="V743" s="38"/>
      <c r="W743" s="184"/>
      <c r="X743" s="27"/>
      <c r="Y743" s="181"/>
      <c r="Z743" s="27"/>
      <c r="AB743" s="26"/>
      <c r="AD743" s="25"/>
    </row>
    <row r="744" spans="3:30">
      <c r="C744" s="290">
        <f t="shared" si="705"/>
        <v>46008</v>
      </c>
      <c r="D744" s="293" t="str">
        <f t="shared" ref="D744:D803" si="724">IF(WEEKDAY(C741, 2) &lt; 5, TEXT(C741 + 1, "ddd"), TEXT(C741 + 3, "ddd"))</f>
        <v>Wed</v>
      </c>
      <c r="E744" s="217">
        <f t="shared" ca="1" si="707"/>
        <v>0</v>
      </c>
      <c r="F744" s="213" t="s">
        <v>41</v>
      </c>
      <c r="H744" s="24"/>
      <c r="I744" s="180"/>
      <c r="J744" s="33"/>
      <c r="K744" s="180"/>
      <c r="L744" s="33"/>
      <c r="M744" s="180"/>
      <c r="N744" s="33"/>
      <c r="O744" s="180"/>
      <c r="P744" s="33"/>
      <c r="Q744" s="183"/>
      <c r="R744" s="33"/>
      <c r="S744" s="180"/>
      <c r="T744" s="33"/>
      <c r="U744" s="180"/>
      <c r="V744" s="34"/>
      <c r="W744" s="184"/>
      <c r="X744" s="23"/>
      <c r="Y744" s="180"/>
      <c r="Z744" s="23"/>
      <c r="AB744" s="26"/>
      <c r="AD744" s="25"/>
    </row>
    <row r="745" spans="3:30">
      <c r="C745" s="291"/>
      <c r="D745" s="294"/>
      <c r="E745" s="217">
        <f t="shared" ca="1" si="707"/>
        <v>0</v>
      </c>
      <c r="F745" s="214" t="s">
        <v>43</v>
      </c>
      <c r="H745" s="26"/>
      <c r="J745" s="35"/>
      <c r="L745" s="35"/>
      <c r="N745" s="35"/>
      <c r="P745" s="35"/>
      <c r="Q745" s="183"/>
      <c r="R745" s="35"/>
      <c r="T745" s="35"/>
      <c r="V745" s="36"/>
      <c r="W745" s="184"/>
      <c r="X745" s="25"/>
      <c r="Z745" s="25"/>
      <c r="AB745" s="26"/>
      <c r="AD745" s="25"/>
    </row>
    <row r="746" spans="3:30">
      <c r="C746" s="292"/>
      <c r="D746" s="295"/>
      <c r="E746" s="217">
        <f t="shared" ca="1" si="707"/>
        <v>0</v>
      </c>
      <c r="F746" s="215" t="s">
        <v>45</v>
      </c>
      <c r="G746" s="176"/>
      <c r="H746" s="28"/>
      <c r="I746" s="181"/>
      <c r="J746" s="37"/>
      <c r="K746" s="181"/>
      <c r="L746" s="37"/>
      <c r="M746" s="181"/>
      <c r="N746" s="37"/>
      <c r="O746" s="181"/>
      <c r="P746" s="37"/>
      <c r="Q746" s="183"/>
      <c r="R746" s="37"/>
      <c r="S746" s="181"/>
      <c r="T746" s="37"/>
      <c r="U746" s="181"/>
      <c r="V746" s="38"/>
      <c r="W746" s="184"/>
      <c r="X746" s="27"/>
      <c r="Y746" s="181"/>
      <c r="Z746" s="27"/>
      <c r="AB746" s="26"/>
      <c r="AD746" s="25"/>
    </row>
    <row r="747" spans="3:30">
      <c r="C747" s="290">
        <f t="shared" si="705"/>
        <v>46009</v>
      </c>
      <c r="D747" s="293" t="str">
        <f t="shared" ref="D747:D803" si="725">IF(WEEKDAY(C744, 2) &lt; 5, TEXT(C744 + 1, "ddd"), TEXT(C744 + 3, "ddd"))</f>
        <v>Thu</v>
      </c>
      <c r="E747" s="217">
        <f t="shared" ca="1" si="707"/>
        <v>0</v>
      </c>
      <c r="F747" s="213" t="s">
        <v>41</v>
      </c>
      <c r="H747" s="24"/>
      <c r="I747" s="180"/>
      <c r="J747" s="33"/>
      <c r="K747" s="180"/>
      <c r="L747" s="33"/>
      <c r="M747" s="180"/>
      <c r="N747" s="33"/>
      <c r="O747" s="180"/>
      <c r="P747" s="33"/>
      <c r="Q747" s="183"/>
      <c r="R747" s="33"/>
      <c r="S747" s="180"/>
      <c r="T747" s="33"/>
      <c r="U747" s="180"/>
      <c r="V747" s="34"/>
      <c r="W747" s="184"/>
      <c r="X747" s="23"/>
      <c r="Y747" s="180"/>
      <c r="Z747" s="23"/>
      <c r="AB747" s="26"/>
      <c r="AD747" s="25"/>
    </row>
    <row r="748" spans="3:30">
      <c r="C748" s="291"/>
      <c r="D748" s="294"/>
      <c r="E748" s="217">
        <f t="shared" ca="1" si="707"/>
        <v>0</v>
      </c>
      <c r="F748" s="214" t="s">
        <v>43</v>
      </c>
      <c r="H748" s="26"/>
      <c r="J748" s="35"/>
      <c r="L748" s="35"/>
      <c r="N748" s="35"/>
      <c r="P748" s="35"/>
      <c r="Q748" s="183"/>
      <c r="R748" s="35"/>
      <c r="T748" s="35"/>
      <c r="V748" s="36"/>
      <c r="W748" s="184"/>
      <c r="X748" s="25"/>
      <c r="Z748" s="25"/>
      <c r="AB748" s="26"/>
      <c r="AD748" s="25"/>
    </row>
    <row r="749" spans="3:30">
      <c r="C749" s="292"/>
      <c r="D749" s="295"/>
      <c r="E749" s="217">
        <f t="shared" ca="1" si="707"/>
        <v>0</v>
      </c>
      <c r="F749" s="215" t="s">
        <v>45</v>
      </c>
      <c r="G749" s="176"/>
      <c r="H749" s="28"/>
      <c r="I749" s="181"/>
      <c r="J749" s="37"/>
      <c r="K749" s="181"/>
      <c r="L749" s="37"/>
      <c r="M749" s="181"/>
      <c r="N749" s="37"/>
      <c r="O749" s="181"/>
      <c r="P749" s="37"/>
      <c r="Q749" s="183"/>
      <c r="R749" s="37"/>
      <c r="S749" s="181"/>
      <c r="T749" s="37"/>
      <c r="U749" s="181"/>
      <c r="V749" s="38"/>
      <c r="W749" s="184"/>
      <c r="X749" s="27"/>
      <c r="Y749" s="181"/>
      <c r="Z749" s="27"/>
      <c r="AB749" s="26"/>
      <c r="AD749" s="25"/>
    </row>
    <row r="750" spans="3:30">
      <c r="C750" s="290">
        <f t="shared" si="705"/>
        <v>46010</v>
      </c>
      <c r="D750" s="293" t="str">
        <f t="shared" ref="D750:D803" si="726">IF(WEEKDAY(C747, 2) &lt; 5, TEXT(C747 + 1, "ddd"), TEXT(C747 + 3, "ddd"))</f>
        <v>Fri</v>
      </c>
      <c r="E750" s="217">
        <f t="shared" ca="1" si="707"/>
        <v>0</v>
      </c>
      <c r="F750" s="213" t="s">
        <v>41</v>
      </c>
      <c r="H750" s="24"/>
      <c r="I750" s="180"/>
      <c r="J750" s="33"/>
      <c r="K750" s="180"/>
      <c r="L750" s="33"/>
      <c r="M750" s="180"/>
      <c r="N750" s="33"/>
      <c r="O750" s="180"/>
      <c r="P750" s="33"/>
      <c r="Q750" s="183"/>
      <c r="R750" s="33"/>
      <c r="S750" s="180"/>
      <c r="T750" s="33"/>
      <c r="U750" s="180"/>
      <c r="V750" s="34"/>
      <c r="W750" s="184"/>
      <c r="X750" s="23"/>
      <c r="Y750" s="180"/>
      <c r="Z750" s="23"/>
      <c r="AB750" s="26"/>
      <c r="AD750" s="25"/>
    </row>
    <row r="751" spans="3:30">
      <c r="C751" s="291"/>
      <c r="D751" s="294"/>
      <c r="E751" s="217">
        <f t="shared" ca="1" si="707"/>
        <v>0</v>
      </c>
      <c r="F751" s="214" t="s">
        <v>43</v>
      </c>
      <c r="H751" s="26"/>
      <c r="J751" s="35"/>
      <c r="L751" s="35"/>
      <c r="N751" s="35"/>
      <c r="P751" s="35"/>
      <c r="Q751" s="183"/>
      <c r="R751" s="35"/>
      <c r="T751" s="35"/>
      <c r="V751" s="36"/>
      <c r="W751" s="184"/>
      <c r="X751" s="25"/>
      <c r="Z751" s="25"/>
      <c r="AB751" s="26"/>
      <c r="AD751" s="25"/>
    </row>
    <row r="752" spans="3:30">
      <c r="C752" s="292"/>
      <c r="D752" s="295"/>
      <c r="E752" s="217">
        <f t="shared" ca="1" si="707"/>
        <v>0</v>
      </c>
      <c r="F752" s="215" t="s">
        <v>45</v>
      </c>
      <c r="G752" s="176"/>
      <c r="H752" s="28"/>
      <c r="I752" s="181"/>
      <c r="J752" s="37"/>
      <c r="K752" s="181"/>
      <c r="L752" s="37"/>
      <c r="M752" s="181"/>
      <c r="N752" s="37"/>
      <c r="O752" s="181"/>
      <c r="P752" s="37"/>
      <c r="Q752" s="183"/>
      <c r="R752" s="37"/>
      <c r="S752" s="181"/>
      <c r="T752" s="37"/>
      <c r="U752" s="181"/>
      <c r="V752" s="38"/>
      <c r="W752" s="184"/>
      <c r="X752" s="27"/>
      <c r="Y752" s="181"/>
      <c r="Z752" s="27"/>
      <c r="AB752" s="26"/>
      <c r="AD752" s="25"/>
    </row>
    <row r="753" spans="3:30">
      <c r="C753" s="290">
        <f t="shared" si="705"/>
        <v>46013</v>
      </c>
      <c r="D753" s="293" t="str">
        <f t="shared" ref="D753:D803" si="727">IF(WEEKDAY(C750, 2) &lt; 5, TEXT(C750 + 1, "ddd"), TEXT(C750 + 3, "ddd"))</f>
        <v>Mon</v>
      </c>
      <c r="E753" s="217">
        <f t="shared" ca="1" si="707"/>
        <v>0</v>
      </c>
      <c r="F753" s="213" t="s">
        <v>41</v>
      </c>
      <c r="H753" s="24"/>
      <c r="I753" s="180"/>
      <c r="J753" s="33"/>
      <c r="K753" s="180"/>
      <c r="L753" s="33"/>
      <c r="M753" s="180"/>
      <c r="N753" s="33"/>
      <c r="O753" s="180"/>
      <c r="P753" s="33"/>
      <c r="Q753" s="183"/>
      <c r="R753" s="33"/>
      <c r="S753" s="180"/>
      <c r="T753" s="33"/>
      <c r="U753" s="180"/>
      <c r="V753" s="34"/>
      <c r="W753" s="184"/>
      <c r="X753" s="23"/>
      <c r="Y753" s="180"/>
      <c r="Z753" s="23"/>
      <c r="AB753" s="26"/>
      <c r="AD753" s="25"/>
    </row>
    <row r="754" spans="3:30">
      <c r="C754" s="291"/>
      <c r="D754" s="294"/>
      <c r="E754" s="217">
        <f t="shared" ca="1" si="707"/>
        <v>0</v>
      </c>
      <c r="F754" s="214" t="s">
        <v>43</v>
      </c>
      <c r="H754" s="26"/>
      <c r="J754" s="35"/>
      <c r="L754" s="35"/>
      <c r="N754" s="35"/>
      <c r="P754" s="35"/>
      <c r="Q754" s="183"/>
      <c r="R754" s="35"/>
      <c r="T754" s="35"/>
      <c r="V754" s="36"/>
      <c r="W754" s="184"/>
      <c r="X754" s="25"/>
      <c r="Z754" s="25"/>
      <c r="AB754" s="26"/>
      <c r="AD754" s="25"/>
    </row>
    <row r="755" spans="3:30">
      <c r="C755" s="292"/>
      <c r="D755" s="295"/>
      <c r="E755" s="217">
        <f t="shared" ca="1" si="707"/>
        <v>0</v>
      </c>
      <c r="F755" s="215" t="s">
        <v>45</v>
      </c>
      <c r="G755" s="176"/>
      <c r="H755" s="28"/>
      <c r="I755" s="181"/>
      <c r="J755" s="37"/>
      <c r="K755" s="181"/>
      <c r="L755" s="37"/>
      <c r="M755" s="181"/>
      <c r="N755" s="37"/>
      <c r="O755" s="181"/>
      <c r="P755" s="37"/>
      <c r="Q755" s="183"/>
      <c r="R755" s="37"/>
      <c r="S755" s="181"/>
      <c r="T755" s="37"/>
      <c r="U755" s="181"/>
      <c r="V755" s="38"/>
      <c r="W755" s="184"/>
      <c r="X755" s="27"/>
      <c r="Y755" s="181"/>
      <c r="Z755" s="27"/>
      <c r="AB755" s="26"/>
      <c r="AD755" s="25"/>
    </row>
    <row r="756" spans="3:30">
      <c r="C756" s="290">
        <f t="shared" si="705"/>
        <v>46014</v>
      </c>
      <c r="D756" s="293" t="str">
        <f t="shared" ref="D756:D803" si="728">IF(WEEKDAY(C753, 2) &lt; 5, TEXT(C753 + 1, "ddd"), TEXT(C753 + 3, "ddd"))</f>
        <v>Tue</v>
      </c>
      <c r="E756" s="217">
        <f t="shared" ca="1" si="707"/>
        <v>0</v>
      </c>
      <c r="F756" s="213" t="s">
        <v>41</v>
      </c>
      <c r="H756" s="24"/>
      <c r="I756" s="180"/>
      <c r="J756" s="33"/>
      <c r="K756" s="180"/>
      <c r="L756" s="33"/>
      <c r="M756" s="180"/>
      <c r="N756" s="33"/>
      <c r="O756" s="180"/>
      <c r="P756" s="33"/>
      <c r="Q756" s="183"/>
      <c r="R756" s="33"/>
      <c r="S756" s="180"/>
      <c r="T756" s="33"/>
      <c r="U756" s="180"/>
      <c r="V756" s="34"/>
      <c r="W756" s="184"/>
      <c r="X756" s="23"/>
      <c r="Y756" s="180"/>
      <c r="Z756" s="23"/>
      <c r="AB756" s="26"/>
      <c r="AD756" s="25"/>
    </row>
    <row r="757" spans="3:30">
      <c r="C757" s="291"/>
      <c r="D757" s="294"/>
      <c r="E757" s="217">
        <f t="shared" ca="1" si="707"/>
        <v>0</v>
      </c>
      <c r="F757" s="214" t="s">
        <v>43</v>
      </c>
      <c r="H757" s="26"/>
      <c r="J757" s="35"/>
      <c r="L757" s="35"/>
      <c r="N757" s="35"/>
      <c r="P757" s="35"/>
      <c r="Q757" s="183"/>
      <c r="R757" s="35"/>
      <c r="T757" s="35"/>
      <c r="V757" s="36"/>
      <c r="W757" s="184"/>
      <c r="X757" s="25"/>
      <c r="Z757" s="25"/>
      <c r="AB757" s="26"/>
      <c r="AD757" s="25"/>
    </row>
    <row r="758" spans="3:30">
      <c r="C758" s="292"/>
      <c r="D758" s="295"/>
      <c r="E758" s="217">
        <f t="shared" ca="1" si="707"/>
        <v>0</v>
      </c>
      <c r="F758" s="215" t="s">
        <v>45</v>
      </c>
      <c r="G758" s="176"/>
      <c r="H758" s="28"/>
      <c r="I758" s="181"/>
      <c r="J758" s="37"/>
      <c r="K758" s="181"/>
      <c r="L758" s="37"/>
      <c r="M758" s="181"/>
      <c r="N758" s="37"/>
      <c r="O758" s="181"/>
      <c r="P758" s="37"/>
      <c r="Q758" s="183"/>
      <c r="R758" s="37"/>
      <c r="S758" s="181"/>
      <c r="T758" s="37"/>
      <c r="U758" s="181"/>
      <c r="V758" s="38"/>
      <c r="W758" s="184"/>
      <c r="X758" s="27"/>
      <c r="Y758" s="181"/>
      <c r="Z758" s="27"/>
      <c r="AB758" s="26"/>
      <c r="AD758" s="25"/>
    </row>
    <row r="759" spans="3:30">
      <c r="C759" s="290">
        <f t="shared" ref="C759:C801" si="729">WORKDAY(C756, 1)</f>
        <v>46015</v>
      </c>
      <c r="D759" s="293" t="str">
        <f t="shared" ref="D759:D803" si="730">IF(WEEKDAY(C756, 2) &lt; 5, TEXT(C756 + 1, "ddd"), TEXT(C756 + 3, "ddd"))</f>
        <v>Wed</v>
      </c>
      <c r="E759" s="217">
        <f t="shared" ref="E759:E803" ca="1" si="731">IF(AND(WEEKDAY(B762, 2) &lt;= 5, B762 &lt;= TODAY(), COUNTIF(AF$37:AF$49, B759) = 0), 1, IF(AND(WEEKDAY(TODAY(), 2) &gt; 5, B762 = TODAY() - WEEKDAY(TODAY(), 2) + 5, COUNTIF(AF$37:AF$49, B759) = 0), 1, 0))</f>
        <v>0</v>
      </c>
      <c r="F759" s="213" t="s">
        <v>41</v>
      </c>
      <c r="H759" s="24"/>
      <c r="I759" s="180"/>
      <c r="J759" s="33"/>
      <c r="K759" s="180"/>
      <c r="L759" s="33"/>
      <c r="M759" s="180"/>
      <c r="N759" s="33"/>
      <c r="O759" s="180"/>
      <c r="P759" s="33"/>
      <c r="Q759" s="183"/>
      <c r="R759" s="33"/>
      <c r="S759" s="180"/>
      <c r="T759" s="33"/>
      <c r="U759" s="180"/>
      <c r="V759" s="34"/>
      <c r="W759" s="184"/>
      <c r="X759" s="23"/>
      <c r="Y759" s="180"/>
      <c r="Z759" s="23"/>
      <c r="AB759" s="26"/>
      <c r="AD759" s="25"/>
    </row>
    <row r="760" spans="3:30">
      <c r="C760" s="291"/>
      <c r="D760" s="294"/>
      <c r="E760" s="217">
        <f t="shared" ca="1" si="731"/>
        <v>0</v>
      </c>
      <c r="F760" s="214" t="s">
        <v>43</v>
      </c>
      <c r="H760" s="26"/>
      <c r="J760" s="35"/>
      <c r="L760" s="35"/>
      <c r="N760" s="35"/>
      <c r="P760" s="35"/>
      <c r="Q760" s="183"/>
      <c r="R760" s="35"/>
      <c r="T760" s="35"/>
      <c r="V760" s="36"/>
      <c r="W760" s="184"/>
      <c r="X760" s="25"/>
      <c r="Z760" s="25"/>
      <c r="AB760" s="26"/>
      <c r="AD760" s="25"/>
    </row>
    <row r="761" spans="3:30">
      <c r="C761" s="292"/>
      <c r="D761" s="295"/>
      <c r="E761" s="217">
        <f t="shared" ca="1" si="731"/>
        <v>0</v>
      </c>
      <c r="F761" s="215" t="s">
        <v>45</v>
      </c>
      <c r="G761" s="176"/>
      <c r="H761" s="28"/>
      <c r="I761" s="181"/>
      <c r="J761" s="37"/>
      <c r="K761" s="181"/>
      <c r="L761" s="37"/>
      <c r="M761" s="181"/>
      <c r="N761" s="37"/>
      <c r="O761" s="181"/>
      <c r="P761" s="37"/>
      <c r="Q761" s="183"/>
      <c r="R761" s="37"/>
      <c r="S761" s="181"/>
      <c r="T761" s="37"/>
      <c r="U761" s="181"/>
      <c r="V761" s="38"/>
      <c r="W761" s="184"/>
      <c r="X761" s="27"/>
      <c r="Y761" s="181"/>
      <c r="Z761" s="27"/>
      <c r="AB761" s="26"/>
      <c r="AD761" s="25"/>
    </row>
    <row r="762" spans="3:30">
      <c r="C762" s="290">
        <f t="shared" si="729"/>
        <v>46016</v>
      </c>
      <c r="D762" s="293" t="str">
        <f t="shared" ref="D762:D803" si="732">IF(WEEKDAY(C759, 2) &lt; 5, TEXT(C759 + 1, "ddd"), TEXT(C759 + 3, "ddd"))</f>
        <v>Thu</v>
      </c>
      <c r="E762" s="217">
        <f t="shared" ca="1" si="731"/>
        <v>0</v>
      </c>
      <c r="F762" s="213" t="s">
        <v>41</v>
      </c>
      <c r="H762" s="24"/>
      <c r="I762" s="180"/>
      <c r="J762" s="33"/>
      <c r="K762" s="180"/>
      <c r="L762" s="33"/>
      <c r="M762" s="180"/>
      <c r="N762" s="33"/>
      <c r="O762" s="180"/>
      <c r="P762" s="33"/>
      <c r="Q762" s="183"/>
      <c r="R762" s="33"/>
      <c r="S762" s="180"/>
      <c r="T762" s="33"/>
      <c r="U762" s="180"/>
      <c r="V762" s="34"/>
      <c r="W762" s="184"/>
      <c r="X762" s="23"/>
      <c r="Y762" s="180"/>
      <c r="Z762" s="23"/>
      <c r="AB762" s="26"/>
      <c r="AD762" s="25"/>
    </row>
    <row r="763" spans="3:30">
      <c r="C763" s="291"/>
      <c r="D763" s="294"/>
      <c r="E763" s="217">
        <f t="shared" ca="1" si="731"/>
        <v>0</v>
      </c>
      <c r="F763" s="214" t="s">
        <v>43</v>
      </c>
      <c r="H763" s="26"/>
      <c r="J763" s="35"/>
      <c r="L763" s="35"/>
      <c r="N763" s="35"/>
      <c r="P763" s="35"/>
      <c r="Q763" s="183"/>
      <c r="R763" s="35"/>
      <c r="T763" s="35"/>
      <c r="V763" s="36"/>
      <c r="W763" s="184"/>
      <c r="X763" s="25"/>
      <c r="Z763" s="25"/>
      <c r="AB763" s="26"/>
      <c r="AD763" s="25"/>
    </row>
    <row r="764" spans="3:30">
      <c r="C764" s="292"/>
      <c r="D764" s="295"/>
      <c r="E764" s="217">
        <f t="shared" ca="1" si="731"/>
        <v>0</v>
      </c>
      <c r="F764" s="215" t="s">
        <v>45</v>
      </c>
      <c r="G764" s="176"/>
      <c r="H764" s="28"/>
      <c r="I764" s="181"/>
      <c r="J764" s="37"/>
      <c r="K764" s="181"/>
      <c r="L764" s="37"/>
      <c r="M764" s="181"/>
      <c r="N764" s="37"/>
      <c r="O764" s="181"/>
      <c r="P764" s="37"/>
      <c r="Q764" s="183"/>
      <c r="R764" s="37"/>
      <c r="S764" s="181"/>
      <c r="T764" s="37"/>
      <c r="U764" s="181"/>
      <c r="V764" s="38"/>
      <c r="W764" s="184"/>
      <c r="X764" s="27"/>
      <c r="Y764" s="181"/>
      <c r="Z764" s="27"/>
      <c r="AB764" s="26"/>
      <c r="AD764" s="25"/>
    </row>
    <row r="765" spans="3:30">
      <c r="C765" s="290">
        <f t="shared" si="729"/>
        <v>46017</v>
      </c>
      <c r="D765" s="293" t="str">
        <f t="shared" ref="D765:D803" si="733">IF(WEEKDAY(C762, 2) &lt; 5, TEXT(C762 + 1, "ddd"), TEXT(C762 + 3, "ddd"))</f>
        <v>Fri</v>
      </c>
      <c r="E765" s="217">
        <f t="shared" ca="1" si="731"/>
        <v>0</v>
      </c>
      <c r="F765" s="213" t="s">
        <v>41</v>
      </c>
      <c r="H765" s="24"/>
      <c r="I765" s="180"/>
      <c r="J765" s="33"/>
      <c r="K765" s="180"/>
      <c r="L765" s="33"/>
      <c r="M765" s="180"/>
      <c r="N765" s="33"/>
      <c r="O765" s="180"/>
      <c r="P765" s="33"/>
      <c r="Q765" s="183"/>
      <c r="R765" s="33"/>
      <c r="S765" s="180"/>
      <c r="T765" s="33"/>
      <c r="U765" s="180"/>
      <c r="V765" s="34"/>
      <c r="W765" s="184"/>
      <c r="X765" s="23"/>
      <c r="Y765" s="180"/>
      <c r="Z765" s="23"/>
      <c r="AB765" s="26"/>
      <c r="AD765" s="25"/>
    </row>
    <row r="766" spans="3:30">
      <c r="C766" s="291"/>
      <c r="D766" s="294"/>
      <c r="E766" s="217">
        <f t="shared" ca="1" si="731"/>
        <v>0</v>
      </c>
      <c r="F766" s="214" t="s">
        <v>43</v>
      </c>
      <c r="H766" s="26"/>
      <c r="J766" s="35"/>
      <c r="L766" s="35"/>
      <c r="N766" s="35"/>
      <c r="P766" s="35"/>
      <c r="Q766" s="183"/>
      <c r="R766" s="35"/>
      <c r="T766" s="35"/>
      <c r="V766" s="36"/>
      <c r="W766" s="184"/>
      <c r="X766" s="25"/>
      <c r="Z766" s="25"/>
      <c r="AB766" s="26"/>
      <c r="AD766" s="25"/>
    </row>
    <row r="767" spans="3:30">
      <c r="C767" s="292"/>
      <c r="D767" s="295"/>
      <c r="E767" s="217">
        <f t="shared" ca="1" si="731"/>
        <v>0</v>
      </c>
      <c r="F767" s="215" t="s">
        <v>45</v>
      </c>
      <c r="G767" s="176"/>
      <c r="H767" s="28"/>
      <c r="I767" s="181"/>
      <c r="J767" s="37"/>
      <c r="K767" s="181"/>
      <c r="L767" s="37"/>
      <c r="M767" s="181"/>
      <c r="N767" s="37"/>
      <c r="O767" s="181"/>
      <c r="P767" s="37"/>
      <c r="Q767" s="183"/>
      <c r="R767" s="37"/>
      <c r="S767" s="181"/>
      <c r="T767" s="37"/>
      <c r="U767" s="181"/>
      <c r="V767" s="38"/>
      <c r="W767" s="184"/>
      <c r="X767" s="27"/>
      <c r="Y767" s="181"/>
      <c r="Z767" s="27"/>
      <c r="AB767" s="26"/>
      <c r="AD767" s="25"/>
    </row>
    <row r="768" spans="3:30">
      <c r="C768" s="290">
        <f t="shared" si="729"/>
        <v>46020</v>
      </c>
      <c r="D768" s="293" t="str">
        <f t="shared" ref="D768:D803" si="734">IF(WEEKDAY(C765, 2) &lt; 5, TEXT(C765 + 1, "ddd"), TEXT(C765 + 3, "ddd"))</f>
        <v>Mon</v>
      </c>
      <c r="E768" s="217">
        <f t="shared" ca="1" si="731"/>
        <v>0</v>
      </c>
      <c r="F768" s="213" t="s">
        <v>41</v>
      </c>
      <c r="H768" s="24"/>
      <c r="I768" s="180"/>
      <c r="J768" s="33"/>
      <c r="K768" s="180"/>
      <c r="L768" s="33"/>
      <c r="M768" s="180"/>
      <c r="N768" s="33"/>
      <c r="O768" s="180"/>
      <c r="P768" s="33"/>
      <c r="Q768" s="183"/>
      <c r="R768" s="33"/>
      <c r="S768" s="180"/>
      <c r="T768" s="33"/>
      <c r="U768" s="180"/>
      <c r="V768" s="34"/>
      <c r="W768" s="184"/>
      <c r="X768" s="23"/>
      <c r="Y768" s="180"/>
      <c r="Z768" s="23"/>
      <c r="AB768" s="26"/>
      <c r="AD768" s="25"/>
    </row>
    <row r="769" spans="3:30">
      <c r="C769" s="291"/>
      <c r="D769" s="294"/>
      <c r="E769" s="217">
        <f t="shared" ca="1" si="731"/>
        <v>0</v>
      </c>
      <c r="F769" s="214" t="s">
        <v>43</v>
      </c>
      <c r="H769" s="26"/>
      <c r="J769" s="35"/>
      <c r="L769" s="35"/>
      <c r="N769" s="35"/>
      <c r="P769" s="35"/>
      <c r="Q769" s="183"/>
      <c r="R769" s="35"/>
      <c r="T769" s="35"/>
      <c r="V769" s="36"/>
      <c r="W769" s="184"/>
      <c r="X769" s="25"/>
      <c r="Z769" s="25"/>
      <c r="AB769" s="26"/>
      <c r="AD769" s="25"/>
    </row>
    <row r="770" spans="3:30">
      <c r="C770" s="292"/>
      <c r="D770" s="295"/>
      <c r="E770" s="217">
        <f t="shared" ca="1" si="731"/>
        <v>0</v>
      </c>
      <c r="F770" s="215" t="s">
        <v>45</v>
      </c>
      <c r="G770" s="176"/>
      <c r="H770" s="28"/>
      <c r="I770" s="181"/>
      <c r="J770" s="37"/>
      <c r="K770" s="181"/>
      <c r="L770" s="37"/>
      <c r="M770" s="181"/>
      <c r="N770" s="37"/>
      <c r="O770" s="181"/>
      <c r="P770" s="37"/>
      <c r="Q770" s="183"/>
      <c r="R770" s="37"/>
      <c r="S770" s="181"/>
      <c r="T770" s="37"/>
      <c r="U770" s="181"/>
      <c r="V770" s="38"/>
      <c r="W770" s="184"/>
      <c r="X770" s="27"/>
      <c r="Y770" s="181"/>
      <c r="Z770" s="27"/>
      <c r="AB770" s="26"/>
      <c r="AD770" s="25"/>
    </row>
    <row r="771" spans="3:30">
      <c r="C771" s="290">
        <f t="shared" si="729"/>
        <v>46021</v>
      </c>
      <c r="D771" s="293" t="str">
        <f t="shared" ref="D771:D803" si="735">IF(WEEKDAY(C768, 2) &lt; 5, TEXT(C768 + 1, "ddd"), TEXT(C768 + 3, "ddd"))</f>
        <v>Tue</v>
      </c>
      <c r="E771" s="217">
        <f t="shared" ca="1" si="731"/>
        <v>0</v>
      </c>
      <c r="F771" s="213" t="s">
        <v>41</v>
      </c>
      <c r="H771" s="24"/>
      <c r="I771" s="180"/>
      <c r="J771" s="33"/>
      <c r="K771" s="180"/>
      <c r="L771" s="33"/>
      <c r="M771" s="180"/>
      <c r="N771" s="33"/>
      <c r="O771" s="180"/>
      <c r="P771" s="33"/>
      <c r="Q771" s="183"/>
      <c r="R771" s="33"/>
      <c r="S771" s="180"/>
      <c r="T771" s="33"/>
      <c r="U771" s="180"/>
      <c r="V771" s="34"/>
      <c r="W771" s="184"/>
      <c r="X771" s="23"/>
      <c r="Y771" s="180"/>
      <c r="Z771" s="23"/>
      <c r="AB771" s="26"/>
      <c r="AD771" s="25"/>
    </row>
    <row r="772" spans="3:30">
      <c r="C772" s="291"/>
      <c r="D772" s="294"/>
      <c r="E772" s="217">
        <f t="shared" ca="1" si="731"/>
        <v>0</v>
      </c>
      <c r="F772" s="214" t="s">
        <v>43</v>
      </c>
      <c r="H772" s="26"/>
      <c r="J772" s="35"/>
      <c r="L772" s="35"/>
      <c r="N772" s="35"/>
      <c r="P772" s="35"/>
      <c r="Q772" s="183"/>
      <c r="R772" s="35"/>
      <c r="T772" s="35"/>
      <c r="V772" s="36"/>
      <c r="W772" s="184"/>
      <c r="X772" s="25"/>
      <c r="Z772" s="25"/>
      <c r="AB772" s="26"/>
      <c r="AD772" s="25"/>
    </row>
    <row r="773" spans="3:30">
      <c r="C773" s="292"/>
      <c r="D773" s="295"/>
      <c r="E773" s="217">
        <f t="shared" ca="1" si="731"/>
        <v>0</v>
      </c>
      <c r="F773" s="215" t="s">
        <v>45</v>
      </c>
      <c r="G773" s="176"/>
      <c r="H773" s="28"/>
      <c r="I773" s="181"/>
      <c r="J773" s="37"/>
      <c r="K773" s="181"/>
      <c r="L773" s="37"/>
      <c r="M773" s="181"/>
      <c r="N773" s="37"/>
      <c r="O773" s="181"/>
      <c r="P773" s="37"/>
      <c r="Q773" s="183"/>
      <c r="R773" s="37"/>
      <c r="S773" s="181"/>
      <c r="T773" s="37"/>
      <c r="U773" s="181"/>
      <c r="V773" s="38"/>
      <c r="W773" s="184"/>
      <c r="X773" s="27"/>
      <c r="Y773" s="181"/>
      <c r="Z773" s="27"/>
      <c r="AB773" s="26"/>
      <c r="AD773" s="25"/>
    </row>
    <row r="774" spans="3:30">
      <c r="C774" s="290">
        <f t="shared" si="729"/>
        <v>46022</v>
      </c>
      <c r="D774" s="293" t="str">
        <f t="shared" ref="D774:D803" si="736">IF(WEEKDAY(C771, 2) &lt; 5, TEXT(C771 + 1, "ddd"), TEXT(C771 + 3, "ddd"))</f>
        <v>Wed</v>
      </c>
      <c r="E774" s="217">
        <f t="shared" ca="1" si="731"/>
        <v>0</v>
      </c>
      <c r="F774" s="213" t="s">
        <v>41</v>
      </c>
      <c r="H774" s="24"/>
      <c r="I774" s="180"/>
      <c r="J774" s="33"/>
      <c r="K774" s="180"/>
      <c r="L774" s="33"/>
      <c r="M774" s="180"/>
      <c r="N774" s="33"/>
      <c r="O774" s="180"/>
      <c r="P774" s="33"/>
      <c r="Q774" s="183"/>
      <c r="R774" s="33"/>
      <c r="S774" s="180"/>
      <c r="T774" s="33"/>
      <c r="U774" s="180"/>
      <c r="V774" s="34"/>
      <c r="W774" s="184"/>
      <c r="X774" s="23"/>
      <c r="Y774" s="180"/>
      <c r="Z774" s="23"/>
      <c r="AB774" s="26"/>
      <c r="AD774" s="25"/>
    </row>
    <row r="775" spans="3:30">
      <c r="C775" s="291"/>
      <c r="D775" s="294"/>
      <c r="E775" s="217">
        <f t="shared" ca="1" si="731"/>
        <v>0</v>
      </c>
      <c r="F775" s="214" t="s">
        <v>43</v>
      </c>
      <c r="H775" s="26"/>
      <c r="J775" s="35"/>
      <c r="L775" s="35"/>
      <c r="N775" s="35"/>
      <c r="P775" s="35"/>
      <c r="Q775" s="183"/>
      <c r="R775" s="35"/>
      <c r="T775" s="35"/>
      <c r="V775" s="36"/>
      <c r="W775" s="184"/>
      <c r="X775" s="25"/>
      <c r="Z775" s="25"/>
      <c r="AB775" s="26"/>
      <c r="AD775" s="25"/>
    </row>
    <row r="776" spans="3:30">
      <c r="C776" s="292"/>
      <c r="D776" s="295"/>
      <c r="E776" s="217">
        <f t="shared" ca="1" si="731"/>
        <v>0</v>
      </c>
      <c r="F776" s="215" t="s">
        <v>45</v>
      </c>
      <c r="G776" s="176"/>
      <c r="H776" s="28"/>
      <c r="I776" s="181"/>
      <c r="J776" s="37"/>
      <c r="K776" s="181"/>
      <c r="L776" s="37"/>
      <c r="M776" s="181"/>
      <c r="N776" s="37"/>
      <c r="O776" s="181"/>
      <c r="P776" s="37"/>
      <c r="Q776" s="183"/>
      <c r="R776" s="37"/>
      <c r="S776" s="181"/>
      <c r="T776" s="37"/>
      <c r="U776" s="181"/>
      <c r="V776" s="38"/>
      <c r="W776" s="184"/>
      <c r="X776" s="27"/>
      <c r="Y776" s="181"/>
      <c r="Z776" s="27"/>
      <c r="AB776" s="26"/>
      <c r="AD776" s="25"/>
    </row>
    <row r="777" spans="3:30">
      <c r="C777" s="290">
        <f t="shared" si="729"/>
        <v>46023</v>
      </c>
      <c r="D777" s="293" t="str">
        <f t="shared" ref="D777:D803" si="737">IF(WEEKDAY(C774, 2) &lt; 5, TEXT(C774 + 1, "ddd"), TEXT(C774 + 3, "ddd"))</f>
        <v>Thu</v>
      </c>
      <c r="E777" s="217">
        <f t="shared" ca="1" si="731"/>
        <v>0</v>
      </c>
      <c r="F777" s="213" t="s">
        <v>41</v>
      </c>
      <c r="G777" s="177"/>
      <c r="H777" s="24"/>
      <c r="I777" s="180"/>
      <c r="J777" s="33"/>
      <c r="K777" s="180"/>
      <c r="L777" s="33"/>
      <c r="M777" s="180"/>
      <c r="N777" s="33"/>
      <c r="O777" s="180"/>
      <c r="P777" s="33"/>
      <c r="Q777" s="183"/>
      <c r="R777" s="33"/>
      <c r="S777" s="180"/>
      <c r="T777" s="33"/>
      <c r="U777" s="180"/>
      <c r="V777" s="34"/>
      <c r="W777" s="184"/>
      <c r="X777" s="23"/>
      <c r="Y777" s="180"/>
      <c r="Z777" s="23"/>
      <c r="AB777" s="26"/>
      <c r="AD777" s="25"/>
    </row>
    <row r="778" spans="3:30">
      <c r="C778" s="291"/>
      <c r="D778" s="294"/>
      <c r="E778" s="217">
        <f t="shared" ca="1" si="731"/>
        <v>0</v>
      </c>
      <c r="F778" s="214" t="s">
        <v>43</v>
      </c>
      <c r="H778" s="26"/>
      <c r="J778" s="35"/>
      <c r="L778" s="35"/>
      <c r="N778" s="35"/>
      <c r="P778" s="35"/>
      <c r="Q778" s="183"/>
      <c r="R778" s="35"/>
      <c r="T778" s="35"/>
      <c r="V778" s="36"/>
      <c r="W778" s="184"/>
      <c r="X778" s="25"/>
      <c r="Z778" s="25"/>
      <c r="AB778" s="26"/>
      <c r="AD778" s="25"/>
    </row>
    <row r="779" spans="3:30">
      <c r="C779" s="292"/>
      <c r="D779" s="295"/>
      <c r="E779" s="217">
        <f t="shared" ca="1" si="731"/>
        <v>0</v>
      </c>
      <c r="F779" s="215" t="s">
        <v>45</v>
      </c>
      <c r="G779" s="176"/>
      <c r="H779" s="28"/>
      <c r="I779" s="181"/>
      <c r="J779" s="37"/>
      <c r="K779" s="181"/>
      <c r="L779" s="37"/>
      <c r="M779" s="181"/>
      <c r="N779" s="37"/>
      <c r="O779" s="181"/>
      <c r="P779" s="37"/>
      <c r="Q779" s="183"/>
      <c r="R779" s="37"/>
      <c r="S779" s="181"/>
      <c r="T779" s="37"/>
      <c r="U779" s="181"/>
      <c r="V779" s="38"/>
      <c r="W779" s="184"/>
      <c r="X779" s="27"/>
      <c r="Y779" s="181"/>
      <c r="Z779" s="27"/>
      <c r="AB779" s="26"/>
      <c r="AD779" s="25"/>
    </row>
    <row r="780" spans="3:30">
      <c r="C780" s="290">
        <f t="shared" si="729"/>
        <v>46024</v>
      </c>
      <c r="D780" s="293" t="str">
        <f t="shared" ref="D780:D803" si="738">IF(WEEKDAY(C777, 2) &lt; 5, TEXT(C777 + 1, "ddd"), TEXT(C777 + 3, "ddd"))</f>
        <v>Fri</v>
      </c>
      <c r="E780" s="217">
        <f t="shared" ca="1" si="731"/>
        <v>0</v>
      </c>
      <c r="F780" s="213" t="s">
        <v>41</v>
      </c>
      <c r="G780" s="177"/>
      <c r="H780" s="24"/>
      <c r="I780" s="180"/>
      <c r="J780" s="33"/>
      <c r="K780" s="180"/>
      <c r="L780" s="33"/>
      <c r="M780" s="180"/>
      <c r="N780" s="33"/>
      <c r="O780" s="180"/>
      <c r="P780" s="33"/>
      <c r="Q780" s="183"/>
      <c r="R780" s="33"/>
      <c r="S780" s="180"/>
      <c r="T780" s="33"/>
      <c r="U780" s="180"/>
      <c r="V780" s="34"/>
      <c r="W780" s="184"/>
      <c r="X780" s="23"/>
      <c r="Y780" s="180"/>
      <c r="Z780" s="23"/>
      <c r="AB780" s="26"/>
      <c r="AD780" s="25"/>
    </row>
    <row r="781" spans="3:30">
      <c r="C781" s="291"/>
      <c r="D781" s="294"/>
      <c r="E781" s="217">
        <f t="shared" ca="1" si="731"/>
        <v>0</v>
      </c>
      <c r="F781" s="214" t="s">
        <v>43</v>
      </c>
      <c r="H781" s="26"/>
      <c r="J781" s="35"/>
      <c r="L781" s="35"/>
      <c r="N781" s="35"/>
      <c r="P781" s="35"/>
      <c r="Q781" s="183"/>
      <c r="R781" s="35"/>
      <c r="T781" s="35"/>
      <c r="V781" s="36"/>
      <c r="W781" s="184"/>
      <c r="X781" s="25"/>
      <c r="Z781" s="25"/>
      <c r="AB781" s="26"/>
      <c r="AD781" s="25"/>
    </row>
    <row r="782" spans="3:30">
      <c r="C782" s="292"/>
      <c r="D782" s="295"/>
      <c r="E782" s="217">
        <f t="shared" ca="1" si="731"/>
        <v>0</v>
      </c>
      <c r="F782" s="215" t="s">
        <v>45</v>
      </c>
      <c r="G782" s="176"/>
      <c r="H782" s="28"/>
      <c r="I782" s="181"/>
      <c r="J782" s="37"/>
      <c r="K782" s="181"/>
      <c r="L782" s="37"/>
      <c r="M782" s="181"/>
      <c r="N782" s="37"/>
      <c r="O782" s="181"/>
      <c r="P782" s="37"/>
      <c r="Q782" s="183"/>
      <c r="R782" s="37"/>
      <c r="S782" s="181"/>
      <c r="T782" s="37"/>
      <c r="U782" s="181"/>
      <c r="V782" s="38"/>
      <c r="W782" s="184"/>
      <c r="X782" s="27"/>
      <c r="Y782" s="181"/>
      <c r="Z782" s="27"/>
      <c r="AB782" s="26"/>
      <c r="AD782" s="25"/>
    </row>
    <row r="783" spans="3:30">
      <c r="C783" s="290">
        <f t="shared" si="729"/>
        <v>46027</v>
      </c>
      <c r="D783" s="293" t="str">
        <f t="shared" ref="D783:D803" si="739">IF(WEEKDAY(C780, 2) &lt; 5, TEXT(C780 + 1, "ddd"), TEXT(C780 + 3, "ddd"))</f>
        <v>Mon</v>
      </c>
      <c r="E783" s="217">
        <f t="shared" ca="1" si="731"/>
        <v>0</v>
      </c>
      <c r="F783" s="213" t="s">
        <v>41</v>
      </c>
      <c r="G783" s="177"/>
      <c r="H783" s="24"/>
      <c r="I783" s="180"/>
      <c r="J783" s="33"/>
      <c r="K783" s="180"/>
      <c r="L783" s="33"/>
      <c r="M783" s="180"/>
      <c r="N783" s="33"/>
      <c r="O783" s="180"/>
      <c r="P783" s="33"/>
      <c r="Q783" s="183"/>
      <c r="R783" s="33"/>
      <c r="S783" s="180"/>
      <c r="T783" s="33"/>
      <c r="U783" s="180"/>
      <c r="V783" s="34"/>
      <c r="W783" s="184"/>
      <c r="X783" s="23"/>
      <c r="Y783" s="180"/>
      <c r="Z783" s="23"/>
      <c r="AB783" s="26"/>
      <c r="AD783" s="25"/>
    </row>
    <row r="784" spans="3:30">
      <c r="C784" s="291"/>
      <c r="D784" s="294"/>
      <c r="E784" s="217">
        <f t="shared" ca="1" si="731"/>
        <v>0</v>
      </c>
      <c r="F784" s="214" t="s">
        <v>43</v>
      </c>
      <c r="H784" s="26"/>
      <c r="J784" s="35"/>
      <c r="L784" s="35"/>
      <c r="N784" s="35"/>
      <c r="P784" s="35"/>
      <c r="Q784" s="183"/>
      <c r="R784" s="35"/>
      <c r="T784" s="35"/>
      <c r="V784" s="36"/>
      <c r="W784" s="184"/>
      <c r="X784" s="25"/>
      <c r="Z784" s="25"/>
      <c r="AB784" s="26"/>
      <c r="AD784" s="25"/>
    </row>
    <row r="785" spans="3:30">
      <c r="C785" s="292"/>
      <c r="D785" s="295"/>
      <c r="E785" s="217">
        <f t="shared" ca="1" si="731"/>
        <v>0</v>
      </c>
      <c r="F785" s="215" t="s">
        <v>45</v>
      </c>
      <c r="G785" s="176"/>
      <c r="H785" s="28"/>
      <c r="I785" s="181"/>
      <c r="J785" s="37"/>
      <c r="K785" s="181"/>
      <c r="L785" s="37"/>
      <c r="M785" s="181"/>
      <c r="N785" s="37"/>
      <c r="O785" s="181"/>
      <c r="P785" s="37"/>
      <c r="Q785" s="183"/>
      <c r="R785" s="37"/>
      <c r="S785" s="181"/>
      <c r="T785" s="37"/>
      <c r="U785" s="181"/>
      <c r="V785" s="38"/>
      <c r="W785" s="184"/>
      <c r="X785" s="27"/>
      <c r="Y785" s="181"/>
      <c r="Z785" s="27"/>
      <c r="AB785" s="26"/>
      <c r="AD785" s="25"/>
    </row>
    <row r="786" spans="3:30">
      <c r="C786" s="290"/>
      <c r="D786" s="293"/>
      <c r="E786" s="217"/>
      <c r="F786" s="213"/>
      <c r="G786" s="177"/>
      <c r="H786" s="24"/>
      <c r="I786" s="180"/>
      <c r="J786" s="33"/>
      <c r="K786" s="180"/>
      <c r="L786" s="33"/>
      <c r="M786" s="180"/>
      <c r="N786" s="33"/>
      <c r="O786" s="180"/>
      <c r="P786" s="33"/>
      <c r="Q786" s="183"/>
      <c r="R786" s="33"/>
      <c r="S786" s="180"/>
      <c r="T786" s="33"/>
      <c r="U786" s="180"/>
      <c r="V786" s="34"/>
      <c r="W786" s="184"/>
      <c r="X786" s="23"/>
      <c r="Y786" s="180"/>
      <c r="Z786" s="23"/>
      <c r="AB786" s="26"/>
      <c r="AD786" s="25"/>
    </row>
    <row r="787" spans="3:30">
      <c r="C787" s="291"/>
      <c r="D787" s="294"/>
      <c r="E787" s="217"/>
      <c r="F787" s="214"/>
      <c r="H787" s="26"/>
      <c r="J787" s="35"/>
      <c r="L787" s="35"/>
      <c r="N787" s="35"/>
      <c r="P787" s="35"/>
      <c r="Q787" s="183"/>
      <c r="R787" s="35"/>
      <c r="T787" s="35"/>
      <c r="V787" s="36"/>
      <c r="W787" s="184"/>
      <c r="X787" s="25"/>
      <c r="Z787" s="25"/>
      <c r="AB787" s="26"/>
      <c r="AD787" s="25"/>
    </row>
    <row r="788" spans="3:30">
      <c r="C788" s="292"/>
      <c r="D788" s="295"/>
      <c r="E788" s="217"/>
      <c r="F788" s="215"/>
      <c r="G788" s="176"/>
      <c r="H788" s="28"/>
      <c r="I788" s="181"/>
      <c r="J788" s="37"/>
      <c r="K788" s="181"/>
      <c r="L788" s="37"/>
      <c r="M788" s="181"/>
      <c r="N788" s="37"/>
      <c r="O788" s="181"/>
      <c r="P788" s="37"/>
      <c r="Q788" s="183"/>
      <c r="R788" s="37"/>
      <c r="S788" s="181"/>
      <c r="T788" s="37"/>
      <c r="U788" s="181"/>
      <c r="V788" s="38"/>
      <c r="W788" s="184"/>
      <c r="X788" s="27"/>
      <c r="Y788" s="181"/>
      <c r="Z788" s="27"/>
      <c r="AB788" s="26"/>
      <c r="AD788" s="25"/>
    </row>
    <row r="789" spans="3:30">
      <c r="C789" s="290"/>
      <c r="D789" s="293"/>
      <c r="E789" s="217"/>
      <c r="F789" s="213"/>
      <c r="G789" s="177"/>
      <c r="H789" s="24"/>
      <c r="I789" s="180"/>
      <c r="J789" s="33"/>
      <c r="K789" s="180"/>
      <c r="L789" s="33"/>
      <c r="M789" s="180"/>
      <c r="N789" s="33"/>
      <c r="O789" s="180"/>
      <c r="P789" s="33"/>
      <c r="Q789" s="183"/>
      <c r="R789" s="33"/>
      <c r="S789" s="180"/>
      <c r="T789" s="33"/>
      <c r="U789" s="180"/>
      <c r="V789" s="34"/>
      <c r="W789" s="184"/>
      <c r="X789" s="23"/>
      <c r="Y789" s="180"/>
      <c r="Z789" s="23"/>
      <c r="AB789" s="26"/>
      <c r="AD789" s="25"/>
    </row>
    <row r="790" spans="3:30">
      <c r="C790" s="291"/>
      <c r="D790" s="294"/>
      <c r="E790" s="217"/>
      <c r="F790" s="214"/>
      <c r="H790" s="26"/>
      <c r="J790" s="35"/>
      <c r="L790" s="35"/>
      <c r="N790" s="35"/>
      <c r="P790" s="35"/>
      <c r="Q790" s="183"/>
      <c r="R790" s="35"/>
      <c r="T790" s="35"/>
      <c r="V790" s="36"/>
      <c r="W790" s="184"/>
      <c r="X790" s="25"/>
      <c r="Z790" s="25"/>
      <c r="AB790" s="26"/>
      <c r="AD790" s="25"/>
    </row>
    <row r="791" spans="3:30">
      <c r="C791" s="292"/>
      <c r="D791" s="295"/>
      <c r="E791" s="217"/>
      <c r="F791" s="215"/>
      <c r="G791" s="176"/>
      <c r="H791" s="28"/>
      <c r="I791" s="181"/>
      <c r="J791" s="37"/>
      <c r="K791" s="181"/>
      <c r="L791" s="37"/>
      <c r="M791" s="181"/>
      <c r="N791" s="37"/>
      <c r="O791" s="181"/>
      <c r="P791" s="37"/>
      <c r="Q791" s="183"/>
      <c r="R791" s="37"/>
      <c r="S791" s="181"/>
      <c r="T791" s="37"/>
      <c r="U791" s="181"/>
      <c r="V791" s="38"/>
      <c r="W791" s="184"/>
      <c r="X791" s="27"/>
      <c r="Y791" s="181"/>
      <c r="Z791" s="27"/>
      <c r="AB791" s="26"/>
      <c r="AD791" s="25"/>
    </row>
    <row r="792" spans="3:30">
      <c r="C792" s="290"/>
      <c r="D792" s="293"/>
      <c r="E792" s="217"/>
      <c r="F792" s="213"/>
      <c r="G792" s="177"/>
      <c r="H792" s="24"/>
      <c r="I792" s="180"/>
      <c r="J792" s="33"/>
      <c r="K792" s="180"/>
      <c r="L792" s="33"/>
      <c r="M792" s="180"/>
      <c r="N792" s="33"/>
      <c r="O792" s="180"/>
      <c r="P792" s="33"/>
      <c r="Q792" s="183"/>
      <c r="R792" s="33"/>
      <c r="S792" s="180"/>
      <c r="T792" s="33"/>
      <c r="U792" s="180"/>
      <c r="V792" s="34"/>
      <c r="W792" s="184"/>
      <c r="X792" s="23"/>
      <c r="Y792" s="180"/>
      <c r="Z792" s="23"/>
      <c r="AB792" s="26"/>
      <c r="AD792" s="25"/>
    </row>
    <row r="793" spans="3:30">
      <c r="C793" s="291"/>
      <c r="D793" s="294"/>
      <c r="E793" s="217"/>
      <c r="F793" s="214"/>
      <c r="H793" s="26"/>
      <c r="J793" s="35"/>
      <c r="L793" s="35"/>
      <c r="N793" s="35"/>
      <c r="P793" s="35"/>
      <c r="Q793" s="183"/>
      <c r="R793" s="35"/>
      <c r="T793" s="35"/>
      <c r="V793" s="36"/>
      <c r="W793" s="184"/>
      <c r="X793" s="25"/>
      <c r="Z793" s="25"/>
      <c r="AB793" s="26"/>
      <c r="AD793" s="25"/>
    </row>
    <row r="794" spans="3:30">
      <c r="C794" s="292"/>
      <c r="D794" s="295"/>
      <c r="E794" s="217"/>
      <c r="F794" s="215"/>
      <c r="G794" s="176"/>
      <c r="H794" s="28"/>
      <c r="I794" s="181"/>
      <c r="J794" s="37"/>
      <c r="K794" s="181"/>
      <c r="L794" s="37"/>
      <c r="M794" s="181"/>
      <c r="N794" s="37"/>
      <c r="O794" s="181"/>
      <c r="P794" s="37"/>
      <c r="Q794" s="183"/>
      <c r="R794" s="37"/>
      <c r="S794" s="181"/>
      <c r="T794" s="37"/>
      <c r="U794" s="181"/>
      <c r="V794" s="38"/>
      <c r="W794" s="184"/>
      <c r="X794" s="27"/>
      <c r="Y794" s="181"/>
      <c r="Z794" s="27"/>
      <c r="AB794" s="26"/>
      <c r="AD794" s="25"/>
    </row>
    <row r="795" spans="3:30">
      <c r="C795" s="290"/>
      <c r="D795" s="293"/>
      <c r="E795" s="217"/>
      <c r="F795" s="213"/>
      <c r="G795" s="177"/>
      <c r="H795" s="24"/>
      <c r="I795" s="180"/>
      <c r="J795" s="33"/>
      <c r="K795" s="180"/>
      <c r="L795" s="33"/>
      <c r="M795" s="180"/>
      <c r="N795" s="33"/>
      <c r="O795" s="180"/>
      <c r="P795" s="33"/>
      <c r="Q795" s="183"/>
      <c r="R795" s="33"/>
      <c r="S795" s="180"/>
      <c r="T795" s="33"/>
      <c r="U795" s="180"/>
      <c r="V795" s="34"/>
      <c r="W795" s="184"/>
      <c r="X795" s="23"/>
      <c r="Y795" s="180"/>
      <c r="Z795" s="23"/>
      <c r="AB795" s="26"/>
      <c r="AD795" s="25"/>
    </row>
    <row r="796" spans="3:30">
      <c r="C796" s="291"/>
      <c r="D796" s="294"/>
      <c r="E796" s="217"/>
      <c r="F796" s="214"/>
      <c r="H796" s="26"/>
      <c r="J796" s="35"/>
      <c r="L796" s="35"/>
      <c r="N796" s="35"/>
      <c r="P796" s="35"/>
      <c r="Q796" s="183"/>
      <c r="R796" s="35"/>
      <c r="T796" s="35"/>
      <c r="V796" s="36"/>
      <c r="W796" s="184"/>
      <c r="X796" s="25"/>
      <c r="Z796" s="25"/>
      <c r="AB796" s="26"/>
      <c r="AD796" s="25"/>
    </row>
    <row r="797" spans="3:30">
      <c r="C797" s="292"/>
      <c r="D797" s="295"/>
      <c r="E797" s="217"/>
      <c r="F797" s="215"/>
      <c r="G797" s="176"/>
      <c r="H797" s="28"/>
      <c r="I797" s="181"/>
      <c r="J797" s="37"/>
      <c r="K797" s="181"/>
      <c r="L797" s="37"/>
      <c r="M797" s="181"/>
      <c r="N797" s="37"/>
      <c r="O797" s="181"/>
      <c r="P797" s="37"/>
      <c r="Q797" s="183"/>
      <c r="R797" s="37"/>
      <c r="S797" s="181"/>
      <c r="T797" s="37"/>
      <c r="U797" s="181"/>
      <c r="V797" s="38"/>
      <c r="W797" s="184"/>
      <c r="X797" s="27"/>
      <c r="Y797" s="181"/>
      <c r="Z797" s="27"/>
      <c r="AB797" s="26"/>
      <c r="AD797" s="25"/>
    </row>
    <row r="798" spans="3:30">
      <c r="C798" s="290"/>
      <c r="D798" s="293"/>
      <c r="E798" s="217"/>
      <c r="F798" s="213"/>
      <c r="G798" s="177"/>
      <c r="H798" s="24"/>
      <c r="I798" s="180"/>
      <c r="J798" s="33"/>
      <c r="K798" s="180"/>
      <c r="L798" s="33"/>
      <c r="M798" s="180"/>
      <c r="N798" s="33"/>
      <c r="O798" s="180"/>
      <c r="P798" s="33"/>
      <c r="Q798" s="183"/>
      <c r="R798" s="33"/>
      <c r="S798" s="180"/>
      <c r="T798" s="33"/>
      <c r="U798" s="180"/>
      <c r="V798" s="34"/>
      <c r="W798" s="184"/>
      <c r="X798" s="23"/>
      <c r="Y798" s="180"/>
      <c r="Z798" s="23"/>
      <c r="AB798" s="26"/>
      <c r="AD798" s="25"/>
    </row>
    <row r="799" spans="3:30">
      <c r="C799" s="291"/>
      <c r="D799" s="294"/>
      <c r="E799" s="217"/>
      <c r="F799" s="214"/>
      <c r="H799" s="26"/>
      <c r="J799" s="35"/>
      <c r="L799" s="35"/>
      <c r="N799" s="35"/>
      <c r="P799" s="35"/>
      <c r="Q799" s="183"/>
      <c r="R799" s="35"/>
      <c r="T799" s="35"/>
      <c r="V799" s="36"/>
      <c r="W799" s="184"/>
      <c r="X799" s="25"/>
      <c r="Z799" s="25"/>
      <c r="AB799" s="26"/>
      <c r="AD799" s="25"/>
    </row>
    <row r="800" spans="3:30">
      <c r="C800" s="292"/>
      <c r="D800" s="295"/>
      <c r="E800" s="217"/>
      <c r="F800" s="215"/>
      <c r="G800" s="176"/>
      <c r="H800" s="28"/>
      <c r="I800" s="181"/>
      <c r="J800" s="37"/>
      <c r="K800" s="181"/>
      <c r="L800" s="37"/>
      <c r="M800" s="181"/>
      <c r="N800" s="37"/>
      <c r="O800" s="181"/>
      <c r="P800" s="37"/>
      <c r="Q800" s="183"/>
      <c r="R800" s="37"/>
      <c r="S800" s="181"/>
      <c r="T800" s="37"/>
      <c r="U800" s="181"/>
      <c r="V800" s="38"/>
      <c r="W800" s="184"/>
      <c r="X800" s="27"/>
      <c r="Y800" s="181"/>
      <c r="Z800" s="27"/>
      <c r="AB800" s="26"/>
      <c r="AD800" s="25"/>
    </row>
    <row r="801" spans="3:30">
      <c r="C801" s="290"/>
      <c r="D801" s="293"/>
      <c r="E801" s="217"/>
      <c r="F801" s="213"/>
      <c r="G801" s="177"/>
      <c r="H801" s="24"/>
      <c r="I801" s="180"/>
      <c r="J801" s="33"/>
      <c r="K801" s="180"/>
      <c r="L801" s="33"/>
      <c r="M801" s="180"/>
      <c r="N801" s="33"/>
      <c r="O801" s="180"/>
      <c r="P801" s="33"/>
      <c r="Q801" s="183"/>
      <c r="R801" s="33"/>
      <c r="S801" s="180"/>
      <c r="T801" s="33"/>
      <c r="U801" s="180"/>
      <c r="V801" s="34"/>
      <c r="W801" s="184"/>
      <c r="X801" s="23"/>
      <c r="Y801" s="180"/>
      <c r="Z801" s="23"/>
      <c r="AB801" s="26"/>
      <c r="AD801" s="25"/>
    </row>
    <row r="802" spans="3:30">
      <c r="C802" s="291"/>
      <c r="D802" s="294"/>
      <c r="E802" s="217"/>
      <c r="F802" s="214"/>
      <c r="H802" s="26"/>
      <c r="J802" s="35"/>
      <c r="L802" s="35"/>
      <c r="N802" s="35"/>
      <c r="P802" s="35"/>
      <c r="Q802" s="183"/>
      <c r="R802" s="35"/>
      <c r="T802" s="35"/>
      <c r="V802" s="36"/>
      <c r="W802" s="184"/>
      <c r="X802" s="25"/>
      <c r="Z802" s="25"/>
      <c r="AB802" s="26"/>
      <c r="AD802" s="25"/>
    </row>
    <row r="803" spans="3:30">
      <c r="C803" s="292"/>
      <c r="D803" s="295"/>
      <c r="E803" s="217"/>
      <c r="F803" s="215"/>
      <c r="G803" s="176"/>
      <c r="H803" s="28"/>
      <c r="I803" s="181"/>
      <c r="J803" s="37"/>
      <c r="K803" s="181"/>
      <c r="L803" s="37"/>
      <c r="M803" s="181"/>
      <c r="N803" s="37"/>
      <c r="O803" s="181"/>
      <c r="P803" s="37"/>
      <c r="Q803" s="183"/>
      <c r="R803" s="37"/>
      <c r="S803" s="181"/>
      <c r="T803" s="37"/>
      <c r="U803" s="181"/>
      <c r="V803" s="38"/>
      <c r="W803" s="184"/>
      <c r="X803" s="27"/>
      <c r="Y803" s="181"/>
      <c r="Z803" s="27"/>
      <c r="AB803" s="26"/>
      <c r="AD803" s="25"/>
    </row>
  </sheetData>
  <sheetProtection sheet="1" objects="1" scenarios="1" formatCells="0" formatColumns="0"/>
  <protectedRanges>
    <protectedRange sqref="C3:C5" name="Range1"/>
    <protectedRange sqref="G1:G1048576" name="Range2"/>
    <protectedRange sqref="I1:I1048576" name="Range3"/>
    <protectedRange sqref="K1:K1048576" name="Range4"/>
    <protectedRange sqref="M1:M1048576" name="Range5"/>
    <protectedRange sqref="O1:O1048576" name="Range6"/>
    <protectedRange sqref="S1:S1048576" name="Range8"/>
    <protectedRange sqref="U1:U1048576" name="Range9"/>
    <protectedRange sqref="W1:W1048576" name="Range10"/>
    <protectedRange sqref="Y1:Y1048576" name="Range11"/>
    <protectedRange sqref="AA1:AA1048576" name="Range12"/>
    <protectedRange sqref="AC1:AC1048576" name="Range13"/>
    <protectedRange sqref="Q1:Q1048576" name="Range14"/>
    <protectedRange sqref="AE3:AF70" name="Range15"/>
    <protectedRange sqref="G3:AD803" name="Range16"/>
  </protectedRanges>
  <mergeCells count="563">
    <mergeCell ref="AE1:AF2"/>
    <mergeCell ref="AE30:AF31"/>
    <mergeCell ref="D3:D5"/>
    <mergeCell ref="D6:D8"/>
    <mergeCell ref="D9:D11"/>
    <mergeCell ref="D12:D14"/>
    <mergeCell ref="D15:D17"/>
    <mergeCell ref="D27:D29"/>
    <mergeCell ref="B2:D2"/>
    <mergeCell ref="C1:D1"/>
    <mergeCell ref="D30:D32"/>
    <mergeCell ref="C3:C5"/>
    <mergeCell ref="C6:C8"/>
    <mergeCell ref="C9:C11"/>
    <mergeCell ref="C12:C14"/>
    <mergeCell ref="C15:C17"/>
    <mergeCell ref="C18:C20"/>
    <mergeCell ref="D18:D20"/>
    <mergeCell ref="D21:D23"/>
    <mergeCell ref="D24:D26"/>
    <mergeCell ref="C21:C23"/>
    <mergeCell ref="C24:C26"/>
    <mergeCell ref="C27:C29"/>
    <mergeCell ref="D45:D47"/>
    <mergeCell ref="D57:D59"/>
    <mergeCell ref="C30:C32"/>
    <mergeCell ref="C33:C35"/>
    <mergeCell ref="C36:C38"/>
    <mergeCell ref="C39:C41"/>
    <mergeCell ref="C42:C44"/>
    <mergeCell ref="C45:C47"/>
    <mergeCell ref="D33:D35"/>
    <mergeCell ref="D36:D38"/>
    <mergeCell ref="D39:D41"/>
    <mergeCell ref="D42:D44"/>
    <mergeCell ref="D60:D62"/>
    <mergeCell ref="D63:D65"/>
    <mergeCell ref="D48:D50"/>
    <mergeCell ref="D51:D53"/>
    <mergeCell ref="D54:D56"/>
    <mergeCell ref="C48:C50"/>
    <mergeCell ref="C51:C53"/>
    <mergeCell ref="C54:C56"/>
    <mergeCell ref="C57:C59"/>
    <mergeCell ref="C60:C62"/>
    <mergeCell ref="C63:C65"/>
    <mergeCell ref="D75:D77"/>
    <mergeCell ref="D78:D80"/>
    <mergeCell ref="D81:D83"/>
    <mergeCell ref="D66:D68"/>
    <mergeCell ref="D69:D71"/>
    <mergeCell ref="D72:D74"/>
    <mergeCell ref="C66:C68"/>
    <mergeCell ref="C69:C71"/>
    <mergeCell ref="C72:C74"/>
    <mergeCell ref="C75:C77"/>
    <mergeCell ref="C78:C80"/>
    <mergeCell ref="C81:C83"/>
    <mergeCell ref="C105:C107"/>
    <mergeCell ref="D102:D104"/>
    <mergeCell ref="D93:D95"/>
    <mergeCell ref="D96:D98"/>
    <mergeCell ref="D99:D101"/>
    <mergeCell ref="D84:D86"/>
    <mergeCell ref="D87:D89"/>
    <mergeCell ref="D90:D92"/>
    <mergeCell ref="C84:C86"/>
    <mergeCell ref="C87:C89"/>
    <mergeCell ref="C90:C92"/>
    <mergeCell ref="C93:C95"/>
    <mergeCell ref="C96:C98"/>
    <mergeCell ref="C99:C101"/>
    <mergeCell ref="C102:C104"/>
    <mergeCell ref="D129:D131"/>
    <mergeCell ref="D105:D107"/>
    <mergeCell ref="D108:D110"/>
    <mergeCell ref="D120:D122"/>
    <mergeCell ref="D123:D125"/>
    <mergeCell ref="D126:D128"/>
    <mergeCell ref="D111:D113"/>
    <mergeCell ref="D114:D116"/>
    <mergeCell ref="D117:D119"/>
    <mergeCell ref="D147:D149"/>
    <mergeCell ref="D150:D152"/>
    <mergeCell ref="D153:D155"/>
    <mergeCell ref="D156:D158"/>
    <mergeCell ref="D159:D161"/>
    <mergeCell ref="D132:D134"/>
    <mergeCell ref="D135:D137"/>
    <mergeCell ref="D138:D140"/>
    <mergeCell ref="D141:D143"/>
    <mergeCell ref="D144:D146"/>
    <mergeCell ref="D177:D179"/>
    <mergeCell ref="D180:D182"/>
    <mergeCell ref="D183:D185"/>
    <mergeCell ref="D186:D188"/>
    <mergeCell ref="D189:D191"/>
    <mergeCell ref="D162:D164"/>
    <mergeCell ref="D165:D167"/>
    <mergeCell ref="D168:D170"/>
    <mergeCell ref="D171:D173"/>
    <mergeCell ref="D174:D176"/>
    <mergeCell ref="D207:D209"/>
    <mergeCell ref="D210:D212"/>
    <mergeCell ref="D213:D215"/>
    <mergeCell ref="D216:D218"/>
    <mergeCell ref="D219:D221"/>
    <mergeCell ref="D192:D194"/>
    <mergeCell ref="D195:D197"/>
    <mergeCell ref="D198:D200"/>
    <mergeCell ref="D201:D203"/>
    <mergeCell ref="D204:D206"/>
    <mergeCell ref="D237:D239"/>
    <mergeCell ref="D240:D242"/>
    <mergeCell ref="D243:D245"/>
    <mergeCell ref="D246:D248"/>
    <mergeCell ref="D249:D251"/>
    <mergeCell ref="D222:D224"/>
    <mergeCell ref="D225:D227"/>
    <mergeCell ref="D228:D230"/>
    <mergeCell ref="D231:D233"/>
    <mergeCell ref="D234:D236"/>
    <mergeCell ref="D267:D269"/>
    <mergeCell ref="D270:D272"/>
    <mergeCell ref="D273:D275"/>
    <mergeCell ref="D276:D278"/>
    <mergeCell ref="D279:D281"/>
    <mergeCell ref="D252:D254"/>
    <mergeCell ref="D255:D257"/>
    <mergeCell ref="D258:D260"/>
    <mergeCell ref="D261:D263"/>
    <mergeCell ref="D264:D266"/>
    <mergeCell ref="D297:D299"/>
    <mergeCell ref="D300:D302"/>
    <mergeCell ref="D303:D305"/>
    <mergeCell ref="D306:D308"/>
    <mergeCell ref="D309:D311"/>
    <mergeCell ref="D282:D284"/>
    <mergeCell ref="D285:D287"/>
    <mergeCell ref="D288:D290"/>
    <mergeCell ref="D291:D293"/>
    <mergeCell ref="D294:D296"/>
    <mergeCell ref="D327:D329"/>
    <mergeCell ref="D330:D332"/>
    <mergeCell ref="D333:D335"/>
    <mergeCell ref="D336:D338"/>
    <mergeCell ref="D339:D341"/>
    <mergeCell ref="D312:D314"/>
    <mergeCell ref="D315:D317"/>
    <mergeCell ref="D318:D320"/>
    <mergeCell ref="D321:D323"/>
    <mergeCell ref="D324:D326"/>
    <mergeCell ref="D357:D359"/>
    <mergeCell ref="D360:D362"/>
    <mergeCell ref="D363:D365"/>
    <mergeCell ref="D366:D368"/>
    <mergeCell ref="D369:D371"/>
    <mergeCell ref="D342:D344"/>
    <mergeCell ref="D345:D347"/>
    <mergeCell ref="D348:D350"/>
    <mergeCell ref="D351:D353"/>
    <mergeCell ref="D354:D356"/>
    <mergeCell ref="D387:D389"/>
    <mergeCell ref="D390:D392"/>
    <mergeCell ref="D393:D395"/>
    <mergeCell ref="D396:D398"/>
    <mergeCell ref="D399:D401"/>
    <mergeCell ref="D372:D374"/>
    <mergeCell ref="D375:D377"/>
    <mergeCell ref="D378:D380"/>
    <mergeCell ref="D381:D383"/>
    <mergeCell ref="D384:D386"/>
    <mergeCell ref="D417:D419"/>
    <mergeCell ref="D420:D422"/>
    <mergeCell ref="D423:D425"/>
    <mergeCell ref="D426:D428"/>
    <mergeCell ref="D429:D431"/>
    <mergeCell ref="D402:D404"/>
    <mergeCell ref="D405:D407"/>
    <mergeCell ref="D408:D410"/>
    <mergeCell ref="D411:D413"/>
    <mergeCell ref="D414:D416"/>
    <mergeCell ref="D447:D449"/>
    <mergeCell ref="D450:D452"/>
    <mergeCell ref="D453:D455"/>
    <mergeCell ref="D456:D458"/>
    <mergeCell ref="D459:D461"/>
    <mergeCell ref="D432:D434"/>
    <mergeCell ref="D435:D437"/>
    <mergeCell ref="D438:D440"/>
    <mergeCell ref="D441:D443"/>
    <mergeCell ref="D444:D446"/>
    <mergeCell ref="D477:D479"/>
    <mergeCell ref="D480:D482"/>
    <mergeCell ref="D483:D485"/>
    <mergeCell ref="D486:D488"/>
    <mergeCell ref="D489:D491"/>
    <mergeCell ref="D462:D464"/>
    <mergeCell ref="D465:D467"/>
    <mergeCell ref="D468:D470"/>
    <mergeCell ref="D471:D473"/>
    <mergeCell ref="D474:D476"/>
    <mergeCell ref="D510:D512"/>
    <mergeCell ref="D513:D515"/>
    <mergeCell ref="D516:D518"/>
    <mergeCell ref="D519:D521"/>
    <mergeCell ref="D492:D494"/>
    <mergeCell ref="D495:D497"/>
    <mergeCell ref="D498:D500"/>
    <mergeCell ref="D501:D503"/>
    <mergeCell ref="D504:D506"/>
    <mergeCell ref="D507:D509"/>
    <mergeCell ref="B633:B635"/>
    <mergeCell ref="B636:B638"/>
    <mergeCell ref="D540:D542"/>
    <mergeCell ref="D543:D545"/>
    <mergeCell ref="D546:D548"/>
    <mergeCell ref="D549:D551"/>
    <mergeCell ref="D552:D554"/>
    <mergeCell ref="D555:D557"/>
    <mergeCell ref="D558:D560"/>
    <mergeCell ref="D561:D563"/>
    <mergeCell ref="D564:D566"/>
    <mergeCell ref="B612:B614"/>
    <mergeCell ref="B615:B617"/>
    <mergeCell ref="B618:B620"/>
    <mergeCell ref="B621:B623"/>
    <mergeCell ref="B624:B626"/>
    <mergeCell ref="B597:B599"/>
    <mergeCell ref="B600:B602"/>
    <mergeCell ref="B603:B605"/>
    <mergeCell ref="B606:B608"/>
    <mergeCell ref="B609:B611"/>
    <mergeCell ref="B582:B584"/>
    <mergeCell ref="B585:B587"/>
    <mergeCell ref="D567:D569"/>
    <mergeCell ref="D570:D572"/>
    <mergeCell ref="C573:C575"/>
    <mergeCell ref="D573:D575"/>
    <mergeCell ref="C576:C578"/>
    <mergeCell ref="D576:D578"/>
    <mergeCell ref="C579:C581"/>
    <mergeCell ref="D579:D581"/>
    <mergeCell ref="B630:B632"/>
    <mergeCell ref="B627:B629"/>
    <mergeCell ref="B588:B590"/>
    <mergeCell ref="B591:B593"/>
    <mergeCell ref="B594:B596"/>
    <mergeCell ref="C582:C584"/>
    <mergeCell ref="D582:D584"/>
    <mergeCell ref="C585:C587"/>
    <mergeCell ref="D585:D587"/>
    <mergeCell ref="C588:C590"/>
    <mergeCell ref="D588:D590"/>
    <mergeCell ref="C591:C593"/>
    <mergeCell ref="D591:D593"/>
    <mergeCell ref="C594:C596"/>
    <mergeCell ref="D594:D596"/>
    <mergeCell ref="C597:C599"/>
    <mergeCell ref="D597:D599"/>
    <mergeCell ref="B567:B569"/>
    <mergeCell ref="B570:B572"/>
    <mergeCell ref="B573:B575"/>
    <mergeCell ref="B576:B578"/>
    <mergeCell ref="B579:B581"/>
    <mergeCell ref="D537:D539"/>
    <mergeCell ref="D522:D524"/>
    <mergeCell ref="D525:D527"/>
    <mergeCell ref="D528:D530"/>
    <mergeCell ref="D531:D533"/>
    <mergeCell ref="D534:D536"/>
    <mergeCell ref="C534:C536"/>
    <mergeCell ref="C537:C539"/>
    <mergeCell ref="C567:C569"/>
    <mergeCell ref="C570:C572"/>
    <mergeCell ref="C540:C542"/>
    <mergeCell ref="C543:C545"/>
    <mergeCell ref="C546:C548"/>
    <mergeCell ref="C549:C551"/>
    <mergeCell ref="C552:C554"/>
    <mergeCell ref="C555:C557"/>
    <mergeCell ref="C558:C560"/>
    <mergeCell ref="C561:C563"/>
    <mergeCell ref="C564:C566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216:C218"/>
    <mergeCell ref="C219:C221"/>
    <mergeCell ref="C222:C224"/>
    <mergeCell ref="C225:C227"/>
    <mergeCell ref="C228:C230"/>
    <mergeCell ref="C231:C233"/>
    <mergeCell ref="C234:C236"/>
    <mergeCell ref="C237:C239"/>
    <mergeCell ref="C240:C242"/>
    <mergeCell ref="C243:C245"/>
    <mergeCell ref="C246:C248"/>
    <mergeCell ref="C249:C251"/>
    <mergeCell ref="C252:C254"/>
    <mergeCell ref="C255:C257"/>
    <mergeCell ref="C258:C260"/>
    <mergeCell ref="C261:C263"/>
    <mergeCell ref="C264:C266"/>
    <mergeCell ref="C267:C269"/>
    <mergeCell ref="C270:C272"/>
    <mergeCell ref="C273:C275"/>
    <mergeCell ref="C276:C278"/>
    <mergeCell ref="C279:C281"/>
    <mergeCell ref="C282:C284"/>
    <mergeCell ref="C285:C287"/>
    <mergeCell ref="C288:C290"/>
    <mergeCell ref="C291:C293"/>
    <mergeCell ref="C294:C296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77:C479"/>
    <mergeCell ref="C480:C482"/>
    <mergeCell ref="C483:C485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AE35:AF36"/>
    <mergeCell ref="C510:C512"/>
    <mergeCell ref="C513:C515"/>
    <mergeCell ref="C516:C518"/>
    <mergeCell ref="C519:C521"/>
    <mergeCell ref="C522:C524"/>
    <mergeCell ref="C525:C527"/>
    <mergeCell ref="C528:C530"/>
    <mergeCell ref="C531:C533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456:C458"/>
    <mergeCell ref="C459:C461"/>
    <mergeCell ref="C462:C464"/>
    <mergeCell ref="C465:C467"/>
    <mergeCell ref="C468:C470"/>
    <mergeCell ref="C471:C473"/>
    <mergeCell ref="C474:C476"/>
    <mergeCell ref="C600:C602"/>
    <mergeCell ref="D600:D602"/>
    <mergeCell ref="C603:C605"/>
    <mergeCell ref="D603:D605"/>
    <mergeCell ref="C606:C608"/>
    <mergeCell ref="D606:D608"/>
    <mergeCell ref="C609:C611"/>
    <mergeCell ref="D609:D611"/>
    <mergeCell ref="C612:C614"/>
    <mergeCell ref="D612:D614"/>
    <mergeCell ref="C615:C617"/>
    <mergeCell ref="D615:D617"/>
    <mergeCell ref="C618:C620"/>
    <mergeCell ref="D618:D620"/>
    <mergeCell ref="C621:C623"/>
    <mergeCell ref="D621:D623"/>
    <mergeCell ref="C624:C626"/>
    <mergeCell ref="D624:D626"/>
    <mergeCell ref="C627:C629"/>
    <mergeCell ref="D627:D629"/>
    <mergeCell ref="C630:C632"/>
    <mergeCell ref="D630:D632"/>
    <mergeCell ref="C633:C635"/>
    <mergeCell ref="D633:D635"/>
    <mergeCell ref="C636:C638"/>
    <mergeCell ref="D636:D638"/>
    <mergeCell ref="C639:C641"/>
    <mergeCell ref="D639:D641"/>
    <mergeCell ref="C642:C644"/>
    <mergeCell ref="D642:D644"/>
    <mergeCell ref="C645:C647"/>
    <mergeCell ref="D645:D647"/>
    <mergeCell ref="C648:C650"/>
    <mergeCell ref="D648:D650"/>
    <mergeCell ref="C651:C653"/>
    <mergeCell ref="D651:D653"/>
    <mergeCell ref="C654:C656"/>
    <mergeCell ref="D654:D656"/>
    <mergeCell ref="C657:C659"/>
    <mergeCell ref="D657:D659"/>
    <mergeCell ref="C660:C662"/>
    <mergeCell ref="D660:D662"/>
    <mergeCell ref="C663:C665"/>
    <mergeCell ref="D663:D665"/>
    <mergeCell ref="C666:C668"/>
    <mergeCell ref="D666:D668"/>
    <mergeCell ref="C669:C671"/>
    <mergeCell ref="D669:D671"/>
    <mergeCell ref="C672:C674"/>
    <mergeCell ref="D672:D674"/>
    <mergeCell ref="C675:C677"/>
    <mergeCell ref="D675:D677"/>
    <mergeCell ref="C678:C680"/>
    <mergeCell ref="D678:D680"/>
    <mergeCell ref="C681:C683"/>
    <mergeCell ref="D681:D683"/>
    <mergeCell ref="C684:C686"/>
    <mergeCell ref="D684:D686"/>
    <mergeCell ref="C687:C689"/>
    <mergeCell ref="D687:D689"/>
    <mergeCell ref="C690:C692"/>
    <mergeCell ref="D690:D692"/>
    <mergeCell ref="C693:C695"/>
    <mergeCell ref="D693:D695"/>
    <mergeCell ref="C696:C698"/>
    <mergeCell ref="D696:D698"/>
    <mergeCell ref="C699:C701"/>
    <mergeCell ref="D699:D701"/>
    <mergeCell ref="C702:C704"/>
    <mergeCell ref="D702:D704"/>
    <mergeCell ref="C705:C707"/>
    <mergeCell ref="D705:D707"/>
    <mergeCell ref="C708:C710"/>
    <mergeCell ref="D708:D710"/>
    <mergeCell ref="C711:C713"/>
    <mergeCell ref="D711:D713"/>
    <mergeCell ref="C714:C716"/>
    <mergeCell ref="D714:D716"/>
    <mergeCell ref="C717:C719"/>
    <mergeCell ref="D717:D719"/>
    <mergeCell ref="C720:C722"/>
    <mergeCell ref="D720:D722"/>
    <mergeCell ref="C723:C725"/>
    <mergeCell ref="D723:D725"/>
    <mergeCell ref="C726:C728"/>
    <mergeCell ref="D726:D728"/>
    <mergeCell ref="C729:C731"/>
    <mergeCell ref="D729:D731"/>
    <mergeCell ref="C732:C734"/>
    <mergeCell ref="D732:D734"/>
    <mergeCell ref="C735:C737"/>
    <mergeCell ref="D735:D737"/>
    <mergeCell ref="C738:C740"/>
    <mergeCell ref="D738:D740"/>
    <mergeCell ref="C741:C743"/>
    <mergeCell ref="D741:D743"/>
    <mergeCell ref="C744:C746"/>
    <mergeCell ref="D744:D746"/>
    <mergeCell ref="C747:C749"/>
    <mergeCell ref="D747:D749"/>
    <mergeCell ref="C750:C752"/>
    <mergeCell ref="D750:D752"/>
    <mergeCell ref="C753:C755"/>
    <mergeCell ref="D753:D755"/>
    <mergeCell ref="C756:C758"/>
    <mergeCell ref="D756:D758"/>
    <mergeCell ref="C759:C761"/>
    <mergeCell ref="D759:D761"/>
    <mergeCell ref="C762:C764"/>
    <mergeCell ref="D762:D764"/>
    <mergeCell ref="C765:C767"/>
    <mergeCell ref="D765:D767"/>
    <mergeCell ref="C768:C770"/>
    <mergeCell ref="D768:D770"/>
    <mergeCell ref="C771:C773"/>
    <mergeCell ref="D771:D773"/>
    <mergeCell ref="C774:C776"/>
    <mergeCell ref="D774:D776"/>
    <mergeCell ref="C792:C794"/>
    <mergeCell ref="D792:D794"/>
    <mergeCell ref="C795:C797"/>
    <mergeCell ref="D795:D797"/>
    <mergeCell ref="C798:C800"/>
    <mergeCell ref="D798:D800"/>
    <mergeCell ref="C801:C803"/>
    <mergeCell ref="D801:D803"/>
    <mergeCell ref="C777:C779"/>
    <mergeCell ref="D777:D779"/>
    <mergeCell ref="C780:C782"/>
    <mergeCell ref="D780:D782"/>
    <mergeCell ref="C783:C785"/>
    <mergeCell ref="D783:D785"/>
    <mergeCell ref="C786:C788"/>
    <mergeCell ref="D786:D788"/>
    <mergeCell ref="C789:C791"/>
    <mergeCell ref="D789:D791"/>
  </mergeCells>
  <conditionalFormatting sqref="C1:C1048576">
    <cfRule type="expression" dxfId="23" priority="7">
      <formula>C1=OR(44509, 44511)</formula>
    </cfRule>
  </conditionalFormatting>
  <conditionalFormatting sqref="C1:D803">
    <cfRule type="expression" dxfId="22" priority="8">
      <formula>$C1=TODAY()</formula>
    </cfRule>
  </conditionalFormatting>
  <conditionalFormatting sqref="F1">
    <cfRule type="expression" dxfId="21" priority="2">
      <formula>F1&lt;0.75</formula>
    </cfRule>
    <cfRule type="expression" dxfId="20" priority="3">
      <formula>F1&lt;0.89</formula>
    </cfRule>
    <cfRule type="expression" dxfId="19" priority="4">
      <formula>F1&gt;0.89</formula>
    </cfRule>
  </conditionalFormatting>
  <conditionalFormatting sqref="H2">
    <cfRule type="expression" dxfId="18" priority="10">
      <formula>H2:Z2&lt;=0.7499999</formula>
    </cfRule>
    <cfRule type="expression" dxfId="17" priority="11">
      <formula>H2:Z2&lt;=0.8999999</formula>
    </cfRule>
    <cfRule type="expression" dxfId="16" priority="12">
      <formula>H2:Z2&gt;=0.9</formula>
    </cfRule>
  </conditionalFormatting>
  <conditionalFormatting sqref="H3:AD47 R48:AD62 H48:P803 R63:V803 X63:AD803">
    <cfRule type="expression" dxfId="15" priority="51">
      <formula>G3="Non-service"</formula>
    </cfRule>
    <cfRule type="expression" dxfId="14" priority="52">
      <formula>H3="Start"</formula>
    </cfRule>
    <cfRule type="expression" dxfId="13" priority="53">
      <formula>H3="Non-service"</formula>
    </cfRule>
    <cfRule type="expression" dxfId="12" priority="54">
      <formula>H3="Tardy"</formula>
    </cfRule>
    <cfRule type="expression" dxfId="11" priority="55">
      <formula>H3="Excused"</formula>
    </cfRule>
    <cfRule type="expression" dxfId="10" priority="56">
      <formula>H3="Absent"</formula>
    </cfRule>
    <cfRule type="expression" dxfId="9" priority="57">
      <formula>H3="Present"</formula>
    </cfRule>
  </conditionalFormatting>
  <conditionalFormatting sqref="H3:AD62 H63:V803 X63:AD803">
    <cfRule type="expression" dxfId="8" priority="5">
      <formula>H3="Very Early Leave"</formula>
    </cfRule>
    <cfRule type="expression" dxfId="7" priority="6">
      <formula>H3="Early Leave"</formula>
    </cfRule>
  </conditionalFormatting>
  <conditionalFormatting sqref="J2">
    <cfRule type="expression" dxfId="6" priority="91">
      <formula>J2:AF2&lt;=0.7499999</formula>
    </cfRule>
    <cfRule type="expression" dxfId="5" priority="92">
      <formula>J2:AF2&lt;=0.8999999</formula>
    </cfRule>
    <cfRule type="expression" dxfId="4" priority="93">
      <formula>J2:AF2&gt;=0.9</formula>
    </cfRule>
  </conditionalFormatting>
  <conditionalFormatting sqref="L2 N2 P2 R2 T2 V2 X2 Z2 AD2 AB2">
    <cfRule type="expression" dxfId="3" priority="100">
      <formula>L2:AJ2&lt;=0.7499999</formula>
    </cfRule>
    <cfRule type="expression" dxfId="2" priority="101">
      <formula>L2:AJ2&lt;=0.8999999</formula>
    </cfRule>
    <cfRule type="expression" dxfId="1" priority="102">
      <formula>L2:AJ2&gt;=0.9</formula>
    </cfRule>
  </conditionalFormatting>
  <dataValidations count="2">
    <dataValidation allowBlank="1" showInputMessage="1" showErrorMessage="1" sqref="AE3:AH17 G3:G803 AC1:AC1048576 AA1:AA1048576 Y1:Y1048576 W1:W1048576 Q1:Q1048576 M1:M1048576 K1:K1048576 I1:I1048576 U1:U1048576 O1:O1048576 S1:S1048576" xr:uid="{701A30C8-790B-44A1-9F50-29BF69A95EEB}"/>
    <dataValidation type="list" allowBlank="1" showInputMessage="1" showErrorMessage="1" sqref="V3:V803 P3:P803 N3:N803 T3:T803 H3:H803 J3:J803 L3:L803 R3:R803 X3:X803 Z3:Z803 AB3:AB803 AD3:AD803" xr:uid="{4EDE399F-9B98-4B01-A15C-5168748643D6}">
      <formula1>"Present, Absent, Excused, Tardy, Early Leave, Very Early Leave,Start"</formula1>
    </dataValidation>
  </dataValidations>
  <hyperlinks>
    <hyperlink ref="AF29" r:id="rId1" xr:uid="{C3DA38F8-3A13-4531-9E87-AF1D222699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BCC-898D-4AD3-881C-1C2C232D3E43}">
  <dimension ref="A1:AB43"/>
  <sheetViews>
    <sheetView topLeftCell="F1" workbookViewId="0">
      <pane ySplit="1" topLeftCell="A2" activePane="bottomLeft" state="frozen"/>
      <selection pane="bottomLeft" activeCell="G14" sqref="G14"/>
      <selection activeCell="B29" sqref="B29"/>
    </sheetView>
  </sheetViews>
  <sheetFormatPr defaultColWidth="9.140625" defaultRowHeight="15"/>
  <cols>
    <col min="1" max="1" width="12.42578125" customWidth="1"/>
    <col min="2" max="2" width="11.85546875" customWidth="1"/>
    <col min="4" max="4" width="11.7109375" customWidth="1"/>
    <col min="5" max="5" width="10.7109375" customWidth="1"/>
    <col min="6" max="6" width="12.28515625" customWidth="1"/>
    <col min="7" max="7" width="11.140625" customWidth="1"/>
    <col min="8" max="8" width="10.140625" customWidth="1"/>
    <col min="9" max="9" width="11.42578125" customWidth="1"/>
    <col min="10" max="10" width="10.85546875" customWidth="1"/>
    <col min="11" max="11" width="0.28515625" customWidth="1"/>
    <col min="12" max="12" width="8.28515625" hidden="1" customWidth="1"/>
    <col min="13" max="13" width="9.140625" bestFit="1" customWidth="1"/>
    <col min="14" max="14" width="9.5703125" hidden="1" customWidth="1"/>
    <col min="15" max="15" width="22.42578125" customWidth="1"/>
    <col min="17" max="17" width="0" hidden="1" customWidth="1"/>
    <col min="18" max="18" width="11.5703125" hidden="1" customWidth="1"/>
    <col min="19" max="28" width="0" hidden="1" customWidth="1"/>
  </cols>
  <sheetData>
    <row r="1" spans="1:26">
      <c r="A1" s="132">
        <f>Attendance!C3</f>
        <v>45663</v>
      </c>
      <c r="B1" s="133" t="str">
        <f>Attendance!G1</f>
        <v>TBA</v>
      </c>
      <c r="C1" s="133" t="str">
        <f>Attendance!I1</f>
        <v>TBA</v>
      </c>
      <c r="D1" s="133" t="str">
        <f>Attendance!K1</f>
        <v>TBA</v>
      </c>
      <c r="E1" s="133" t="str">
        <f>Attendance!M1</f>
        <v>TBA</v>
      </c>
      <c r="F1" s="133" t="str">
        <f>Attendance!O1</f>
        <v>TBA</v>
      </c>
      <c r="G1" s="133" t="str">
        <f>Attendance!Q1</f>
        <v>TBA</v>
      </c>
      <c r="H1" s="133" t="str">
        <f>Attendance!S1</f>
        <v>TBA</v>
      </c>
      <c r="I1" s="133" t="str">
        <f>Attendance!U1</f>
        <v>TBA</v>
      </c>
      <c r="J1" s="133" t="str">
        <f>Attendance!W1</f>
        <v>TBA</v>
      </c>
      <c r="K1" s="134"/>
      <c r="L1" s="134"/>
      <c r="M1" s="146" t="s">
        <v>10</v>
      </c>
    </row>
    <row r="2" spans="1:26" ht="15" customHeight="1">
      <c r="A2" s="317" t="s">
        <v>88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9"/>
      <c r="O2" s="320" t="s">
        <v>89</v>
      </c>
      <c r="P2" s="320"/>
    </row>
    <row r="3" spans="1:26">
      <c r="A3" s="60" t="s">
        <v>40</v>
      </c>
      <c r="B3" cm="1">
        <f t="array" ref="B3">SUMPRODUCT((TEXT(Attendance!$A$3:$A$500,"ddd")=A3)*(Attendance!H$3:H$500="Tardy"))</f>
        <v>0</v>
      </c>
      <c r="C3" cm="1">
        <f t="array" ref="C3">SUMPRODUCT((TEXT(Attendance!$A$3:$A$500,"ddd")=A3)*(Attendance!J$3:J$500="Tardy"))</f>
        <v>0</v>
      </c>
      <c r="D3" cm="1">
        <f t="array" ref="D3">SUMPRODUCT((TEXT(Attendance!$A$3:$A$500,"ddd")=A3)*(Attendance!L$3:L$500="Tardy"))</f>
        <v>0</v>
      </c>
      <c r="E3" cm="1">
        <f t="array" ref="E3">SUMPRODUCT((TEXT(Attendance!$A$3:$A$500,"ddd")=A3)*(Attendance!N$3:N$500="Tardy"))</f>
        <v>0</v>
      </c>
      <c r="F3" cm="1">
        <f t="array" ref="F3">SUMPRODUCT((TEXT(Attendance!$A$3:$A$500,"ddd")=A3)*(Attendance!P$3:P$500="Tardy"))</f>
        <v>0</v>
      </c>
      <c r="G3" cm="1">
        <f t="array" ref="G3">SUMPRODUCT((TEXT(Attendance!$A$3:$A$500,"ddd")=A3)*(Attendance!R$3:R$500="Tardy"))</f>
        <v>0</v>
      </c>
      <c r="H3" cm="1">
        <f t="array" ref="H3">SUMPRODUCT((TEXT(Attendance!$A$3:$A$500,"ddd")=A3)*(Attendance!T$3:T$500="Tardy"))</f>
        <v>0</v>
      </c>
      <c r="I3" cm="1">
        <f t="array" ref="I3">SUMPRODUCT((TEXT(Attendance!$A$3:$A$500,"ddd")=A3)*(Attendance!V$3:V$500="Tardy"))</f>
        <v>0</v>
      </c>
      <c r="J3" cm="1">
        <f t="array" ref="J3">SUMPRODUCT((TEXT(Attendance!$A$3:$A$500,"ddd")=A3)*(Attendance!X$3:X$500="Tardy"))</f>
        <v>0</v>
      </c>
      <c r="K3">
        <v>0</v>
      </c>
      <c r="M3" s="147">
        <f>SUM(B3:J3)</f>
        <v>0</v>
      </c>
      <c r="O3" s="320"/>
      <c r="P3" s="320"/>
      <c r="Q3" s="20">
        <f>B3/3</f>
        <v>0</v>
      </c>
      <c r="R3" s="20">
        <f t="shared" ref="R3:Z3" si="0">C3/3</f>
        <v>0</v>
      </c>
      <c r="S3" s="20">
        <f t="shared" si="0"/>
        <v>0</v>
      </c>
      <c r="T3" s="20">
        <f t="shared" si="0"/>
        <v>0</v>
      </c>
      <c r="U3" s="20">
        <f t="shared" si="0"/>
        <v>0</v>
      </c>
      <c r="V3" s="20">
        <f t="shared" si="0"/>
        <v>0</v>
      </c>
      <c r="W3" s="20">
        <f t="shared" si="0"/>
        <v>0</v>
      </c>
      <c r="X3" s="20">
        <f t="shared" si="0"/>
        <v>0</v>
      </c>
      <c r="Y3" s="20">
        <f t="shared" si="0"/>
        <v>0</v>
      </c>
      <c r="Z3" s="20">
        <f t="shared" si="0"/>
        <v>0</v>
      </c>
    </row>
    <row r="4" spans="1:26">
      <c r="A4" s="60" t="s">
        <v>90</v>
      </c>
      <c r="B4" cm="1">
        <f t="array" ref="B4">SUMPRODUCT((TEXT(Attendance!$A$3:$A$500,"ddd")=A4)*(Attendance!H$3:H$500="Tardy"))</f>
        <v>0</v>
      </c>
      <c r="C4" cm="1">
        <f t="array" ref="C4">SUMPRODUCT((TEXT(Attendance!$A$3:$A$500,"ddd")=A4)*(Attendance!J$3:J$500="Tardy"))</f>
        <v>0</v>
      </c>
      <c r="D4" cm="1">
        <f t="array" ref="D4">SUMPRODUCT((TEXT(Attendance!$A$3:$A$500,"ddd")=A4)*(Attendance!L$3:L$500="Tardy"))</f>
        <v>0</v>
      </c>
      <c r="E4" cm="1">
        <f t="array" ref="E4">SUMPRODUCT((TEXT(Attendance!$A$3:$A$500,"ddd")=A4)*(Attendance!N$3:N$500="Tardy"))</f>
        <v>0</v>
      </c>
      <c r="F4" cm="1">
        <f t="array" ref="F4">SUMPRODUCT((TEXT(Attendance!$A$3:$A$500,"ddd")=A4)*(Attendance!P$3:P$500="Tardy"))</f>
        <v>0</v>
      </c>
      <c r="G4" cm="1">
        <f t="array" ref="G4">SUMPRODUCT((TEXT(Attendance!$A$3:$A$500,"ddd")=A4)*(Attendance!R$3:R$500="Tardy"))</f>
        <v>0</v>
      </c>
      <c r="H4" cm="1">
        <f t="array" ref="H4">SUMPRODUCT((TEXT(Attendance!$A$3:$A$500,"ddd")=A4)*(Attendance!T$3:T$500="Tardy"))</f>
        <v>0</v>
      </c>
      <c r="I4" cm="1">
        <f t="array" ref="I4">SUMPRODUCT((TEXT(Attendance!$A$3:$A$500,"ddd")=A4)*(Attendance!V$3:V$500="Tardy"))</f>
        <v>0</v>
      </c>
      <c r="J4" cm="1">
        <f t="array" ref="J4">SUMPRODUCT((TEXT(Attendance!$A$3:$A$500,"ddd")=A4)*(Attendance!X$3:X$500="Tardy"))</f>
        <v>0</v>
      </c>
      <c r="K4">
        <v>0</v>
      </c>
      <c r="M4" s="147">
        <f>SUM(B4:J4)</f>
        <v>0</v>
      </c>
      <c r="O4" s="320"/>
      <c r="P4" s="320"/>
      <c r="Q4" s="20">
        <f t="shared" ref="Q4:Q8" si="1">B4/3</f>
        <v>0</v>
      </c>
      <c r="R4" s="20">
        <f t="shared" ref="R4:R8" si="2">C4/3</f>
        <v>0</v>
      </c>
      <c r="S4" s="20">
        <f t="shared" ref="S4:S8" si="3">D4/3</f>
        <v>0</v>
      </c>
      <c r="T4" s="20">
        <f t="shared" ref="T4:T8" si="4">E4/3</f>
        <v>0</v>
      </c>
      <c r="U4" s="20">
        <f t="shared" ref="U4:U8" si="5">F4/3</f>
        <v>0</v>
      </c>
      <c r="V4" s="20">
        <f t="shared" ref="V4:V8" si="6">G4/3</f>
        <v>0</v>
      </c>
      <c r="W4" s="20">
        <f t="shared" ref="W4:W8" si="7">H4/3</f>
        <v>0</v>
      </c>
      <c r="X4" s="20">
        <f t="shared" ref="X4:X8" si="8">I4/3</f>
        <v>0</v>
      </c>
      <c r="Y4" s="20">
        <f t="shared" ref="Y4:Y8" si="9">J4/3</f>
        <v>0</v>
      </c>
      <c r="Z4" s="20">
        <f t="shared" ref="Z4:Z8" si="10">K4/3</f>
        <v>0</v>
      </c>
    </row>
    <row r="5" spans="1:26">
      <c r="A5" s="60" t="s">
        <v>91</v>
      </c>
      <c r="B5" cm="1">
        <f t="array" ref="B5">SUMPRODUCT((TEXT(Attendance!$A$3:$A$500,"ddd")=A5)*(Attendance!H$3:H$500="Tardy"))</f>
        <v>0</v>
      </c>
      <c r="C5" cm="1">
        <f t="array" ref="C5">SUMPRODUCT((TEXT(Attendance!$A$3:$A$500,"ddd")=A5)*(Attendance!J$3:J$500="Tardy"))</f>
        <v>0</v>
      </c>
      <c r="D5" cm="1">
        <f t="array" ref="D5">SUMPRODUCT((TEXT(Attendance!$A$3:$A$500,"ddd")=A5)*(Attendance!L$3:L$500="Tardy"))</f>
        <v>0</v>
      </c>
      <c r="E5" cm="1">
        <f t="array" ref="E5">SUMPRODUCT((TEXT(Attendance!$A$3:$A$500,"ddd")=A5)*(Attendance!N$3:N$500="Tardy"))</f>
        <v>0</v>
      </c>
      <c r="F5" cm="1">
        <f t="array" ref="F5">SUMPRODUCT((TEXT(Attendance!$A$3:$A$500,"ddd")=A5)*(Attendance!P$3:P$500="Tardy"))</f>
        <v>0</v>
      </c>
      <c r="G5" cm="1">
        <f t="array" ref="G5">SUMPRODUCT((TEXT(Attendance!$A$3:$A$500,"ddd")=A5)*(Attendance!R$3:R$500="Tardy"))</f>
        <v>0</v>
      </c>
      <c r="H5" cm="1">
        <f t="array" ref="H5">SUMPRODUCT((TEXT(Attendance!$A$3:$A$500,"ddd")=A5)*(Attendance!T$3:T$500="Tardy"))</f>
        <v>0</v>
      </c>
      <c r="I5" cm="1">
        <f t="array" ref="I5">SUMPRODUCT((TEXT(Attendance!$A$3:$A$500,"ddd")=A5)*(Attendance!V$3:V$500="Tardy"))</f>
        <v>0</v>
      </c>
      <c r="J5" cm="1">
        <f t="array" ref="J5">SUMPRODUCT((TEXT(Attendance!$A$3:$A$500,"ddd")=A5)*(Attendance!X$3:X$500="Tardy"))</f>
        <v>0</v>
      </c>
      <c r="K5">
        <v>0</v>
      </c>
      <c r="M5" s="147">
        <f>SUM(B5:J5)</f>
        <v>0</v>
      </c>
      <c r="O5" s="320"/>
      <c r="P5" s="320"/>
      <c r="Q5" s="20">
        <f t="shared" si="1"/>
        <v>0</v>
      </c>
      <c r="R5" s="20">
        <f t="shared" si="2"/>
        <v>0</v>
      </c>
      <c r="S5" s="20">
        <f t="shared" si="3"/>
        <v>0</v>
      </c>
      <c r="T5" s="20">
        <f t="shared" si="4"/>
        <v>0</v>
      </c>
      <c r="U5" s="20">
        <f t="shared" si="5"/>
        <v>0</v>
      </c>
      <c r="V5" s="20">
        <f t="shared" si="6"/>
        <v>0</v>
      </c>
      <c r="W5" s="20">
        <f t="shared" si="7"/>
        <v>0</v>
      </c>
      <c r="X5" s="20">
        <f t="shared" si="8"/>
        <v>0</v>
      </c>
      <c r="Y5" s="20">
        <f t="shared" si="9"/>
        <v>0</v>
      </c>
      <c r="Z5" s="20">
        <f t="shared" si="10"/>
        <v>0</v>
      </c>
    </row>
    <row r="6" spans="1:26">
      <c r="A6" s="60" t="s">
        <v>92</v>
      </c>
      <c r="B6" cm="1">
        <f t="array" ref="B6">SUMPRODUCT((TEXT(Attendance!$A$3:$A$500,"ddd")=A6)*(Attendance!H$3:H$500="Tardy"))</f>
        <v>0</v>
      </c>
      <c r="C6" cm="1">
        <f t="array" ref="C6">SUMPRODUCT((TEXT(Attendance!$A$3:$A$500,"ddd")=A6)*(Attendance!J$3:J$500="Tardy"))</f>
        <v>0</v>
      </c>
      <c r="D6" cm="1">
        <f t="array" ref="D6">SUMPRODUCT((TEXT(Attendance!$A$3:$A$500,"ddd")=A6)*(Attendance!L$3:L$500="Tardy"))</f>
        <v>0</v>
      </c>
      <c r="E6" cm="1">
        <f t="array" ref="E6">SUMPRODUCT((TEXT(Attendance!$A$3:$A$500,"ddd")=A6)*(Attendance!N$3:N$500="Tardy"))</f>
        <v>0</v>
      </c>
      <c r="F6" cm="1">
        <f t="array" ref="F6">SUMPRODUCT((TEXT(Attendance!$A$3:$A$500,"ddd")=A6)*(Attendance!P$3:P$500="Tardy"))</f>
        <v>0</v>
      </c>
      <c r="G6" cm="1">
        <f t="array" ref="G6">SUMPRODUCT((TEXT(Attendance!$A$3:$A$500,"ddd")=A6)*(Attendance!R$3:R$500="Tardy"))</f>
        <v>0</v>
      </c>
      <c r="H6" cm="1">
        <f t="array" ref="H6">SUMPRODUCT((TEXT(Attendance!$A$3:$A$500,"ddd")=A6)*(Attendance!T$3:T$500="Tardy"))</f>
        <v>0</v>
      </c>
      <c r="I6" cm="1">
        <f t="array" ref="I6">SUMPRODUCT((TEXT(Attendance!$A$3:$A$500,"ddd")=A6)*(Attendance!V$3:V$500="Tardy"))</f>
        <v>0</v>
      </c>
      <c r="J6" cm="1">
        <f t="array" ref="J6">SUMPRODUCT((TEXT(Attendance!$A$3:$A$500,"ddd")=A6)*(Attendance!X$3:X$500="Tardy"))</f>
        <v>0</v>
      </c>
      <c r="K6">
        <v>0</v>
      </c>
      <c r="M6" s="147">
        <f>SUM(B6:J6)</f>
        <v>0</v>
      </c>
      <c r="O6" s="320"/>
      <c r="P6" s="320"/>
      <c r="Q6" s="20">
        <f t="shared" si="1"/>
        <v>0</v>
      </c>
      <c r="R6" s="20">
        <f t="shared" si="2"/>
        <v>0</v>
      </c>
      <c r="S6" s="20">
        <f t="shared" si="3"/>
        <v>0</v>
      </c>
      <c r="T6" s="20">
        <f t="shared" si="4"/>
        <v>0</v>
      </c>
      <c r="U6" s="20">
        <f t="shared" si="5"/>
        <v>0</v>
      </c>
      <c r="V6" s="20">
        <f t="shared" si="6"/>
        <v>0</v>
      </c>
      <c r="W6" s="20">
        <f t="shared" si="7"/>
        <v>0</v>
      </c>
      <c r="X6" s="20">
        <f t="shared" si="8"/>
        <v>0</v>
      </c>
      <c r="Y6" s="20">
        <f t="shared" si="9"/>
        <v>0</v>
      </c>
      <c r="Z6" s="20">
        <f t="shared" si="10"/>
        <v>0</v>
      </c>
    </row>
    <row r="7" spans="1:26">
      <c r="A7" s="60" t="s">
        <v>93</v>
      </c>
      <c r="B7" cm="1">
        <f t="array" ref="B7">SUMPRODUCT((TEXT(Attendance!$A$3:$A$500,"ddd")=A7)*(Attendance!H$3:H$500="Tardy"))</f>
        <v>0</v>
      </c>
      <c r="C7" cm="1">
        <f t="array" ref="C7">SUMPRODUCT((TEXT(Attendance!$A$3:$A$500,"ddd")=A7)*(Attendance!J$3:J$500="Tardy"))</f>
        <v>0</v>
      </c>
      <c r="D7" cm="1">
        <f t="array" ref="D7">SUMPRODUCT((TEXT(Attendance!$A$3:$A$500,"ddd")=A7)*(Attendance!L$3:L$500="Tardy"))</f>
        <v>0</v>
      </c>
      <c r="E7" cm="1">
        <f t="array" ref="E7">SUMPRODUCT((TEXT(Attendance!$A$3:$A$500,"ddd")=A7)*(Attendance!N$3:N$500="Tardy"))</f>
        <v>0</v>
      </c>
      <c r="F7" cm="1">
        <f t="array" ref="F7">SUMPRODUCT((TEXT(Attendance!$A$3:$A$500,"ddd")=A7)*(Attendance!P$3:P$500="Tardy"))</f>
        <v>0</v>
      </c>
      <c r="G7" cm="1">
        <f t="array" ref="G7">SUMPRODUCT((TEXT(Attendance!$A$3:$A$500,"ddd")=A7)*(Attendance!R$3:R$500="Tardy"))</f>
        <v>0</v>
      </c>
      <c r="H7" cm="1">
        <f t="array" ref="H7">SUMPRODUCT((TEXT(Attendance!$A$3:$A$500,"ddd")=A7)*(Attendance!T$3:T$500="Tardy"))</f>
        <v>0</v>
      </c>
      <c r="I7" cm="1">
        <f t="array" ref="I7">SUMPRODUCT((TEXT(Attendance!$A$3:$A$500,"ddd")=A7)*(Attendance!V$3:V$500="Tardy"))</f>
        <v>0</v>
      </c>
      <c r="J7" cm="1">
        <f t="array" ref="J7">SUMPRODUCT((TEXT(Attendance!$A$3:$A$500,"ddd")=A7)*(Attendance!X$3:X$500="Tardy"))</f>
        <v>0</v>
      </c>
      <c r="K7">
        <v>10</v>
      </c>
      <c r="M7" s="147">
        <f>SUM(B7:J7)</f>
        <v>0</v>
      </c>
      <c r="O7" s="320"/>
      <c r="P7" s="320"/>
      <c r="Q7" s="20">
        <f t="shared" si="1"/>
        <v>0</v>
      </c>
      <c r="R7" s="20">
        <f t="shared" si="2"/>
        <v>0</v>
      </c>
      <c r="S7" s="20">
        <f t="shared" si="3"/>
        <v>0</v>
      </c>
      <c r="T7" s="20">
        <f t="shared" si="4"/>
        <v>0</v>
      </c>
      <c r="U7" s="20">
        <f t="shared" si="5"/>
        <v>0</v>
      </c>
      <c r="V7" s="20">
        <f t="shared" si="6"/>
        <v>0</v>
      </c>
      <c r="W7" s="20">
        <f t="shared" si="7"/>
        <v>0</v>
      </c>
      <c r="X7" s="20">
        <f t="shared" si="8"/>
        <v>0</v>
      </c>
      <c r="Y7" s="20">
        <f t="shared" si="9"/>
        <v>0</v>
      </c>
      <c r="Z7" s="20">
        <f t="shared" si="10"/>
        <v>3.3333333333333335</v>
      </c>
    </row>
    <row r="8" spans="1:26">
      <c r="A8" s="321"/>
      <c r="B8" s="322"/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3"/>
      <c r="O8" s="320"/>
      <c r="P8" s="320"/>
    </row>
    <row r="9" spans="1:26">
      <c r="A9" s="321"/>
      <c r="B9" s="322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3"/>
      <c r="O9" s="320"/>
      <c r="P9" s="320"/>
    </row>
    <row r="10" spans="1:26">
      <c r="A10" s="317" t="s">
        <v>94</v>
      </c>
      <c r="B10" s="318"/>
      <c r="C10" s="318"/>
      <c r="D10" s="318"/>
      <c r="E10" s="318"/>
      <c r="F10" s="318"/>
      <c r="G10" s="318"/>
      <c r="H10" s="318"/>
      <c r="I10" s="318"/>
      <c r="J10" s="318"/>
      <c r="K10" s="318"/>
      <c r="L10" s="318"/>
      <c r="M10" s="319"/>
    </row>
    <row r="11" spans="1:26">
      <c r="A11" s="60" t="s">
        <v>40</v>
      </c>
      <c r="B11" cm="1">
        <f t="array" ref="B11">SUMPRODUCT((TEXT(Attendance!$A$3:$A$500,"ddd")=$A11)*(Attendance!H$3:H$500="Absent"))</f>
        <v>0</v>
      </c>
      <c r="C11" cm="1">
        <f t="array" ref="C11">SUMPRODUCT((TEXT(Attendance!$A$3:$A$500,"ddd")=A11)*(Attendance!J$3:J$500="Absent"))</f>
        <v>0</v>
      </c>
      <c r="D11" cm="1">
        <f t="array" ref="D11">SUMPRODUCT((TEXT(Attendance!$A$3:$A$500,"ddd")=A11)*(Attendance!L$3:L$500="Absent"))</f>
        <v>0</v>
      </c>
      <c r="E11" cm="1">
        <f t="array" ref="E11">SUMPRODUCT((TEXT(Attendance!$A$3:$A$500,"ddd")=A11)*(Attendance!N$3:N$500="Absent"))</f>
        <v>0</v>
      </c>
      <c r="F11" cm="1">
        <f t="array" ref="F11">SUMPRODUCT((TEXT(Attendance!$A$3:$A$500,"ddd")=A11)*(Attendance!P$3:P$500="Absent"))</f>
        <v>0</v>
      </c>
      <c r="G11" cm="1">
        <f t="array" ref="G11">SUMPRODUCT((TEXT(Attendance!$A$3:$A$500,"ddd")=A11)*(Attendance!R$3:R$500="Absent"))</f>
        <v>0</v>
      </c>
      <c r="H11" cm="1">
        <f t="array" ref="H11">SUMPRODUCT((TEXT(Attendance!$A$3:$A$500,"ddd")=A11)*(Attendance!T$3:T$500="Absent"))</f>
        <v>0</v>
      </c>
      <c r="I11" cm="1">
        <f t="array" ref="I11">SUMPRODUCT((TEXT(Attendance!$A$3:$A$500,"ddd")=A11)*(Attendance!V$3:V$500="Absent"))</f>
        <v>0</v>
      </c>
      <c r="J11" cm="1">
        <f t="array" ref="J11">SUMPRODUCT((TEXT(Attendance!$A$3:$A$500,"ddd")=A11)*(Attendance!X$3:X$500="Absent"))</f>
        <v>0</v>
      </c>
      <c r="K11">
        <v>0</v>
      </c>
      <c r="M11" s="147">
        <f>SUM(B11:J11)</f>
        <v>0</v>
      </c>
      <c r="Q11" s="20">
        <f>B11/3</f>
        <v>0</v>
      </c>
      <c r="R11" s="20">
        <f t="shared" ref="R11:R15" si="11">C11/3</f>
        <v>0</v>
      </c>
      <c r="S11" s="20">
        <f t="shared" ref="S11:S15" si="12">D11/3</f>
        <v>0</v>
      </c>
      <c r="T11" s="20">
        <f t="shared" ref="T11:T15" si="13">E11/3</f>
        <v>0</v>
      </c>
      <c r="U11" s="20">
        <f t="shared" ref="U11:U15" si="14">F11/3</f>
        <v>0</v>
      </c>
      <c r="V11" s="20">
        <f t="shared" ref="V11:V15" si="15">G11/3</f>
        <v>0</v>
      </c>
      <c r="W11" s="20">
        <f t="shared" ref="W11:W15" si="16">H11/3</f>
        <v>0</v>
      </c>
      <c r="X11" s="20">
        <f t="shared" ref="X11:X15" si="17">I11/3</f>
        <v>0</v>
      </c>
      <c r="Y11" s="20">
        <f t="shared" ref="Y11:Y15" si="18">J11/3</f>
        <v>0</v>
      </c>
      <c r="Z11" s="20">
        <f t="shared" ref="Z11:Z15" si="19">K11/3</f>
        <v>0</v>
      </c>
    </row>
    <row r="12" spans="1:26">
      <c r="A12" s="60" t="s">
        <v>90</v>
      </c>
      <c r="B12" cm="1">
        <f t="array" ref="B12">SUMPRODUCT((TEXT(Attendance!$A$3:$A$500,"ddd")=$A12)*(Attendance!H$3:H$500="Absent"))</f>
        <v>0</v>
      </c>
      <c r="C12" cm="1">
        <f t="array" ref="C12">SUMPRODUCT((TEXT(Attendance!$A$3:$A$500,"ddd")=A12)*(Attendance!J$3:J$500="Absent"))</f>
        <v>0</v>
      </c>
      <c r="D12" cm="1">
        <f t="array" ref="D12">SUMPRODUCT((TEXT(Attendance!$A$3:$A$500,"ddd")=A12)*(Attendance!L$3:L$500="Absent"))</f>
        <v>0</v>
      </c>
      <c r="E12" cm="1">
        <f t="array" ref="E12">SUMPRODUCT((TEXT(Attendance!$A$3:$A$500,"ddd")=A12)*(Attendance!N$3:N$500="Absent"))</f>
        <v>0</v>
      </c>
      <c r="F12" cm="1">
        <f t="array" ref="F12">SUMPRODUCT((TEXT(Attendance!$A$3:$A$500,"ddd")=A12)*(Attendance!P$3:P$500="Absent"))</f>
        <v>0</v>
      </c>
      <c r="G12" cm="1">
        <f t="array" ref="G12">SUMPRODUCT((TEXT(Attendance!$A$3:$A$500,"ddd")=A12)*(Attendance!R$3:R$500="Absent"))</f>
        <v>0</v>
      </c>
      <c r="H12" cm="1">
        <f t="array" ref="H12">SUMPRODUCT((TEXT(Attendance!$A$3:$A$500,"ddd")=A12)*(Attendance!T$3:T$500="Absent"))</f>
        <v>0</v>
      </c>
      <c r="I12" cm="1">
        <f t="array" ref="I12">SUMPRODUCT((TEXT(Attendance!$A$3:$A$500,"ddd")=A12)*(Attendance!V$3:V$500="Absent"))</f>
        <v>0</v>
      </c>
      <c r="J12" cm="1">
        <f t="array" ref="J12">SUMPRODUCT((TEXT(Attendance!$A$3:$A$500,"ddd")=A12)*(Attendance!X$3:X$500="Absent"))</f>
        <v>0</v>
      </c>
      <c r="K12">
        <v>0</v>
      </c>
      <c r="M12" s="147">
        <f>SUM(B12:J12)</f>
        <v>0</v>
      </c>
      <c r="Q12" s="20">
        <f t="shared" ref="Q12:Q15" si="20">B12/3</f>
        <v>0</v>
      </c>
      <c r="R12" s="20">
        <f t="shared" si="11"/>
        <v>0</v>
      </c>
      <c r="S12" s="20">
        <f t="shared" si="12"/>
        <v>0</v>
      </c>
      <c r="T12" s="20">
        <f t="shared" si="13"/>
        <v>0</v>
      </c>
      <c r="U12" s="20">
        <f t="shared" si="14"/>
        <v>0</v>
      </c>
      <c r="V12" s="20">
        <f t="shared" si="15"/>
        <v>0</v>
      </c>
      <c r="W12" s="20">
        <f t="shared" si="16"/>
        <v>0</v>
      </c>
      <c r="X12" s="20">
        <f t="shared" si="17"/>
        <v>0</v>
      </c>
      <c r="Y12" s="20">
        <f t="shared" si="18"/>
        <v>0</v>
      </c>
      <c r="Z12" s="20">
        <f t="shared" si="19"/>
        <v>0</v>
      </c>
    </row>
    <row r="13" spans="1:26">
      <c r="A13" s="60" t="s">
        <v>91</v>
      </c>
      <c r="B13" cm="1">
        <f t="array" ref="B13">SUMPRODUCT((TEXT(Attendance!$A$3:$A$500,"ddd")=$A13)*(Attendance!H$3:H$500="Absent"))</f>
        <v>0</v>
      </c>
      <c r="C13" cm="1">
        <f t="array" ref="C13">SUMPRODUCT((TEXT(Attendance!$A$3:$A$500,"ddd")=A13)*(Attendance!J$3:J$500="Absent"))</f>
        <v>0</v>
      </c>
      <c r="D13" cm="1">
        <f t="array" ref="D13">SUMPRODUCT((TEXT(Attendance!$A$3:$A$500,"ddd")=A13)*(Attendance!L$3:L$500="Absent"))</f>
        <v>0</v>
      </c>
      <c r="E13" cm="1">
        <f t="array" ref="E13">SUMPRODUCT((TEXT(Attendance!$A$3:$A$500,"ddd")=A13)*(Attendance!N$3:N$500="Absent"))</f>
        <v>0</v>
      </c>
      <c r="F13" cm="1">
        <f t="array" ref="F13">SUMPRODUCT((TEXT(Attendance!$A$3:$A$500,"ddd")=A13)*(Attendance!P$3:P$500="Absent"))</f>
        <v>0</v>
      </c>
      <c r="G13" cm="1">
        <f t="array" ref="G13">SUMPRODUCT((TEXT(Attendance!$A$3:$A$500,"ddd")=A13)*(Attendance!R$3:R$500="Absent"))</f>
        <v>0</v>
      </c>
      <c r="H13" cm="1">
        <f t="array" ref="H13">SUMPRODUCT((TEXT(Attendance!$A$3:$A$500,"ddd")=A13)*(Attendance!T$3:T$500="Absent"))</f>
        <v>0</v>
      </c>
      <c r="I13" cm="1">
        <f t="array" ref="I13">SUMPRODUCT((TEXT(Attendance!$A$3:$A$500,"ddd")=A13)*(Attendance!V$3:V$500="Absent"))</f>
        <v>0</v>
      </c>
      <c r="J13" cm="1">
        <f t="array" ref="J13">SUMPRODUCT((TEXT(Attendance!$A$3:$A$500,"ddd")=A13)*(Attendance!X$3:X$500="Absent"))</f>
        <v>0</v>
      </c>
      <c r="K13">
        <v>0</v>
      </c>
      <c r="M13" s="147">
        <f>SUM(B13:J13)</f>
        <v>0</v>
      </c>
      <c r="Q13" s="20">
        <f t="shared" si="20"/>
        <v>0</v>
      </c>
      <c r="R13" s="20">
        <f t="shared" si="11"/>
        <v>0</v>
      </c>
      <c r="S13" s="20">
        <f t="shared" si="12"/>
        <v>0</v>
      </c>
      <c r="T13" s="20">
        <f t="shared" si="13"/>
        <v>0</v>
      </c>
      <c r="U13" s="20">
        <f t="shared" si="14"/>
        <v>0</v>
      </c>
      <c r="V13" s="20">
        <f t="shared" si="15"/>
        <v>0</v>
      </c>
      <c r="W13" s="20">
        <f t="shared" si="16"/>
        <v>0</v>
      </c>
      <c r="X13" s="20">
        <f t="shared" si="17"/>
        <v>0</v>
      </c>
      <c r="Y13" s="20">
        <f t="shared" si="18"/>
        <v>0</v>
      </c>
      <c r="Z13" s="20">
        <f t="shared" si="19"/>
        <v>0</v>
      </c>
    </row>
    <row r="14" spans="1:26">
      <c r="A14" s="60" t="s">
        <v>92</v>
      </c>
      <c r="B14" cm="1">
        <f t="array" ref="B14">SUMPRODUCT((TEXT(Attendance!$A$3:$A$500,"ddd")=$A14)*(Attendance!H$3:H$500="Absent"))</f>
        <v>0</v>
      </c>
      <c r="C14" cm="1">
        <f t="array" ref="C14">SUMPRODUCT((TEXT(Attendance!$A$3:$A$500,"ddd")=A14)*(Attendance!J$3:J$500="Absent"))</f>
        <v>0</v>
      </c>
      <c r="D14" cm="1">
        <f t="array" ref="D14">SUMPRODUCT((TEXT(Attendance!$A$3:$A$500,"ddd")=A14)*(Attendance!L$3:L$500="Absent"))</f>
        <v>0</v>
      </c>
      <c r="E14" cm="1">
        <f t="array" ref="E14">SUMPRODUCT((TEXT(Attendance!$A$3:$A$500,"ddd")=A14)*(Attendance!N$3:N$500="Absent"))</f>
        <v>0</v>
      </c>
      <c r="F14" cm="1">
        <f t="array" ref="F14">SUMPRODUCT((TEXT(Attendance!$A$3:$A$500,"ddd")=A14)*(Attendance!P$3:P$500="Absent"))</f>
        <v>0</v>
      </c>
      <c r="G14" cm="1">
        <f t="array" ref="G14">SUMPRODUCT((TEXT(Attendance!$A$3:$A$500,"ddd")=A14)*(Attendance!R$3:R$500="Absent"))</f>
        <v>0</v>
      </c>
      <c r="H14" cm="1">
        <f t="array" ref="H14">SUMPRODUCT((TEXT(Attendance!$A$3:$A$500,"ddd")=A14)*(Attendance!T$3:T$500="Absent"))</f>
        <v>0</v>
      </c>
      <c r="I14" cm="1">
        <f t="array" ref="I14">SUMPRODUCT((TEXT(Attendance!$A$3:$A$500,"ddd")=A14)*(Attendance!V$3:V$500="Absent"))</f>
        <v>0</v>
      </c>
      <c r="J14" cm="1">
        <f t="array" ref="J14">SUMPRODUCT((TEXT(Attendance!$A$3:$A$500,"ddd")=A14)*(Attendance!X$3:X$500="Absent"))</f>
        <v>0</v>
      </c>
      <c r="K14">
        <v>0</v>
      </c>
      <c r="M14" s="147">
        <f>SUM(B14:J14)</f>
        <v>0</v>
      </c>
      <c r="Q14" s="20">
        <f t="shared" si="20"/>
        <v>0</v>
      </c>
      <c r="R14" s="20">
        <f t="shared" si="11"/>
        <v>0</v>
      </c>
      <c r="S14" s="20">
        <f t="shared" si="12"/>
        <v>0</v>
      </c>
      <c r="T14" s="20">
        <f t="shared" si="13"/>
        <v>0</v>
      </c>
      <c r="U14" s="20">
        <f t="shared" si="14"/>
        <v>0</v>
      </c>
      <c r="V14" s="20">
        <f t="shared" si="15"/>
        <v>0</v>
      </c>
      <c r="W14" s="20">
        <f t="shared" si="16"/>
        <v>0</v>
      </c>
      <c r="X14" s="20">
        <f t="shared" si="17"/>
        <v>0</v>
      </c>
      <c r="Y14" s="20">
        <f t="shared" si="18"/>
        <v>0</v>
      </c>
      <c r="Z14" s="20">
        <f t="shared" si="19"/>
        <v>0</v>
      </c>
    </row>
    <row r="15" spans="1:26">
      <c r="A15" s="60" t="s">
        <v>93</v>
      </c>
      <c r="B15" cm="1">
        <f t="array" ref="B15">SUMPRODUCT((TEXT(Attendance!$A$3:$A$500,"ddd")=$A15)*(Attendance!H$3:H$500="Absent"))</f>
        <v>0</v>
      </c>
      <c r="C15" cm="1">
        <f t="array" ref="C15">SUMPRODUCT((TEXT(Attendance!$A$3:$A$500,"ddd")=A15)*(Attendance!J$3:J$500="Absent"))</f>
        <v>0</v>
      </c>
      <c r="D15" cm="1">
        <f t="array" ref="D15">SUMPRODUCT((TEXT(Attendance!$A$3:$A$500,"ddd")=A15)*(Attendance!L$3:L$500="Absent"))</f>
        <v>0</v>
      </c>
      <c r="E15" cm="1">
        <f t="array" ref="E15">SUMPRODUCT((TEXT(Attendance!$A$3:$A$500,"ddd")=A15)*(Attendance!N$3:N$500="Absent"))</f>
        <v>0</v>
      </c>
      <c r="F15" cm="1">
        <f t="array" ref="F15">SUMPRODUCT((TEXT(Attendance!$A$3:$A$500,"ddd")=A15)*(Attendance!P$3:P$500="Absent"))</f>
        <v>0</v>
      </c>
      <c r="G15" cm="1">
        <f t="array" ref="G15">SUMPRODUCT((TEXT(Attendance!$A$3:$A$500,"ddd")=A15)*(Attendance!R$3:R$500="Absent"))</f>
        <v>0</v>
      </c>
      <c r="H15" cm="1">
        <f t="array" ref="H15">SUMPRODUCT((TEXT(Attendance!$A$3:$A$500,"ddd")=A15)*(Attendance!T$3:T$500="Absent"))</f>
        <v>0</v>
      </c>
      <c r="I15" cm="1">
        <f t="array" ref="I15">SUMPRODUCT((TEXT(Attendance!$A$3:$A$500,"ddd")=A15)*(Attendance!V$3:V$500="Absent"))</f>
        <v>0</v>
      </c>
      <c r="J15" cm="1">
        <f t="array" ref="J15">SUMPRODUCT((TEXT(Attendance!$A$3:$A$500,"ddd")=A15)*(Attendance!X$3:X$500="Absent"))</f>
        <v>0</v>
      </c>
      <c r="K15">
        <v>10</v>
      </c>
      <c r="M15" s="147">
        <f>SUM(B15:J15)</f>
        <v>0</v>
      </c>
      <c r="Q15" s="20">
        <f t="shared" si="20"/>
        <v>0</v>
      </c>
      <c r="R15" s="20">
        <f t="shared" si="11"/>
        <v>0</v>
      </c>
      <c r="S15" s="20">
        <f t="shared" si="12"/>
        <v>0</v>
      </c>
      <c r="T15" s="20">
        <f t="shared" si="13"/>
        <v>0</v>
      </c>
      <c r="U15" s="20">
        <f t="shared" si="14"/>
        <v>0</v>
      </c>
      <c r="V15" s="20">
        <f t="shared" si="15"/>
        <v>0</v>
      </c>
      <c r="W15" s="20">
        <f t="shared" si="16"/>
        <v>0</v>
      </c>
      <c r="X15" s="20">
        <f t="shared" si="17"/>
        <v>0</v>
      </c>
      <c r="Y15" s="20">
        <f t="shared" si="18"/>
        <v>0</v>
      </c>
      <c r="Z15" s="20">
        <f t="shared" si="19"/>
        <v>3.3333333333333335</v>
      </c>
    </row>
    <row r="16" spans="1:26">
      <c r="A16" s="60"/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08"/>
      <c r="N16" s="19">
        <f ca="1">SUM((TODAY()-A1)*5/7)+1</f>
        <v>93.857142857142861</v>
      </c>
    </row>
    <row r="17" spans="1:28">
      <c r="A17" s="60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08"/>
    </row>
    <row r="18" spans="1:28">
      <c r="A18" s="317" t="s">
        <v>95</v>
      </c>
      <c r="B18" s="318"/>
      <c r="C18" s="318"/>
      <c r="D18" s="318"/>
      <c r="E18" s="318"/>
      <c r="F18" s="318"/>
      <c r="G18" s="318"/>
      <c r="H18" s="318"/>
      <c r="I18" s="318"/>
      <c r="J18" s="318"/>
      <c r="K18" s="318"/>
      <c r="L18" s="318"/>
      <c r="M18" s="319"/>
    </row>
    <row r="19" spans="1:28">
      <c r="A19" s="60" t="s">
        <v>40</v>
      </c>
      <c r="B19" cm="1">
        <f t="array" ref="B19">SUMPRODUCT((TEXT(Attendance!$A$3:$A$500,"ddd")=$A19)*(Attendance!H$3:H$500="Excused"))</f>
        <v>0</v>
      </c>
      <c r="C19" cm="1">
        <f t="array" ref="C19">SUMPRODUCT((TEXT(Attendance!$A$3:$A$500,"ddd")=A19)*(Attendance!J$3:J$500="Excused"))</f>
        <v>0</v>
      </c>
      <c r="D19" cm="1">
        <f t="array" ref="D19">SUMPRODUCT((TEXT(Attendance!$A$3:$A$500,"ddd")=A19)*(Attendance!L$3:L$500="Excused"))</f>
        <v>0</v>
      </c>
      <c r="E19" cm="1">
        <f t="array" ref="E19">SUMPRODUCT((TEXT(Attendance!$A$3:$A$500,"ddd")=A19)*(Attendance!N$3:N$500="Excused"))</f>
        <v>0</v>
      </c>
      <c r="F19" cm="1">
        <f t="array" ref="F19">SUMPRODUCT((TEXT(Attendance!$A$3:$A$500,"ddd")=A19)*(Attendance!P$3:P$500="Excused"))</f>
        <v>0</v>
      </c>
      <c r="G19" cm="1">
        <f t="array" ref="G19">SUMPRODUCT((TEXT(Attendance!$A$3:$A$500,"ddd")=A19)*(Attendance!R$3:R$500="Excused"))</f>
        <v>0</v>
      </c>
      <c r="H19" cm="1">
        <f t="array" ref="H19">SUMPRODUCT((TEXT(Attendance!$A$3:$A$500,"ddd")=A19)*(Attendance!T$3:T$500="Excused"))</f>
        <v>0</v>
      </c>
      <c r="I19" cm="1">
        <f t="array" ref="I19">SUMPRODUCT((TEXT(Attendance!$A$3:$A$500,"ddd")=A19)*(Attendance!V$3:V$500="Excused"))</f>
        <v>0</v>
      </c>
      <c r="J19" cm="1">
        <f t="array" ref="J19">SUMPRODUCT((TEXT(Attendance!$A$3:$A$500,"ddd")=A19)*(Attendance!X$3:X$500="Excused"))</f>
        <v>0</v>
      </c>
      <c r="K19">
        <v>0</v>
      </c>
      <c r="M19" s="147">
        <f>SUM(B19:J19)</f>
        <v>0</v>
      </c>
      <c r="Q19" s="20">
        <f>B19/3</f>
        <v>0</v>
      </c>
      <c r="R19" s="20">
        <f t="shared" ref="R19:R23" si="21">C19/3</f>
        <v>0</v>
      </c>
      <c r="S19" s="20">
        <f t="shared" ref="S19:S23" si="22">D19/3</f>
        <v>0</v>
      </c>
      <c r="T19" s="20">
        <f t="shared" ref="T19:T23" si="23">E19/3</f>
        <v>0</v>
      </c>
      <c r="U19" s="20">
        <f t="shared" ref="U19:U23" si="24">F19/3</f>
        <v>0</v>
      </c>
      <c r="V19" s="20">
        <f t="shared" ref="V19:V23" si="25">G19/3</f>
        <v>0</v>
      </c>
      <c r="W19" s="20">
        <f t="shared" ref="W19:W23" si="26">H19/3</f>
        <v>0</v>
      </c>
      <c r="X19" s="20">
        <f t="shared" ref="X19:X23" si="27">I19/3</f>
        <v>0</v>
      </c>
      <c r="Y19" s="20">
        <f t="shared" ref="Y19:Y23" si="28">J19/3</f>
        <v>0</v>
      </c>
      <c r="Z19" s="20">
        <f t="shared" ref="Z19:Z23" si="29">K19/3</f>
        <v>0</v>
      </c>
    </row>
    <row r="20" spans="1:28">
      <c r="A20" s="60" t="s">
        <v>90</v>
      </c>
      <c r="B20" cm="1">
        <f t="array" ref="B20">SUMPRODUCT((TEXT(Attendance!$A$3:$A$500,"ddd")=$A20)*(Attendance!H$3:H$500="Excused"))</f>
        <v>0</v>
      </c>
      <c r="C20" cm="1">
        <f t="array" ref="C20">SUMPRODUCT((TEXT(Attendance!$A$3:$A$500,"ddd")=A20)*(Attendance!J$3:J$500="Excused"))</f>
        <v>0</v>
      </c>
      <c r="D20" cm="1">
        <f t="array" ref="D20">SUMPRODUCT((TEXT(Attendance!$A$3:$A$500,"ddd")=A20)*(Attendance!L$3:L$500="Excused"))</f>
        <v>0</v>
      </c>
      <c r="E20" cm="1">
        <f t="array" ref="E20">SUMPRODUCT((TEXT(Attendance!$A$3:$A$500,"ddd")=A20)*(Attendance!N$3:N$500="Excused"))</f>
        <v>0</v>
      </c>
      <c r="F20" cm="1">
        <f t="array" ref="F20">SUMPRODUCT((TEXT(Attendance!$A$3:$A$500,"ddd")=A20)*(Attendance!P$3:P$500="Excused"))</f>
        <v>0</v>
      </c>
      <c r="G20" cm="1">
        <f t="array" ref="G20">SUMPRODUCT((TEXT(Attendance!$A$3:$A$500,"ddd")=A20)*(Attendance!R$3:R$500="Excused"))</f>
        <v>0</v>
      </c>
      <c r="H20" cm="1">
        <f t="array" ref="H20">SUMPRODUCT((TEXT(Attendance!$A$3:$A$500,"ddd")=A20)*(Attendance!T$3:T$500="Excused"))</f>
        <v>0</v>
      </c>
      <c r="I20" cm="1">
        <f t="array" ref="I20">SUMPRODUCT((TEXT(Attendance!$A$3:$A$500,"ddd")=A20)*(Attendance!V$3:V$500="Excused"))</f>
        <v>0</v>
      </c>
      <c r="J20" cm="1">
        <f t="array" ref="J20">SUMPRODUCT((TEXT(Attendance!$A$3:$A$500,"ddd")=A20)*(Attendance!X$3:X$500="Excused"))</f>
        <v>0</v>
      </c>
      <c r="K20">
        <v>0</v>
      </c>
      <c r="M20" s="147">
        <f>SUM(B20:J20)</f>
        <v>0</v>
      </c>
      <c r="Q20" s="20">
        <f t="shared" ref="Q20:Q23" si="30">B20/3</f>
        <v>0</v>
      </c>
      <c r="R20" s="20">
        <f t="shared" si="21"/>
        <v>0</v>
      </c>
      <c r="S20" s="20">
        <f t="shared" si="22"/>
        <v>0</v>
      </c>
      <c r="T20" s="20">
        <f t="shared" si="23"/>
        <v>0</v>
      </c>
      <c r="U20" s="20">
        <f t="shared" si="24"/>
        <v>0</v>
      </c>
      <c r="V20" s="20">
        <f t="shared" si="25"/>
        <v>0</v>
      </c>
      <c r="W20" s="20">
        <f t="shared" si="26"/>
        <v>0</v>
      </c>
      <c r="X20" s="20">
        <f t="shared" si="27"/>
        <v>0</v>
      </c>
      <c r="Y20" s="20">
        <f t="shared" si="28"/>
        <v>0</v>
      </c>
      <c r="Z20" s="20">
        <f t="shared" si="29"/>
        <v>0</v>
      </c>
    </row>
    <row r="21" spans="1:28">
      <c r="A21" s="60" t="s">
        <v>91</v>
      </c>
      <c r="B21" cm="1">
        <f t="array" ref="B21">SUMPRODUCT((TEXT(Attendance!$A$3:$A$500,"ddd")=$A21)*(Attendance!H$3:H$500="Excused"))</f>
        <v>0</v>
      </c>
      <c r="C21" cm="1">
        <f t="array" ref="C21">SUMPRODUCT((TEXT(Attendance!$A$3:$A$500,"ddd")=A21)*(Attendance!J$3:J$500="Excused"))</f>
        <v>0</v>
      </c>
      <c r="D21" cm="1">
        <f t="array" ref="D21">SUMPRODUCT((TEXT(Attendance!$A$3:$A$500,"ddd")=A21)*(Attendance!L$3:L$500="Excused"))</f>
        <v>0</v>
      </c>
      <c r="E21" cm="1">
        <f t="array" ref="E21">SUMPRODUCT((TEXT(Attendance!$A$3:$A$500,"ddd")=A21)*(Attendance!N$3:N$500="Excused"))</f>
        <v>0</v>
      </c>
      <c r="F21" cm="1">
        <f t="array" ref="F21">SUMPRODUCT((TEXT(Attendance!$A$3:$A$500,"ddd")=A21)*(Attendance!P$3:P$500="Excused"))</f>
        <v>0</v>
      </c>
      <c r="G21" cm="1">
        <f t="array" ref="G21">SUMPRODUCT((TEXT(Attendance!$A$3:$A$500,"ddd")=A21)*(Attendance!R$3:R$500="Excused"))</f>
        <v>0</v>
      </c>
      <c r="H21" cm="1">
        <f t="array" ref="H21">SUMPRODUCT((TEXT(Attendance!$A$3:$A$500,"ddd")=A21)*(Attendance!T$3:T$500="Excused"))</f>
        <v>0</v>
      </c>
      <c r="I21" cm="1">
        <f t="array" ref="I21">SUMPRODUCT((TEXT(Attendance!$A$3:$A$500,"ddd")=A21)*(Attendance!V$3:V$500="Excused"))</f>
        <v>0</v>
      </c>
      <c r="J21" cm="1">
        <f t="array" ref="J21">SUMPRODUCT((TEXT(Attendance!$A$3:$A$500,"ddd")=A21)*(Attendance!X$3:X$500="Excused"))</f>
        <v>0</v>
      </c>
      <c r="K21">
        <v>0</v>
      </c>
      <c r="M21" s="147">
        <f>SUM(B21:J21)</f>
        <v>0</v>
      </c>
      <c r="Q21" s="20">
        <f t="shared" si="30"/>
        <v>0</v>
      </c>
      <c r="R21" s="20">
        <f t="shared" si="21"/>
        <v>0</v>
      </c>
      <c r="S21" s="20">
        <f t="shared" si="22"/>
        <v>0</v>
      </c>
      <c r="T21" s="20">
        <f t="shared" si="23"/>
        <v>0</v>
      </c>
      <c r="U21" s="20">
        <f t="shared" si="24"/>
        <v>0</v>
      </c>
      <c r="V21" s="20">
        <f t="shared" si="25"/>
        <v>0</v>
      </c>
      <c r="W21" s="20">
        <f t="shared" si="26"/>
        <v>0</v>
      </c>
      <c r="X21" s="20">
        <f t="shared" si="27"/>
        <v>0</v>
      </c>
      <c r="Y21" s="20">
        <f t="shared" si="28"/>
        <v>0</v>
      </c>
      <c r="Z21" s="20">
        <f t="shared" si="29"/>
        <v>0</v>
      </c>
    </row>
    <row r="22" spans="1:28">
      <c r="A22" s="60" t="s">
        <v>92</v>
      </c>
      <c r="B22" cm="1">
        <f t="array" ref="B22">SUMPRODUCT((TEXT(Attendance!$A$3:$A$500,"ddd")=$A22)*(Attendance!H$3:H$500="Excused"))</f>
        <v>0</v>
      </c>
      <c r="C22" cm="1">
        <f t="array" ref="C22">SUMPRODUCT((TEXT(Attendance!$A$3:$A$500,"ddd")=A22)*(Attendance!J$3:J$500="Excused"))</f>
        <v>0</v>
      </c>
      <c r="D22" cm="1">
        <f t="array" ref="D22">SUMPRODUCT((TEXT(Attendance!$A$3:$A$500,"ddd")=A22)*(Attendance!L$3:L$500="Excused"))</f>
        <v>0</v>
      </c>
      <c r="E22" cm="1">
        <f t="array" ref="E22">SUMPRODUCT((TEXT(Attendance!$A$3:$A$500,"ddd")=A22)*(Attendance!N$3:N$500="Excused"))</f>
        <v>0</v>
      </c>
      <c r="F22" cm="1">
        <f t="array" ref="F22">SUMPRODUCT((TEXT(Attendance!$A$3:$A$500,"ddd")=A22)*(Attendance!P$3:P$500="Excused"))</f>
        <v>0</v>
      </c>
      <c r="G22" cm="1">
        <f t="array" ref="G22">SUMPRODUCT((TEXT(Attendance!$A$3:$A$500,"ddd")=A22)*(Attendance!R$3:R$500="Excused"))</f>
        <v>0</v>
      </c>
      <c r="H22" cm="1">
        <f t="array" ref="H22">SUMPRODUCT((TEXT(Attendance!$A$3:$A$500,"ddd")=A22)*(Attendance!T$3:T$500="Excused"))</f>
        <v>0</v>
      </c>
      <c r="I22" cm="1">
        <f t="array" ref="I22">SUMPRODUCT((TEXT(Attendance!$A$3:$A$500,"ddd")=A22)*(Attendance!V$3:V$500="Excused"))</f>
        <v>0</v>
      </c>
      <c r="J22" cm="1">
        <f t="array" ref="J22">SUMPRODUCT((TEXT(Attendance!$A$3:$A$500,"ddd")=A22)*(Attendance!X$3:X$500="Excused"))</f>
        <v>0</v>
      </c>
      <c r="K22">
        <v>0</v>
      </c>
      <c r="M22" s="147">
        <f>SUM(B22:J22)</f>
        <v>0</v>
      </c>
      <c r="Q22" s="20">
        <f t="shared" si="30"/>
        <v>0</v>
      </c>
      <c r="R22" s="20">
        <f t="shared" si="21"/>
        <v>0</v>
      </c>
      <c r="S22" s="20">
        <f t="shared" si="22"/>
        <v>0</v>
      </c>
      <c r="T22" s="20">
        <f t="shared" si="23"/>
        <v>0</v>
      </c>
      <c r="U22" s="20">
        <f t="shared" si="24"/>
        <v>0</v>
      </c>
      <c r="V22" s="20">
        <f t="shared" si="25"/>
        <v>0</v>
      </c>
      <c r="W22" s="20">
        <f t="shared" si="26"/>
        <v>0</v>
      </c>
      <c r="X22" s="20">
        <f t="shared" si="27"/>
        <v>0</v>
      </c>
      <c r="Y22" s="20">
        <f t="shared" si="28"/>
        <v>0</v>
      </c>
      <c r="Z22" s="20">
        <f t="shared" si="29"/>
        <v>0</v>
      </c>
    </row>
    <row r="23" spans="1:28">
      <c r="A23" s="60" t="s">
        <v>93</v>
      </c>
      <c r="B23" cm="1">
        <f t="array" ref="B23">SUMPRODUCT((TEXT(Attendance!$A$3:$A$500,"ddd")=$A23)*(Attendance!H$3:H$500="Excused"))</f>
        <v>0</v>
      </c>
      <c r="C23" cm="1">
        <f t="array" ref="C23">SUMPRODUCT((TEXT(Attendance!$A$3:$A$500,"ddd")=A23)*(Attendance!J$3:J$500="Excused"))</f>
        <v>0</v>
      </c>
      <c r="D23" cm="1">
        <f t="array" ref="D23">SUMPRODUCT((TEXT(Attendance!$A$3:$A$500,"ddd")=A23)*(Attendance!L$3:L$500="Excused"))</f>
        <v>0</v>
      </c>
      <c r="E23" cm="1">
        <f t="array" ref="E23">SUMPRODUCT((TEXT(Attendance!$A$3:$A$500,"ddd")=A23)*(Attendance!N$3:N$500="Excused"))</f>
        <v>0</v>
      </c>
      <c r="F23" cm="1">
        <f t="array" ref="F23">SUMPRODUCT((TEXT(Attendance!$A$3:$A$500,"ddd")=A23)*(Attendance!P$3:P$500="Excused"))</f>
        <v>0</v>
      </c>
      <c r="G23" cm="1">
        <f t="array" ref="G23">SUMPRODUCT((TEXT(Attendance!$A$3:$A$500,"ddd")=A23)*(Attendance!R$3:R$500="Excused"))</f>
        <v>0</v>
      </c>
      <c r="H23" cm="1">
        <f t="array" ref="H23">SUMPRODUCT((TEXT(Attendance!$A$3:$A$500,"ddd")=A23)*(Attendance!T$3:T$500="Excused"))</f>
        <v>0</v>
      </c>
      <c r="I23" cm="1">
        <f t="array" ref="I23">SUMPRODUCT((TEXT(Attendance!$A$3:$A$500,"ddd")=A23)*(Attendance!V$3:V$500="Excused"))</f>
        <v>0</v>
      </c>
      <c r="J23" cm="1">
        <f t="array" ref="J23">SUMPRODUCT((TEXT(Attendance!$A$3:$A$500,"ddd")=A23)*(Attendance!X$3:X$500="Excused"))</f>
        <v>0</v>
      </c>
      <c r="K23">
        <v>10</v>
      </c>
      <c r="M23" s="147">
        <f>SUM(B23:J23)</f>
        <v>0</v>
      </c>
      <c r="Q23" s="20">
        <f t="shared" si="30"/>
        <v>0</v>
      </c>
      <c r="R23" s="20">
        <f t="shared" si="21"/>
        <v>0</v>
      </c>
      <c r="S23" s="20">
        <f t="shared" si="22"/>
        <v>0</v>
      </c>
      <c r="T23" s="20">
        <f t="shared" si="23"/>
        <v>0</v>
      </c>
      <c r="U23" s="20">
        <f t="shared" si="24"/>
        <v>0</v>
      </c>
      <c r="V23" s="20">
        <f t="shared" si="25"/>
        <v>0</v>
      </c>
      <c r="W23" s="20">
        <f t="shared" si="26"/>
        <v>0</v>
      </c>
      <c r="X23" s="20">
        <f t="shared" si="27"/>
        <v>0</v>
      </c>
      <c r="Y23" s="20">
        <f t="shared" si="28"/>
        <v>0</v>
      </c>
      <c r="Z23" s="20">
        <f t="shared" si="29"/>
        <v>3.3333333333333335</v>
      </c>
    </row>
    <row r="24" spans="1:28">
      <c r="A24" s="60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08"/>
    </row>
    <row r="25" spans="1:28">
      <c r="A25" s="158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60"/>
    </row>
    <row r="26" spans="1:28">
      <c r="A26" s="317" t="s">
        <v>96</v>
      </c>
      <c r="B26" s="318"/>
      <c r="C26" s="318"/>
      <c r="D26" s="318"/>
      <c r="E26" s="318"/>
      <c r="F26" s="318"/>
      <c r="G26" s="318"/>
      <c r="H26" s="318"/>
      <c r="I26" s="318"/>
      <c r="J26" s="318"/>
      <c r="K26" s="318"/>
      <c r="L26" s="318"/>
      <c r="M26" s="319"/>
    </row>
    <row r="27" spans="1:28">
      <c r="A27" s="60" t="s">
        <v>40</v>
      </c>
      <c r="B27" cm="1">
        <f t="array" ref="B27">SUMPRODUCT((TEXT(Attendance!$A$3:$A$500,"ddd")=$A27)*(Attendance!H$3:H$500="Present"))</f>
        <v>0</v>
      </c>
      <c r="C27" cm="1">
        <f t="array" ref="C27">SUMPRODUCT((TEXT(Attendance!$A$3:$A$500,"ddd")=A27)*(Attendance!J$3:J$500="Present"))</f>
        <v>0</v>
      </c>
      <c r="D27" cm="1">
        <f t="array" ref="D27">SUMPRODUCT((TEXT(Attendance!$A$3:$A$500,"ddd")=A27)*(Attendance!L$3:L$500="Present"))</f>
        <v>0</v>
      </c>
      <c r="E27" cm="1">
        <f t="array" ref="E27">SUMPRODUCT((TEXT(Attendance!$A$3:$A$500,"ddd")=A27)*(Attendance!N$3:N$500="Present"))</f>
        <v>0</v>
      </c>
      <c r="F27" cm="1">
        <f t="array" ref="F27">SUMPRODUCT((TEXT(Attendance!$A$3:$A$500,"ddd")=A27)*(Attendance!P$3:P$500="Present"))</f>
        <v>0</v>
      </c>
      <c r="G27" cm="1">
        <f t="array" ref="G27">SUMPRODUCT((TEXT(Attendance!$A$3:$A$500,"ddd")=A27)*(Attendance!R$3:R$500="Present"))</f>
        <v>0</v>
      </c>
      <c r="H27" cm="1">
        <f t="array" ref="H27">SUMPRODUCT((TEXT(Attendance!$A$3:$A$500,"ddd")=A27)*(Attendance!T$3:T$500="Present"))</f>
        <v>0</v>
      </c>
      <c r="I27" cm="1">
        <f t="array" ref="I27">SUMPRODUCT((TEXT(Attendance!$A$3:$A$500,"ddd")=A27)*(Attendance!V$3:V$500="Present"))</f>
        <v>0</v>
      </c>
      <c r="J27" cm="1">
        <f t="array" ref="J27">SUMPRODUCT((TEXT(Attendance!$A$3:$A$500,"ddd")=A27)*(Attendance!X$3:X$500="Present"))</f>
        <v>0</v>
      </c>
      <c r="K27">
        <v>0</v>
      </c>
      <c r="M27" s="147">
        <f>SUM(B27:J27)</f>
        <v>0</v>
      </c>
      <c r="Q27" s="20">
        <f>B27/3</f>
        <v>0</v>
      </c>
      <c r="R27" s="20">
        <f t="shared" ref="R27:AB27" si="31">C27/3</f>
        <v>0</v>
      </c>
      <c r="S27" s="20">
        <f t="shared" si="31"/>
        <v>0</v>
      </c>
      <c r="T27" s="20">
        <f t="shared" si="31"/>
        <v>0</v>
      </c>
      <c r="U27" s="20">
        <f t="shared" si="31"/>
        <v>0</v>
      </c>
      <c r="V27" s="20">
        <f t="shared" si="31"/>
        <v>0</v>
      </c>
      <c r="W27" s="20">
        <f t="shared" si="31"/>
        <v>0</v>
      </c>
      <c r="X27" s="20">
        <f t="shared" si="31"/>
        <v>0</v>
      </c>
      <c r="Y27" s="20">
        <f t="shared" si="31"/>
        <v>0</v>
      </c>
      <c r="Z27" s="20">
        <f t="shared" si="31"/>
        <v>0</v>
      </c>
      <c r="AA27" s="20"/>
      <c r="AB27" s="20">
        <f t="shared" si="31"/>
        <v>0</v>
      </c>
    </row>
    <row r="28" spans="1:28">
      <c r="A28" s="60" t="s">
        <v>90</v>
      </c>
      <c r="B28" cm="1">
        <f t="array" ref="B28">SUMPRODUCT((TEXT(Attendance!$A$3:$A$500,"ddd")=$A28)*(Attendance!H$3:H$500="Present"))</f>
        <v>0</v>
      </c>
      <c r="C28" cm="1">
        <f t="array" ref="C28">SUMPRODUCT((TEXT(Attendance!$A$3:$A$500,"ddd")=A28)*(Attendance!J$3:J$500="Present"))</f>
        <v>0</v>
      </c>
      <c r="D28" cm="1">
        <f t="array" ref="D28">SUMPRODUCT((TEXT(Attendance!$A$3:$A$500,"ddd")=A28)*(Attendance!L$3:L$500="Present"))</f>
        <v>0</v>
      </c>
      <c r="E28" cm="1">
        <f t="array" ref="E28">SUMPRODUCT((TEXT(Attendance!$A$3:$A$500,"ddd")=A28)*(Attendance!N$3:N$500="Present"))</f>
        <v>0</v>
      </c>
      <c r="F28" cm="1">
        <f t="array" ref="F28">SUMPRODUCT((TEXT(Attendance!$A$3:$A$500,"ddd")=A28)*(Attendance!P$3:P$500="Present"))</f>
        <v>0</v>
      </c>
      <c r="G28" cm="1">
        <f t="array" ref="G28">SUMPRODUCT((TEXT(Attendance!$A$3:$A$500,"ddd")=A28)*(Attendance!R$3:R$500="Present"))</f>
        <v>0</v>
      </c>
      <c r="H28" cm="1">
        <f t="array" ref="H28">SUMPRODUCT((TEXT(Attendance!$A$3:$A$500,"ddd")=A28)*(Attendance!T$3:T$500="Present"))</f>
        <v>0</v>
      </c>
      <c r="I28" cm="1">
        <f t="array" ref="I28">SUMPRODUCT((TEXT(Attendance!$A$3:$A$500,"ddd")=A28)*(Attendance!V$3:V$500="Present"))</f>
        <v>0</v>
      </c>
      <c r="J28" cm="1">
        <f t="array" ref="J28">SUMPRODUCT((TEXT(Attendance!$A$3:$A$500,"ddd")=A28)*(Attendance!X$3:X$500="Present"))</f>
        <v>0</v>
      </c>
      <c r="K28">
        <v>0</v>
      </c>
      <c r="M28" s="147">
        <f>SUM(B28:J28)</f>
        <v>0</v>
      </c>
      <c r="Q28" s="20">
        <f t="shared" ref="Q28:Q31" si="32">B28/3</f>
        <v>0</v>
      </c>
      <c r="R28" s="20">
        <f t="shared" ref="R28:R31" si="33">C28/3</f>
        <v>0</v>
      </c>
      <c r="S28" s="20">
        <f t="shared" ref="S28:S31" si="34">D28/3</f>
        <v>0</v>
      </c>
      <c r="T28" s="20">
        <f t="shared" ref="T28:T31" si="35">E28/3</f>
        <v>0</v>
      </c>
      <c r="U28" s="20">
        <f t="shared" ref="U28:U31" si="36">F28/3</f>
        <v>0</v>
      </c>
      <c r="V28" s="20">
        <f t="shared" ref="V28:V31" si="37">G28/3</f>
        <v>0</v>
      </c>
      <c r="W28" s="20">
        <f t="shared" ref="W28:W31" si="38">H28/3</f>
        <v>0</v>
      </c>
      <c r="X28" s="20">
        <f t="shared" ref="X28:X31" si="39">I28/3</f>
        <v>0</v>
      </c>
      <c r="Y28" s="20">
        <f t="shared" ref="Y28:Y31" si="40">J28/3</f>
        <v>0</v>
      </c>
      <c r="Z28" s="20">
        <f t="shared" ref="Z28:Z31" si="41">K28/3</f>
        <v>0</v>
      </c>
      <c r="AA28" s="20"/>
      <c r="AB28" s="20">
        <f t="shared" ref="AB28:AB31" si="42">M28/3</f>
        <v>0</v>
      </c>
    </row>
    <row r="29" spans="1:28">
      <c r="A29" s="60" t="s">
        <v>91</v>
      </c>
      <c r="B29" cm="1">
        <f t="array" ref="B29">SUMPRODUCT((TEXT(Attendance!$A$3:$A$500,"ddd")=$A29)*(Attendance!H$3:H$500="Present"))</f>
        <v>0</v>
      </c>
      <c r="C29" cm="1">
        <f t="array" ref="C29">SUMPRODUCT((TEXT(Attendance!$A$3:$A$500,"ddd")=A29)*(Attendance!J$3:J$500="Present"))</f>
        <v>0</v>
      </c>
      <c r="D29" cm="1">
        <f t="array" ref="D29">SUMPRODUCT((TEXT(Attendance!$A$3:$A$500,"ddd")=A29)*(Attendance!L$3:L$500="Present"))</f>
        <v>0</v>
      </c>
      <c r="E29" cm="1">
        <f t="array" ref="E29">SUMPRODUCT((TEXT(Attendance!$A$3:$A$500,"ddd")=A29)*(Attendance!N$3:N$500="Present"))</f>
        <v>0</v>
      </c>
      <c r="F29" cm="1">
        <f t="array" ref="F29">SUMPRODUCT((TEXT(Attendance!$A$3:$A$500,"ddd")=A29)*(Attendance!P$3:P$500="Present"))</f>
        <v>0</v>
      </c>
      <c r="G29" cm="1">
        <f t="array" ref="G29">SUMPRODUCT((TEXT(Attendance!$A$3:$A$500,"ddd")=A29)*(Attendance!R$3:R$500="Present"))</f>
        <v>0</v>
      </c>
      <c r="H29" cm="1">
        <f t="array" ref="H29">SUMPRODUCT((TEXT(Attendance!$A$3:$A$500,"ddd")=A29)*(Attendance!T$3:T$500="Present"))</f>
        <v>0</v>
      </c>
      <c r="I29" cm="1">
        <f t="array" ref="I29">SUMPRODUCT((TEXT(Attendance!$A$3:$A$500,"ddd")=A29)*(Attendance!V$3:V$500="Present"))</f>
        <v>0</v>
      </c>
      <c r="J29" cm="1">
        <f t="array" ref="J29">SUMPRODUCT((TEXT(Attendance!$A$3:$A$500,"ddd")=A29)*(Attendance!X$3:X$500="Present"))</f>
        <v>0</v>
      </c>
      <c r="K29">
        <v>0</v>
      </c>
      <c r="M29" s="147">
        <f>SUM(B29:J29)</f>
        <v>0</v>
      </c>
      <c r="Q29" s="20">
        <f t="shared" si="32"/>
        <v>0</v>
      </c>
      <c r="R29" s="20">
        <f t="shared" si="33"/>
        <v>0</v>
      </c>
      <c r="S29" s="20">
        <f t="shared" si="34"/>
        <v>0</v>
      </c>
      <c r="T29" s="20">
        <f t="shared" si="35"/>
        <v>0</v>
      </c>
      <c r="U29" s="20">
        <f t="shared" si="36"/>
        <v>0</v>
      </c>
      <c r="V29" s="20">
        <f t="shared" si="37"/>
        <v>0</v>
      </c>
      <c r="W29" s="20">
        <f t="shared" si="38"/>
        <v>0</v>
      </c>
      <c r="X29" s="20">
        <f t="shared" si="39"/>
        <v>0</v>
      </c>
      <c r="Y29" s="20">
        <f t="shared" si="40"/>
        <v>0</v>
      </c>
      <c r="Z29" s="20">
        <f t="shared" si="41"/>
        <v>0</v>
      </c>
      <c r="AA29" s="20"/>
      <c r="AB29" s="20">
        <f t="shared" si="42"/>
        <v>0</v>
      </c>
    </row>
    <row r="30" spans="1:28">
      <c r="A30" s="60" t="s">
        <v>92</v>
      </c>
      <c r="B30" cm="1">
        <f t="array" ref="B30">SUMPRODUCT((TEXT(Attendance!$A$3:$A$500,"ddd")=$A30)*(Attendance!H$3:H$500="Present"))</f>
        <v>0</v>
      </c>
      <c r="C30" cm="1">
        <f t="array" ref="C30">SUMPRODUCT((TEXT(Attendance!$A$3:$A$500,"ddd")=A30)*(Attendance!J$3:J$500="Present"))</f>
        <v>0</v>
      </c>
      <c r="D30" cm="1">
        <f t="array" ref="D30">SUMPRODUCT((TEXT(Attendance!$A$3:$A$500,"ddd")=A30)*(Attendance!L$3:L$500="Present"))</f>
        <v>0</v>
      </c>
      <c r="E30" cm="1">
        <f t="array" ref="E30">SUMPRODUCT((TEXT(Attendance!$A$3:$A$500,"ddd")=A30)*(Attendance!N$3:N$500="Present"))</f>
        <v>0</v>
      </c>
      <c r="F30" cm="1">
        <f t="array" ref="F30">SUMPRODUCT((TEXT(Attendance!$A$3:$A$500,"ddd")=A30)*(Attendance!P$3:P$500="Present"))</f>
        <v>0</v>
      </c>
      <c r="G30" cm="1">
        <f t="array" ref="G30">SUMPRODUCT((TEXT(Attendance!$A$3:$A$500,"ddd")=A30)*(Attendance!R$3:R$500="Present"))</f>
        <v>0</v>
      </c>
      <c r="H30" cm="1">
        <f t="array" ref="H30">SUMPRODUCT((TEXT(Attendance!$A$3:$A$500,"ddd")=A30)*(Attendance!T$3:T$500="Present"))</f>
        <v>0</v>
      </c>
      <c r="I30" cm="1">
        <f t="array" ref="I30">SUMPRODUCT((TEXT(Attendance!$A$3:$A$500,"ddd")=A30)*(Attendance!V$3:V$500="Present"))</f>
        <v>0</v>
      </c>
      <c r="J30" cm="1">
        <f t="array" ref="J30">SUMPRODUCT((TEXT(Attendance!$A$3:$A$500,"ddd")=A30)*(Attendance!X$3:X$500="Present"))</f>
        <v>0</v>
      </c>
      <c r="K30">
        <v>0</v>
      </c>
      <c r="M30" s="147">
        <f>SUM(B30:J30)</f>
        <v>0</v>
      </c>
      <c r="Q30" s="20">
        <f t="shared" si="32"/>
        <v>0</v>
      </c>
      <c r="R30" s="20">
        <f t="shared" si="33"/>
        <v>0</v>
      </c>
      <c r="S30" s="20">
        <f t="shared" si="34"/>
        <v>0</v>
      </c>
      <c r="T30" s="20">
        <f t="shared" si="35"/>
        <v>0</v>
      </c>
      <c r="U30" s="20">
        <f t="shared" si="36"/>
        <v>0</v>
      </c>
      <c r="V30" s="20">
        <f t="shared" si="37"/>
        <v>0</v>
      </c>
      <c r="W30" s="20">
        <f t="shared" si="38"/>
        <v>0</v>
      </c>
      <c r="X30" s="20">
        <f t="shared" si="39"/>
        <v>0</v>
      </c>
      <c r="Y30" s="20">
        <f t="shared" si="40"/>
        <v>0</v>
      </c>
      <c r="Z30" s="20">
        <f t="shared" si="41"/>
        <v>0</v>
      </c>
      <c r="AA30" s="20"/>
      <c r="AB30" s="20">
        <f t="shared" si="42"/>
        <v>0</v>
      </c>
    </row>
    <row r="31" spans="1:28">
      <c r="A31" s="60" t="s">
        <v>93</v>
      </c>
      <c r="B31" cm="1">
        <f t="array" ref="B31">SUMPRODUCT((TEXT(Attendance!$A$3:$A$500,"ddd")=$A31)*(Attendance!H$3:H$500="Present"))</f>
        <v>0</v>
      </c>
      <c r="C31" cm="1">
        <f t="array" ref="C31">SUMPRODUCT((TEXT(Attendance!$A$3:$A$500,"ddd")=A31)*(Attendance!J$3:J$500="Present"))</f>
        <v>0</v>
      </c>
      <c r="D31" cm="1">
        <f t="array" ref="D31">SUMPRODUCT((TEXT(Attendance!$A$3:$A$500,"ddd")=A31)*(Attendance!L$3:L$500="Present"))</f>
        <v>0</v>
      </c>
      <c r="E31" cm="1">
        <f t="array" ref="E31">SUMPRODUCT((TEXT(Attendance!$A$3:$A$500,"ddd")=A31)*(Attendance!N$3:N$500="Present"))</f>
        <v>0</v>
      </c>
      <c r="F31" cm="1">
        <f t="array" ref="F31">SUMPRODUCT((TEXT(Attendance!$A$3:$A$500,"ddd")=A31)*(Attendance!P$3:P$500="Present"))</f>
        <v>0</v>
      </c>
      <c r="G31" cm="1">
        <f t="array" ref="G31">SUMPRODUCT((TEXT(Attendance!$A$3:$A$500,"ddd")=A31)*(Attendance!R$3:R$500="Present"))</f>
        <v>0</v>
      </c>
      <c r="H31" cm="1">
        <f t="array" ref="H31">SUMPRODUCT((TEXT(Attendance!$A$3:$A$500,"ddd")=A31)*(Attendance!T$3:T$500="Present"))</f>
        <v>0</v>
      </c>
      <c r="I31" cm="1">
        <f t="array" ref="I31">SUMPRODUCT((TEXT(Attendance!$A$3:$A$500,"ddd")=A31)*(Attendance!V$3:V$500="Present"))</f>
        <v>0</v>
      </c>
      <c r="J31" cm="1">
        <f t="array" ref="J31">SUMPRODUCT((TEXT(Attendance!$A$3:$A$500,"ddd")=A31)*(Attendance!X$3:X$500="Present"))</f>
        <v>0</v>
      </c>
      <c r="K31">
        <v>10</v>
      </c>
      <c r="M31" s="147">
        <f>SUM(B31:J31)</f>
        <v>0</v>
      </c>
      <c r="Q31" s="20">
        <f t="shared" si="32"/>
        <v>0</v>
      </c>
      <c r="R31" s="20">
        <f t="shared" si="33"/>
        <v>0</v>
      </c>
      <c r="S31" s="20">
        <f t="shared" si="34"/>
        <v>0</v>
      </c>
      <c r="T31" s="20">
        <f t="shared" si="35"/>
        <v>0</v>
      </c>
      <c r="U31" s="20">
        <f t="shared" si="36"/>
        <v>0</v>
      </c>
      <c r="V31" s="20">
        <f t="shared" si="37"/>
        <v>0</v>
      </c>
      <c r="W31" s="20">
        <f t="shared" si="38"/>
        <v>0</v>
      </c>
      <c r="X31" s="20">
        <f t="shared" si="39"/>
        <v>0</v>
      </c>
      <c r="Y31" s="20">
        <f t="shared" si="40"/>
        <v>0</v>
      </c>
      <c r="Z31" s="20">
        <f t="shared" si="41"/>
        <v>3.3333333333333335</v>
      </c>
      <c r="AA31" s="20"/>
      <c r="AB31" s="20">
        <f t="shared" si="42"/>
        <v>0</v>
      </c>
    </row>
    <row r="32" spans="1:28">
      <c r="A32" s="60"/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08"/>
    </row>
    <row r="33" spans="1:28">
      <c r="A33" s="60"/>
      <c r="B33" s="115">
        <f>SUM(B27:B31)</f>
        <v>0</v>
      </c>
      <c r="C33" s="115">
        <f t="shared" ref="C33:J33" si="43">SUM(C27:C31)</f>
        <v>0</v>
      </c>
      <c r="D33" s="115">
        <f t="shared" si="43"/>
        <v>0</v>
      </c>
      <c r="E33" s="115">
        <f t="shared" si="43"/>
        <v>0</v>
      </c>
      <c r="F33" s="115">
        <f t="shared" si="43"/>
        <v>0</v>
      </c>
      <c r="G33" s="115">
        <f t="shared" si="43"/>
        <v>0</v>
      </c>
      <c r="H33" s="115">
        <f t="shared" si="43"/>
        <v>0</v>
      </c>
      <c r="I33" s="115">
        <f t="shared" si="43"/>
        <v>0</v>
      </c>
      <c r="J33" s="115">
        <f t="shared" si="43"/>
        <v>0</v>
      </c>
      <c r="K33" s="115"/>
      <c r="L33" s="115"/>
      <c r="M33" s="108"/>
      <c r="AB33" s="20">
        <f>SUM(AB27:AB31)</f>
        <v>0</v>
      </c>
    </row>
    <row r="34" spans="1:28">
      <c r="A34" s="60"/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08"/>
    </row>
    <row r="35" spans="1:28">
      <c r="A35" s="135"/>
      <c r="B35" s="136"/>
      <c r="C35" s="136"/>
      <c r="D35" s="136"/>
      <c r="E35" s="136"/>
      <c r="F35" s="138" t="s">
        <v>97</v>
      </c>
      <c r="G35" s="139">
        <f ca="1">AB33/N43</f>
        <v>0</v>
      </c>
      <c r="H35" s="136"/>
      <c r="I35" s="136"/>
      <c r="J35" s="136"/>
      <c r="K35" s="136"/>
      <c r="L35" s="136"/>
      <c r="M35" s="137"/>
    </row>
    <row r="43" spans="1:28">
      <c r="N43">
        <f ca="1">N16*9</f>
        <v>844.71428571428578</v>
      </c>
    </row>
  </sheetData>
  <sheetProtection sheet="1" objects="1" scenarios="1" selectLockedCells="1"/>
  <autoFilter ref="Q3:Z7" xr:uid="{50CD0BCC-898D-4AD3-881C-1C2C232D3E43}"/>
  <mergeCells count="6">
    <mergeCell ref="A26:M26"/>
    <mergeCell ref="O2:P9"/>
    <mergeCell ref="A10:M10"/>
    <mergeCell ref="A8:M9"/>
    <mergeCell ref="A2:M2"/>
    <mergeCell ref="A18:M18"/>
  </mergeCells>
  <conditionalFormatting sqref="B3:J7">
    <cfRule type="colorScale" priority="8">
      <colorScale>
        <cfvo type="min"/>
        <cfvo type="max"/>
        <color rgb="FF63BE7B"/>
        <color rgb="FFFFEF9C"/>
      </colorScale>
    </cfRule>
  </conditionalFormatting>
  <conditionalFormatting sqref="B11:J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0" priority="9" operator="greaterThan">
      <formula>3</formula>
    </cfRule>
  </conditionalFormatting>
  <conditionalFormatting sqref="B19:J23">
    <cfRule type="colorScale" priority="6">
      <colorScale>
        <cfvo type="min"/>
        <cfvo type="max"/>
        <color rgb="FF63BE7B"/>
        <color rgb="FFFFEF9C"/>
      </colorScale>
    </cfRule>
  </conditionalFormatting>
  <conditionalFormatting sqref="B27:J31">
    <cfRule type="colorScale" priority="5">
      <colorScale>
        <cfvo type="min"/>
        <cfvo type="max"/>
        <color rgb="FFFFEF9C"/>
        <color rgb="FF63BE7B"/>
      </colorScale>
    </cfRule>
  </conditionalFormatting>
  <conditionalFormatting sqref="M3:M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M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M3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B16B-1932-412A-9CC6-693D745BE598}">
  <dimension ref="A1:U40"/>
  <sheetViews>
    <sheetView workbookViewId="0">
      <pane ySplit="1" topLeftCell="B2" activePane="bottomLeft" state="frozen"/>
      <selection pane="bottomLeft" activeCell="G17" sqref="G17"/>
    </sheetView>
  </sheetViews>
  <sheetFormatPr defaultColWidth="9.140625" defaultRowHeight="15"/>
  <cols>
    <col min="1" max="1" width="11.42578125" hidden="1" customWidth="1"/>
    <col min="2" max="2" width="11.42578125" customWidth="1"/>
    <col min="3" max="3" width="11.5703125" style="5" bestFit="1" customWidth="1"/>
    <col min="4" max="4" width="9.5703125" style="5" bestFit="1" customWidth="1"/>
    <col min="5" max="5" width="11.85546875" style="5" bestFit="1" customWidth="1"/>
    <col min="6" max="6" width="10.7109375" style="5" bestFit="1" customWidth="1"/>
    <col min="7" max="7" width="13.140625" style="5" bestFit="1" customWidth="1"/>
    <col min="8" max="8" width="11.7109375" style="5" bestFit="1" customWidth="1"/>
    <col min="9" max="9" width="10" style="5" bestFit="1" customWidth="1"/>
    <col min="10" max="10" width="11.28515625" style="5" bestFit="1" customWidth="1"/>
    <col min="11" max="11" width="10.7109375" style="5" bestFit="1" customWidth="1"/>
    <col min="12" max="14" width="6.28515625" style="162" hidden="1" customWidth="1"/>
    <col min="15" max="15" width="6.5703125" customWidth="1"/>
  </cols>
  <sheetData>
    <row r="1" spans="1:21">
      <c r="B1" s="149" t="s">
        <v>98</v>
      </c>
      <c r="C1" s="163" t="str">
        <f>HOME!D12</f>
        <v>TBA</v>
      </c>
      <c r="D1" s="163" t="str">
        <f>HOME!D13</f>
        <v>TBA</v>
      </c>
      <c r="E1" s="163" t="str">
        <f>HOME!D14</f>
        <v>TBA</v>
      </c>
      <c r="F1" s="163" t="str">
        <f>HOME!D15</f>
        <v>TBA</v>
      </c>
      <c r="G1" s="163" t="str">
        <f>HOME!D16</f>
        <v>TBA</v>
      </c>
      <c r="H1" s="163" t="str">
        <f>HOME!D17</f>
        <v>TBA</v>
      </c>
      <c r="I1" s="163" t="str">
        <f>HOME!D18</f>
        <v>TBA</v>
      </c>
      <c r="J1" s="163" t="str">
        <f>HOME!D19</f>
        <v>TBA</v>
      </c>
      <c r="K1" s="163" t="str">
        <f>HOME!D20</f>
        <v>TBA</v>
      </c>
      <c r="L1" s="161" t="str">
        <f>HOME!D21</f>
        <v>TBA</v>
      </c>
      <c r="M1" s="161" t="str">
        <f>HOME!D22</f>
        <v>TBA</v>
      </c>
      <c r="N1" s="161" t="str">
        <f>HOME!D23</f>
        <v>TBA</v>
      </c>
    </row>
    <row r="2" spans="1:21">
      <c r="A2" s="149" t="s">
        <v>98</v>
      </c>
      <c r="B2" s="148">
        <f>Attendance!C3</f>
        <v>45663</v>
      </c>
      <c r="C2" s="5">
        <f ca="1">(COUNTIF(OFFSET(Attendance!H$3, (ROW()-ROW($A$2))*15, 0, 15, 1), "Present"))/(15-COUNTIF(OFFSET(Attendance!G$3, (ROW()-ROW($A$2))*15, 0, 15, 1), "Non-service"))</f>
        <v>0</v>
      </c>
      <c r="D2" s="5">
        <f ca="1">(COUNTIF(OFFSET(Attendance!J$3, (ROW()-ROW($A$2))*15, 0, 15, 1), "Present"))/(15-COUNTIF(OFFSET(Attendance!I$3, (ROW()-ROW($A$2))*15, 0, 15, 1), "Non-service"))</f>
        <v>0</v>
      </c>
      <c r="E2" s="5">
        <f ca="1">(COUNTIF(OFFSET(Attendance!L$3, (ROW()-ROW($A$2))*15, 0, 15, 1), "Present"))/(15-COUNTIF(OFFSET(Attendance!K$3, (ROW()-ROW($A$2))*15, 0, 15, 1), "Non-service"))</f>
        <v>0</v>
      </c>
      <c r="F2" s="5">
        <f ca="1">(COUNTIF(OFFSET(Attendance!N$3, (ROW()-ROW($A$2))*15, 0, 15, 1), "Present"))/(15-COUNTIF(OFFSET(Attendance!M$3, (ROW()-ROW($A$2))*15, 0, 15, 1), "Non-service"))</f>
        <v>0</v>
      </c>
      <c r="G2" s="5">
        <f ca="1">(COUNTIF(OFFSET(Attendance!P$3, (ROW()-ROW($A$2))*15, 0, 15, 1), "Present"))/(15-COUNTIF(OFFSET(Attendance!O$3, (ROW()-ROW($A$2))*15, 0, 15, 1), "Non-service"))</f>
        <v>0</v>
      </c>
      <c r="H2" s="5">
        <f ca="1">(COUNTIF(OFFSET(Attendance!R$3, (ROW()-ROW($A$2))*15, 0, 15, 1), "Present"))/(15-COUNTIF(OFFSET(Attendance!Q$3, (ROW()-ROW($A$2))*15, 0, 15, 1), "Non-service"))</f>
        <v>0</v>
      </c>
      <c r="I2" s="5">
        <f ca="1">(COUNTIF(OFFSET(Attendance!T$3, (ROW()-ROW($A$2))*15, 0, 15, 1), "Present"))/(15-COUNTIF(OFFSET(Attendance!S$3, (ROW()-ROW($A$2))*15, 0, 15, 1), "Non-service"))</f>
        <v>0</v>
      </c>
      <c r="J2" s="5">
        <f ca="1">(COUNTIF(OFFSET(Attendance!V$3, (ROW()-ROW($A$2))*15, 0, 15, 1), "Present"))/(15-COUNTIF(OFFSET(Attendance!U$3, (ROW()-ROW($A$2))*15, 0, 15, 1), "Non-service"))</f>
        <v>0</v>
      </c>
      <c r="K2" s="5">
        <f ca="1">(COUNTIF(OFFSET(Attendance!X$3, (ROW()-ROW($A$2))*15, 0, 15, 1), "Present"))/(15-COUNTIF(OFFSET(Attendance!W$3, (ROW()-ROW($A$2))*15, 0, 15, 1), "Non-service"))</f>
        <v>0</v>
      </c>
      <c r="L2" s="162">
        <f ca="1">(COUNTIF(OFFSET(Attendance!Z$3, (ROW()-ROW($A$2))*15, 0, 15, 1), "Present"))/(15-COUNTIF(OFFSET(Attendance!Y$3, (ROW()-ROW($A$2))*15, 0, 15, 1), "Non-service"))</f>
        <v>0</v>
      </c>
      <c r="M2" s="162">
        <f ca="1">(COUNTIF(OFFSET(Attendance!AB$3, (ROW()-ROW($A$2))*15, 0, 15, 1), "Present"))/(15-COUNTIF(OFFSET(Attendance!AA$3, (ROW()-ROW($A$2))*15, 0, 15, 1), "Non-service"))</f>
        <v>0</v>
      </c>
      <c r="N2" s="162">
        <f ca="1">(COUNTIF(OFFSET(Attendance!AD$3, (ROW()-ROW($A$2))*15, 0, 15, 1), "Present"))/(15-COUNTIF(OFFSET(Attendance!AC$3, (ROW()-ROW($A$2))*15, 0, 15, 1), "Non-service"))</f>
        <v>0</v>
      </c>
    </row>
    <row r="3" spans="1:21">
      <c r="A3" s="148">
        <v>45761</v>
      </c>
      <c r="B3" s="148">
        <f>B2+7</f>
        <v>45670</v>
      </c>
      <c r="C3" s="5">
        <f ca="1">(COUNTIF(OFFSET(Attendance!H$3, (ROW()-ROW($A$2))*15, 0, 15, 1), "Present"))/(15-COUNTIF(OFFSET(Attendance!G$3, (ROW()-ROW($A$2))*15, 0, 15, 1), "Non-service"))</f>
        <v>0</v>
      </c>
      <c r="D3" s="5">
        <f ca="1">(COUNTIF(OFFSET(Attendance!J$3, (ROW()-ROW($A$2))*15, 0, 15, 1), "Present"))/(15-COUNTIF(OFFSET(Attendance!I$3, (ROW()-ROW($A$2))*15, 0, 15, 1), "Non-service"))</f>
        <v>0</v>
      </c>
      <c r="E3" s="5">
        <f ca="1">(COUNTIF(OFFSET(Attendance!L$3, (ROW()-ROW($A$2))*15, 0, 15, 1), "Present"))/(15-COUNTIF(OFFSET(Attendance!K$3, (ROW()-ROW($A$2))*15, 0, 15, 1), "Non-service"))</f>
        <v>0</v>
      </c>
      <c r="F3" s="5">
        <f ca="1">(COUNTIF(OFFSET(Attendance!N$3, (ROW()-ROW($A$2))*15, 0, 15, 1), "Present"))/(15-COUNTIF(OFFSET(Attendance!M$3, (ROW()-ROW($A$2))*15, 0, 15, 1), "Non-service"))</f>
        <v>0</v>
      </c>
      <c r="G3" s="5">
        <f ca="1">(COUNTIF(OFFSET(Attendance!P$3, (ROW()-ROW($A$2))*15, 0, 15, 1), "Present"))/(15-COUNTIF(OFFSET(Attendance!O$3, (ROW()-ROW($A$2))*15, 0, 15, 1), "Non-service"))</f>
        <v>0</v>
      </c>
      <c r="H3" s="5">
        <f ca="1">(COUNTIF(OFFSET(Attendance!R$3, (ROW()-ROW($A$2))*15, 0, 15, 1), "Present"))/(15-COUNTIF(OFFSET(Attendance!Q$3, (ROW()-ROW($A$2))*15, 0, 15, 1), "Non-service"))</f>
        <v>0</v>
      </c>
      <c r="I3" s="5">
        <f ca="1">(COUNTIF(OFFSET(Attendance!T$3, (ROW()-ROW($A$2))*15, 0, 15, 1), "Present"))/(15-COUNTIF(OFFSET(Attendance!S$3, (ROW()-ROW($A$2))*15, 0, 15, 1), "Non-service"))</f>
        <v>0</v>
      </c>
      <c r="J3" s="5">
        <f ca="1">(COUNTIF(OFFSET(Attendance!V$3, (ROW()-ROW($A$2))*15, 0, 15, 1), "Present"))/(15-COUNTIF(OFFSET(Attendance!U$3, (ROW()-ROW($A$2))*15, 0, 15, 1), "Non-service"))</f>
        <v>0</v>
      </c>
      <c r="K3" s="5">
        <f ca="1">(COUNTIF(OFFSET(Attendance!X$3, (ROW()-ROW($A$2))*15, 0, 15, 1), "Present"))/(15-COUNTIF(OFFSET(Attendance!W$3, (ROW()-ROW($A$2))*15, 0, 15, 1), "Non-service"))</f>
        <v>0</v>
      </c>
      <c r="L3" s="162">
        <f ca="1">(COUNTIF(OFFSET(Attendance!Z$3, (ROW()-ROW($A$2))*15, 0, 15, 1), "Present"))/(15-COUNTIF(OFFSET(Attendance!Y$3, (ROW()-ROW($A$2))*15, 0, 15, 1), "Non-service"))</f>
        <v>0</v>
      </c>
      <c r="M3" s="162">
        <f ca="1">(COUNTIF(OFFSET(Attendance!AB$3, (ROW()-ROW($A$2))*15, 0, 15, 1), "Present"))/(15-COUNTIF(OFFSET(Attendance!AA$3, (ROW()-ROW($A$2))*15, 0, 15, 1), "Non-service"))</f>
        <v>0</v>
      </c>
      <c r="N3" s="162">
        <f ca="1">(COUNTIF(OFFSET(Attendance!AD$3, (ROW()-ROW($A$2))*15, 0, 15, 1), "Present"))/(15-COUNTIF(OFFSET(Attendance!AC$3, (ROW()-ROW($A$2))*15, 0, 15, 1), "Non-service"))</f>
        <v>0</v>
      </c>
      <c r="Q3" s="324" t="s">
        <v>99</v>
      </c>
      <c r="R3" s="325"/>
      <c r="S3" s="325"/>
      <c r="T3" s="325"/>
      <c r="U3" s="325"/>
    </row>
    <row r="4" spans="1:21">
      <c r="A4" s="148">
        <f>A3+7</f>
        <v>45768</v>
      </c>
      <c r="B4" s="148">
        <f t="shared" ref="A4:B40" si="0">B3+7</f>
        <v>45677</v>
      </c>
      <c r="C4" s="5">
        <f ca="1">(COUNTIF(OFFSET(Attendance!H$3, (ROW()-ROW($A$2))*15, 0, 15, 1), "Present"))/(15-COUNTIF(OFFSET(Attendance!G$3, (ROW()-ROW($A$2))*15, 0, 15, 1), "Non-service"))</f>
        <v>0</v>
      </c>
      <c r="D4" s="5">
        <f ca="1">(COUNTIF(OFFSET(Attendance!J$3, (ROW()-ROW($A$2))*15, 0, 15, 1), "Present"))/(15-COUNTIF(OFFSET(Attendance!I$3, (ROW()-ROW($A$2))*15, 0, 15, 1), "Non-service"))</f>
        <v>0</v>
      </c>
      <c r="E4" s="5">
        <f ca="1">(COUNTIF(OFFSET(Attendance!L$3, (ROW()-ROW($A$2))*15, 0, 15, 1), "Present"))/(15-COUNTIF(OFFSET(Attendance!K$3, (ROW()-ROW($A$2))*15, 0, 15, 1), "Non-service"))</f>
        <v>0</v>
      </c>
      <c r="F4" s="5">
        <f ca="1">(COUNTIF(OFFSET(Attendance!N$3, (ROW()-ROW($A$2))*15, 0, 15, 1), "Present"))/(15-COUNTIF(OFFSET(Attendance!M$3, (ROW()-ROW($A$2))*15, 0, 15, 1), "Non-service"))</f>
        <v>0</v>
      </c>
      <c r="G4" s="5">
        <f ca="1">(COUNTIF(OFFSET(Attendance!P$3, (ROW()-ROW($A$2))*15, 0, 15, 1), "Present"))/(15-COUNTIF(OFFSET(Attendance!O$3, (ROW()-ROW($A$2))*15, 0, 15, 1), "Non-service"))</f>
        <v>0</v>
      </c>
      <c r="H4" s="5">
        <f ca="1">(COUNTIF(OFFSET(Attendance!R$3, (ROW()-ROW($A$2))*15, 0, 15, 1), "Present"))/(15-COUNTIF(OFFSET(Attendance!Q$3, (ROW()-ROW($A$2))*15, 0, 15, 1), "Non-service"))</f>
        <v>0</v>
      </c>
      <c r="I4" s="5">
        <f ca="1">(COUNTIF(OFFSET(Attendance!T$3, (ROW()-ROW($A$2))*15, 0, 15, 1), "Present"))/(15-COUNTIF(OFFSET(Attendance!S$3, (ROW()-ROW($A$2))*15, 0, 15, 1), "Non-service"))</f>
        <v>0</v>
      </c>
      <c r="J4" s="5">
        <f ca="1">(COUNTIF(OFFSET(Attendance!V$3, (ROW()-ROW($A$2))*15, 0, 15, 1), "Present"))/(15-COUNTIF(OFFSET(Attendance!U$3, (ROW()-ROW($A$2))*15, 0, 15, 1), "Non-service"))</f>
        <v>0</v>
      </c>
      <c r="K4" s="5">
        <f ca="1">(COUNTIF(OFFSET(Attendance!X$3, (ROW()-ROW($A$2))*15, 0, 15, 1), "Present"))/(15-COUNTIF(OFFSET(Attendance!W$3, (ROW()-ROW($A$2))*15, 0, 15, 1), "Non-service"))</f>
        <v>0</v>
      </c>
      <c r="L4" s="162">
        <f ca="1">(COUNTIF(OFFSET(Attendance!Z$3, (ROW()-ROW($A$2))*15, 0, 15, 1), "Present"))/(15-COUNTIF(OFFSET(Attendance!Y$3, (ROW()-ROW($A$2))*15, 0, 15, 1), "Non-service"))</f>
        <v>0</v>
      </c>
      <c r="M4" s="162">
        <f ca="1">(COUNTIF(OFFSET(Attendance!AB$3, (ROW()-ROW($A$2))*15, 0, 15, 1), "Present"))/(15-COUNTIF(OFFSET(Attendance!AA$3, (ROW()-ROW($A$2))*15, 0, 15, 1), "Non-service"))</f>
        <v>0</v>
      </c>
      <c r="N4" s="162">
        <f ca="1">(COUNTIF(OFFSET(Attendance!AD$3, (ROW()-ROW($A$2))*15, 0, 15, 1), "Present"))/(15-COUNTIF(OFFSET(Attendance!AC$3, (ROW()-ROW($A$2))*15, 0, 15, 1), "Non-service"))</f>
        <v>0</v>
      </c>
      <c r="Q4" s="325"/>
      <c r="R4" s="325"/>
      <c r="S4" s="325"/>
      <c r="T4" s="325"/>
      <c r="U4" s="325"/>
    </row>
    <row r="5" spans="1:21">
      <c r="A5" s="148">
        <f t="shared" si="0"/>
        <v>45775</v>
      </c>
      <c r="B5" s="148">
        <f t="shared" si="0"/>
        <v>45684</v>
      </c>
      <c r="C5" s="5">
        <f ca="1">(COUNTIF(OFFSET(Attendance!H$3, (ROW()-ROW($A$2))*15, 0, 15, 1), "Present"))/(15-COUNTIF(OFFSET(Attendance!G$3, (ROW()-ROW($A$2))*15, 0, 15, 1), "Non-service"))</f>
        <v>0</v>
      </c>
      <c r="D5" s="5">
        <f ca="1">(COUNTIF(OFFSET(Attendance!J$3, (ROW()-ROW($A$2))*15, 0, 15, 1), "Present"))/(15-COUNTIF(OFFSET(Attendance!I$3, (ROW()-ROW($A$2))*15, 0, 15, 1), "Non-service"))</f>
        <v>0</v>
      </c>
      <c r="E5" s="5">
        <f ca="1">(COUNTIF(OFFSET(Attendance!L$3, (ROW()-ROW($A$2))*15, 0, 15, 1), "Present"))/(15-COUNTIF(OFFSET(Attendance!K$3, (ROW()-ROW($A$2))*15, 0, 15, 1), "Non-service"))</f>
        <v>0</v>
      </c>
      <c r="F5" s="5">
        <f ca="1">(COUNTIF(OFFSET(Attendance!N$3, (ROW()-ROW($A$2))*15, 0, 15, 1), "Present"))/(15-COUNTIF(OFFSET(Attendance!M$3, (ROW()-ROW($A$2))*15, 0, 15, 1), "Non-service"))</f>
        <v>0</v>
      </c>
      <c r="G5" s="5">
        <f ca="1">(COUNTIF(OFFSET(Attendance!P$3, (ROW()-ROW($A$2))*15, 0, 15, 1), "Present"))/(15-COUNTIF(OFFSET(Attendance!O$3, (ROW()-ROW($A$2))*15, 0, 15, 1), "Non-service"))</f>
        <v>0</v>
      </c>
      <c r="H5" s="5">
        <f ca="1">(COUNTIF(OFFSET(Attendance!R$3, (ROW()-ROW($A$2))*15, 0, 15, 1), "Present"))/(15-COUNTIF(OFFSET(Attendance!Q$3, (ROW()-ROW($A$2))*15, 0, 15, 1), "Non-service"))</f>
        <v>0</v>
      </c>
      <c r="I5" s="5">
        <f ca="1">(COUNTIF(OFFSET(Attendance!T$3, (ROW()-ROW($A$2))*15, 0, 15, 1), "Present"))/(15-COUNTIF(OFFSET(Attendance!S$3, (ROW()-ROW($A$2))*15, 0, 15, 1), "Non-service"))</f>
        <v>0</v>
      </c>
      <c r="J5" s="5">
        <f ca="1">(COUNTIF(OFFSET(Attendance!V$3, (ROW()-ROW($A$2))*15, 0, 15, 1), "Present"))/(15-COUNTIF(OFFSET(Attendance!U$3, (ROW()-ROW($A$2))*15, 0, 15, 1), "Non-service"))</f>
        <v>0</v>
      </c>
      <c r="K5" s="5">
        <f ca="1">(COUNTIF(OFFSET(Attendance!X$3, (ROW()-ROW($A$2))*15, 0, 15, 1), "Present"))/(15-COUNTIF(OFFSET(Attendance!W$3, (ROW()-ROW($A$2))*15, 0, 15, 1), "Non-service"))</f>
        <v>0</v>
      </c>
      <c r="L5" s="162">
        <f ca="1">(COUNTIF(OFFSET(Attendance!Z$3, (ROW()-ROW($A$2))*15, 0, 15, 1), "Present"))/(15-COUNTIF(OFFSET(Attendance!Y$3, (ROW()-ROW($A$2))*15, 0, 15, 1), "Non-service"))</f>
        <v>0</v>
      </c>
      <c r="M5" s="162">
        <f ca="1">(COUNTIF(OFFSET(Attendance!AB$3, (ROW()-ROW($A$2))*15, 0, 15, 1), "Present"))/(15-COUNTIF(OFFSET(Attendance!AA$3, (ROW()-ROW($A$2))*15, 0, 15, 1), "Non-service"))</f>
        <v>0</v>
      </c>
      <c r="N5" s="162">
        <f ca="1">(COUNTIF(OFFSET(Attendance!AD$3, (ROW()-ROW($A$2))*15, 0, 15, 1), "Present"))/(15-COUNTIF(OFFSET(Attendance!AC$3, (ROW()-ROW($A$2))*15, 0, 15, 1), "Non-service"))</f>
        <v>0</v>
      </c>
      <c r="Q5" s="325"/>
      <c r="R5" s="325"/>
      <c r="S5" s="325"/>
      <c r="T5" s="325"/>
      <c r="U5" s="325"/>
    </row>
    <row r="6" spans="1:21">
      <c r="A6" s="148">
        <f t="shared" si="0"/>
        <v>45782</v>
      </c>
      <c r="B6" s="148">
        <f t="shared" si="0"/>
        <v>45691</v>
      </c>
      <c r="C6" s="5">
        <f ca="1">(COUNTIF(OFFSET(Attendance!H$3, (ROW()-ROW($A$2))*15, 0, 15, 1), "Present"))/(15-COUNTIF(OFFSET(Attendance!G$3, (ROW()-ROW($A$2))*15, 0, 15, 1), "Non-service"))</f>
        <v>0</v>
      </c>
      <c r="D6" s="5">
        <f ca="1">(COUNTIF(OFFSET(Attendance!J$3, (ROW()-ROW($A$2))*15, 0, 15, 1), "Present"))/(15-COUNTIF(OFFSET(Attendance!I$3, (ROW()-ROW($A$2))*15, 0, 15, 1), "Non-service"))</f>
        <v>0</v>
      </c>
      <c r="E6" s="5">
        <f ca="1">(COUNTIF(OFFSET(Attendance!L$3, (ROW()-ROW($A$2))*15, 0, 15, 1), "Present"))/(15-COUNTIF(OFFSET(Attendance!K$3, (ROW()-ROW($A$2))*15, 0, 15, 1), "Non-service"))</f>
        <v>0</v>
      </c>
      <c r="F6" s="5">
        <f ca="1">(COUNTIF(OFFSET(Attendance!N$3, (ROW()-ROW($A$2))*15, 0, 15, 1), "Present"))/(15-COUNTIF(OFFSET(Attendance!M$3, (ROW()-ROW($A$2))*15, 0, 15, 1), "Non-service"))</f>
        <v>0</v>
      </c>
      <c r="G6" s="5">
        <f ca="1">(COUNTIF(OFFSET(Attendance!P$3, (ROW()-ROW($A$2))*15, 0, 15, 1), "Present"))/(15-COUNTIF(OFFSET(Attendance!O$3, (ROW()-ROW($A$2))*15, 0, 15, 1), "Non-service"))</f>
        <v>0</v>
      </c>
      <c r="H6" s="5">
        <f ca="1">(COUNTIF(OFFSET(Attendance!R$3, (ROW()-ROW($A$2))*15, 0, 15, 1), "Present"))/(15-COUNTIF(OFFSET(Attendance!Q$3, (ROW()-ROW($A$2))*15, 0, 15, 1), "Non-service"))</f>
        <v>0</v>
      </c>
      <c r="I6" s="5">
        <f ca="1">(COUNTIF(OFFSET(Attendance!T$3, (ROW()-ROW($A$2))*15, 0, 15, 1), "Present"))/(15-COUNTIF(OFFSET(Attendance!S$3, (ROW()-ROW($A$2))*15, 0, 15, 1), "Non-service"))</f>
        <v>0</v>
      </c>
      <c r="J6" s="5">
        <f ca="1">(COUNTIF(OFFSET(Attendance!V$3, (ROW()-ROW($A$2))*15, 0, 15, 1), "Present"))/(15-COUNTIF(OFFSET(Attendance!U$3, (ROW()-ROW($A$2))*15, 0, 15, 1), "Non-service"))</f>
        <v>0</v>
      </c>
      <c r="K6" s="5">
        <f ca="1">(COUNTIF(OFFSET(Attendance!X$3, (ROW()-ROW($A$2))*15, 0, 15, 1), "Present"))/(15-COUNTIF(OFFSET(Attendance!W$3, (ROW()-ROW($A$2))*15, 0, 15, 1), "Non-service"))</f>
        <v>0</v>
      </c>
      <c r="L6" s="162">
        <f ca="1">(COUNTIF(OFFSET(Attendance!Z$3, (ROW()-ROW($A$2))*15, 0, 15, 1), "Present"))/(15-COUNTIF(OFFSET(Attendance!Y$3, (ROW()-ROW($A$2))*15, 0, 15, 1), "Non-service"))</f>
        <v>0</v>
      </c>
      <c r="M6" s="162">
        <f ca="1">(COUNTIF(OFFSET(Attendance!AB$3, (ROW()-ROW($A$2))*15, 0, 15, 1), "Present"))/(15-COUNTIF(OFFSET(Attendance!AA$3, (ROW()-ROW($A$2))*15, 0, 15, 1), "Non-service"))</f>
        <v>0</v>
      </c>
      <c r="N6" s="162">
        <f ca="1">(COUNTIF(OFFSET(Attendance!AD$3, (ROW()-ROW($A$2))*15, 0, 15, 1), "Present"))/(15-COUNTIF(OFFSET(Attendance!AC$3, (ROW()-ROW($A$2))*15, 0, 15, 1), "Non-service"))</f>
        <v>0</v>
      </c>
      <c r="Q6" s="325"/>
      <c r="R6" s="325"/>
      <c r="S6" s="325"/>
      <c r="T6" s="325"/>
      <c r="U6" s="325"/>
    </row>
    <row r="7" spans="1:21">
      <c r="A7" s="148">
        <f t="shared" si="0"/>
        <v>45789</v>
      </c>
      <c r="B7" s="148">
        <f t="shared" si="0"/>
        <v>45698</v>
      </c>
      <c r="C7" s="5">
        <f ca="1">COUNTIF(OFFSET(Attendance!H$3, (ROW()-ROW($A$2))*15, 0, 15, 1), "Present")</f>
        <v>0</v>
      </c>
      <c r="D7" s="5">
        <f ca="1">COUNTIF(OFFSET(Attendance!J$3, (ROW()-ROW($A$2))*15, 0, 15, 1), "Present")</f>
        <v>0</v>
      </c>
      <c r="E7" s="5">
        <f ca="1">COUNTIF(OFFSET(Attendance!L$3, (ROW()-ROW($A$2))*15, 0, 15, 1), "Present")</f>
        <v>0</v>
      </c>
      <c r="F7" s="5">
        <f ca="1">COUNTIF(OFFSET(Attendance!N$3, (ROW()-ROW($A$2))*15, 0, 15, 1), "Present")</f>
        <v>0</v>
      </c>
      <c r="G7" s="5">
        <f ca="1">COUNTIF(OFFSET(Attendance!P$3, (ROW()-ROW($A$2))*15, 0, 15, 1), "Present")</f>
        <v>0</v>
      </c>
      <c r="H7" s="5">
        <f ca="1">COUNTIF(OFFSET(Attendance!R$3, (ROW()-ROW($A$2))*15, 0, 15, 1), "Present")</f>
        <v>0</v>
      </c>
      <c r="I7" s="5">
        <f ca="1">COUNTIF(OFFSET(Attendance!T$3, (ROW()-ROW($A$2))*15, 0, 15, 1), "Present")</f>
        <v>0</v>
      </c>
      <c r="J7" s="5">
        <f ca="1">COUNTIF(OFFSET(Attendance!V$3, (ROW()-ROW($A$2))*15, 0, 15, 1), "Present")</f>
        <v>0</v>
      </c>
      <c r="K7" s="5">
        <f ca="1">COUNTIF(OFFSET(Attendance!X$3, (ROW()-ROW($A$2))*15, 0, 15, 1), "Present")</f>
        <v>0</v>
      </c>
      <c r="L7" s="162">
        <f ca="1">COUNTIF(OFFSET(Attendance!Z$3, (ROW()-ROW($A$2))*15, 0, 15, 1), "Present")</f>
        <v>0</v>
      </c>
      <c r="M7" s="162">
        <f ca="1">COUNTIF(OFFSET(Attendance!AB$3, (ROW()-ROW($A$2))*15, 0, 15, 1), "Present")</f>
        <v>0</v>
      </c>
      <c r="N7" s="162">
        <f ca="1">COUNTIF(OFFSET(Attendance!AD$3, (ROW()-ROW($A$2))*15, 0, 15, 1), "Present")</f>
        <v>0</v>
      </c>
      <c r="Q7" s="325"/>
      <c r="R7" s="325"/>
      <c r="S7" s="325"/>
      <c r="T7" s="325"/>
      <c r="U7" s="325"/>
    </row>
    <row r="8" spans="1:21">
      <c r="A8" s="148">
        <f t="shared" si="0"/>
        <v>45796</v>
      </c>
      <c r="B8" s="148">
        <f t="shared" si="0"/>
        <v>45705</v>
      </c>
      <c r="C8" s="5">
        <f ca="1">COUNTIF(OFFSET(Attendance!H$3, (ROW()-ROW($A$2))*15, 0, 15, 1), "Present")</f>
        <v>0</v>
      </c>
      <c r="D8" s="5">
        <f ca="1">COUNTIF(OFFSET(Attendance!J$3, (ROW()-ROW($A$2))*15, 0, 15, 1), "Present")</f>
        <v>0</v>
      </c>
      <c r="E8" s="5">
        <f ca="1">COUNTIF(OFFSET(Attendance!L$3, (ROW()-ROW($A$2))*15, 0, 15, 1), "Present")</f>
        <v>0</v>
      </c>
      <c r="F8" s="5">
        <f ca="1">COUNTIF(OFFSET(Attendance!N$3, (ROW()-ROW($A$2))*15, 0, 15, 1), "Present")</f>
        <v>0</v>
      </c>
      <c r="G8" s="5">
        <f ca="1">COUNTIF(OFFSET(Attendance!P$3, (ROW()-ROW($A$2))*15, 0, 15, 1), "Present")</f>
        <v>0</v>
      </c>
      <c r="H8" s="5">
        <f ca="1">COUNTIF(OFFSET(Attendance!R$3, (ROW()-ROW($A$2))*15, 0, 15, 1), "Present")</f>
        <v>0</v>
      </c>
      <c r="I8" s="5">
        <f ca="1">COUNTIF(OFFSET(Attendance!T$3, (ROW()-ROW($A$2))*15, 0, 15, 1), "Present")</f>
        <v>0</v>
      </c>
      <c r="J8" s="5">
        <f ca="1">COUNTIF(OFFSET(Attendance!V$3, (ROW()-ROW($A$2))*15, 0, 15, 1), "Present")</f>
        <v>0</v>
      </c>
      <c r="K8" s="5">
        <f ca="1">COUNTIF(OFFSET(Attendance!X$3, (ROW()-ROW($A$2))*15, 0, 15, 1), "Present")</f>
        <v>0</v>
      </c>
      <c r="L8" s="162">
        <f ca="1">COUNTIF(OFFSET(Attendance!Z$3, (ROW()-ROW($A$2))*15, 0, 15, 1), "Present")</f>
        <v>0</v>
      </c>
      <c r="M8" s="162">
        <f ca="1">COUNTIF(OFFSET(Attendance!AB$3, (ROW()-ROW($A$2))*15, 0, 15, 1), "Present")</f>
        <v>0</v>
      </c>
      <c r="N8" s="162">
        <f ca="1">COUNTIF(OFFSET(Attendance!AD$3, (ROW()-ROW($A$2))*15, 0, 15, 1), "Present")</f>
        <v>0</v>
      </c>
      <c r="Q8" s="325"/>
      <c r="R8" s="325"/>
      <c r="S8" s="325"/>
      <c r="T8" s="325"/>
      <c r="U8" s="325"/>
    </row>
    <row r="9" spans="1:21">
      <c r="A9" s="148">
        <f t="shared" si="0"/>
        <v>45803</v>
      </c>
      <c r="B9" s="148">
        <f t="shared" si="0"/>
        <v>45712</v>
      </c>
      <c r="C9" s="5">
        <f ca="1">COUNTIF(OFFSET(Attendance!H$3, (ROW()-ROW($A$2))*15, 0, 15, 1), "Present")</f>
        <v>0</v>
      </c>
      <c r="D9" s="5">
        <f ca="1">COUNTIF(OFFSET(Attendance!J$3, (ROW()-ROW($A$2))*15, 0, 15, 1), "Present")</f>
        <v>0</v>
      </c>
      <c r="E9" s="5">
        <f ca="1">COUNTIF(OFFSET(Attendance!L$3, (ROW()-ROW($A$2))*15, 0, 15, 1), "Present")</f>
        <v>0</v>
      </c>
      <c r="F9" s="5">
        <f ca="1">COUNTIF(OFFSET(Attendance!N$3, (ROW()-ROW($A$2))*15, 0, 15, 1), "Present")</f>
        <v>0</v>
      </c>
      <c r="G9" s="5">
        <f ca="1">COUNTIF(OFFSET(Attendance!P$3, (ROW()-ROW($A$2))*15, 0, 15, 1), "Present")</f>
        <v>0</v>
      </c>
      <c r="H9" s="5">
        <f ca="1">COUNTIF(OFFSET(Attendance!R$3, (ROW()-ROW($A$2))*15, 0, 15, 1), "Present")</f>
        <v>0</v>
      </c>
      <c r="I9" s="5">
        <f ca="1">COUNTIF(OFFSET(Attendance!T$3, (ROW()-ROW($A$2))*15, 0, 15, 1), "Present")</f>
        <v>0</v>
      </c>
      <c r="J9" s="5">
        <f ca="1">COUNTIF(OFFSET(Attendance!V$3, (ROW()-ROW($A$2))*15, 0, 15, 1), "Present")</f>
        <v>0</v>
      </c>
      <c r="K9" s="5">
        <f ca="1">COUNTIF(OFFSET(Attendance!X$3, (ROW()-ROW($A$2))*15, 0, 15, 1), "Present")</f>
        <v>0</v>
      </c>
      <c r="L9" s="162">
        <f ca="1">COUNTIF(OFFSET(Attendance!Z$3, (ROW()-ROW($A$2))*15, 0, 15, 1), "Present")</f>
        <v>0</v>
      </c>
      <c r="M9" s="162">
        <f ca="1">COUNTIF(OFFSET(Attendance!AB$3, (ROW()-ROW($A$2))*15, 0, 15, 1), "Present")</f>
        <v>0</v>
      </c>
      <c r="N9" s="162">
        <f ca="1">COUNTIF(OFFSET(Attendance!AD$3, (ROW()-ROW($A$2))*15, 0, 15, 1), "Present")</f>
        <v>0</v>
      </c>
    </row>
    <row r="10" spans="1:21">
      <c r="A10" s="148">
        <f t="shared" si="0"/>
        <v>45810</v>
      </c>
      <c r="B10" s="148">
        <f t="shared" si="0"/>
        <v>45719</v>
      </c>
      <c r="C10" s="5">
        <f ca="1">COUNTIF(OFFSET(Attendance!H$3, (ROW()-ROW($A$2))*15, 0, 15, 1), "Present")</f>
        <v>0</v>
      </c>
      <c r="D10" s="5">
        <f ca="1">COUNTIF(OFFSET(Attendance!J$3, (ROW()-ROW($A$2))*15, 0, 15, 1), "Present")</f>
        <v>0</v>
      </c>
      <c r="E10" s="5">
        <f ca="1">COUNTIF(OFFSET(Attendance!L$3, (ROW()-ROW($A$2))*15, 0, 15, 1), "Present")</f>
        <v>0</v>
      </c>
      <c r="F10" s="5">
        <f ca="1">COUNTIF(OFFSET(Attendance!N$3, (ROW()-ROW($A$2))*15, 0, 15, 1), "Present")</f>
        <v>0</v>
      </c>
      <c r="G10" s="5">
        <f ca="1">COUNTIF(OFFSET(Attendance!P$3, (ROW()-ROW($A$2))*15, 0, 15, 1), "Present")</f>
        <v>0</v>
      </c>
      <c r="H10" s="5">
        <f ca="1">COUNTIF(OFFSET(Attendance!R$3, (ROW()-ROW($A$2))*15, 0, 15, 1), "Present")</f>
        <v>0</v>
      </c>
      <c r="I10" s="5">
        <f ca="1">COUNTIF(OFFSET(Attendance!T$3, (ROW()-ROW($A$2))*15, 0, 15, 1), "Present")</f>
        <v>0</v>
      </c>
      <c r="J10" s="5">
        <f ca="1">COUNTIF(OFFSET(Attendance!V$3, (ROW()-ROW($A$2))*15, 0, 15, 1), "Present")</f>
        <v>0</v>
      </c>
      <c r="K10" s="5">
        <f ca="1">COUNTIF(OFFSET(Attendance!X$3, (ROW()-ROW($A$2))*15, 0, 15, 1), "Present")</f>
        <v>0</v>
      </c>
      <c r="L10" s="162">
        <f ca="1">COUNTIF(OFFSET(Attendance!Z$3, (ROW()-ROW($A$2))*15, 0, 15, 1), "Present")</f>
        <v>0</v>
      </c>
      <c r="M10" s="162">
        <f ca="1">COUNTIF(OFFSET(Attendance!AB$3, (ROW()-ROW($A$2))*15, 0, 15, 1), "Present")</f>
        <v>0</v>
      </c>
      <c r="N10" s="162">
        <f ca="1">COUNTIF(OFFSET(Attendance!AD$3, (ROW()-ROW($A$2))*15, 0, 15, 1), "Present")</f>
        <v>0</v>
      </c>
    </row>
    <row r="11" spans="1:21">
      <c r="A11" s="148">
        <f t="shared" si="0"/>
        <v>45817</v>
      </c>
      <c r="B11" s="148">
        <f t="shared" si="0"/>
        <v>45726</v>
      </c>
      <c r="C11" s="5">
        <f ca="1">COUNTIF(OFFSET(Attendance!H$3, (ROW()-ROW($A$2))*15, 0, 15, 1), "Present")</f>
        <v>0</v>
      </c>
      <c r="D11" s="5">
        <f ca="1">COUNTIF(OFFSET(Attendance!J$3, (ROW()-ROW($A$2))*15, 0, 15, 1), "Present")</f>
        <v>0</v>
      </c>
      <c r="E11" s="5">
        <f ca="1">COUNTIF(OFFSET(Attendance!L$3, (ROW()-ROW($A$2))*15, 0, 15, 1), "Present")</f>
        <v>0</v>
      </c>
      <c r="F11" s="5">
        <f ca="1">COUNTIF(OFFSET(Attendance!N$3, (ROW()-ROW($A$2))*15, 0, 15, 1), "Present")</f>
        <v>0</v>
      </c>
      <c r="G11" s="5">
        <f ca="1">COUNTIF(OFFSET(Attendance!P$3, (ROW()-ROW($A$2))*15, 0, 15, 1), "Present")</f>
        <v>0</v>
      </c>
      <c r="H11" s="5">
        <f ca="1">COUNTIF(OFFSET(Attendance!R$3, (ROW()-ROW($A$2))*15, 0, 15, 1), "Present")</f>
        <v>0</v>
      </c>
      <c r="I11" s="5">
        <f ca="1">COUNTIF(OFFSET(Attendance!T$3, (ROW()-ROW($A$2))*15, 0, 15, 1), "Present")</f>
        <v>0</v>
      </c>
      <c r="J11" s="5">
        <f ca="1">COUNTIF(OFFSET(Attendance!V$3, (ROW()-ROW($A$2))*15, 0, 15, 1), "Present")</f>
        <v>0</v>
      </c>
      <c r="K11" s="5">
        <f ca="1">COUNTIF(OFFSET(Attendance!X$3, (ROW()-ROW($A$2))*15, 0, 15, 1), "Present")</f>
        <v>0</v>
      </c>
      <c r="L11" s="162">
        <f ca="1">COUNTIF(OFFSET(Attendance!Z$3, (ROW()-ROW($A$2))*15, 0, 15, 1), "Present")</f>
        <v>0</v>
      </c>
      <c r="M11" s="162">
        <f ca="1">COUNTIF(OFFSET(Attendance!AB$3, (ROW()-ROW($A$2))*15, 0, 15, 1), "Present")</f>
        <v>0</v>
      </c>
      <c r="N11" s="162">
        <f ca="1">COUNTIF(OFFSET(Attendance!AD$3, (ROW()-ROW($A$2))*15, 0, 15, 1), "Present")</f>
        <v>0</v>
      </c>
    </row>
    <row r="12" spans="1:21">
      <c r="A12" s="148">
        <f t="shared" si="0"/>
        <v>45824</v>
      </c>
      <c r="B12" s="148">
        <f t="shared" si="0"/>
        <v>45733</v>
      </c>
      <c r="C12" s="5">
        <f ca="1">COUNTIF(OFFSET(Attendance!H$3, (ROW()-ROW($A$2))*15, 0, 15, 1), "Present")</f>
        <v>0</v>
      </c>
      <c r="D12" s="5">
        <f ca="1">COUNTIF(OFFSET(Attendance!J$3, (ROW()-ROW($A$2))*15, 0, 15, 1), "Present")</f>
        <v>0</v>
      </c>
      <c r="E12" s="5">
        <f ca="1">COUNTIF(OFFSET(Attendance!L$3, (ROW()-ROW($A$2))*15, 0, 15, 1), "Present")</f>
        <v>0</v>
      </c>
      <c r="F12" s="5">
        <f ca="1">COUNTIF(OFFSET(Attendance!N$3, (ROW()-ROW($A$2))*15, 0, 15, 1), "Present")</f>
        <v>0</v>
      </c>
      <c r="G12" s="5">
        <f ca="1">COUNTIF(OFFSET(Attendance!P$3, (ROW()-ROW($A$2))*15, 0, 15, 1), "Present")</f>
        <v>0</v>
      </c>
      <c r="H12" s="5">
        <f ca="1">COUNTIF(OFFSET(Attendance!R$3, (ROW()-ROW($A$2))*15, 0, 15, 1), "Present")</f>
        <v>0</v>
      </c>
      <c r="I12" s="5">
        <f ca="1">COUNTIF(OFFSET(Attendance!T$3, (ROW()-ROW($A$2))*15, 0, 15, 1), "Present")</f>
        <v>0</v>
      </c>
      <c r="J12" s="5">
        <f ca="1">COUNTIF(OFFSET(Attendance!V$3, (ROW()-ROW($A$2))*15, 0, 15, 1), "Present")</f>
        <v>0</v>
      </c>
      <c r="K12" s="5">
        <f ca="1">COUNTIF(OFFSET(Attendance!X$3, (ROW()-ROW($A$2))*15, 0, 15, 1), "Present")</f>
        <v>0</v>
      </c>
      <c r="L12" s="162">
        <f ca="1">COUNTIF(OFFSET(Attendance!Z$3, (ROW()-ROW($A$2))*15, 0, 15, 1), "Present")</f>
        <v>0</v>
      </c>
      <c r="M12" s="162">
        <f ca="1">COUNTIF(OFFSET(Attendance!AB$3, (ROW()-ROW($A$2))*15, 0, 15, 1), "Present")</f>
        <v>0</v>
      </c>
      <c r="N12" s="162">
        <f ca="1">COUNTIF(OFFSET(Attendance!AD$3, (ROW()-ROW($A$2))*15, 0, 15, 1), "Present")</f>
        <v>0</v>
      </c>
    </row>
    <row r="13" spans="1:21">
      <c r="A13" s="148">
        <f t="shared" si="0"/>
        <v>45831</v>
      </c>
      <c r="B13" s="148">
        <f t="shared" si="0"/>
        <v>45740</v>
      </c>
      <c r="C13" s="5">
        <f ca="1">COUNTIF(OFFSET(Attendance!H$3, (ROW()-ROW($A$2))*15, 0, 15, 1), "Present")</f>
        <v>0</v>
      </c>
      <c r="D13" s="5">
        <f ca="1">COUNTIF(OFFSET(Attendance!J$3, (ROW()-ROW($A$2))*15, 0, 15, 1), "Present")</f>
        <v>0</v>
      </c>
      <c r="E13" s="5">
        <f ca="1">COUNTIF(OFFSET(Attendance!L$3, (ROW()-ROW($A$2))*15, 0, 15, 1), "Present")</f>
        <v>0</v>
      </c>
      <c r="F13" s="5">
        <f ca="1">COUNTIF(OFFSET(Attendance!N$3, (ROW()-ROW($A$2))*15, 0, 15, 1), "Present")</f>
        <v>0</v>
      </c>
      <c r="G13" s="5">
        <f ca="1">COUNTIF(OFFSET(Attendance!P$3, (ROW()-ROW($A$2))*15, 0, 15, 1), "Present")</f>
        <v>0</v>
      </c>
      <c r="H13" s="5">
        <f ca="1">COUNTIF(OFFSET(Attendance!R$3, (ROW()-ROW($A$2))*15, 0, 15, 1), "Present")</f>
        <v>0</v>
      </c>
      <c r="I13" s="5">
        <f ca="1">COUNTIF(OFFSET(Attendance!T$3, (ROW()-ROW($A$2))*15, 0, 15, 1), "Present")</f>
        <v>0</v>
      </c>
      <c r="J13" s="5">
        <f ca="1">COUNTIF(OFFSET(Attendance!V$3, (ROW()-ROW($A$2))*15, 0, 15, 1), "Present")</f>
        <v>0</v>
      </c>
      <c r="K13" s="5">
        <f ca="1">COUNTIF(OFFSET(Attendance!X$3, (ROW()-ROW($A$2))*15, 0, 15, 1), "Present")</f>
        <v>0</v>
      </c>
      <c r="L13" s="162">
        <f ca="1">COUNTIF(OFFSET(Attendance!Z$3, (ROW()-ROW($A$2))*15, 0, 15, 1), "Present")</f>
        <v>0</v>
      </c>
      <c r="M13" s="162">
        <f ca="1">COUNTIF(OFFSET(Attendance!AB$3, (ROW()-ROW($A$2))*15, 0, 15, 1), "Present")</f>
        <v>0</v>
      </c>
      <c r="N13" s="162">
        <f ca="1">COUNTIF(OFFSET(Attendance!AD$3, (ROW()-ROW($A$2))*15, 0, 15, 1), "Present")</f>
        <v>0</v>
      </c>
    </row>
    <row r="14" spans="1:21">
      <c r="A14" s="148">
        <f t="shared" si="0"/>
        <v>45838</v>
      </c>
      <c r="B14" s="148">
        <f t="shared" si="0"/>
        <v>45747</v>
      </c>
      <c r="C14" s="5">
        <f ca="1">COUNTIF(OFFSET(Attendance!H$3, (ROW()-ROW($A$2))*15, 0, 15, 1), "Present")</f>
        <v>0</v>
      </c>
      <c r="D14" s="5">
        <f ca="1">COUNTIF(OFFSET(Attendance!J$3, (ROW()-ROW($A$2))*15, 0, 15, 1), "Present")</f>
        <v>0</v>
      </c>
      <c r="E14" s="5">
        <f ca="1">COUNTIF(OFFSET(Attendance!L$3, (ROW()-ROW($A$2))*15, 0, 15, 1), "Present")</f>
        <v>0</v>
      </c>
      <c r="F14" s="5">
        <f ca="1">COUNTIF(OFFSET(Attendance!N$3, (ROW()-ROW($A$2))*15, 0, 15, 1), "Present")</f>
        <v>0</v>
      </c>
      <c r="G14" s="5">
        <f ca="1">COUNTIF(OFFSET(Attendance!P$3, (ROW()-ROW($A$2))*15, 0, 15, 1), "Present")</f>
        <v>0</v>
      </c>
      <c r="H14" s="5">
        <f ca="1">COUNTIF(OFFSET(Attendance!R$3, (ROW()-ROW($A$2))*15, 0, 15, 1), "Present")</f>
        <v>0</v>
      </c>
      <c r="I14" s="5">
        <f ca="1">COUNTIF(OFFSET(Attendance!T$3, (ROW()-ROW($A$2))*15, 0, 15, 1), "Present")</f>
        <v>0</v>
      </c>
      <c r="J14" s="5">
        <f ca="1">COUNTIF(OFFSET(Attendance!V$3, (ROW()-ROW($A$2))*15, 0, 15, 1), "Present")</f>
        <v>0</v>
      </c>
      <c r="K14" s="5">
        <f ca="1">COUNTIF(OFFSET(Attendance!X$3, (ROW()-ROW($A$2))*15, 0, 15, 1), "Present")</f>
        <v>0</v>
      </c>
      <c r="L14" s="162">
        <f ca="1">COUNTIF(OFFSET(Attendance!Z$3, (ROW()-ROW($A$2))*15, 0, 15, 1), "Present")</f>
        <v>0</v>
      </c>
      <c r="M14" s="162">
        <f ca="1">COUNTIF(OFFSET(Attendance!AB$3, (ROW()-ROW($A$2))*15, 0, 15, 1), "Present")</f>
        <v>0</v>
      </c>
      <c r="N14" s="162">
        <f ca="1">COUNTIF(OFFSET(Attendance!AD$3, (ROW()-ROW($A$2))*15, 0, 15, 1), "Present")</f>
        <v>0</v>
      </c>
    </row>
    <row r="15" spans="1:21">
      <c r="A15" s="148">
        <f t="shared" si="0"/>
        <v>45845</v>
      </c>
      <c r="B15" s="148">
        <f t="shared" si="0"/>
        <v>45754</v>
      </c>
      <c r="C15" s="5">
        <f ca="1">COUNTIF(OFFSET(Attendance!H$3, (ROW()-ROW($A$2))*15, 0, 15, 1), "Present")</f>
        <v>0</v>
      </c>
      <c r="D15" s="5">
        <f ca="1">COUNTIF(OFFSET(Attendance!J$3, (ROW()-ROW($A$2))*15, 0, 15, 1), "Present")</f>
        <v>0</v>
      </c>
      <c r="E15" s="5">
        <f ca="1">COUNTIF(OFFSET(Attendance!L$3, (ROW()-ROW($A$2))*15, 0, 15, 1), "Present")</f>
        <v>0</v>
      </c>
      <c r="F15" s="5">
        <f ca="1">COUNTIF(OFFSET(Attendance!N$3, (ROW()-ROW($A$2))*15, 0, 15, 1), "Present")</f>
        <v>0</v>
      </c>
      <c r="G15" s="5">
        <f ca="1">COUNTIF(OFFSET(Attendance!P$3, (ROW()-ROW($A$2))*15, 0, 15, 1), "Present")</f>
        <v>0</v>
      </c>
      <c r="H15" s="5">
        <f ca="1">COUNTIF(OFFSET(Attendance!R$3, (ROW()-ROW($A$2))*15, 0, 15, 1), "Present")</f>
        <v>0</v>
      </c>
      <c r="I15" s="5">
        <f ca="1">COUNTIF(OFFSET(Attendance!T$3, (ROW()-ROW($A$2))*15, 0, 15, 1), "Present")</f>
        <v>0</v>
      </c>
      <c r="J15" s="5">
        <f ca="1">COUNTIF(OFFSET(Attendance!V$3, (ROW()-ROW($A$2))*15, 0, 15, 1), "Present")</f>
        <v>0</v>
      </c>
      <c r="K15" s="5">
        <f ca="1">COUNTIF(OFFSET(Attendance!X$3, (ROW()-ROW($A$2))*15, 0, 15, 1), "Present")</f>
        <v>0</v>
      </c>
      <c r="L15" s="162">
        <f ca="1">COUNTIF(OFFSET(Attendance!Z$3, (ROW()-ROW($A$2))*15, 0, 15, 1), "Present")</f>
        <v>0</v>
      </c>
      <c r="M15" s="162">
        <f ca="1">COUNTIF(OFFSET(Attendance!AB$3, (ROW()-ROW($A$2))*15, 0, 15, 1), "Present")</f>
        <v>0</v>
      </c>
      <c r="N15" s="162">
        <f ca="1">COUNTIF(OFFSET(Attendance!AD$3, (ROW()-ROW($A$2))*15, 0, 15, 1), "Present")</f>
        <v>0</v>
      </c>
    </row>
    <row r="16" spans="1:21">
      <c r="A16" s="148">
        <f t="shared" si="0"/>
        <v>45852</v>
      </c>
      <c r="B16" s="148">
        <f t="shared" si="0"/>
        <v>45761</v>
      </c>
      <c r="C16" s="5">
        <f ca="1">COUNTIF(OFFSET(Attendance!H$3, (ROW()-ROW($A$2))*15, 0, 15, 1), "Present")</f>
        <v>0</v>
      </c>
      <c r="D16" s="5">
        <f ca="1">COUNTIF(OFFSET(Attendance!J$3, (ROW()-ROW($A$2))*15, 0, 15, 1), "Present")</f>
        <v>0</v>
      </c>
      <c r="E16" s="5">
        <f ca="1">COUNTIF(OFFSET(Attendance!L$3, (ROW()-ROW($A$2))*15, 0, 15, 1), "Present")</f>
        <v>0</v>
      </c>
      <c r="F16" s="5">
        <f ca="1">COUNTIF(OFFSET(Attendance!N$3, (ROW()-ROW($A$2))*15, 0, 15, 1), "Present")</f>
        <v>0</v>
      </c>
      <c r="G16" s="5">
        <f ca="1">COUNTIF(OFFSET(Attendance!P$3, (ROW()-ROW($A$2))*15, 0, 15, 1), "Present")</f>
        <v>0</v>
      </c>
      <c r="H16" s="5">
        <f ca="1">COUNTIF(OFFSET(Attendance!R$3, (ROW()-ROW($A$2))*15, 0, 15, 1), "Present")</f>
        <v>0</v>
      </c>
      <c r="I16" s="5">
        <f ca="1">COUNTIF(OFFSET(Attendance!T$3, (ROW()-ROW($A$2))*15, 0, 15, 1), "Present")</f>
        <v>0</v>
      </c>
      <c r="J16" s="5">
        <f ca="1">COUNTIF(OFFSET(Attendance!V$3, (ROW()-ROW($A$2))*15, 0, 15, 1), "Present")</f>
        <v>0</v>
      </c>
      <c r="K16" s="5">
        <f ca="1">COUNTIF(OFFSET(Attendance!X$3, (ROW()-ROW($A$2))*15, 0, 15, 1), "Present")</f>
        <v>0</v>
      </c>
      <c r="L16" s="162">
        <f ca="1">COUNTIF(OFFSET(Attendance!Z$3, (ROW()-ROW($A$2))*15, 0, 15, 1), "Present")</f>
        <v>0</v>
      </c>
      <c r="M16" s="162">
        <f ca="1">COUNTIF(OFFSET(Attendance!AB$3, (ROW()-ROW($A$2))*15, 0, 15, 1), "Present")</f>
        <v>0</v>
      </c>
      <c r="N16" s="162">
        <f ca="1">COUNTIF(OFFSET(Attendance!AD$3, (ROW()-ROW($A$2))*15, 0, 15, 1), "Present")</f>
        <v>0</v>
      </c>
    </row>
    <row r="17" spans="1:14">
      <c r="A17" s="148">
        <f t="shared" si="0"/>
        <v>45859</v>
      </c>
      <c r="B17" s="148">
        <f t="shared" si="0"/>
        <v>45768</v>
      </c>
      <c r="C17" s="5">
        <f ca="1">COUNTIF(OFFSET(Attendance!H$3, (ROW()-ROW($A$2))*15, 0, 15, 1), "Present")</f>
        <v>0</v>
      </c>
      <c r="D17" s="5">
        <f ca="1">COUNTIF(OFFSET(Attendance!J$3, (ROW()-ROW($A$2))*15, 0, 15, 1), "Present")</f>
        <v>0</v>
      </c>
      <c r="E17" s="5">
        <f ca="1">COUNTIF(OFFSET(Attendance!L$3, (ROW()-ROW($A$2))*15, 0, 15, 1), "Present")</f>
        <v>0</v>
      </c>
      <c r="F17" s="5">
        <f ca="1">COUNTIF(OFFSET(Attendance!N$3, (ROW()-ROW($A$2))*15, 0, 15, 1), "Present")</f>
        <v>0</v>
      </c>
      <c r="G17" s="5">
        <f ca="1">COUNTIF(OFFSET(Attendance!P$3, (ROW()-ROW($A$2))*15, 0, 15, 1), "Present")</f>
        <v>0</v>
      </c>
      <c r="H17" s="5">
        <f ca="1">COUNTIF(OFFSET(Attendance!R$3, (ROW()-ROW($A$2))*15, 0, 15, 1), "Present")</f>
        <v>0</v>
      </c>
      <c r="I17" s="5">
        <f ca="1">COUNTIF(OFFSET(Attendance!T$3, (ROW()-ROW($A$2))*15, 0, 15, 1), "Present")</f>
        <v>0</v>
      </c>
      <c r="J17" s="5">
        <f ca="1">COUNTIF(OFFSET(Attendance!V$3, (ROW()-ROW($A$2))*15, 0, 15, 1), "Present")</f>
        <v>0</v>
      </c>
      <c r="K17" s="5">
        <f ca="1">COUNTIF(OFFSET(Attendance!X$3, (ROW()-ROW($A$2))*15, 0, 15, 1), "Present")</f>
        <v>0</v>
      </c>
      <c r="L17" s="162">
        <f ca="1">COUNTIF(OFFSET(Attendance!Z$3, (ROW()-ROW($A$2))*15, 0, 15, 1), "Present")</f>
        <v>0</v>
      </c>
      <c r="M17" s="162">
        <f ca="1">COUNTIF(OFFSET(Attendance!AB$3, (ROW()-ROW($A$2))*15, 0, 15, 1), "Present")</f>
        <v>0</v>
      </c>
      <c r="N17" s="162">
        <f ca="1">COUNTIF(OFFSET(Attendance!AD$3, (ROW()-ROW($A$2))*15, 0, 15, 1), "Present")</f>
        <v>0</v>
      </c>
    </row>
    <row r="18" spans="1:14">
      <c r="A18" s="148">
        <f t="shared" si="0"/>
        <v>45866</v>
      </c>
      <c r="B18" s="148">
        <f t="shared" si="0"/>
        <v>45775</v>
      </c>
      <c r="C18" s="5">
        <f ca="1">COUNTIF(OFFSET(Attendance!H$3, (ROW()-ROW($A$2))*15, 0, 15, 1), "Present")</f>
        <v>0</v>
      </c>
      <c r="D18" s="5">
        <f ca="1">COUNTIF(OFFSET(Attendance!J$3, (ROW()-ROW($A$2))*15, 0, 15, 1), "Present")</f>
        <v>0</v>
      </c>
      <c r="E18" s="5">
        <f ca="1">COUNTIF(OFFSET(Attendance!L$3, (ROW()-ROW($A$2))*15, 0, 15, 1), "Present")</f>
        <v>0</v>
      </c>
      <c r="F18" s="5">
        <f ca="1">COUNTIF(OFFSET(Attendance!N$3, (ROW()-ROW($A$2))*15, 0, 15, 1), "Present")</f>
        <v>0</v>
      </c>
      <c r="G18" s="5">
        <f ca="1">COUNTIF(OFFSET(Attendance!P$3, (ROW()-ROW($A$2))*15, 0, 15, 1), "Present")</f>
        <v>0</v>
      </c>
      <c r="H18" s="5">
        <f ca="1">COUNTIF(OFFSET(Attendance!R$3, (ROW()-ROW($A$2))*15, 0, 15, 1), "Present")</f>
        <v>0</v>
      </c>
      <c r="I18" s="5">
        <f ca="1">COUNTIF(OFFSET(Attendance!T$3, (ROW()-ROW($A$2))*15, 0, 15, 1), "Present")</f>
        <v>0</v>
      </c>
      <c r="J18" s="5">
        <f ca="1">COUNTIF(OFFSET(Attendance!V$3, (ROW()-ROW($A$2))*15, 0, 15, 1), "Present")</f>
        <v>0</v>
      </c>
      <c r="K18" s="5">
        <f ca="1">COUNTIF(OFFSET(Attendance!X$3, (ROW()-ROW($A$2))*15, 0, 15, 1), "Present")</f>
        <v>0</v>
      </c>
      <c r="L18" s="162">
        <f ca="1">COUNTIF(OFFSET(Attendance!Z$3, (ROW()-ROW($A$2))*15, 0, 15, 1), "Present")</f>
        <v>0</v>
      </c>
      <c r="M18" s="162">
        <f ca="1">COUNTIF(OFFSET(Attendance!AB$3, (ROW()-ROW($A$2))*15, 0, 15, 1), "Present")</f>
        <v>0</v>
      </c>
      <c r="N18" s="162">
        <f ca="1">COUNTIF(OFFSET(Attendance!AD$3, (ROW()-ROW($A$2))*15, 0, 15, 1), "Present")</f>
        <v>0</v>
      </c>
    </row>
    <row r="19" spans="1:14">
      <c r="A19" s="148">
        <f t="shared" si="0"/>
        <v>45873</v>
      </c>
      <c r="B19" s="148">
        <f t="shared" si="0"/>
        <v>45782</v>
      </c>
      <c r="C19" s="5">
        <f ca="1">COUNTIF(OFFSET(Attendance!H$3, (ROW()-ROW($A$2))*15, 0, 15, 1), "Present")</f>
        <v>0</v>
      </c>
      <c r="D19" s="5">
        <f ca="1">COUNTIF(OFFSET(Attendance!J$3, (ROW()-ROW($A$2))*15, 0, 15, 1), "Present")</f>
        <v>0</v>
      </c>
      <c r="E19" s="5">
        <f ca="1">COUNTIF(OFFSET(Attendance!L$3, (ROW()-ROW($A$2))*15, 0, 15, 1), "Present")</f>
        <v>0</v>
      </c>
      <c r="F19" s="5">
        <f ca="1">COUNTIF(OFFSET(Attendance!N$3, (ROW()-ROW($A$2))*15, 0, 15, 1), "Present")</f>
        <v>0</v>
      </c>
      <c r="G19" s="5">
        <f ca="1">COUNTIF(OFFSET(Attendance!P$3, (ROW()-ROW($A$2))*15, 0, 15, 1), "Present")</f>
        <v>0</v>
      </c>
      <c r="H19" s="5">
        <f ca="1">COUNTIF(OFFSET(Attendance!R$3, (ROW()-ROW($A$2))*15, 0, 15, 1), "Present")</f>
        <v>0</v>
      </c>
      <c r="I19" s="5">
        <f ca="1">COUNTIF(OFFSET(Attendance!T$3, (ROW()-ROW($A$2))*15, 0, 15, 1), "Present")</f>
        <v>0</v>
      </c>
      <c r="J19" s="5">
        <f ca="1">COUNTIF(OFFSET(Attendance!V$3, (ROW()-ROW($A$2))*15, 0, 15, 1), "Present")</f>
        <v>0</v>
      </c>
      <c r="K19" s="5">
        <f ca="1">COUNTIF(OFFSET(Attendance!X$3, (ROW()-ROW($A$2))*15, 0, 15, 1), "Present")</f>
        <v>0</v>
      </c>
      <c r="L19" s="162">
        <f ca="1">COUNTIF(OFFSET(Attendance!Z$3, (ROW()-ROW($A$2))*15, 0, 15, 1), "Present")</f>
        <v>0</v>
      </c>
      <c r="M19" s="162">
        <f ca="1">COUNTIF(OFFSET(Attendance!AB$3, (ROW()-ROW($A$2))*15, 0, 15, 1), "Present")</f>
        <v>0</v>
      </c>
      <c r="N19" s="162">
        <f ca="1">COUNTIF(OFFSET(Attendance!AD$3, (ROW()-ROW($A$2))*15, 0, 15, 1), "Present")</f>
        <v>0</v>
      </c>
    </row>
    <row r="20" spans="1:14">
      <c r="A20" s="148">
        <f t="shared" si="0"/>
        <v>45880</v>
      </c>
      <c r="B20" s="148">
        <f t="shared" si="0"/>
        <v>45789</v>
      </c>
      <c r="C20" s="5">
        <f ca="1">COUNTIF(OFFSET(Attendance!H$3, (ROW()-ROW($A$2))*15, 0, 15, 1), "Present")</f>
        <v>0</v>
      </c>
      <c r="D20" s="5">
        <f ca="1">COUNTIF(OFFSET(Attendance!J$3, (ROW()-ROW($A$2))*15, 0, 15, 1), "Present")</f>
        <v>0</v>
      </c>
      <c r="E20" s="5">
        <f ca="1">COUNTIF(OFFSET(Attendance!L$3, (ROW()-ROW($A$2))*15, 0, 15, 1), "Present")</f>
        <v>0</v>
      </c>
      <c r="F20" s="5">
        <f ca="1">COUNTIF(OFFSET(Attendance!N$3, (ROW()-ROW($A$2))*15, 0, 15, 1), "Present")</f>
        <v>0</v>
      </c>
      <c r="G20" s="5">
        <f ca="1">COUNTIF(OFFSET(Attendance!P$3, (ROW()-ROW($A$2))*15, 0, 15, 1), "Present")</f>
        <v>0</v>
      </c>
      <c r="H20" s="5">
        <f ca="1">COUNTIF(OFFSET(Attendance!R$3, (ROW()-ROW($A$2))*15, 0, 15, 1), "Present")</f>
        <v>0</v>
      </c>
      <c r="I20" s="5">
        <f ca="1">COUNTIF(OFFSET(Attendance!T$3, (ROW()-ROW($A$2))*15, 0, 15, 1), "Present")</f>
        <v>0</v>
      </c>
      <c r="J20" s="5">
        <f ca="1">COUNTIF(OFFSET(Attendance!V$3, (ROW()-ROW($A$2))*15, 0, 15, 1), "Present")</f>
        <v>0</v>
      </c>
      <c r="K20" s="5">
        <f ca="1">COUNTIF(OFFSET(Attendance!X$3, (ROW()-ROW($A$2))*15, 0, 15, 1), "Present")</f>
        <v>0</v>
      </c>
      <c r="L20" s="162">
        <f ca="1">COUNTIF(OFFSET(Attendance!Z$3, (ROW()-ROW($A$2))*15, 0, 15, 1), "Present")</f>
        <v>0</v>
      </c>
      <c r="M20" s="162">
        <f ca="1">COUNTIF(OFFSET(Attendance!AB$3, (ROW()-ROW($A$2))*15, 0, 15, 1), "Present")</f>
        <v>0</v>
      </c>
      <c r="N20" s="162">
        <f ca="1">COUNTIF(OFFSET(Attendance!AD$3, (ROW()-ROW($A$2))*15, 0, 15, 1), "Present")</f>
        <v>0</v>
      </c>
    </row>
    <row r="21" spans="1:14">
      <c r="A21" s="148">
        <f t="shared" si="0"/>
        <v>45887</v>
      </c>
      <c r="B21" s="148">
        <f t="shared" si="0"/>
        <v>45796</v>
      </c>
      <c r="C21" s="5">
        <f ca="1">COUNTIF(OFFSET(Attendance!H$3, (ROW()-ROW($A$2))*15, 0, 15, 1), "Present")</f>
        <v>0</v>
      </c>
      <c r="D21" s="5">
        <f ca="1">COUNTIF(OFFSET(Attendance!J$3, (ROW()-ROW($A$2))*15, 0, 15, 1), "Present")</f>
        <v>0</v>
      </c>
      <c r="E21" s="5">
        <f ca="1">COUNTIF(OFFSET(Attendance!L$3, (ROW()-ROW($A$2))*15, 0, 15, 1), "Present")</f>
        <v>0</v>
      </c>
      <c r="F21" s="5">
        <f ca="1">COUNTIF(OFFSET(Attendance!N$3, (ROW()-ROW($A$2))*15, 0, 15, 1), "Present")</f>
        <v>0</v>
      </c>
      <c r="G21" s="5">
        <f ca="1">COUNTIF(OFFSET(Attendance!P$3, (ROW()-ROW($A$2))*15, 0, 15, 1), "Present")</f>
        <v>0</v>
      </c>
      <c r="H21" s="5">
        <f ca="1">COUNTIF(OFFSET(Attendance!R$3, (ROW()-ROW($A$2))*15, 0, 15, 1), "Present")</f>
        <v>0</v>
      </c>
      <c r="I21" s="5">
        <f ca="1">COUNTIF(OFFSET(Attendance!T$3, (ROW()-ROW($A$2))*15, 0, 15, 1), "Present")</f>
        <v>0</v>
      </c>
      <c r="J21" s="5">
        <f ca="1">COUNTIF(OFFSET(Attendance!V$3, (ROW()-ROW($A$2))*15, 0, 15, 1), "Present")</f>
        <v>0</v>
      </c>
      <c r="K21" s="5">
        <f ca="1">COUNTIF(OFFSET(Attendance!X$3, (ROW()-ROW($A$2))*15, 0, 15, 1), "Present")</f>
        <v>0</v>
      </c>
      <c r="L21" s="162">
        <f ca="1">COUNTIF(OFFSET(Attendance!Z$3, (ROW()-ROW($A$2))*15, 0, 15, 1), "Present")</f>
        <v>0</v>
      </c>
      <c r="M21" s="162">
        <f ca="1">COUNTIF(OFFSET(Attendance!AB$3, (ROW()-ROW($A$2))*15, 0, 15, 1), "Present")</f>
        <v>0</v>
      </c>
      <c r="N21" s="162">
        <f ca="1">COUNTIF(OFFSET(Attendance!AD$3, (ROW()-ROW($A$2))*15, 0, 15, 1), "Present")</f>
        <v>0</v>
      </c>
    </row>
    <row r="22" spans="1:14">
      <c r="A22" s="148">
        <f t="shared" si="0"/>
        <v>45894</v>
      </c>
      <c r="B22" s="148">
        <f t="shared" si="0"/>
        <v>45803</v>
      </c>
      <c r="C22" s="5">
        <f ca="1">COUNTIF(OFFSET(Attendance!H$3, (ROW()-ROW($A$2))*15, 0, 15, 1), "Present")</f>
        <v>0</v>
      </c>
      <c r="D22" s="5">
        <f ca="1">COUNTIF(OFFSET(Attendance!J$3, (ROW()-ROW($A$2))*15, 0, 15, 1), "Present")</f>
        <v>0</v>
      </c>
      <c r="E22" s="5">
        <f ca="1">COUNTIF(OFFSET(Attendance!L$3, (ROW()-ROW($A$2))*15, 0, 15, 1), "Present")</f>
        <v>0</v>
      </c>
      <c r="F22" s="5">
        <f ca="1">COUNTIF(OFFSET(Attendance!N$3, (ROW()-ROW($A$2))*15, 0, 15, 1), "Present")</f>
        <v>0</v>
      </c>
      <c r="G22" s="5">
        <f ca="1">COUNTIF(OFFSET(Attendance!P$3, (ROW()-ROW($A$2))*15, 0, 15, 1), "Present")</f>
        <v>0</v>
      </c>
      <c r="H22" s="5">
        <f ca="1">COUNTIF(OFFSET(Attendance!R$3, (ROW()-ROW($A$2))*15, 0, 15, 1), "Present")</f>
        <v>0</v>
      </c>
      <c r="I22" s="5">
        <f ca="1">COUNTIF(OFFSET(Attendance!T$3, (ROW()-ROW($A$2))*15, 0, 15, 1), "Present")</f>
        <v>0</v>
      </c>
      <c r="J22" s="5">
        <f ca="1">COUNTIF(OFFSET(Attendance!V$3, (ROW()-ROW($A$2))*15, 0, 15, 1), "Present")</f>
        <v>0</v>
      </c>
      <c r="K22" s="5">
        <f ca="1">COUNTIF(OFFSET(Attendance!X$3, (ROW()-ROW($A$2))*15, 0, 15, 1), "Present")</f>
        <v>0</v>
      </c>
      <c r="L22" s="162">
        <f ca="1">COUNTIF(OFFSET(Attendance!Z$3, (ROW()-ROW($A$2))*15, 0, 15, 1), "Present")</f>
        <v>0</v>
      </c>
      <c r="M22" s="162">
        <f ca="1">COUNTIF(OFFSET(Attendance!AB$3, (ROW()-ROW($A$2))*15, 0, 15, 1), "Present")</f>
        <v>0</v>
      </c>
      <c r="N22" s="162">
        <f ca="1">COUNTIF(OFFSET(Attendance!AD$3, (ROW()-ROW($A$2))*15, 0, 15, 1), "Present")</f>
        <v>0</v>
      </c>
    </row>
    <row r="23" spans="1:14">
      <c r="A23" s="148">
        <f t="shared" si="0"/>
        <v>45901</v>
      </c>
      <c r="B23" s="148">
        <f t="shared" si="0"/>
        <v>45810</v>
      </c>
      <c r="C23" s="5">
        <f ca="1">COUNTIF(OFFSET(Attendance!H$3, (ROW()-ROW($A$2))*15, 0, 15, 1), "Present")</f>
        <v>0</v>
      </c>
      <c r="D23" s="5">
        <f ca="1">COUNTIF(OFFSET(Attendance!J$3, (ROW()-ROW($A$2))*15, 0, 15, 1), "Present")</f>
        <v>0</v>
      </c>
      <c r="E23" s="5">
        <f ca="1">COUNTIF(OFFSET(Attendance!L$3, (ROW()-ROW($A$2))*15, 0, 15, 1), "Present")</f>
        <v>0</v>
      </c>
      <c r="F23" s="5">
        <f ca="1">COUNTIF(OFFSET(Attendance!N$3, (ROW()-ROW($A$2))*15, 0, 15, 1), "Present")</f>
        <v>0</v>
      </c>
      <c r="G23" s="5">
        <f ca="1">COUNTIF(OFFSET(Attendance!P$3, (ROW()-ROW($A$2))*15, 0, 15, 1), "Present")</f>
        <v>0</v>
      </c>
      <c r="H23" s="5">
        <f ca="1">COUNTIF(OFFSET(Attendance!R$3, (ROW()-ROW($A$2))*15, 0, 15, 1), "Present")</f>
        <v>0</v>
      </c>
      <c r="I23" s="5">
        <f ca="1">COUNTIF(OFFSET(Attendance!T$3, (ROW()-ROW($A$2))*15, 0, 15, 1), "Present")</f>
        <v>0</v>
      </c>
      <c r="J23" s="5">
        <f ca="1">COUNTIF(OFFSET(Attendance!V$3, (ROW()-ROW($A$2))*15, 0, 15, 1), "Present")</f>
        <v>0</v>
      </c>
      <c r="K23" s="5">
        <f ca="1">COUNTIF(OFFSET(Attendance!X$3, (ROW()-ROW($A$2))*15, 0, 15, 1), "Present")</f>
        <v>0</v>
      </c>
      <c r="L23" s="162">
        <f ca="1">COUNTIF(OFFSET(Attendance!Z$3, (ROW()-ROW($A$2))*15, 0, 15, 1), "Present")</f>
        <v>0</v>
      </c>
      <c r="M23" s="162">
        <f ca="1">COUNTIF(OFFSET(Attendance!AB$3, (ROW()-ROW($A$2))*15, 0, 15, 1), "Present")</f>
        <v>0</v>
      </c>
      <c r="N23" s="162">
        <f ca="1">COUNTIF(OFFSET(Attendance!AD$3, (ROW()-ROW($A$2))*15, 0, 15, 1), "Present")</f>
        <v>0</v>
      </c>
    </row>
    <row r="24" spans="1:14">
      <c r="A24" s="148">
        <f t="shared" si="0"/>
        <v>45908</v>
      </c>
      <c r="B24" s="148">
        <f t="shared" si="0"/>
        <v>45817</v>
      </c>
      <c r="C24" s="5">
        <f ca="1">COUNTIF(OFFSET(Attendance!H$3, (ROW()-ROW($A$2))*15, 0, 15, 1), "Present")</f>
        <v>0</v>
      </c>
      <c r="D24" s="5">
        <f ca="1">COUNTIF(OFFSET(Attendance!J$3, (ROW()-ROW($A$2))*15, 0, 15, 1), "Present")</f>
        <v>0</v>
      </c>
      <c r="E24" s="5">
        <f ca="1">COUNTIF(OFFSET(Attendance!L$3, (ROW()-ROW($A$2))*15, 0, 15, 1), "Present")</f>
        <v>0</v>
      </c>
      <c r="F24" s="5">
        <f ca="1">COUNTIF(OFFSET(Attendance!N$3, (ROW()-ROW($A$2))*15, 0, 15, 1), "Present")</f>
        <v>0</v>
      </c>
      <c r="G24" s="5">
        <f ca="1">COUNTIF(OFFSET(Attendance!P$3, (ROW()-ROW($A$2))*15, 0, 15, 1), "Present")</f>
        <v>0</v>
      </c>
      <c r="H24" s="5">
        <f ca="1">COUNTIF(OFFSET(Attendance!R$3, (ROW()-ROW($A$2))*15, 0, 15, 1), "Present")</f>
        <v>0</v>
      </c>
      <c r="I24" s="5">
        <f ca="1">COUNTIF(OFFSET(Attendance!T$3, (ROW()-ROW($A$2))*15, 0, 15, 1), "Present")</f>
        <v>0</v>
      </c>
      <c r="J24" s="5">
        <f ca="1">COUNTIF(OFFSET(Attendance!V$3, (ROW()-ROW($A$2))*15, 0, 15, 1), "Present")</f>
        <v>0</v>
      </c>
      <c r="K24" s="5">
        <f ca="1">COUNTIF(OFFSET(Attendance!X$3, (ROW()-ROW($A$2))*15, 0, 15, 1), "Present")</f>
        <v>0</v>
      </c>
      <c r="L24" s="162">
        <f ca="1">COUNTIF(OFFSET(Attendance!Z$3, (ROW()-ROW($A$2))*15, 0, 15, 1), "Present")</f>
        <v>0</v>
      </c>
      <c r="M24" s="162">
        <f ca="1">COUNTIF(OFFSET(Attendance!AB$3, (ROW()-ROW($A$2))*15, 0, 15, 1), "Present")</f>
        <v>0</v>
      </c>
      <c r="N24" s="162">
        <f ca="1">COUNTIF(OFFSET(Attendance!AD$3, (ROW()-ROW($A$2))*15, 0, 15, 1), "Present")</f>
        <v>0</v>
      </c>
    </row>
    <row r="25" spans="1:14">
      <c r="A25" s="148">
        <f t="shared" si="0"/>
        <v>45915</v>
      </c>
      <c r="B25" s="148">
        <f t="shared" si="0"/>
        <v>45824</v>
      </c>
      <c r="C25" s="5">
        <f ca="1">COUNTIF(OFFSET(Attendance!H$3, (ROW()-ROW($A$2))*15, 0, 15, 1), "Present")</f>
        <v>0</v>
      </c>
      <c r="D25" s="5">
        <f ca="1">COUNTIF(OFFSET(Attendance!J$3, (ROW()-ROW($A$2))*15, 0, 15, 1), "Present")</f>
        <v>0</v>
      </c>
      <c r="E25" s="5">
        <f ca="1">COUNTIF(OFFSET(Attendance!L$3, (ROW()-ROW($A$2))*15, 0, 15, 1), "Present")</f>
        <v>0</v>
      </c>
      <c r="F25" s="5">
        <f ca="1">COUNTIF(OFFSET(Attendance!N$3, (ROW()-ROW($A$2))*15, 0, 15, 1), "Present")</f>
        <v>0</v>
      </c>
      <c r="G25" s="5">
        <f ca="1">COUNTIF(OFFSET(Attendance!P$3, (ROW()-ROW($A$2))*15, 0, 15, 1), "Present")</f>
        <v>0</v>
      </c>
      <c r="H25" s="5">
        <f ca="1">COUNTIF(OFFSET(Attendance!R$3, (ROW()-ROW($A$2))*15, 0, 15, 1), "Present")</f>
        <v>0</v>
      </c>
      <c r="I25" s="5">
        <f ca="1">COUNTIF(OFFSET(Attendance!T$3, (ROW()-ROW($A$2))*15, 0, 15, 1), "Present")</f>
        <v>0</v>
      </c>
      <c r="J25" s="5">
        <f ca="1">COUNTIF(OFFSET(Attendance!V$3, (ROW()-ROW($A$2))*15, 0, 15, 1), "Present")</f>
        <v>0</v>
      </c>
      <c r="K25" s="5">
        <f ca="1">COUNTIF(OFFSET(Attendance!X$3, (ROW()-ROW($A$2))*15, 0, 15, 1), "Present")</f>
        <v>0</v>
      </c>
      <c r="L25" s="162">
        <f ca="1">COUNTIF(OFFSET(Attendance!Z$3, (ROW()-ROW($A$2))*15, 0, 15, 1), "Present")</f>
        <v>0</v>
      </c>
      <c r="M25" s="162">
        <f ca="1">COUNTIF(OFFSET(Attendance!AB$3, (ROW()-ROW($A$2))*15, 0, 15, 1), "Present")</f>
        <v>0</v>
      </c>
      <c r="N25" s="162">
        <f ca="1">COUNTIF(OFFSET(Attendance!AD$3, (ROW()-ROW($A$2))*15, 0, 15, 1), "Present")</f>
        <v>0</v>
      </c>
    </row>
    <row r="26" spans="1:14">
      <c r="A26" s="148">
        <f t="shared" si="0"/>
        <v>45922</v>
      </c>
      <c r="B26" s="148">
        <f t="shared" si="0"/>
        <v>45831</v>
      </c>
      <c r="C26" s="5">
        <f ca="1">COUNTIF(OFFSET(Attendance!H$3, (ROW()-ROW($A$2))*15, 0, 15, 1), "Present")</f>
        <v>0</v>
      </c>
      <c r="D26" s="5">
        <f ca="1">COUNTIF(OFFSET(Attendance!J$3, (ROW()-ROW($A$2))*15, 0, 15, 1), "Present")</f>
        <v>0</v>
      </c>
      <c r="E26" s="5">
        <f ca="1">COUNTIF(OFFSET(Attendance!L$3, (ROW()-ROW($A$2))*15, 0, 15, 1), "Present")</f>
        <v>0</v>
      </c>
      <c r="F26" s="5">
        <f ca="1">COUNTIF(OFFSET(Attendance!N$3, (ROW()-ROW($A$2))*15, 0, 15, 1), "Present")</f>
        <v>0</v>
      </c>
      <c r="G26" s="5">
        <f ca="1">COUNTIF(OFFSET(Attendance!P$3, (ROW()-ROW($A$2))*15, 0, 15, 1), "Present")</f>
        <v>0</v>
      </c>
      <c r="H26" s="5">
        <f ca="1">COUNTIF(OFFSET(Attendance!R$3, (ROW()-ROW($A$2))*15, 0, 15, 1), "Present")</f>
        <v>0</v>
      </c>
      <c r="I26" s="5">
        <f ca="1">COUNTIF(OFFSET(Attendance!T$3, (ROW()-ROW($A$2))*15, 0, 15, 1), "Present")</f>
        <v>0</v>
      </c>
      <c r="J26" s="5">
        <f ca="1">COUNTIF(OFFSET(Attendance!V$3, (ROW()-ROW($A$2))*15, 0, 15, 1), "Present")</f>
        <v>0</v>
      </c>
      <c r="K26" s="5">
        <f ca="1">COUNTIF(OFFSET(Attendance!X$3, (ROW()-ROW($A$2))*15, 0, 15, 1), "Present")</f>
        <v>0</v>
      </c>
      <c r="L26" s="162">
        <f ca="1">COUNTIF(OFFSET(Attendance!Z$3, (ROW()-ROW($A$2))*15, 0, 15, 1), "Present")</f>
        <v>0</v>
      </c>
      <c r="M26" s="162">
        <f ca="1">COUNTIF(OFFSET(Attendance!AB$3, (ROW()-ROW($A$2))*15, 0, 15, 1), "Present")</f>
        <v>0</v>
      </c>
      <c r="N26" s="162">
        <f ca="1">COUNTIF(OFFSET(Attendance!AD$3, (ROW()-ROW($A$2))*15, 0, 15, 1), "Present")</f>
        <v>0</v>
      </c>
    </row>
    <row r="27" spans="1:14">
      <c r="A27" s="148">
        <f t="shared" si="0"/>
        <v>45929</v>
      </c>
      <c r="B27" s="148">
        <f t="shared" si="0"/>
        <v>45838</v>
      </c>
      <c r="C27" s="5">
        <f ca="1">COUNTIF(OFFSET(Attendance!H$3, (ROW()-ROW($A$2))*15, 0, 15, 1), "Present")</f>
        <v>0</v>
      </c>
      <c r="D27" s="5">
        <f ca="1">COUNTIF(OFFSET(Attendance!J$3, (ROW()-ROW($A$2))*15, 0, 15, 1), "Present")</f>
        <v>0</v>
      </c>
      <c r="E27" s="5">
        <f ca="1">COUNTIF(OFFSET(Attendance!L$3, (ROW()-ROW($A$2))*15, 0, 15, 1), "Present")</f>
        <v>0</v>
      </c>
      <c r="F27" s="5">
        <f ca="1">COUNTIF(OFFSET(Attendance!N$3, (ROW()-ROW($A$2))*15, 0, 15, 1), "Present")</f>
        <v>0</v>
      </c>
      <c r="G27" s="5">
        <f ca="1">COUNTIF(OFFSET(Attendance!P$3, (ROW()-ROW($A$2))*15, 0, 15, 1), "Present")</f>
        <v>0</v>
      </c>
      <c r="H27" s="5">
        <f ca="1">COUNTIF(OFFSET(Attendance!R$3, (ROW()-ROW($A$2))*15, 0, 15, 1), "Present")</f>
        <v>0</v>
      </c>
      <c r="I27" s="5">
        <f ca="1">COUNTIF(OFFSET(Attendance!T$3, (ROW()-ROW($A$2))*15, 0, 15, 1), "Present")</f>
        <v>0</v>
      </c>
      <c r="J27" s="5">
        <f ca="1">COUNTIF(OFFSET(Attendance!V$3, (ROW()-ROW($A$2))*15, 0, 15, 1), "Present")</f>
        <v>0</v>
      </c>
      <c r="K27" s="5">
        <f ca="1">COUNTIF(OFFSET(Attendance!X$3, (ROW()-ROW($A$2))*15, 0, 15, 1), "Present")</f>
        <v>0</v>
      </c>
      <c r="L27" s="162">
        <f ca="1">COUNTIF(OFFSET(Attendance!Z$3, (ROW()-ROW($A$2))*15, 0, 15, 1), "Present")</f>
        <v>0</v>
      </c>
      <c r="M27" s="162">
        <f ca="1">COUNTIF(OFFSET(Attendance!AB$3, (ROW()-ROW($A$2))*15, 0, 15, 1), "Present")</f>
        <v>0</v>
      </c>
      <c r="N27" s="162">
        <f ca="1">COUNTIF(OFFSET(Attendance!AD$3, (ROW()-ROW($A$2))*15, 0, 15, 1), "Present")</f>
        <v>0</v>
      </c>
    </row>
    <row r="28" spans="1:14">
      <c r="A28" s="148">
        <f t="shared" si="0"/>
        <v>45936</v>
      </c>
      <c r="B28" s="148">
        <f t="shared" si="0"/>
        <v>45845</v>
      </c>
      <c r="C28" s="5">
        <f ca="1">COUNTIF(OFFSET(Attendance!H$3, (ROW()-ROW($A$2))*15, 0, 15, 1), "Present")</f>
        <v>0</v>
      </c>
      <c r="D28" s="5">
        <f ca="1">COUNTIF(OFFSET(Attendance!J$3, (ROW()-ROW($A$2))*15, 0, 15, 1), "Present")</f>
        <v>0</v>
      </c>
      <c r="E28" s="5">
        <f ca="1">COUNTIF(OFFSET(Attendance!L$3, (ROW()-ROW($A$2))*15, 0, 15, 1), "Present")</f>
        <v>0</v>
      </c>
      <c r="F28" s="5">
        <f ca="1">COUNTIF(OFFSET(Attendance!N$3, (ROW()-ROW($A$2))*15, 0, 15, 1), "Present")</f>
        <v>0</v>
      </c>
      <c r="G28" s="5">
        <f ca="1">COUNTIF(OFFSET(Attendance!P$3, (ROW()-ROW($A$2))*15, 0, 15, 1), "Present")</f>
        <v>0</v>
      </c>
      <c r="H28" s="5">
        <f ca="1">COUNTIF(OFFSET(Attendance!R$3, (ROW()-ROW($A$2))*15, 0, 15, 1), "Present")</f>
        <v>0</v>
      </c>
      <c r="I28" s="5">
        <f ca="1">COUNTIF(OFFSET(Attendance!T$3, (ROW()-ROW($A$2))*15, 0, 15, 1), "Present")</f>
        <v>0</v>
      </c>
      <c r="J28" s="5">
        <f ca="1">COUNTIF(OFFSET(Attendance!V$3, (ROW()-ROW($A$2))*15, 0, 15, 1), "Present")</f>
        <v>0</v>
      </c>
      <c r="K28" s="5">
        <f ca="1">COUNTIF(OFFSET(Attendance!X$3, (ROW()-ROW($A$2))*15, 0, 15, 1), "Present")</f>
        <v>0</v>
      </c>
      <c r="L28" s="162">
        <f ca="1">COUNTIF(OFFSET(Attendance!Z$3, (ROW()-ROW($A$2))*15, 0, 15, 1), "Present")</f>
        <v>0</v>
      </c>
      <c r="M28" s="162">
        <f ca="1">COUNTIF(OFFSET(Attendance!AB$3, (ROW()-ROW($A$2))*15, 0, 15, 1), "Present")</f>
        <v>0</v>
      </c>
      <c r="N28" s="162">
        <f ca="1">COUNTIF(OFFSET(Attendance!AD$3, (ROW()-ROW($A$2))*15, 0, 15, 1), "Present")</f>
        <v>0</v>
      </c>
    </row>
    <row r="29" spans="1:14">
      <c r="A29" s="148">
        <f t="shared" si="0"/>
        <v>45943</v>
      </c>
      <c r="B29" s="148">
        <f t="shared" si="0"/>
        <v>45852</v>
      </c>
      <c r="C29" s="5">
        <f ca="1">COUNTIF(OFFSET(Attendance!H$3, (ROW()-ROW($A$2))*15, 0, 15, 1), "Present")</f>
        <v>0</v>
      </c>
      <c r="D29" s="5">
        <f ca="1">COUNTIF(OFFSET(Attendance!J$3, (ROW()-ROW($A$2))*15, 0, 15, 1), "Present")</f>
        <v>0</v>
      </c>
      <c r="E29" s="5">
        <f ca="1">COUNTIF(OFFSET(Attendance!L$3, (ROW()-ROW($A$2))*15, 0, 15, 1), "Present")</f>
        <v>0</v>
      </c>
      <c r="F29" s="5">
        <f ca="1">COUNTIF(OFFSET(Attendance!N$3, (ROW()-ROW($A$2))*15, 0, 15, 1), "Present")</f>
        <v>0</v>
      </c>
      <c r="G29" s="5">
        <f ca="1">COUNTIF(OFFSET(Attendance!P$3, (ROW()-ROW($A$2))*15, 0, 15, 1), "Present")</f>
        <v>0</v>
      </c>
      <c r="H29" s="5">
        <f ca="1">COUNTIF(OFFSET(Attendance!R$3, (ROW()-ROW($A$2))*15, 0, 15, 1), "Present")</f>
        <v>0</v>
      </c>
      <c r="I29" s="5">
        <f ca="1">COUNTIF(OFFSET(Attendance!T$3, (ROW()-ROW($A$2))*15, 0, 15, 1), "Present")</f>
        <v>0</v>
      </c>
      <c r="J29" s="5">
        <f ca="1">COUNTIF(OFFSET(Attendance!V$3, (ROW()-ROW($A$2))*15, 0, 15, 1), "Present")</f>
        <v>0</v>
      </c>
      <c r="K29" s="5">
        <f ca="1">COUNTIF(OFFSET(Attendance!X$3, (ROW()-ROW($A$2))*15, 0, 15, 1), "Present")</f>
        <v>0</v>
      </c>
      <c r="L29" s="162">
        <f ca="1">COUNTIF(OFFSET(Attendance!Z$3, (ROW()-ROW($A$2))*15, 0, 15, 1), "Present")</f>
        <v>0</v>
      </c>
      <c r="M29" s="162">
        <f ca="1">COUNTIF(OFFSET(Attendance!AB$3, (ROW()-ROW($A$2))*15, 0, 15, 1), "Present")</f>
        <v>0</v>
      </c>
      <c r="N29" s="162">
        <f ca="1">COUNTIF(OFFSET(Attendance!AD$3, (ROW()-ROW($A$2))*15, 0, 15, 1), "Present")</f>
        <v>0</v>
      </c>
    </row>
    <row r="30" spans="1:14">
      <c r="A30" s="148">
        <f t="shared" si="0"/>
        <v>45950</v>
      </c>
      <c r="B30" s="148">
        <f t="shared" si="0"/>
        <v>45859</v>
      </c>
      <c r="C30" s="5">
        <f ca="1">COUNTIF(OFFSET(Attendance!H$3, (ROW()-ROW($A$2))*15, 0, 15, 1), "Present")</f>
        <v>0</v>
      </c>
      <c r="D30" s="5">
        <f ca="1">COUNTIF(OFFSET(Attendance!J$3, (ROW()-ROW($A$2))*15, 0, 15, 1), "Present")</f>
        <v>0</v>
      </c>
      <c r="E30" s="5">
        <f ca="1">COUNTIF(OFFSET(Attendance!L$3, (ROW()-ROW($A$2))*15, 0, 15, 1), "Present")</f>
        <v>0</v>
      </c>
      <c r="F30" s="5">
        <f ca="1">COUNTIF(OFFSET(Attendance!N$3, (ROW()-ROW($A$2))*15, 0, 15, 1), "Present")</f>
        <v>0</v>
      </c>
      <c r="G30" s="5">
        <f ca="1">COUNTIF(OFFSET(Attendance!P$3, (ROW()-ROW($A$2))*15, 0, 15, 1), "Present")</f>
        <v>0</v>
      </c>
      <c r="H30" s="5">
        <f ca="1">COUNTIF(OFFSET(Attendance!R$3, (ROW()-ROW($A$2))*15, 0, 15, 1), "Present")</f>
        <v>0</v>
      </c>
      <c r="I30" s="5">
        <f ca="1">COUNTIF(OFFSET(Attendance!T$3, (ROW()-ROW($A$2))*15, 0, 15, 1), "Present")</f>
        <v>0</v>
      </c>
      <c r="J30" s="5">
        <f ca="1">COUNTIF(OFFSET(Attendance!V$3, (ROW()-ROW($A$2))*15, 0, 15, 1), "Present")</f>
        <v>0</v>
      </c>
      <c r="K30" s="5">
        <f ca="1">COUNTIF(OFFSET(Attendance!X$3, (ROW()-ROW($A$2))*15, 0, 15, 1), "Present")</f>
        <v>0</v>
      </c>
      <c r="L30" s="162">
        <f ca="1">COUNTIF(OFFSET(Attendance!Z$3, (ROW()-ROW($A$2))*15, 0, 15, 1), "Present")</f>
        <v>0</v>
      </c>
      <c r="M30" s="162">
        <f ca="1">COUNTIF(OFFSET(Attendance!AB$3, (ROW()-ROW($A$2))*15, 0, 15, 1), "Present")</f>
        <v>0</v>
      </c>
      <c r="N30" s="162">
        <f ca="1">COUNTIF(OFFSET(Attendance!AD$3, (ROW()-ROW($A$2))*15, 0, 15, 1), "Present")</f>
        <v>0</v>
      </c>
    </row>
    <row r="31" spans="1:14">
      <c r="A31" s="148">
        <f t="shared" si="0"/>
        <v>45957</v>
      </c>
      <c r="B31" s="148">
        <f t="shared" si="0"/>
        <v>45866</v>
      </c>
      <c r="C31" s="5">
        <f ca="1">COUNTIF(OFFSET(Attendance!H$3, (ROW()-ROW($A$2))*15, 0, 15, 1), "Present")</f>
        <v>0</v>
      </c>
      <c r="D31" s="5">
        <f ca="1">COUNTIF(OFFSET(Attendance!J$3, (ROW()-ROW($A$2))*15, 0, 15, 1), "Present")</f>
        <v>0</v>
      </c>
      <c r="E31" s="5">
        <f ca="1">COUNTIF(OFFSET(Attendance!L$3, (ROW()-ROW($A$2))*15, 0, 15, 1), "Present")</f>
        <v>0</v>
      </c>
      <c r="F31" s="5">
        <f ca="1">COUNTIF(OFFSET(Attendance!N$3, (ROW()-ROW($A$2))*15, 0, 15, 1), "Present")</f>
        <v>0</v>
      </c>
      <c r="G31" s="5">
        <f ca="1">COUNTIF(OFFSET(Attendance!P$3, (ROW()-ROW($A$2))*15, 0, 15, 1), "Present")</f>
        <v>0</v>
      </c>
      <c r="H31" s="5">
        <f ca="1">COUNTIF(OFFSET(Attendance!R$3, (ROW()-ROW($A$2))*15, 0, 15, 1), "Present")</f>
        <v>0</v>
      </c>
      <c r="I31" s="5">
        <f ca="1">COUNTIF(OFFSET(Attendance!T$3, (ROW()-ROW($A$2))*15, 0, 15, 1), "Present")</f>
        <v>0</v>
      </c>
      <c r="J31" s="5">
        <f ca="1">COUNTIF(OFFSET(Attendance!V$3, (ROW()-ROW($A$2))*15, 0, 15, 1), "Present")</f>
        <v>0</v>
      </c>
      <c r="K31" s="5">
        <f ca="1">COUNTIF(OFFSET(Attendance!X$3, (ROW()-ROW($A$2))*15, 0, 15, 1), "Present")</f>
        <v>0</v>
      </c>
      <c r="L31" s="162">
        <f ca="1">COUNTIF(OFFSET(Attendance!Z$3, (ROW()-ROW($A$2))*15, 0, 15, 1), "Present")</f>
        <v>0</v>
      </c>
      <c r="M31" s="162">
        <f ca="1">COUNTIF(OFFSET(Attendance!AB$3, (ROW()-ROW($A$2))*15, 0, 15, 1), "Present")</f>
        <v>0</v>
      </c>
      <c r="N31" s="162">
        <f ca="1">COUNTIF(OFFSET(Attendance!AD$3, (ROW()-ROW($A$2))*15, 0, 15, 1), "Present")</f>
        <v>0</v>
      </c>
    </row>
    <row r="32" spans="1:14">
      <c r="A32" s="148">
        <f t="shared" si="0"/>
        <v>45964</v>
      </c>
      <c r="B32" s="148">
        <f t="shared" si="0"/>
        <v>45873</v>
      </c>
      <c r="C32" s="5">
        <f ca="1">COUNTIF(OFFSET(Attendance!H$3, (ROW()-ROW($A$2))*15, 0, 15, 1), "Present")</f>
        <v>0</v>
      </c>
      <c r="D32" s="5">
        <f ca="1">COUNTIF(OFFSET(Attendance!J$3, (ROW()-ROW($A$2))*15, 0, 15, 1), "Present")</f>
        <v>0</v>
      </c>
      <c r="E32" s="5">
        <f ca="1">COUNTIF(OFFSET(Attendance!L$3, (ROW()-ROW($A$2))*15, 0, 15, 1), "Present")</f>
        <v>0</v>
      </c>
      <c r="F32" s="5">
        <f ca="1">COUNTIF(OFFSET(Attendance!N$3, (ROW()-ROW($A$2))*15, 0, 15, 1), "Present")</f>
        <v>0</v>
      </c>
      <c r="G32" s="5">
        <f ca="1">COUNTIF(OFFSET(Attendance!P$3, (ROW()-ROW($A$2))*15, 0, 15, 1), "Present")</f>
        <v>0</v>
      </c>
      <c r="H32" s="5">
        <f ca="1">COUNTIF(OFFSET(Attendance!R$3, (ROW()-ROW($A$2))*15, 0, 15, 1), "Present")</f>
        <v>0</v>
      </c>
      <c r="I32" s="5">
        <f ca="1">COUNTIF(OFFSET(Attendance!T$3, (ROW()-ROW($A$2))*15, 0, 15, 1), "Present")</f>
        <v>0</v>
      </c>
      <c r="J32" s="5">
        <f ca="1">COUNTIF(OFFSET(Attendance!V$3, (ROW()-ROW($A$2))*15, 0, 15, 1), "Present")</f>
        <v>0</v>
      </c>
      <c r="K32" s="5">
        <f ca="1">COUNTIF(OFFSET(Attendance!X$3, (ROW()-ROW($A$2))*15, 0, 15, 1), "Present")</f>
        <v>0</v>
      </c>
      <c r="L32" s="162">
        <f ca="1">COUNTIF(OFFSET(Attendance!Z$3, (ROW()-ROW($A$2))*15, 0, 15, 1), "Present")</f>
        <v>0</v>
      </c>
      <c r="M32" s="162">
        <f ca="1">COUNTIF(OFFSET(Attendance!AB$3, (ROW()-ROW($A$2))*15, 0, 15, 1), "Present")</f>
        <v>0</v>
      </c>
      <c r="N32" s="162">
        <f ca="1">COUNTIF(OFFSET(Attendance!AD$3, (ROW()-ROW($A$2))*15, 0, 15, 1), "Present")</f>
        <v>0</v>
      </c>
    </row>
    <row r="33" spans="1:14">
      <c r="A33" s="148">
        <f t="shared" si="0"/>
        <v>45971</v>
      </c>
      <c r="B33" s="148">
        <f t="shared" si="0"/>
        <v>45880</v>
      </c>
      <c r="C33" s="5">
        <f ca="1">COUNTIF(OFFSET(Attendance!H$3, (ROW()-ROW($A$2))*15, 0, 15, 1), "Present")</f>
        <v>0</v>
      </c>
      <c r="D33" s="5">
        <f ca="1">COUNTIF(OFFSET(Attendance!J$3, (ROW()-ROW($A$2))*15, 0, 15, 1), "Present")</f>
        <v>0</v>
      </c>
      <c r="E33" s="5">
        <f ca="1">COUNTIF(OFFSET(Attendance!L$3, (ROW()-ROW($A$2))*15, 0, 15, 1), "Present")</f>
        <v>0</v>
      </c>
      <c r="F33" s="5">
        <f ca="1">COUNTIF(OFFSET(Attendance!N$3, (ROW()-ROW($A$2))*15, 0, 15, 1), "Present")</f>
        <v>0</v>
      </c>
      <c r="G33" s="5">
        <f ca="1">COUNTIF(OFFSET(Attendance!P$3, (ROW()-ROW($A$2))*15, 0, 15, 1), "Present")</f>
        <v>0</v>
      </c>
      <c r="H33" s="5">
        <f ca="1">COUNTIF(OFFSET(Attendance!R$3, (ROW()-ROW($A$2))*15, 0, 15, 1), "Present")</f>
        <v>0</v>
      </c>
      <c r="I33" s="5">
        <f ca="1">COUNTIF(OFFSET(Attendance!T$3, (ROW()-ROW($A$2))*15, 0, 15, 1), "Present")</f>
        <v>0</v>
      </c>
      <c r="J33" s="5">
        <f ca="1">COUNTIF(OFFSET(Attendance!V$3, (ROW()-ROW($A$2))*15, 0, 15, 1), "Present")</f>
        <v>0</v>
      </c>
      <c r="K33" s="5">
        <f ca="1">COUNTIF(OFFSET(Attendance!X$3, (ROW()-ROW($A$2))*15, 0, 15, 1), "Present")</f>
        <v>0</v>
      </c>
      <c r="L33" s="162">
        <f ca="1">COUNTIF(OFFSET(Attendance!Z$3, (ROW()-ROW($A$2))*15, 0, 15, 1), "Present")</f>
        <v>0</v>
      </c>
      <c r="M33" s="162">
        <f ca="1">COUNTIF(OFFSET(Attendance!AB$3, (ROW()-ROW($A$2))*15, 0, 15, 1), "Present")</f>
        <v>0</v>
      </c>
      <c r="N33" s="162">
        <f ca="1">COUNTIF(OFFSET(Attendance!AD$3, (ROW()-ROW($A$2))*15, 0, 15, 1), "Present")</f>
        <v>0</v>
      </c>
    </row>
    <row r="34" spans="1:14">
      <c r="A34" s="148">
        <f t="shared" si="0"/>
        <v>45978</v>
      </c>
      <c r="B34" s="148">
        <f t="shared" si="0"/>
        <v>45887</v>
      </c>
      <c r="C34" s="5">
        <f ca="1">COUNTIF(OFFSET(Attendance!H$3, (ROW()-ROW($A$2))*15, 0, 15, 1), "Present")</f>
        <v>0</v>
      </c>
      <c r="D34" s="5">
        <f ca="1">COUNTIF(OFFSET(Attendance!J$3, (ROW()-ROW($A$2))*15, 0, 15, 1), "Present")</f>
        <v>0</v>
      </c>
      <c r="E34" s="5">
        <f ca="1">COUNTIF(OFFSET(Attendance!L$3, (ROW()-ROW($A$2))*15, 0, 15, 1), "Present")</f>
        <v>0</v>
      </c>
      <c r="F34" s="5">
        <f ca="1">COUNTIF(OFFSET(Attendance!N$3, (ROW()-ROW($A$2))*15, 0, 15, 1), "Present")</f>
        <v>0</v>
      </c>
      <c r="G34" s="5">
        <f ca="1">COUNTIF(OFFSET(Attendance!P$3, (ROW()-ROW($A$2))*15, 0, 15, 1), "Present")</f>
        <v>0</v>
      </c>
      <c r="H34" s="5">
        <f ca="1">COUNTIF(OFFSET(Attendance!R$3, (ROW()-ROW($A$2))*15, 0, 15, 1), "Present")</f>
        <v>0</v>
      </c>
      <c r="I34" s="5">
        <f ca="1">COUNTIF(OFFSET(Attendance!T$3, (ROW()-ROW($A$2))*15, 0, 15, 1), "Present")</f>
        <v>0</v>
      </c>
      <c r="J34" s="5">
        <f ca="1">COUNTIF(OFFSET(Attendance!V$3, (ROW()-ROW($A$2))*15, 0, 15, 1), "Present")</f>
        <v>0</v>
      </c>
      <c r="K34" s="5">
        <f ca="1">COUNTIF(OFFSET(Attendance!X$3, (ROW()-ROW($A$2))*15, 0, 15, 1), "Present")</f>
        <v>0</v>
      </c>
      <c r="L34" s="162">
        <f ca="1">COUNTIF(OFFSET(Attendance!Z$3, (ROW()-ROW($A$2))*15, 0, 15, 1), "Present")</f>
        <v>0</v>
      </c>
      <c r="M34" s="162">
        <f ca="1">COUNTIF(OFFSET(Attendance!AB$3, (ROW()-ROW($A$2))*15, 0, 15, 1), "Present")</f>
        <v>0</v>
      </c>
      <c r="N34" s="162">
        <f ca="1">COUNTIF(OFFSET(Attendance!AD$3, (ROW()-ROW($A$2))*15, 0, 15, 1), "Present")</f>
        <v>0</v>
      </c>
    </row>
    <row r="35" spans="1:14">
      <c r="A35" s="148">
        <f t="shared" si="0"/>
        <v>45985</v>
      </c>
      <c r="B35" s="148">
        <f t="shared" si="0"/>
        <v>45894</v>
      </c>
      <c r="C35" s="5">
        <f ca="1">COUNTIF(OFFSET(Attendance!H$3, (ROW()-ROW($A$2))*15, 0, 15, 1), "Present")</f>
        <v>0</v>
      </c>
      <c r="D35" s="5">
        <f ca="1">COUNTIF(OFFSET(Attendance!J$3, (ROW()-ROW($A$2))*15, 0, 15, 1), "Present")</f>
        <v>0</v>
      </c>
      <c r="E35" s="5">
        <f ca="1">COUNTIF(OFFSET(Attendance!L$3, (ROW()-ROW($A$2))*15, 0, 15, 1), "Present")</f>
        <v>0</v>
      </c>
      <c r="F35" s="5">
        <f ca="1">COUNTIF(OFFSET(Attendance!N$3, (ROW()-ROW($A$2))*15, 0, 15, 1), "Present")</f>
        <v>0</v>
      </c>
      <c r="G35" s="5">
        <f ca="1">COUNTIF(OFFSET(Attendance!P$3, (ROW()-ROW($A$2))*15, 0, 15, 1), "Present")</f>
        <v>0</v>
      </c>
      <c r="H35" s="5">
        <f ca="1">COUNTIF(OFFSET(Attendance!R$3, (ROW()-ROW($A$2))*15, 0, 15, 1), "Present")</f>
        <v>0</v>
      </c>
      <c r="I35" s="5">
        <f ca="1">COUNTIF(OFFSET(Attendance!T$3, (ROW()-ROW($A$2))*15, 0, 15, 1), "Present")</f>
        <v>0</v>
      </c>
      <c r="J35" s="5">
        <f ca="1">COUNTIF(OFFSET(Attendance!V$3, (ROW()-ROW($A$2))*15, 0, 15, 1), "Present")</f>
        <v>0</v>
      </c>
      <c r="K35" s="5">
        <f ca="1">COUNTIF(OFFSET(Attendance!X$3, (ROW()-ROW($A$2))*15, 0, 15, 1), "Present")</f>
        <v>0</v>
      </c>
      <c r="L35" s="162">
        <f ca="1">COUNTIF(OFFSET(Attendance!Z$3, (ROW()-ROW($A$2))*15, 0, 15, 1), "Present")</f>
        <v>0</v>
      </c>
      <c r="M35" s="162">
        <f ca="1">COUNTIF(OFFSET(Attendance!AB$3, (ROW()-ROW($A$2))*15, 0, 15, 1), "Present")</f>
        <v>0</v>
      </c>
      <c r="N35" s="162">
        <f ca="1">COUNTIF(OFFSET(Attendance!AD$3, (ROW()-ROW($A$2))*15, 0, 15, 1), "Present")</f>
        <v>0</v>
      </c>
    </row>
    <row r="36" spans="1:14">
      <c r="A36" s="148">
        <f t="shared" si="0"/>
        <v>45992</v>
      </c>
      <c r="B36" s="148">
        <f t="shared" si="0"/>
        <v>45901</v>
      </c>
      <c r="C36" s="5">
        <f ca="1">COUNTIF(OFFSET(Attendance!H$3, (ROW()-ROW($A$2))*15, 0, 15, 1), "Present")</f>
        <v>0</v>
      </c>
      <c r="D36" s="5">
        <f ca="1">COUNTIF(OFFSET(Attendance!J$3, (ROW()-ROW($A$2))*15, 0, 15, 1), "Present")</f>
        <v>0</v>
      </c>
      <c r="E36" s="5">
        <f ca="1">COUNTIF(OFFSET(Attendance!L$3, (ROW()-ROW($A$2))*15, 0, 15, 1), "Present")</f>
        <v>0</v>
      </c>
      <c r="F36" s="5">
        <f ca="1">COUNTIF(OFFSET(Attendance!N$3, (ROW()-ROW($A$2))*15, 0, 15, 1), "Present")</f>
        <v>0</v>
      </c>
      <c r="G36" s="5">
        <f ca="1">COUNTIF(OFFSET(Attendance!P$3, (ROW()-ROW($A$2))*15, 0, 15, 1), "Present")</f>
        <v>0</v>
      </c>
      <c r="H36" s="5">
        <f ca="1">COUNTIF(OFFSET(Attendance!R$3, (ROW()-ROW($A$2))*15, 0, 15, 1), "Present")</f>
        <v>0</v>
      </c>
      <c r="I36" s="5">
        <f ca="1">COUNTIF(OFFSET(Attendance!T$3, (ROW()-ROW($A$2))*15, 0, 15, 1), "Present")</f>
        <v>0</v>
      </c>
      <c r="J36" s="5">
        <f ca="1">COUNTIF(OFFSET(Attendance!V$3, (ROW()-ROW($A$2))*15, 0, 15, 1), "Present")</f>
        <v>0</v>
      </c>
      <c r="K36" s="5">
        <f ca="1">COUNTIF(OFFSET(Attendance!X$3, (ROW()-ROW($A$2))*15, 0, 15, 1), "Present")</f>
        <v>0</v>
      </c>
      <c r="L36" s="162">
        <f ca="1">COUNTIF(OFFSET(Attendance!Z$3, (ROW()-ROW($A$2))*15, 0, 15, 1), "Present")</f>
        <v>0</v>
      </c>
      <c r="M36" s="162">
        <f ca="1">COUNTIF(OFFSET(Attendance!AB$3, (ROW()-ROW($A$2))*15, 0, 15, 1), "Present")</f>
        <v>0</v>
      </c>
      <c r="N36" s="162">
        <f ca="1">COUNTIF(OFFSET(Attendance!AD$3, (ROW()-ROW($A$2))*15, 0, 15, 1), "Present")</f>
        <v>0</v>
      </c>
    </row>
    <row r="37" spans="1:14">
      <c r="A37" s="148">
        <f t="shared" si="0"/>
        <v>45999</v>
      </c>
      <c r="B37" s="148">
        <f t="shared" si="0"/>
        <v>45908</v>
      </c>
      <c r="C37" s="5">
        <f ca="1">COUNTIF(OFFSET(Attendance!H$3, (ROW()-ROW($A$2))*15, 0, 15, 1), "Present")</f>
        <v>0</v>
      </c>
      <c r="D37" s="5">
        <f ca="1">COUNTIF(OFFSET(Attendance!J$3, (ROW()-ROW($A$2))*15, 0, 15, 1), "Present")</f>
        <v>0</v>
      </c>
      <c r="E37" s="5">
        <f ca="1">COUNTIF(OFFSET(Attendance!L$3, (ROW()-ROW($A$2))*15, 0, 15, 1), "Present")</f>
        <v>0</v>
      </c>
      <c r="F37" s="5">
        <f ca="1">COUNTIF(OFFSET(Attendance!N$3, (ROW()-ROW($A$2))*15, 0, 15, 1), "Present")</f>
        <v>0</v>
      </c>
      <c r="G37" s="5">
        <f ca="1">COUNTIF(OFFSET(Attendance!P$3, (ROW()-ROW($A$2))*15, 0, 15, 1), "Present")</f>
        <v>0</v>
      </c>
      <c r="H37" s="5">
        <f ca="1">COUNTIF(OFFSET(Attendance!R$3, (ROW()-ROW($A$2))*15, 0, 15, 1), "Present")</f>
        <v>0</v>
      </c>
      <c r="I37" s="5">
        <f ca="1">COUNTIF(OFFSET(Attendance!T$3, (ROW()-ROW($A$2))*15, 0, 15, 1), "Present")</f>
        <v>0</v>
      </c>
      <c r="J37" s="5">
        <f ca="1">COUNTIF(OFFSET(Attendance!V$3, (ROW()-ROW($A$2))*15, 0, 15, 1), "Present")</f>
        <v>0</v>
      </c>
      <c r="K37" s="5">
        <f ca="1">COUNTIF(OFFSET(Attendance!X$3, (ROW()-ROW($A$2))*15, 0, 15, 1), "Present")</f>
        <v>0</v>
      </c>
      <c r="L37" s="162">
        <f ca="1">COUNTIF(OFFSET(Attendance!Z$3, (ROW()-ROW($A$2))*15, 0, 15, 1), "Present")</f>
        <v>0</v>
      </c>
      <c r="M37" s="162">
        <f ca="1">COUNTIF(OFFSET(Attendance!AB$3, (ROW()-ROW($A$2))*15, 0, 15, 1), "Present")</f>
        <v>0</v>
      </c>
      <c r="N37" s="162">
        <f ca="1">COUNTIF(OFFSET(Attendance!AD$3, (ROW()-ROW($A$2))*15, 0, 15, 1), "Present")</f>
        <v>0</v>
      </c>
    </row>
    <row r="38" spans="1:14">
      <c r="A38" s="148">
        <f t="shared" si="0"/>
        <v>46006</v>
      </c>
      <c r="B38" s="148">
        <f t="shared" si="0"/>
        <v>45915</v>
      </c>
      <c r="C38" s="5">
        <f ca="1">COUNTIF(OFFSET(Attendance!H$3, (ROW()-ROW($A$2))*15, 0, 15, 1), "Present")</f>
        <v>0</v>
      </c>
      <c r="D38" s="5">
        <f ca="1">COUNTIF(OFFSET(Attendance!J$3, (ROW()-ROW($A$2))*15, 0, 15, 1), "Present")</f>
        <v>0</v>
      </c>
      <c r="E38" s="5">
        <f ca="1">COUNTIF(OFFSET(Attendance!L$3, (ROW()-ROW($A$2))*15, 0, 15, 1), "Present")</f>
        <v>0</v>
      </c>
      <c r="F38" s="5">
        <f ca="1">COUNTIF(OFFSET(Attendance!N$3, (ROW()-ROW($A$2))*15, 0, 15, 1), "Present")</f>
        <v>0</v>
      </c>
      <c r="G38" s="5">
        <f ca="1">COUNTIF(OFFSET(Attendance!P$3, (ROW()-ROW($A$2))*15, 0, 15, 1), "Present")</f>
        <v>0</v>
      </c>
      <c r="H38" s="5">
        <f ca="1">COUNTIF(OFFSET(Attendance!R$3, (ROW()-ROW($A$2))*15, 0, 15, 1), "Present")</f>
        <v>0</v>
      </c>
      <c r="I38" s="5">
        <f ca="1">COUNTIF(OFFSET(Attendance!T$3, (ROW()-ROW($A$2))*15, 0, 15, 1), "Present")</f>
        <v>0</v>
      </c>
      <c r="J38" s="5">
        <f ca="1">COUNTIF(OFFSET(Attendance!V$3, (ROW()-ROW($A$2))*15, 0, 15, 1), "Present")</f>
        <v>0</v>
      </c>
      <c r="K38" s="5">
        <f ca="1">COUNTIF(OFFSET(Attendance!X$3, (ROW()-ROW($A$2))*15, 0, 15, 1), "Present")</f>
        <v>0</v>
      </c>
      <c r="L38" s="162">
        <f ca="1">COUNTIF(OFFSET(Attendance!Z$3, (ROW()-ROW($A$2))*15, 0, 15, 1), "Present")</f>
        <v>0</v>
      </c>
      <c r="M38" s="162">
        <f ca="1">COUNTIF(OFFSET(Attendance!AB$3, (ROW()-ROW($A$2))*15, 0, 15, 1), "Present")</f>
        <v>0</v>
      </c>
      <c r="N38" s="162">
        <f ca="1">COUNTIF(OFFSET(Attendance!AD$3, (ROW()-ROW($A$2))*15, 0, 15, 1), "Present")</f>
        <v>0</v>
      </c>
    </row>
    <row r="39" spans="1:14">
      <c r="A39" s="148">
        <f t="shared" si="0"/>
        <v>46013</v>
      </c>
      <c r="B39" s="148">
        <f t="shared" si="0"/>
        <v>45922</v>
      </c>
      <c r="C39" s="5">
        <f ca="1">COUNTIF(OFFSET(Attendance!H$3, (ROW()-ROW($A$2))*15, 0, 15, 1), "Present")</f>
        <v>0</v>
      </c>
      <c r="D39" s="5">
        <f ca="1">COUNTIF(OFFSET(Attendance!J$3, (ROW()-ROW($A$2))*15, 0, 15, 1), "Present")</f>
        <v>0</v>
      </c>
      <c r="E39" s="5">
        <f ca="1">COUNTIF(OFFSET(Attendance!L$3, (ROW()-ROW($A$2))*15, 0, 15, 1), "Present")</f>
        <v>0</v>
      </c>
      <c r="F39" s="5">
        <f ca="1">COUNTIF(OFFSET(Attendance!N$3, (ROW()-ROW($A$2))*15, 0, 15, 1), "Present")</f>
        <v>0</v>
      </c>
      <c r="G39" s="5">
        <f ca="1">COUNTIF(OFFSET(Attendance!P$3, (ROW()-ROW($A$2))*15, 0, 15, 1), "Present")</f>
        <v>0</v>
      </c>
      <c r="H39" s="5">
        <f ca="1">COUNTIF(OFFSET(Attendance!R$3, (ROW()-ROW($A$2))*15, 0, 15, 1), "Present")</f>
        <v>0</v>
      </c>
      <c r="I39" s="5">
        <f ca="1">COUNTIF(OFFSET(Attendance!T$3, (ROW()-ROW($A$2))*15, 0, 15, 1), "Present")</f>
        <v>0</v>
      </c>
      <c r="J39" s="5">
        <f ca="1">COUNTIF(OFFSET(Attendance!V$3, (ROW()-ROW($A$2))*15, 0, 15, 1), "Present")</f>
        <v>0</v>
      </c>
      <c r="K39" s="5">
        <f ca="1">COUNTIF(OFFSET(Attendance!X$3, (ROW()-ROW($A$2))*15, 0, 15, 1), "Present")</f>
        <v>0</v>
      </c>
      <c r="L39" s="162">
        <f ca="1">COUNTIF(OFFSET(Attendance!Z$3, (ROW()-ROW($A$2))*15, 0, 15, 1), "Present")</f>
        <v>0</v>
      </c>
      <c r="M39" s="162">
        <f ca="1">COUNTIF(OFFSET(Attendance!AB$3, (ROW()-ROW($A$2))*15, 0, 15, 1), "Present")</f>
        <v>0</v>
      </c>
      <c r="N39" s="162">
        <f ca="1">COUNTIF(OFFSET(Attendance!AD$3, (ROW()-ROW($A$2))*15, 0, 15, 1), "Present")</f>
        <v>0</v>
      </c>
    </row>
    <row r="40" spans="1:14">
      <c r="A40" s="148">
        <f t="shared" si="0"/>
        <v>46020</v>
      </c>
      <c r="B40" s="148"/>
    </row>
  </sheetData>
  <sheetProtection sheet="1" objects="1" scenarios="1" selectLockedCells="1"/>
  <mergeCells count="1">
    <mergeCell ref="Q3:U8"/>
  </mergeCells>
  <conditionalFormatting sqref="C2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7D6A-05F7-4ABA-86CA-F9F0457D64D2}">
  <dimension ref="A2:I24"/>
  <sheetViews>
    <sheetView workbookViewId="0">
      <selection activeCell="G6" sqref="G6"/>
    </sheetView>
  </sheetViews>
  <sheetFormatPr defaultRowHeight="15"/>
  <cols>
    <col min="1" max="1" width="24.7109375" customWidth="1"/>
    <col min="2" max="2" width="11.42578125" customWidth="1"/>
    <col min="3" max="3" width="11.5703125" customWidth="1"/>
    <col min="6" max="6" width="27.140625" customWidth="1"/>
  </cols>
  <sheetData>
    <row r="2" spans="1:9" ht="20.25" customHeight="1">
      <c r="A2" t="str">
        <f>Attendance!G1</f>
        <v>TBA</v>
      </c>
      <c r="B2" t="s">
        <v>41</v>
      </c>
      <c r="C2" s="1" t="s">
        <v>43</v>
      </c>
      <c r="D2" t="s">
        <v>45</v>
      </c>
      <c r="F2" s="9" t="s">
        <v>100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96</v>
      </c>
      <c r="B3" s="14" cm="1">
        <f t="array" aca="1" ref="B3" ca="1">COUNTIFS(Attendance!H3:H566, "Present", Attendance!$F3:$F566, "Meeting", Attendance!$E3:$E566, 1)/(SUMPRODUCT((Attendance!$E3:$E566=1)*(Attendance!H3:H566&lt;&gt;"Non-service"))-COUNTIFS(Attendance!G3:G566, "Non-service", Attendance!$E3:$E566, 1))*3</f>
        <v>0</v>
      </c>
      <c r="C3" s="5" cm="1">
        <f t="array" aca="1" ref="C3" ca="1">COUNTIFS(Attendance!H3:H566, "Present", Attendance!$F3:$F566, "Work", Attendance!$E3:$E566, 1)/(SUMPRODUCT((Attendance!$E3:$E566=1)*(Attendance!H3:H566&lt;&gt;"Non-service"))-COUNTIFS(Attendance!G3:G566, "Non-service", Attendance!$E3:$E566, 1))*3</f>
        <v>0</v>
      </c>
      <c r="D3" s="5" cm="1">
        <f t="array" aca="1" ref="D3" ca="1">COUNTIFS(Attendance!H3:H566, "Present", Attendance!$F3:$F566, "Gospel", Attendance!$E3:$E566, 1)/(SUMPRODUCT((Attendance!$E3:$E566=1)*(Attendance!H3:H566&lt;&gt;"Non-service"))-COUNTIFS(Attendance!G3:G566, "Non-service", Attendance!$E3:$E566, 1))*3</f>
        <v>0</v>
      </c>
      <c r="F3" s="10" t="s">
        <v>101</v>
      </c>
      <c r="G3" s="8">
        <f ca="1">IF(COUNTIF(B4:D4, "&lt;&gt;0") &gt; 0, SUM(IF(B4&lt;&gt;0, B4, 0), IF(C4&lt;&gt;0, C4, 0), IF(D4&lt;&gt;0, D4, 0)) / COUNTIF(B4:D4, "&lt;&gt;0"), 0)</f>
        <v>0</v>
      </c>
      <c r="H3" s="14"/>
      <c r="I3" s="13"/>
    </row>
    <row r="4" spans="1:9" ht="15" customHeight="1">
      <c r="A4" t="s">
        <v>102</v>
      </c>
      <c r="B4" s="5" cm="1">
        <f t="array" aca="1" ref="B4" ca="1">COUNTIFS(Attendance!H3:H566, "Absent", Attendance!$F3:$F566, "Meeting", Attendance!$E3:$E566, 1)/(SUMPRODUCT((Attendance!$E3:$E566=1)*(Attendance!H3:H566&lt;&gt;"Non-service"))-COUNTIFS(Attendance!G3:G566, "Non-service", Attendance!$E3:$E566, 1))*3</f>
        <v>0</v>
      </c>
      <c r="C4" s="5" cm="1">
        <f t="array" aca="1" ref="C4" ca="1">COUNTIFS(Attendance!H3:H566, "Absent", Attendance!$F3:$F566, "Work", Attendance!$E3:$E566, 1)/(SUMPRODUCT((Attendance!$E3:$E566=1)*(Attendance!H3:H566&lt;&gt;"Non-service"))-COUNTIFS(Attendance!G3:G566, "Non-service", Attendance!$E3:$E566, 1))*3</f>
        <v>0</v>
      </c>
      <c r="D4" s="5" cm="1">
        <f t="array" aca="1" ref="D4" ca="1">COUNTIFS(Attendance!H3:H566, "Absent", Attendance!$F3:$F566, "Gospel", Attendance!$E3:$E566, 1)/(SUMPRODUCT((Attendance!$E3:$E566=1)*(Attendance!H3:H566&lt;&gt;"Non-service"))-COUNTIFS(Attendance!G3:G566, "Non-service", Attendance!$E3:$E566, 1))*3</f>
        <v>0</v>
      </c>
      <c r="F4" s="11" t="s">
        <v>95</v>
      </c>
      <c r="G4" s="8">
        <f ca="1">AVERAGE(B5:D5)</f>
        <v>0</v>
      </c>
    </row>
    <row r="5" spans="1:9">
      <c r="A5" t="s">
        <v>95</v>
      </c>
      <c r="B5" s="5" cm="1">
        <f t="array" aca="1" ref="B5" ca="1">COUNTIFS(Attendance!H3:H566, "Excused", Attendance!$F3:$F566, "Meeting", Attendance!$E3:$E566, 1)/(SUMPRODUCT((Attendance!$E3:$E566=1)*(Attendance!H3:H566&lt;&gt;"Non-service"))-COUNTIFS(Attendance!G3:G566, "Non-service", Attendance!$E3:$E566, 1))*3</f>
        <v>0</v>
      </c>
      <c r="C5" s="5" cm="1">
        <f t="array" aca="1" ref="C5" ca="1">COUNTIFS(Attendance!H3:H566, "Excused", Attendance!$F3:$F566, "Work", Attendance!$E3:$E566, 1)/(SUMPRODUCT((Attendance!$E3:$E566=1)*(Attendance!H3:H566&lt;&gt;"Non-service"))-COUNTIFS(Attendance!G3:G566, "Non-service", Attendance!$E3:$E566, 1))*3</f>
        <v>0</v>
      </c>
      <c r="D5" s="5" cm="1">
        <f t="array" aca="1" ref="D5" ca="1">COUNTIFS(Attendance!H3:H566, "Excused", Attendance!$F3:$F566, "Gospel", Attendance!$E3:$E566, 1)/(SUMPRODUCT((Attendance!$E3:$E566=1)*(Attendance!H3:H566&lt;&gt;"Non-service"))-COUNTIFS(Attendance!G3:G566, "Non-service", Attendance!$E3:$E566, 1))*3</f>
        <v>0</v>
      </c>
      <c r="G5" s="6"/>
    </row>
    <row r="6" spans="1:9">
      <c r="A6" t="s">
        <v>103</v>
      </c>
      <c r="B6" s="5" cm="1">
        <f t="array" aca="1" ref="B6" ca="1">COUNTIFS(Attendance!H3:H566, "Tardy", Attendance!$F3:$F566, "Meeting", Attendance!$E3:$E566, 1)/(SUMPRODUCT((Attendance!$E3:$E566=1)*(Attendance!H3:H566&lt;&gt;"Non-service"))-COUNTIFS(Attendance!G3:G566, "Non-service", Attendance!$E3:$E566, 1))*3</f>
        <v>0</v>
      </c>
      <c r="C6" s="5" cm="1">
        <f t="array" aca="1" ref="C6" ca="1">COUNTIFS(Attendance!H3:H566, "Tardy", Attendance!$F3:$F566, "Work", Attendance!$E3:$E566, 1)/(SUMPRODUCT((Attendance!$E3:$E566=1)*(Attendance!H3:H566&lt;&gt;"Non-service"))-COUNTIFS(Attendance!G3:G566, "Non-service", Attendance!$E3:$E566, 1))*3</f>
        <v>0</v>
      </c>
      <c r="D6" s="5" cm="1">
        <f t="array" aca="1" ref="D6" ca="1">COUNTIFS(Attendance!H3:H566, "Tardy", Attendance!$F3:$F566, "Gospel", Attendance!$E3:$E566, 1)/(SUMPRODUCT((Attendance!$E3:$E566=1)*(Attendance!H3:H566&lt;&gt;"Non-service"))-COUNTIFS(Attendance!G3:G566, "Non-service", Attendance!$E3:$E566, 1))*3</f>
        <v>0</v>
      </c>
      <c r="F6" s="12" t="s">
        <v>104</v>
      </c>
      <c r="G6" s="8">
        <f ca="1">AVERAGE(B6:D6)</f>
        <v>0</v>
      </c>
    </row>
    <row r="7" spans="1:9">
      <c r="A7" t="s">
        <v>105</v>
      </c>
      <c r="B7" s="5" cm="1">
        <f t="array" aca="1" ref="B7" ca="1">COUNTIFS(Attendance!H3:H566, "Early Leave", Attendance!$F3:$F566, "Meeting", Attendance!$E3:$E566, 1)/(SUMPRODUCT((Attendance!$E3:$E566=1)*(Attendance!H3:H566&lt;&gt;"Non-service"))-COUNTIFS(Attendance!G3:G566, "Non-service", Attendance!$E3:$E566, 1))*3</f>
        <v>0</v>
      </c>
      <c r="C7" s="5" cm="1">
        <f t="array" aca="1" ref="C7" ca="1">COUNTIFS(Attendance!H3:H566, "Early Leave", Attendance!$F3:$F566, "Work", Attendance!$E3:$E566, 1)/(SUMPRODUCT((Attendance!$E3:$E566=1)*(Attendance!H3:H566&lt;&gt;"Non-service"))-COUNTIFS(Attendance!G3:G566, "Non-service", Attendance!$E3:$E566, 1))*3</f>
        <v>0</v>
      </c>
      <c r="D7" s="5" cm="1">
        <f t="array" aca="1" ref="D7" ca="1">COUNTIFS(Attendance!H3:H566, "Early Leave", Attendance!$F3:$F566, "Gospel", Attendance!$E3:$E566, 1)/(SUMPRODUCT((Attendance!$E3:$E566=1)*(Attendance!H3:H566&lt;&gt;"Non-service"))-COUNTIFS(Attendance!G3:G566, "Non-service", Attendance!$E3:$E566, 1))*3</f>
        <v>0</v>
      </c>
      <c r="F7" s="43" t="s">
        <v>15</v>
      </c>
      <c r="G7" s="8">
        <f t="shared" ref="G7:G8" ca="1" si="0">AVERAGE(B7:D7)</f>
        <v>0</v>
      </c>
    </row>
    <row r="8" spans="1:9">
      <c r="A8" t="s">
        <v>106</v>
      </c>
      <c r="B8" s="5" cm="1">
        <f t="array" aca="1" ref="B8" ca="1">COUNTIFS(Attendance!H3:H566, "Very Early Leave", Attendance!$F3:$F566, "Meeting", Attendance!$E3:$E566, 1)/(SUMPRODUCT((Attendance!$E3:$E566=1)*(Attendance!H3:H566&lt;&gt;"Non-service"))-COUNTIFS(Attendance!G3:G566, "Non-service", Attendance!$E3:$E566, 1))*3</f>
        <v>0</v>
      </c>
      <c r="C8" s="5" cm="1">
        <f t="array" aca="1" ref="C8" ca="1">COUNTIFS(Attendance!H3:H566, "Very Early Leave", Attendance!$F3:$F566, "Work", Attendance!$E3:$E566, 1)/(SUMPRODUCT((Attendance!$E3:$E566=1)*(Attendance!H3:H566&lt;&gt;"Non-service"))-COUNTIFS(Attendance!G3:G566, "Non-service", Attendance!$E3:$E566, 1))*3</f>
        <v>0</v>
      </c>
      <c r="D8" s="5" cm="1">
        <f t="array" aca="1" ref="D8" ca="1">COUNTIFS(Attendance!H3:H566, "Very Early Leave", Attendance!$F3:$F566, "Gospel", Attendance!$E3:$E566, 1)/(SUMPRODUCT((Attendance!$E3:$E566=1)*(Attendance!H3:H566&lt;&gt;"Non-service"))-COUNTIFS(Attendance!G3:G566, "Non-service", Attendance!$E3:$E566, 1))*3</f>
        <v>0</v>
      </c>
      <c r="F8" s="44" t="s">
        <v>16</v>
      </c>
      <c r="G8" s="8">
        <f t="shared" ca="1" si="0"/>
        <v>0</v>
      </c>
    </row>
    <row r="15" spans="1:9">
      <c r="C15" s="5"/>
    </row>
    <row r="22" spans="3:4">
      <c r="C22" s="5"/>
      <c r="D22" s="5"/>
    </row>
    <row r="23" spans="3:4">
      <c r="C23" s="5"/>
      <c r="D23" s="5"/>
    </row>
    <row r="24" spans="3:4">
      <c r="C24" s="5"/>
      <c r="D24" s="5"/>
    </row>
  </sheetData>
  <sheetProtection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9D4-A763-491B-A1A5-AA61D193EDC3}">
  <dimension ref="A2:G24"/>
  <sheetViews>
    <sheetView workbookViewId="0">
      <selection activeCell="R11" sqref="R11"/>
    </sheetView>
  </sheetViews>
  <sheetFormatPr defaultRowHeight="15"/>
  <cols>
    <col min="1" max="1" width="26.5703125" customWidth="1"/>
    <col min="4" max="4" width="9.7109375" customWidth="1"/>
    <col min="6" max="6" width="28" customWidth="1"/>
  </cols>
  <sheetData>
    <row r="2" spans="1:7" ht="21" customHeight="1">
      <c r="A2" t="str">
        <f>Attendance!I1</f>
        <v>TBA</v>
      </c>
      <c r="B2" t="s">
        <v>41</v>
      </c>
      <c r="C2" s="1" t="s">
        <v>43</v>
      </c>
      <c r="D2" t="s">
        <v>45</v>
      </c>
      <c r="F2" s="9" t="s">
        <v>100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7" ht="15" customHeight="1">
      <c r="A3" t="s">
        <v>96</v>
      </c>
      <c r="B3" s="14" cm="1">
        <f t="array" aca="1" ref="B3" ca="1">COUNTIFS(Attendance!J3:J566, "Present", Attendance!$F3:$F566, "Meeting", Attendance!$E3:$E566, 1)/(SUMPRODUCT((Attendance!$E3:$E566=1)*(Attendance!J3:J566&lt;&gt;"Non-service"))-COUNTIFS(Attendance!I3:I566, "Non-service", Attendance!$E3:$E566, 1))*3</f>
        <v>0</v>
      </c>
      <c r="C3" s="5" cm="1">
        <f t="array" aca="1" ref="C3" ca="1">COUNTIFS(Attendance!J3:J566, "Present", Attendance!$F3:$F566, "Work", Attendance!$E3:$E566, 1)/(SUMPRODUCT((Attendance!$E3:$E566=1)*(Attendance!J3:J566&lt;&gt;"Non-service"))-COUNTIFS(Attendance!I3:I566, "Non-service", Attendance!$E3:$E566, 1))*3</f>
        <v>0</v>
      </c>
      <c r="D3" s="5" cm="1">
        <f t="array" aca="1" ref="D3" ca="1">COUNTIFS(Attendance!J3:J566, "Present", Attendance!$F3:$F566, "Gospel", Attendance!$E3:$E566, 1)/(SUMPRODUCT((Attendance!$E3:$E566=1)*(Attendance!J3:J566&lt;&gt;"Non-service"))-COUNTIFS(Attendance!I3:I566, "Non-service", Attendance!$E3:$E566, 1))*3</f>
        <v>0</v>
      </c>
      <c r="F3" s="10" t="s">
        <v>101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102</v>
      </c>
      <c r="B4" s="5" cm="1">
        <f t="array" aca="1" ref="B4" ca="1">COUNTIFS(Attendance!J3:J566, "Absent", Attendance!$F3:$F566, "Meeting", Attendance!$E3:$E566, 1)/(SUMPRODUCT((Attendance!$E3:$E566=1)*(Attendance!J3:J566&lt;&gt;"Non-service"))-COUNTIFS(Attendance!I3:I566, "Non-service", Attendance!$E3:$E566, 1))*3</f>
        <v>0</v>
      </c>
      <c r="C4" s="5" cm="1">
        <f t="array" aca="1" ref="C4" ca="1">COUNTIFS(Attendance!J3:J566, "Absent", Attendance!$F3:$F566, "Work", Attendance!$E3:$E566, 1)/(SUMPRODUCT((Attendance!$E3:$E566=1)*(Attendance!J3:J566&lt;&gt;"Non-service"))-COUNTIFS(Attendance!I3:I566, "Non-service", Attendance!$E3:$E566, 1))*3</f>
        <v>0</v>
      </c>
      <c r="D4" s="5" cm="1">
        <f t="array" aca="1" ref="D4" ca="1">COUNTIFS(Attendance!J3:J566, "Absent", Attendance!$F3:$F566, "Gospel", Attendance!$E3:$E566, 1)/(SUMPRODUCT((Attendance!$E3:$E566=1)*(Attendance!J3:J566&lt;&gt;"Non-service"))-COUNTIFS(Attendance!I3:I566, "Non-service", Attendance!$E3:$E566, 1))*3</f>
        <v>0</v>
      </c>
      <c r="E4" s="13"/>
      <c r="F4" s="11" t="s">
        <v>95</v>
      </c>
      <c r="G4" s="8">
        <f ca="1">AVERAGE(B5:D5)</f>
        <v>0</v>
      </c>
    </row>
    <row r="5" spans="1:7">
      <c r="A5" t="s">
        <v>95</v>
      </c>
      <c r="B5" s="5" cm="1">
        <f t="array" aca="1" ref="B5" ca="1">COUNTIFS(Attendance!J3:J566, "Excused", Attendance!$F3:$F566, "Meeting", Attendance!$E3:$E566, 1)/(SUMPRODUCT((Attendance!$E3:$E566=1)*(Attendance!J3:J566&lt;&gt;"Non-service"))-COUNTIFS(Attendance!I3:I566, "Non-service", Attendance!$E3:$E566, 1))*3</f>
        <v>0</v>
      </c>
      <c r="C5" s="5" cm="1">
        <f t="array" aca="1" ref="C5" ca="1">COUNTIFS(Attendance!J3:J566, "Excused", Attendance!$F3:$F566, "Work", Attendance!$E3:$E566, 1)/(SUMPRODUCT((Attendance!$E3:$E566=1)*(Attendance!J3:J566&lt;&gt;"Non-service"))-COUNTIFS(Attendance!I3:I566, "Non-service", Attendance!$E3:$E566, 1))*3</f>
        <v>0</v>
      </c>
      <c r="D5" s="5" cm="1">
        <f t="array" aca="1" ref="D5" ca="1">COUNTIFS(Attendance!J3:J566, "Excused", Attendance!$F3:$F566, "Gospel", Attendance!$E3:$E566, 1)/(SUMPRODUCT((Attendance!$E3:$E566=1)*(Attendance!J3:J566&lt;&gt;"Non-service"))-COUNTIFS(Attendance!I3:I566, "Non-service", Attendance!$E3:$E566, 1))*3</f>
        <v>0</v>
      </c>
      <c r="G5" s="6"/>
    </row>
    <row r="6" spans="1:7">
      <c r="A6" t="s">
        <v>103</v>
      </c>
      <c r="B6" s="5" cm="1">
        <f t="array" aca="1" ref="B6" ca="1">COUNTIFS(Attendance!J3:J566, "Tardy", Attendance!$F3:$F566, "Meeting", Attendance!$E3:$E566, 1)/(SUMPRODUCT((Attendance!$E3:$E566=1)*(Attendance!J3:J566&lt;&gt;"Non-service"))-COUNTIFS(Attendance!I3:I566, "Non-service", Attendance!$E3:$E566, 1))*3</f>
        <v>0</v>
      </c>
      <c r="C6" s="5" cm="1">
        <f t="array" aca="1" ref="C6" ca="1">COUNTIFS(Attendance!J3:J566, "Tardy", Attendance!$F3:$F566, "Work", Attendance!$E3:$E566, 1)/(SUMPRODUCT((Attendance!$E3:$E566=1)*(Attendance!J3:J566&lt;&gt;"Non-service"))-COUNTIFS(Attendance!I3:I566, "Non-service", Attendance!$E3:$E566, 1))*3</f>
        <v>0</v>
      </c>
      <c r="D6" s="5" cm="1">
        <f t="array" aca="1" ref="D6" ca="1">COUNTIFS(Attendance!J3:J566, "Tardy", Attendance!$F3:$F566, "Gospel", Attendance!$E3:$E566, 1)/(SUMPRODUCT((Attendance!$E3:$E566=1)*(Attendance!J3:J566&lt;&gt;"Non-service"))-COUNTIFS(Attendance!I3:I566, "Non-service", Attendance!$E3:$E566, 1))*3</f>
        <v>0</v>
      </c>
      <c r="F6" s="12" t="s">
        <v>104</v>
      </c>
      <c r="G6" s="8">
        <f ca="1">AVERAGE(B6:D6)</f>
        <v>0</v>
      </c>
    </row>
    <row r="7" spans="1:7">
      <c r="A7" t="s">
        <v>105</v>
      </c>
      <c r="B7" s="5" cm="1">
        <f t="array" aca="1" ref="B7" ca="1">COUNTIFS(Attendance!J3:J566, "Early Leave", Attendance!$F3:$F566, "Meeting", Attendance!$E3:$E566, 1)/(SUMPRODUCT((Attendance!$E3:$E566=1)*(Attendance!J3:J566&lt;&gt;"Non-service"))-COUNTIFS(Attendance!I3:I566, "Non-service", Attendance!$E3:$E566, 1))*3</f>
        <v>0</v>
      </c>
      <c r="C7" s="5" cm="1">
        <f t="array" aca="1" ref="C7" ca="1">COUNTIFS(Attendance!J3:J566, "Early Leave", Attendance!$F3:$F566, "Work", Attendance!$E3:$E566, 1)/(SUMPRODUCT((Attendance!$E3:$E566=1)*(Attendance!J3:J566&lt;&gt;"Non-service"))-COUNTIFS(Attendance!I3:I566, "Non-service", Attendance!$E3:$E566, 1))*3</f>
        <v>0</v>
      </c>
      <c r="D7" s="5" cm="1">
        <f t="array" aca="1" ref="D7" ca="1">COUNTIFS(Attendance!J3:J566, "Early Leave", Attendance!$F3:$F566, "Gospel", Attendance!$E3:$E566, 1)/(SUMPRODUCT((Attendance!$E3:$E566=1)*(Attendance!J3:J566&lt;&gt;"Non-service"))-COUNTIFS(Attendance!I3:I566, "Non-service", Attendance!$E3:$E566, 1))*3</f>
        <v>0</v>
      </c>
      <c r="F7" s="43" t="s">
        <v>15</v>
      </c>
      <c r="G7" s="8">
        <f t="shared" ref="G7:G8" ca="1" si="0">AVERAGE(B7:D7)</f>
        <v>0</v>
      </c>
    </row>
    <row r="8" spans="1:7">
      <c r="A8" t="s">
        <v>106</v>
      </c>
      <c r="B8" s="5" cm="1">
        <f t="array" aca="1" ref="B8" ca="1">COUNTIFS(Attendance!J3:J566, "Very Early Leave", Attendance!$F3:$F566, "Meeting", Attendance!$E3:$E566, 1)/(SUMPRODUCT((Attendance!$E3:$E566=1)*(Attendance!J3:J566&lt;&gt;"Non-service"))-COUNTIFS(Attendance!I3:I566, "Non-service", Attendance!$E3:$E566, 1))*3</f>
        <v>0</v>
      </c>
      <c r="C8" s="5" cm="1">
        <f t="array" aca="1" ref="C8" ca="1">COUNTIFS(Attendance!J3:J566, "Very Early Leave", Attendance!$F3:$F566, "Work", Attendance!$E3:$E566, 1)/(SUMPRODUCT((Attendance!$E3:$E566=1)*(Attendance!J3:J566&lt;&gt;"Non-service"))-COUNTIFS(Attendance!I3:I566, "Non-service", Attendance!$E3:$E566, 1))*3</f>
        <v>0</v>
      </c>
      <c r="D8" s="5" cm="1">
        <f t="array" aca="1" ref="D8" ca="1">COUNTIFS(Attendance!J3:J566, "Very Early Leave", Attendance!$F3:$F566, "Gospel", Attendance!$E3:$E566, 1)/(SUMPRODUCT((Attendance!$E3:$E566=1)*(Attendance!J3:J566&lt;&gt;"Non-service"))-COUNTIFS(Attendance!I3:I566, "Non-service", Attendance!$E3:$E566, 1))*3</f>
        <v>0</v>
      </c>
      <c r="F8" s="44" t="s">
        <v>16</v>
      </c>
      <c r="G8" s="8">
        <f t="shared" ca="1" si="0"/>
        <v>0</v>
      </c>
    </row>
    <row r="9" spans="1:7">
      <c r="B9" s="14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2" spans="1:7">
      <c r="B12" s="5"/>
      <c r="C12" s="5"/>
      <c r="D12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ABB9-E1AA-4932-AF45-143F9EAC91BF}">
  <dimension ref="A2:G12"/>
  <sheetViews>
    <sheetView workbookViewId="0">
      <selection activeCell="G2" sqref="G2"/>
    </sheetView>
  </sheetViews>
  <sheetFormatPr defaultRowHeight="15"/>
  <cols>
    <col min="1" max="1" width="27.5703125" customWidth="1"/>
    <col min="2" max="2" width="9.7109375" customWidth="1"/>
    <col min="6" max="6" width="25.5703125" customWidth="1"/>
  </cols>
  <sheetData>
    <row r="2" spans="1:7" ht="20.25" customHeight="1">
      <c r="A2" t="str">
        <f>Attendance!K1</f>
        <v>TBA</v>
      </c>
      <c r="B2" t="s">
        <v>41</v>
      </c>
      <c r="C2" s="1" t="s">
        <v>43</v>
      </c>
      <c r="D2" t="s">
        <v>45</v>
      </c>
      <c r="F2" s="9" t="s">
        <v>100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7" ht="15" customHeight="1">
      <c r="A3" t="s">
        <v>96</v>
      </c>
      <c r="B3" s="14" cm="1">
        <f t="array" aca="1" ref="B3" ca="1">COUNTIFS(Attendance!L3:L566, "Present", Attendance!$F3:$F566, "Meeting", Attendance!$E3:$E566, 1)/(SUMPRODUCT((Attendance!$E3:$E566=1)*(Attendance!L3:L566&lt;&gt;"Non-service"))-COUNTIFS(Attendance!K3:K566, "Non-service", Attendance!$E3:$E566, 1))*3</f>
        <v>0</v>
      </c>
      <c r="C3" s="5" cm="1">
        <f t="array" aca="1" ref="C3" ca="1">COUNTIFS(Attendance!L3:L566, "Present", Attendance!$F3:$F566, "Work", Attendance!$E3:$E566, 1)/(SUMPRODUCT((Attendance!$E3:$E566=1)*(Attendance!L3:L566&lt;&gt;"Non-service"))-COUNTIFS(Attendance!K3:K566, "Non-service", Attendance!$E3:$E566, 1))*3</f>
        <v>0</v>
      </c>
      <c r="D3" s="5" cm="1">
        <f t="array" aca="1" ref="D3" ca="1">COUNTIFS(Attendance!L3:L566, "Present", Attendance!$F3:$F566, "Gospel", Attendance!$E3:$E566, 1)/(SUMPRODUCT((Attendance!$E3:$E566=1)*(Attendance!L3:L566&lt;&gt;"Non-service"))-COUNTIFS(Attendance!K3:K566, "Non-service", Attendance!$E3:$E566, 1))*3</f>
        <v>0</v>
      </c>
      <c r="E3" s="13"/>
      <c r="F3" s="10" t="s">
        <v>101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102</v>
      </c>
      <c r="B4" s="5" cm="1">
        <f t="array" aca="1" ref="B4" ca="1">COUNTIFS(Attendance!L3:L566, "Absent", Attendance!$F3:$F566, "Meeting", Attendance!$E3:$E566, 1)/(SUMPRODUCT((Attendance!$E3:$E566=1)*(Attendance!L3:L566&lt;&gt;"Non-service"))-COUNTIFS(Attendance!K3:K566, "Non-service", Attendance!$E3:$E566, 1))*3</f>
        <v>0</v>
      </c>
      <c r="C4" s="5" cm="1">
        <f t="array" aca="1" ref="C4" ca="1">COUNTIFS(Attendance!L3:L566, "Absent", Attendance!$F3:$F566, "Work", Attendance!$E3:$E566, 1)/(SUMPRODUCT((Attendance!$E3:$E566=1)*(Attendance!L3:L566&lt;&gt;"Non-service"))-COUNTIFS(Attendance!K3:K566, "Non-service", Attendance!$E3:$E566, 1))*3</f>
        <v>0</v>
      </c>
      <c r="D4" s="5" cm="1">
        <f t="array" aca="1" ref="D4" ca="1">COUNTIFS(Attendance!L3:L566, "Absent", Attendance!$F3:$F566, "Gospel", Attendance!$E3:$E566, 1)/(SUMPRODUCT((Attendance!$E3:$E566=1)*(Attendance!L3:L566&lt;&gt;"Non-service"))-COUNTIFS(Attendance!K3:K566, "Non-service", Attendance!$E3:$E566, 1))*3</f>
        <v>0</v>
      </c>
      <c r="F4" s="11" t="s">
        <v>95</v>
      </c>
      <c r="G4" s="8">
        <f ca="1">AVERAGE(B5:D5)</f>
        <v>0</v>
      </c>
    </row>
    <row r="5" spans="1:7">
      <c r="A5" t="s">
        <v>95</v>
      </c>
      <c r="B5" s="5" cm="1">
        <f t="array" aca="1" ref="B5" ca="1">COUNTIFS(Attendance!L3:L566, "Excused", Attendance!$F3:$F566, "Meeting", Attendance!$E3:$E566, 1)/(SUMPRODUCT((Attendance!$E3:$E566=1)*(Attendance!L3:L566&lt;&gt;"Non-service"))-COUNTIFS(Attendance!K3:K566, "Non-service", Attendance!$E3:$E566, 1))*3</f>
        <v>0</v>
      </c>
      <c r="C5" s="5" cm="1">
        <f t="array" aca="1" ref="C5" ca="1">COUNTIFS(Attendance!L3:L566, "Excused", Attendance!$F3:$F566, "Work", Attendance!$E3:$E566, 1)/(SUMPRODUCT((Attendance!$E3:$E566=1)*(Attendance!L3:L566&lt;&gt;"Non-service"))-COUNTIFS(Attendance!K3:K566, "Non-service", Attendance!$E3:$E566, 1))*3</f>
        <v>0</v>
      </c>
      <c r="D5" s="5" cm="1">
        <f t="array" aca="1" ref="D5" ca="1">COUNTIFS(Attendance!L3:L566, "Excused", Attendance!$F3:$F566, "Gospel", Attendance!$E3:$E566, 1)/(SUMPRODUCT((Attendance!$E3:$E566=1)*(Attendance!L3:L566&lt;&gt;"Non-service"))-COUNTIFS(Attendance!K3:K566, "Non-service", Attendance!$E3:$E566, 1))*3</f>
        <v>0</v>
      </c>
      <c r="G5" s="6"/>
    </row>
    <row r="6" spans="1:7">
      <c r="A6" t="s">
        <v>103</v>
      </c>
      <c r="B6" s="5" cm="1">
        <f t="array" aca="1" ref="B6" ca="1">COUNTIFS(Attendance!L3:L566, "Tardy", Attendance!$F3:$F566, "Meeting", Attendance!$E3:$E566, 1)/(SUMPRODUCT((Attendance!$E3:$E566=1)*(Attendance!L3:L566&lt;&gt;"Non-service"))-COUNTIFS(Attendance!K3:K566, "Non-service", Attendance!$E3:$E566, 1))*3</f>
        <v>0</v>
      </c>
      <c r="C6" s="5" cm="1">
        <f t="array" aca="1" ref="C6" ca="1">COUNTIFS(Attendance!L3:L566, "Tardy", Attendance!$F3:$F566, "Work", Attendance!$E3:$E566, 1)/(SUMPRODUCT((Attendance!$E3:$E566=1)*(Attendance!L3:L566&lt;&gt;"Non-service"))-COUNTIFS(Attendance!K3:K566, "Non-service", Attendance!$E3:$E566, 1))*3</f>
        <v>0</v>
      </c>
      <c r="D6" s="5" cm="1">
        <f t="array" aca="1" ref="D6" ca="1">COUNTIFS(Attendance!L3:L566, "Tardy", Attendance!$F3:$F566, "Gospel", Attendance!$E3:$E566, 1)/(SUMPRODUCT((Attendance!$E3:$E566=1)*(Attendance!L3:L566&lt;&gt;"Non-service"))-COUNTIFS(Attendance!K3:K566, "Non-service", Attendance!$E3:$E566, 1))*3</f>
        <v>0</v>
      </c>
      <c r="F6" s="12" t="s">
        <v>104</v>
      </c>
      <c r="G6" s="8">
        <f ca="1">AVERAGE(B6:D6)</f>
        <v>0</v>
      </c>
    </row>
    <row r="7" spans="1:7">
      <c r="A7" t="s">
        <v>105</v>
      </c>
      <c r="B7" s="5" cm="1">
        <f t="array" aca="1" ref="B7" ca="1">COUNTIFS(Attendance!L3:L566, "Early Leave", Attendance!$F3:$F566, "Meeting", Attendance!$E3:$E566, 1)/(SUMPRODUCT((Attendance!$E3:$E566=1)*(Attendance!L3:L566&lt;&gt;"Non-service"))-COUNTIFS(Attendance!K3:K566, "Non-service", Attendance!$E3:$E566, 1))*3</f>
        <v>0</v>
      </c>
      <c r="C7" s="5" cm="1">
        <f t="array" aca="1" ref="C7" ca="1">COUNTIFS(Attendance!L3:L566, "Early Leave", Attendance!$F3:$F566, "Work", Attendance!$E3:$E566, 1)/(SUMPRODUCT((Attendance!$E3:$E566=1)*(Attendance!L3:L566&lt;&gt;"Non-service"))-COUNTIFS(Attendance!K3:K566, "Non-service", Attendance!$E3:$E566, 1))*3</f>
        <v>0</v>
      </c>
      <c r="D7" s="5" cm="1">
        <f t="array" aca="1" ref="D7" ca="1">COUNTIFS(Attendance!L3:L566, "Early Leave", Attendance!$F3:$F566, "Gospel", Attendance!$E3:$E566, 1)/(SUMPRODUCT((Attendance!$E3:$E566=1)*(Attendance!L3:L566&lt;&gt;"Non-service"))-COUNTIFS(Attendance!K3:K566, "Non-service", Attendance!$E3:$E566, 1))*3</f>
        <v>0</v>
      </c>
      <c r="F7" s="43" t="s">
        <v>15</v>
      </c>
      <c r="G7" s="8">
        <f t="shared" ref="G7:G8" ca="1" si="0">AVERAGE(B7:D7)</f>
        <v>0</v>
      </c>
    </row>
    <row r="8" spans="1:7">
      <c r="A8" t="s">
        <v>106</v>
      </c>
      <c r="B8" s="5" cm="1">
        <f t="array" aca="1" ref="B8" ca="1">COUNTIFS(Attendance!L3:L566, "Very Early Leave", Attendance!$F3:$F566, "Meeting", Attendance!$E3:$E566, 1)/(SUMPRODUCT((Attendance!$E3:$E566=1)*(Attendance!L3:L566&lt;&gt;"Non-service"))-COUNTIFS(Attendance!K3:K566, "Non-service", Attendance!$E3:$E566, 1))*3</f>
        <v>0</v>
      </c>
      <c r="C8" s="5" cm="1">
        <f t="array" aca="1" ref="C8" ca="1">COUNTIFS(Attendance!L3:L566, "Very Early Leave", Attendance!$F3:$F566, "Work", Attendance!$E3:$E566, 1)/(SUMPRODUCT((Attendance!$E3:$E566=1)*(Attendance!L3:L566&lt;&gt;"Non-service"))-COUNTIFS(Attendance!K3:K566, "Non-service", Attendance!$E3:$E566, 1))*3</f>
        <v>0</v>
      </c>
      <c r="D8" s="5" cm="1">
        <f t="array" aca="1" ref="D8" ca="1">COUNTIFS(Attendance!L3:L566, "Very Early Leave", Attendance!$F3:$F566, "Gospel", Attendance!$E3:$E566, 1)/(SUMPRODUCT((Attendance!$E3:$E566=1)*(Attendance!L3:L566&lt;&gt;"Non-service"))-COUNTIFS(Attendance!K3:K566, "Non-service", Attendance!$E3:$E566, 1))*3</f>
        <v>0</v>
      </c>
      <c r="F8" s="44" t="s">
        <v>16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2" spans="1:7">
      <c r="A12" s="5"/>
      <c r="B12" s="5"/>
    </row>
  </sheetData>
  <sheetProtection sheet="1" objects="1" scenario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5B83-68AA-4023-8DF3-D65B9EA97138}">
  <dimension ref="A2:G11"/>
  <sheetViews>
    <sheetView workbookViewId="0">
      <selection activeCell="G3" sqref="G3"/>
    </sheetView>
  </sheetViews>
  <sheetFormatPr defaultRowHeight="15"/>
  <cols>
    <col min="1" max="1" width="26.28515625" customWidth="1"/>
    <col min="2" max="2" width="10.5703125" customWidth="1"/>
    <col min="6" max="6" width="27.42578125" customWidth="1"/>
  </cols>
  <sheetData>
    <row r="2" spans="1:7" ht="18" customHeight="1">
      <c r="A2" t="str">
        <f>Attendance!M1</f>
        <v>TBA</v>
      </c>
      <c r="B2" t="s">
        <v>41</v>
      </c>
      <c r="C2" s="1" t="s">
        <v>43</v>
      </c>
      <c r="D2" t="s">
        <v>45</v>
      </c>
      <c r="F2" s="9" t="s">
        <v>100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7" ht="15" customHeight="1">
      <c r="A3" t="s">
        <v>96</v>
      </c>
      <c r="B3" s="14" cm="1">
        <f t="array" aca="1" ref="B3" ca="1">COUNTIFS(Attendance!N3:N566, "Present", Attendance!$F3:$F566, "Meeting", Attendance!$E3:$E566, 1)/(SUMPRODUCT((Attendance!$E3:$E566=1)*(Attendance!N3:N566&lt;&gt;"Non-service"))-COUNTIFS(Attendance!M3:M566, "Non-service", Attendance!$E3:$E566, 1))*3</f>
        <v>0</v>
      </c>
      <c r="C3" s="5" cm="1">
        <f t="array" aca="1" ref="C3" ca="1">COUNTIFS(Attendance!N3:N566, "Present", Attendance!$F3:$F566, "Work", Attendance!$E3:$E566, 1)/(SUMPRODUCT((Attendance!$E3:$E566=1)*(Attendance!N3:N566&lt;&gt;"Non-service"))-COUNTIFS(Attendance!M3:M566, "Non-service", Attendance!$E3:$E566, 1))*3</f>
        <v>0</v>
      </c>
      <c r="D3" s="5" cm="1">
        <f t="array" aca="1" ref="D3" ca="1">COUNTIFS(Attendance!N3:N566, "Present", Attendance!$F3:$F566, "Gospel", Attendance!$E3:$E566, 1)/(SUMPRODUCT((Attendance!$E3:$E566=1)*(Attendance!N3:N566&lt;&gt;"Non-service"))-COUNTIFS(Attendance!M3:M566, "Non-service", Attendance!$E3:$E566, 1))*3</f>
        <v>0</v>
      </c>
      <c r="F3" s="10" t="s">
        <v>101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102</v>
      </c>
      <c r="B4" s="5" cm="1">
        <f t="array" aca="1" ref="B4" ca="1">COUNTIFS(Attendance!N3:N566, "Absent", Attendance!$F3:$F566, "Meeting", Attendance!$E3:$E566, 1)/(SUMPRODUCT((Attendance!$E3:$E566=1)*(Attendance!N3:N566&lt;&gt;"Non-service"))-COUNTIFS(Attendance!M3:M566, "Non-service", Attendance!$E3:$E566, 1))*3</f>
        <v>0</v>
      </c>
      <c r="C4" s="5" cm="1">
        <f t="array" aca="1" ref="C4" ca="1">COUNTIFS(Attendance!N3:N566, "Absent", Attendance!$F3:$F566, "Work", Attendance!$E3:$E566, 1)/(SUMPRODUCT((Attendance!$E3:$E566=1)*(Attendance!N3:N566&lt;&gt;"Non-service"))-COUNTIFS(Attendance!M3:M566, "Non-service", Attendance!$E3:$E566, 1))*3</f>
        <v>0</v>
      </c>
      <c r="D4" s="5" cm="1">
        <f t="array" aca="1" ref="D4" ca="1">COUNTIFS(Attendance!N3:N566, "Absent", Attendance!$F3:$F566, "Gospel", Attendance!$E3:$E566, 1)/(SUMPRODUCT((Attendance!$E3:$E566=1)*(Attendance!N3:N566&lt;&gt;"Non-service"))-COUNTIFS(Attendance!M3:M566, "Non-service", Attendance!$E3:$E566, 1))*3</f>
        <v>0</v>
      </c>
      <c r="F4" s="11" t="s">
        <v>95</v>
      </c>
      <c r="G4" s="8">
        <f ca="1">AVERAGE(B5:D5)</f>
        <v>0</v>
      </c>
    </row>
    <row r="5" spans="1:7">
      <c r="A5" t="s">
        <v>95</v>
      </c>
      <c r="B5" s="5" cm="1">
        <f t="array" aca="1" ref="B5" ca="1">COUNTIFS(Attendance!N3:N566, "Excused", Attendance!$F3:$F566, "Meeting", Attendance!$E3:$E566, 1)/(SUMPRODUCT((Attendance!$E3:$E566=1)*(Attendance!N3:N566&lt;&gt;"Non-service"))-COUNTIFS(Attendance!M3:M566, "Non-service", Attendance!$E3:$E566, 1))*3</f>
        <v>0</v>
      </c>
      <c r="C5" s="5" cm="1">
        <f t="array" aca="1" ref="C5" ca="1">COUNTIFS(Attendance!N3:N566, "Excused", Attendance!$F3:$F566, "Work", Attendance!$E3:$E566, 1)/(SUMPRODUCT((Attendance!$E3:$E566=1)*(Attendance!N3:N566&lt;&gt;"Non-service"))-COUNTIFS(Attendance!M3:M566, "Non-service", Attendance!$E3:$E566, 1))*3</f>
        <v>0</v>
      </c>
      <c r="D5" s="5" cm="1">
        <f t="array" aca="1" ref="D5" ca="1">COUNTIFS(Attendance!N3:N566, "Excused", Attendance!$F3:$F566, "Gospel", Attendance!$E3:$E566, 1)/(SUMPRODUCT((Attendance!$E3:$E566=1)*(Attendance!N3:N566&lt;&gt;"Non-service"))-COUNTIFS(Attendance!M3:M566, "Non-service", Attendance!$E3:$E566, 1))*3</f>
        <v>0</v>
      </c>
      <c r="G5" s="6"/>
    </row>
    <row r="6" spans="1:7">
      <c r="A6" t="s">
        <v>103</v>
      </c>
      <c r="B6" s="5" cm="1">
        <f t="array" aca="1" ref="B6" ca="1">COUNTIFS(Attendance!N3:N566, "Tardy", Attendance!$F3:$F566, "Meeting", Attendance!$E3:$E566, 1)/(SUMPRODUCT((Attendance!$E3:$E566=1)*(Attendance!N3:N566&lt;&gt;"Non-service"))-COUNTIFS(Attendance!M3:M566, "Non-service", Attendance!$E3:$E566, 1))*3</f>
        <v>0</v>
      </c>
      <c r="C6" s="5" cm="1">
        <f t="array" aca="1" ref="C6" ca="1">COUNTIFS(Attendance!N3:N566, "Tardy", Attendance!$F3:$F566, "Work", Attendance!$E3:$E566, 1)/(SUMPRODUCT((Attendance!$E3:$E566=1)*(Attendance!N3:N566&lt;&gt;"Non-service"))-COUNTIFS(Attendance!M3:M566, "Non-service", Attendance!$E3:$E566, 1))*3</f>
        <v>0</v>
      </c>
      <c r="D6" s="5" cm="1">
        <f t="array" aca="1" ref="D6" ca="1">COUNTIFS(Attendance!N3:N566, "Tardy", Attendance!$F3:$F566, "Gospel", Attendance!$E3:$E566, 1)/(SUMPRODUCT((Attendance!$E3:$E566=1)*(Attendance!N3:N566&lt;&gt;"Non-service"))-COUNTIFS(Attendance!M3:M566, "Non-service", Attendance!$E3:$E566, 1))*3</f>
        <v>0</v>
      </c>
      <c r="F6" s="12" t="s">
        <v>104</v>
      </c>
      <c r="G6" s="8">
        <f ca="1">AVERAGE(B6:D6)</f>
        <v>0</v>
      </c>
    </row>
    <row r="7" spans="1:7">
      <c r="A7" t="s">
        <v>105</v>
      </c>
      <c r="B7" s="5" cm="1">
        <f t="array" aca="1" ref="B7" ca="1">COUNTIFS(Attendance!N3:N566, "Early Leave", Attendance!$F3:$F566, "Meeting", Attendance!$E3:$E566, 1)/(SUMPRODUCT((Attendance!$E3:$E566=1)*(Attendance!N3:N566&lt;&gt;"Non-service"))-COUNTIFS(Attendance!M3:M566, "Non-service", Attendance!$E3:$E566, 1))*3</f>
        <v>0</v>
      </c>
      <c r="C7" s="5" cm="1">
        <f t="array" aca="1" ref="C7" ca="1">COUNTIFS(Attendance!N3:N566, "Early Leave", Attendance!$F3:$F566, "Work", Attendance!$E3:$E566, 1)/(SUMPRODUCT((Attendance!$E3:$E566=1)*(Attendance!N3:N566&lt;&gt;"Non-service"))-COUNTIFS(Attendance!M3:M566, "Non-service", Attendance!$E3:$E566, 1))*3</f>
        <v>0</v>
      </c>
      <c r="D7" s="5" cm="1">
        <f t="array" aca="1" ref="D7" ca="1">COUNTIFS(Attendance!N3:N566, "Early Leave", Attendance!$F3:$F566, "Gospel", Attendance!$E3:$E566, 1)/(SUMPRODUCT((Attendance!$E3:$E566=1)*(Attendance!N3:N566&lt;&gt;"Non-service"))-COUNTIFS(Attendance!M3:M566, "Non-service", Attendance!$E3:$E566, 1))*3</f>
        <v>0</v>
      </c>
      <c r="F7" s="43" t="s">
        <v>15</v>
      </c>
      <c r="G7" s="8">
        <f t="shared" ref="G7:G8" ca="1" si="0">AVERAGE(B7:D7)</f>
        <v>0</v>
      </c>
    </row>
    <row r="8" spans="1:7">
      <c r="A8" t="s">
        <v>106</v>
      </c>
      <c r="B8" s="5" cm="1">
        <f t="array" aca="1" ref="B8" ca="1">COUNTIFS(Attendance!N3:N566, "Very Early Leave", Attendance!$F3:$F566, "Meeting", Attendance!$E3:$E566, 1)/(SUMPRODUCT((Attendance!$E3:$E566=1)*(Attendance!N3:N566&lt;&gt;"Non-service"))-COUNTIFS(Attendance!M3:M566, "Non-service", Attendance!$E3:$E566, 1))*3</f>
        <v>0</v>
      </c>
      <c r="C8" s="5" cm="1">
        <f t="array" aca="1" ref="C8" ca="1">COUNTIFS(Attendance!N3:N566, "Very Early Leave", Attendance!$F3:$F566, "Work", Attendance!$E3:$E566, 1)/(SUMPRODUCT((Attendance!$E3:$E566=1)*(Attendance!N3:N566&lt;&gt;"Non-service"))-COUNTIFS(Attendance!M3:M566, "Non-service", Attendance!$E3:$E566, 1))*3</f>
        <v>0</v>
      </c>
      <c r="D8" s="5" cm="1">
        <f t="array" aca="1" ref="D8" ca="1">COUNTIFS(Attendance!N3:N566, "Very Early Leave", Attendance!$F3:$F566, "Gospel", Attendance!$E3:$E566, 1)/(SUMPRODUCT((Attendance!$E3:$E566=1)*(Attendance!N3:N566&lt;&gt;"Non-service"))-COUNTIFS(Attendance!M3:M566, "Non-service", Attendance!$E3:$E566, 1))*3</f>
        <v>0</v>
      </c>
      <c r="F8" s="44" t="s">
        <v>16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0A39-323D-498F-803C-0E792A1A7723}">
  <dimension ref="A2:G11"/>
  <sheetViews>
    <sheetView workbookViewId="0">
      <selection activeCell="G3" sqref="G3"/>
    </sheetView>
  </sheetViews>
  <sheetFormatPr defaultRowHeight="15"/>
  <cols>
    <col min="1" max="1" width="25.28515625" customWidth="1"/>
    <col min="6" max="6" width="27.5703125" customWidth="1"/>
  </cols>
  <sheetData>
    <row r="2" spans="1:7" ht="18" customHeight="1">
      <c r="A2" t="str">
        <f>Attendance!O1</f>
        <v>TBA</v>
      </c>
      <c r="B2" t="s">
        <v>41</v>
      </c>
      <c r="C2" s="1" t="s">
        <v>43</v>
      </c>
      <c r="D2" t="s">
        <v>45</v>
      </c>
      <c r="F2" s="9" t="s">
        <v>100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7" ht="15" customHeight="1">
      <c r="A3" t="s">
        <v>96</v>
      </c>
      <c r="B3" s="14" cm="1">
        <f t="array" aca="1" ref="B3" ca="1">COUNTIFS(Attendance!P3:P566, "Present", Attendance!$F3:$F566, "Meeting", Attendance!$E3:$E566, 1)/(SUMPRODUCT((Attendance!$E3:$E566=1)*(Attendance!P3:P566&lt;&gt;"Non-service"))-COUNTIFS(Attendance!O3:O566, "Non-service", Attendance!$E3:$E566, 1))*3</f>
        <v>0</v>
      </c>
      <c r="C3" s="5" cm="1">
        <f t="array" aca="1" ref="C3" ca="1">COUNTIFS(Attendance!P3:P566, "Present", Attendance!$F3:$F566, "Work", Attendance!$E3:$E566, 1)/(SUMPRODUCT((Attendance!$E3:$E566=1)*(Attendance!P3:P566&lt;&gt;"Non-service"))-COUNTIFS(Attendance!O3:O566, "Non-service", Attendance!$E3:$E566, 1))*3</f>
        <v>0</v>
      </c>
      <c r="D3" s="5" cm="1">
        <f t="array" aca="1" ref="D3" ca="1">COUNTIFS(Attendance!P3:P566, "Present", Attendance!$F3:$F566, "Gospel", Attendance!$E3:$E566, 1)/(SUMPRODUCT((Attendance!$E3:$E566=1)*(Attendance!P3:P566&lt;&gt;"Non-service"))-COUNTIFS(Attendance!O3:O566, "Non-service", Attendance!$E3:$E566, 1))*3</f>
        <v>0</v>
      </c>
      <c r="F3" s="10" t="s">
        <v>101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102</v>
      </c>
      <c r="B4" s="5" cm="1">
        <f t="array" aca="1" ref="B4" ca="1">COUNTIFS(Attendance!P3:P566, "Absent", Attendance!$F3:$F566, "Meeting", Attendance!$E3:$E566, 1)/(SUMPRODUCT((Attendance!$E3:$E566=1)*(Attendance!P3:P566&lt;&gt;"Non-service"))-COUNTIFS(Attendance!O3:O566, "Non-service", Attendance!$E3:$E566, 1))*3</f>
        <v>0</v>
      </c>
      <c r="C4" s="5" cm="1">
        <f t="array" aca="1" ref="C4" ca="1">COUNTIFS(Attendance!P3:P566, "Absent", Attendance!$F3:$F566, "Work", Attendance!$E3:$E566, 1)/(SUMPRODUCT((Attendance!$E3:$E566=1)*(Attendance!P3:P566&lt;&gt;"Non-service"))-COUNTIFS(Attendance!O3:O566, "Non-service", Attendance!$E3:$E566, 1))*3</f>
        <v>0</v>
      </c>
      <c r="D4" s="5" cm="1">
        <f t="array" aca="1" ref="D4" ca="1">COUNTIFS(Attendance!P3:P566, "Absent", Attendance!$F3:$F566, "Gospel", Attendance!$E3:$E566, 1)/(SUMPRODUCT((Attendance!$E3:$E566=1)*(Attendance!P3:P566&lt;&gt;"Non-service"))-COUNTIFS(Attendance!O3:O566, "Non-service", Attendance!$E3:$E566, 1))*3</f>
        <v>0</v>
      </c>
      <c r="F4" s="11" t="s">
        <v>95</v>
      </c>
      <c r="G4" s="8">
        <f ca="1">AVERAGE(B5:D5)</f>
        <v>0</v>
      </c>
    </row>
    <row r="5" spans="1:7">
      <c r="A5" t="s">
        <v>95</v>
      </c>
      <c r="B5" s="5" cm="1">
        <f t="array" aca="1" ref="B5" ca="1">COUNTIFS(Attendance!P3:P566, "Excused", Attendance!$F3:$F566, "Meeting", Attendance!$E3:$E566, 1)/(SUMPRODUCT((Attendance!$E3:$E566=1)*(Attendance!P3:P566&lt;&gt;"Non-service"))-COUNTIFS(Attendance!O3:O566, "Non-service", Attendance!$E3:$E566, 1))*3</f>
        <v>0</v>
      </c>
      <c r="C5" s="5" cm="1">
        <f t="array" aca="1" ref="C5" ca="1">COUNTIFS(Attendance!P3:P566, "Excused", Attendance!$F3:$F566, "Work", Attendance!$E3:$E566, 1)/(SUMPRODUCT((Attendance!$E3:$E566=1)*(Attendance!P3:P566&lt;&gt;"Non-service"))-COUNTIFS(Attendance!O3:O566, "Non-service", Attendance!$E3:$E566, 1))*3</f>
        <v>0</v>
      </c>
      <c r="D5" s="5" cm="1">
        <f t="array" aca="1" ref="D5" ca="1">COUNTIFS(Attendance!P3:P566, "Excused", Attendance!$F3:$F566, "Gospel", Attendance!$E3:$E566, 1)/(SUMPRODUCT((Attendance!$E3:$E566=1)*(Attendance!P3:P566&lt;&gt;"Non-service"))-COUNTIFS(Attendance!O3:O566, "Non-service", Attendance!$E3:$E566, 1))*3</f>
        <v>0</v>
      </c>
      <c r="G5" s="6"/>
    </row>
    <row r="6" spans="1:7">
      <c r="A6" t="s">
        <v>103</v>
      </c>
      <c r="B6" s="5" cm="1">
        <f t="array" aca="1" ref="B6" ca="1">COUNTIFS(Attendance!P3:P566, "Tardy", Attendance!$F3:$F566, "Meeting", Attendance!$E3:$E566, 1)/(SUMPRODUCT((Attendance!$E3:$E566=1)*(Attendance!P3:P566&lt;&gt;"Non-service"))-COUNTIFS(Attendance!O3:O566, "Non-service", Attendance!$E3:$E566, 1))*3</f>
        <v>0</v>
      </c>
      <c r="C6" s="5" cm="1">
        <f t="array" aca="1" ref="C6" ca="1">COUNTIFS(Attendance!P3:P566, "Tardy", Attendance!$F3:$F566, "Work", Attendance!$E3:$E566, 1)/(SUMPRODUCT((Attendance!$E3:$E566=1)*(Attendance!P3:P566&lt;&gt;"Non-service"))-COUNTIFS(Attendance!O3:O566, "Non-service", Attendance!$E3:$E566, 1))*3</f>
        <v>0</v>
      </c>
      <c r="D6" s="5" cm="1">
        <f t="array" aca="1" ref="D6" ca="1">COUNTIFS(Attendance!P3:P566, "Tardy", Attendance!$F3:$F566, "Gospel", Attendance!$E3:$E566, 1)/(SUMPRODUCT((Attendance!$E3:$E566=1)*(Attendance!P3:P566&lt;&gt;"Non-service"))-COUNTIFS(Attendance!O3:O566, "Non-service", Attendance!$E3:$E566, 1))*3</f>
        <v>0</v>
      </c>
      <c r="F6" s="12" t="s">
        <v>104</v>
      </c>
      <c r="G6" s="8">
        <f ca="1">AVERAGE(B6:D6)</f>
        <v>0</v>
      </c>
    </row>
    <row r="7" spans="1:7">
      <c r="A7" t="s">
        <v>105</v>
      </c>
      <c r="B7" s="5" cm="1">
        <f t="array" aca="1" ref="B7" ca="1">COUNTIFS(Attendance!P3:P566, "Early Leave", Attendance!$F3:$F566, "Meeting", Attendance!$E3:$E566, 1)/(SUMPRODUCT((Attendance!$E3:$E566=1)*(Attendance!P3:P566&lt;&gt;"Non-service"))-COUNTIFS(Attendance!O3:O566, "Non-service", Attendance!$E3:$E566, 1))*3</f>
        <v>0</v>
      </c>
      <c r="C7" s="5" cm="1">
        <f t="array" aca="1" ref="C7" ca="1">COUNTIFS(Attendance!P3:P566, "Early Leave", Attendance!$F3:$F566, "Work", Attendance!$E3:$E566, 1)/(SUMPRODUCT((Attendance!$E3:$E566=1)*(Attendance!P3:P566&lt;&gt;"Non-service"))-COUNTIFS(Attendance!O3:O566, "Non-service", Attendance!$E3:$E566, 1))*3</f>
        <v>0</v>
      </c>
      <c r="D7" s="5" cm="1">
        <f t="array" aca="1" ref="D7" ca="1">COUNTIFS(Attendance!P3:P566, "Early Leave", Attendance!$F3:$F566, "Gospel", Attendance!$E3:$E566, 1)/(SUMPRODUCT((Attendance!$E3:$E566=1)*(Attendance!P3:P566&lt;&gt;"Non-service"))-COUNTIFS(Attendance!O3:O566, "Non-service", Attendance!$E3:$E566, 1))*3</f>
        <v>0</v>
      </c>
      <c r="F7" s="43" t="s">
        <v>15</v>
      </c>
      <c r="G7" s="8">
        <f t="shared" ref="G7:G8" ca="1" si="0">AVERAGE(B7:D7)</f>
        <v>0</v>
      </c>
    </row>
    <row r="8" spans="1:7">
      <c r="A8" t="s">
        <v>106</v>
      </c>
      <c r="B8" s="5" cm="1">
        <f t="array" aca="1" ref="B8" ca="1">COUNTIFS(Attendance!P3:P566, "Very Early Leave", Attendance!$F3:$F566, "Meeting", Attendance!$E3:$E566, 1)/(SUMPRODUCT((Attendance!$E3:$E566=1)*(Attendance!P3:P566&lt;&gt;"Non-service"))-COUNTIFS(Attendance!O3:O566, "Non-service", Attendance!$E3:$E566, 1))*3</f>
        <v>0</v>
      </c>
      <c r="C8" s="5" cm="1">
        <f t="array" aca="1" ref="C8" ca="1">COUNTIFS(Attendance!P3:P566, "Very Early Leave", Attendance!$F3:$F566, "Work", Attendance!$E3:$E566, 1)/(SUMPRODUCT((Attendance!$E3:$E566=1)*(Attendance!P3:P566&lt;&gt;"Non-service"))-COUNTIFS(Attendance!O3:O566, "Non-service", Attendance!$E3:$E566, 1))*3</f>
        <v>0</v>
      </c>
      <c r="D8" s="5" cm="1">
        <f t="array" aca="1" ref="D8" ca="1">COUNTIFS(Attendance!P3:P566, "Very Early Leave", Attendance!$F3:$F566, "Gospel", Attendance!$E3:$E566, 1)/(SUMPRODUCT((Attendance!$E3:$E566=1)*(Attendance!P3:P566&lt;&gt;"Non-service"))-COUNTIFS(Attendance!O3:O566, "Non-service", Attendance!$E3:$E566, 1))*3</f>
        <v>0</v>
      </c>
      <c r="F8" s="44" t="s">
        <v>16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F266-F0FA-44F8-A500-F1EA6ACDFD29}">
  <dimension ref="A2:G11"/>
  <sheetViews>
    <sheetView workbookViewId="0">
      <selection activeCell="G3" sqref="G3"/>
    </sheetView>
  </sheetViews>
  <sheetFormatPr defaultRowHeight="15"/>
  <cols>
    <col min="1" max="1" width="25" customWidth="1"/>
    <col min="6" max="6" width="27.7109375" customWidth="1"/>
  </cols>
  <sheetData>
    <row r="2" spans="1:7" ht="18.75" customHeight="1">
      <c r="A2" t="str">
        <f>Attendance!Q1</f>
        <v>TBA</v>
      </c>
      <c r="B2" t="s">
        <v>41</v>
      </c>
      <c r="C2" s="1" t="s">
        <v>43</v>
      </c>
      <c r="D2" t="s">
        <v>45</v>
      </c>
      <c r="F2" s="9" t="s">
        <v>100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7" ht="15" customHeight="1">
      <c r="A3" t="s">
        <v>96</v>
      </c>
      <c r="B3" s="14" cm="1">
        <f t="array" aca="1" ref="B3" ca="1">COUNTIFS(Attendance!R3:R566, "Present", Attendance!$F3:$F566, "Meeting", Attendance!$E3:$E566, 1)/(SUMPRODUCT((Attendance!$E3:$E566=1)*(Attendance!R3:R566&lt;&gt;"Non-service"))-COUNTIFS(Attendance!Q3:Q566, "Non-service", Attendance!$E3:$E566, 1))*3</f>
        <v>0</v>
      </c>
      <c r="C3" s="5" cm="1">
        <f t="array" aca="1" ref="C3" ca="1">COUNTIFS(Attendance!R3:R566, "Present", Attendance!$F3:$F566, "Work", Attendance!$E3:$E566, 1)/(SUMPRODUCT((Attendance!$E3:$E566=1)*(Attendance!R3:R566&lt;&gt;"Non-service"))-COUNTIFS(Attendance!Q3:Q566, "Non-service", Attendance!$E3:$E566, 1))*3</f>
        <v>0</v>
      </c>
      <c r="D3" s="5" cm="1">
        <f t="array" aca="1" ref="D3" ca="1">COUNTIFS(Attendance!R3:R566, "Present", Attendance!$F3:$F566, "Gospel", Attendance!$E3:$E566, 1)/(SUMPRODUCT((Attendance!$E3:$E566=1)*(Attendance!R3:R566&lt;&gt;"Non-service"))-COUNTIFS(Attendance!Q3:Q566, "Non-service", Attendance!$E3:$E566, 1))*3</f>
        <v>0</v>
      </c>
      <c r="F3" s="10" t="s">
        <v>101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102</v>
      </c>
      <c r="B4" s="5" cm="1">
        <f t="array" aca="1" ref="B4" ca="1">COUNTIFS(Attendance!R3:R566, "Absent", Attendance!$F3:$F566, "Meeting", Attendance!$E3:$E566, 1)/(SUMPRODUCT((Attendance!$E3:$E566=1)*(Attendance!R3:R566&lt;&gt;"Non-service"))-COUNTIFS(Attendance!Q3:Q566, "Non-service", Attendance!$E3:$E566, 1))*3</f>
        <v>0</v>
      </c>
      <c r="C4" s="5" cm="1">
        <f t="array" aca="1" ref="C4" ca="1">COUNTIFS(Attendance!R3:R566, "Absent", Attendance!$F3:$F566, "Work", Attendance!$E3:$E566, 1)/(SUMPRODUCT((Attendance!$E3:$E566=1)*(Attendance!R3:R566&lt;&gt;"Non-service"))-COUNTIFS(Attendance!Q3:Q566, "Non-service", Attendance!$E3:$E566, 1))*3</f>
        <v>0</v>
      </c>
      <c r="D4" s="5" cm="1">
        <f t="array" aca="1" ref="D4" ca="1">COUNTIFS(Attendance!R3:R566, "Absent", Attendance!$F3:$F566, "Gospel", Attendance!$E3:$E566, 1)/(SUMPRODUCT((Attendance!$E3:$E566=1)*(Attendance!R3:R566&lt;&gt;"Non-service"))-COUNTIFS(Attendance!Q3:Q566, "Non-service", Attendance!$E3:$E566, 1))*3</f>
        <v>0</v>
      </c>
      <c r="F4" s="11" t="s">
        <v>95</v>
      </c>
      <c r="G4" s="8">
        <f ca="1">AVERAGE(B5:D5)</f>
        <v>0</v>
      </c>
    </row>
    <row r="5" spans="1:7">
      <c r="A5" t="s">
        <v>95</v>
      </c>
      <c r="B5" s="5" cm="1">
        <f t="array" aca="1" ref="B5" ca="1">COUNTIFS(Attendance!R3:R566, "Excused", Attendance!$F3:$F566, "Meeting", Attendance!$E3:$E566, 1)/(SUMPRODUCT((Attendance!$E3:$E566=1)*(Attendance!R3:R566&lt;&gt;"Non-service"))-COUNTIFS(Attendance!Q3:Q566, "Non-service", Attendance!$E3:$E566, 1))*3</f>
        <v>0</v>
      </c>
      <c r="C5" s="5" cm="1">
        <f t="array" aca="1" ref="C5" ca="1">COUNTIFS(Attendance!R3:R566, "Excused", Attendance!$F3:$F566, "Work", Attendance!$E3:$E566, 1)/(SUMPRODUCT((Attendance!$E3:$E566=1)*(Attendance!R3:R566&lt;&gt;"Non-service"))-COUNTIFS(Attendance!Q3:Q566, "Non-service", Attendance!$E3:$E566, 1))*3</f>
        <v>0</v>
      </c>
      <c r="D5" s="5" cm="1">
        <f t="array" aca="1" ref="D5" ca="1">COUNTIFS(Attendance!R3:R566, "Excused", Attendance!$F3:$F566, "Gospel", Attendance!$E3:$E566, 1)/(SUMPRODUCT((Attendance!$E3:$E566=1)*(Attendance!R3:R566&lt;&gt;"Non-service"))-COUNTIFS(Attendance!Q3:Q566, "Non-service", Attendance!$E3:$E566, 1))*3</f>
        <v>0</v>
      </c>
      <c r="G5" s="6"/>
    </row>
    <row r="6" spans="1:7">
      <c r="A6" t="s">
        <v>103</v>
      </c>
      <c r="B6" s="5" cm="1">
        <f t="array" aca="1" ref="B6" ca="1">COUNTIFS(Attendance!R3:R566, "Tardy", Attendance!$F3:$F566, "Meeting", Attendance!$E3:$E566, 1)/(SUMPRODUCT((Attendance!$E3:$E566=1)*(Attendance!R3:R566&lt;&gt;"Non-service"))-COUNTIFS(Attendance!Q3:Q566, "Non-service", Attendance!$E3:$E566, 1))*3</f>
        <v>0</v>
      </c>
      <c r="C6" s="5" cm="1">
        <f t="array" aca="1" ref="C6" ca="1">COUNTIFS(Attendance!R3:R566, "Tardy", Attendance!$F3:$F566, "Work", Attendance!$E3:$E566, 1)/(SUMPRODUCT((Attendance!$E3:$E566=1)*(Attendance!R3:R566&lt;&gt;"Non-service"))-COUNTIFS(Attendance!Q3:Q566, "Non-service", Attendance!$E3:$E566, 1))*3</f>
        <v>0</v>
      </c>
      <c r="D6" s="5" cm="1">
        <f t="array" aca="1" ref="D6" ca="1">COUNTIFS(Attendance!R3:R566, "Tardy", Attendance!$F3:$F566, "Gospel", Attendance!$E3:$E566, 1)/(SUMPRODUCT((Attendance!$E3:$E566=1)*(Attendance!R3:R566&lt;&gt;"Non-service"))-COUNTIFS(Attendance!Q3:Q566, "Non-service", Attendance!$E3:$E566, 1))*3</f>
        <v>0</v>
      </c>
      <c r="F6" s="12" t="s">
        <v>104</v>
      </c>
      <c r="G6" s="8">
        <f ca="1">AVERAGE(B6:D6)</f>
        <v>0</v>
      </c>
    </row>
    <row r="7" spans="1:7">
      <c r="A7" t="s">
        <v>105</v>
      </c>
      <c r="B7" s="5" cm="1">
        <f t="array" aca="1" ref="B7" ca="1">COUNTIFS(Attendance!R3:R566, "Early Leave", Attendance!$F3:$F566, "Meeting", Attendance!$E3:$E566, 1)/(SUMPRODUCT((Attendance!$E3:$E566=1)*(Attendance!R3:R566&lt;&gt;"Non-service"))-COUNTIFS(Attendance!Q3:Q566, "Non-service", Attendance!$E3:$E566, 1))*3</f>
        <v>0</v>
      </c>
      <c r="C7" s="5" cm="1">
        <f t="array" aca="1" ref="C7" ca="1">COUNTIFS(Attendance!R3:R566, "Early Leave", Attendance!$F3:$F566, "Work", Attendance!$E3:$E566, 1)/(SUMPRODUCT((Attendance!$E3:$E566=1)*(Attendance!R3:R566&lt;&gt;"Non-service"))-COUNTIFS(Attendance!Q3:Q566, "Non-service", Attendance!$E3:$E566, 1))*3</f>
        <v>0</v>
      </c>
      <c r="D7" s="5" cm="1">
        <f t="array" aca="1" ref="D7" ca="1">COUNTIFS(Attendance!R3:R566, "Early Leave", Attendance!$F3:$F566, "Gospel", Attendance!$E3:$E566, 1)/(SUMPRODUCT((Attendance!$E3:$E566=1)*(Attendance!R3:R566&lt;&gt;"Non-service"))-COUNTIFS(Attendance!Q3:Q566, "Non-service", Attendance!$E3:$E566, 1))*3</f>
        <v>0</v>
      </c>
      <c r="F7" s="43" t="s">
        <v>15</v>
      </c>
      <c r="G7" s="8">
        <f t="shared" ref="G7:G8" ca="1" si="0">AVERAGE(B7:D7)</f>
        <v>0</v>
      </c>
    </row>
    <row r="8" spans="1:7">
      <c r="A8" t="s">
        <v>106</v>
      </c>
      <c r="B8" s="5" cm="1">
        <f t="array" aca="1" ref="B8" ca="1">COUNTIFS(Attendance!R3:R566, "Very Early Leave", Attendance!$F3:$F566, "Meeting", Attendance!$E3:$E566, 1)/(SUMPRODUCT((Attendance!$E3:$E566=1)*(Attendance!R3:R566&lt;&gt;"Non-service"))-COUNTIFS(Attendance!Q3:Q566, "Non-service", Attendance!$E3:$E566, 1))*3</f>
        <v>0</v>
      </c>
      <c r="C8" s="5" cm="1">
        <f t="array" aca="1" ref="C8" ca="1">COUNTIFS(Attendance!R3:R566, "Very Early Leave", Attendance!$F3:$F566, "Work", Attendance!$E3:$E566, 1)/(SUMPRODUCT((Attendance!$E3:$E566=1)*(Attendance!R3:R566&lt;&gt;"Non-service"))-COUNTIFS(Attendance!Q3:Q566, "Non-service", Attendance!$E3:$E566, 1))*3</f>
        <v>0</v>
      </c>
      <c r="D8" s="5" cm="1">
        <f t="array" aca="1" ref="D8" ca="1">COUNTIFS(Attendance!R3:R566, "Very Early Leave", Attendance!$F3:$F566, "Gospel", Attendance!$E3:$E566, 1)/(SUMPRODUCT((Attendance!$E3:$E566=1)*(Attendance!R3:R566&lt;&gt;"Non-service"))-COUNTIFS(Attendance!Q3:Q566, "Non-service", Attendance!$E3:$E566, 1))*3</f>
        <v>0</v>
      </c>
      <c r="F8" s="44" t="s">
        <v>16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D0EC-DEAF-4728-BC39-5A8926B4EDCD}">
  <dimension ref="A2:G17"/>
  <sheetViews>
    <sheetView workbookViewId="0">
      <selection activeCell="G3" sqref="G3"/>
    </sheetView>
  </sheetViews>
  <sheetFormatPr defaultRowHeight="15"/>
  <cols>
    <col min="1" max="1" width="28.42578125" customWidth="1"/>
    <col min="6" max="6" width="27.5703125" customWidth="1"/>
  </cols>
  <sheetData>
    <row r="2" spans="1:7" ht="20.25" customHeight="1">
      <c r="A2" t="str">
        <f>Attendance!S1</f>
        <v>TBA</v>
      </c>
      <c r="B2" t="s">
        <v>41</v>
      </c>
      <c r="C2" s="1" t="s">
        <v>43</v>
      </c>
      <c r="D2" t="s">
        <v>45</v>
      </c>
      <c r="F2" s="9" t="s">
        <v>100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7" ht="15" customHeight="1">
      <c r="A3" t="s">
        <v>96</v>
      </c>
      <c r="B3" s="14" cm="1">
        <f t="array" aca="1" ref="B3" ca="1">COUNTIFS(Attendance!T3:T566, "Present", Attendance!$F3:$F566, "Meeting", Attendance!$E3:$E566, 1)/(SUMPRODUCT((Attendance!$E3:$E566=1)*(Attendance!T3:T566&lt;&gt;"Non-service"))-COUNTIFS(Attendance!S3:S566, "Non-service", Attendance!$E3:$E566, 1))*3</f>
        <v>0</v>
      </c>
      <c r="C3" s="5" cm="1">
        <f t="array" aca="1" ref="C3" ca="1">COUNTIFS(Attendance!T3:T566, "Present", Attendance!$F3:$F566, "Work", Attendance!$E3:$E566, 1)/(SUMPRODUCT((Attendance!$E3:$E566=1)*(Attendance!T3:T566&lt;&gt;"Non-service"))-COUNTIFS(Attendance!S3:S566, "Non-service", Attendance!$E3:$E566, 1))*3</f>
        <v>0</v>
      </c>
      <c r="D3" s="5" cm="1">
        <f t="array" aca="1" ref="D3" ca="1">COUNTIFS(Attendance!T3:T566, "Present", Attendance!$F3:$F566, "Gospel", Attendance!$E3:$E566, 1)/(SUMPRODUCT((Attendance!$E3:$E566=1)*(Attendance!T3:T566&lt;&gt;"Non-service"))-COUNTIFS(Attendance!S3:S566, "Non-service", Attendance!$E3:$E566, 1))*3</f>
        <v>0</v>
      </c>
      <c r="F3" s="10" t="s">
        <v>101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102</v>
      </c>
      <c r="B4" s="5" cm="1">
        <f t="array" aca="1" ref="B4" ca="1">COUNTIFS(Attendance!T3:T566, "Absent", Attendance!$F3:$F566, "Meeting", Attendance!$E3:$E566, 1)/(SUMPRODUCT((Attendance!$E3:$E566=1)*(Attendance!T3:T566&lt;&gt;"Non-service"))-COUNTIFS(Attendance!S3:S566, "Non-service", Attendance!$E3:$E566, 1))*3</f>
        <v>0</v>
      </c>
      <c r="C4" s="5" cm="1">
        <f t="array" aca="1" ref="C4" ca="1">COUNTIFS(Attendance!T3:T566, "Absent", Attendance!$F3:$F566, "Work", Attendance!$E3:$E566, 1)/(SUMPRODUCT((Attendance!$E3:$E566=1)*(Attendance!T3:T566&lt;&gt;"Non-service"))-COUNTIFS(Attendance!S3:S566, "Non-service", Attendance!$E3:$E566, 1))*3</f>
        <v>0</v>
      </c>
      <c r="D4" s="5" cm="1">
        <f t="array" aca="1" ref="D4" ca="1">COUNTIFS(Attendance!T3:T566, "Absent", Attendance!$F3:$F566, "Gospel", Attendance!$E3:$E566, 1)/(SUMPRODUCT((Attendance!$E3:$E566=1)*(Attendance!T3:T566&lt;&gt;"Non-service"))-COUNTIFS(Attendance!S3:S566, "Non-service", Attendance!$E3:$E566, 1))*3</f>
        <v>0</v>
      </c>
      <c r="F4" s="11" t="s">
        <v>95</v>
      </c>
      <c r="G4" s="8">
        <f ca="1">AVERAGE(B5:D5)</f>
        <v>0</v>
      </c>
    </row>
    <row r="5" spans="1:7">
      <c r="A5" t="s">
        <v>95</v>
      </c>
      <c r="B5" s="5" cm="1">
        <f t="array" aca="1" ref="B5" ca="1">COUNTIFS(Attendance!T3:T566, "Excused", Attendance!$F3:$F566, "Meeting", Attendance!$E3:$E566, 1)/(SUMPRODUCT((Attendance!$E3:$E566=1)*(Attendance!T3:T566&lt;&gt;"Non-service"))-COUNTIFS(Attendance!S3:S566, "Non-service", Attendance!$E3:$E566, 1))*3</f>
        <v>0</v>
      </c>
      <c r="C5" s="5" cm="1">
        <f t="array" aca="1" ref="C5" ca="1">COUNTIFS(Attendance!T3:T566, "Excused", Attendance!$F3:$F566, "Work", Attendance!$E3:$E566, 1)/(SUMPRODUCT((Attendance!$E3:$E566=1)*(Attendance!T3:T566&lt;&gt;"Non-service"))-COUNTIFS(Attendance!S3:S566, "Non-service", Attendance!$E3:$E566, 1))*3</f>
        <v>0</v>
      </c>
      <c r="D5" s="5" cm="1">
        <f t="array" aca="1" ref="D5" ca="1">COUNTIFS(Attendance!T3:T566, "Excused", Attendance!$F3:$F566, "Gospel", Attendance!$E3:$E566, 1)/(SUMPRODUCT((Attendance!$E3:$E566=1)*(Attendance!T3:T566&lt;&gt;"Non-service"))-COUNTIFS(Attendance!S3:S566, "Non-service", Attendance!$E3:$E566, 1))*3</f>
        <v>0</v>
      </c>
      <c r="G5" s="6"/>
    </row>
    <row r="6" spans="1:7">
      <c r="A6" t="s">
        <v>103</v>
      </c>
      <c r="B6" s="5" cm="1">
        <f t="array" aca="1" ref="B6" ca="1">COUNTIFS(Attendance!T3:T566, "Tardy", Attendance!$F3:$F566, "Meeting", Attendance!$E3:$E566, 1)/(SUMPRODUCT((Attendance!$E3:$E566=1)*(Attendance!T3:T566&lt;&gt;"Non-service"))-COUNTIFS(Attendance!S3:S566, "Non-service", Attendance!$E3:$E566, 1))*3</f>
        <v>0</v>
      </c>
      <c r="C6" s="5" cm="1">
        <f t="array" aca="1" ref="C6" ca="1">COUNTIFS(Attendance!T3:T566, "Tardy", Attendance!$F3:$F566, "Work", Attendance!$E3:$E566, 1)/(SUMPRODUCT((Attendance!$E3:$E566=1)*(Attendance!T3:T566&lt;&gt;"Non-service"))-COUNTIFS(Attendance!S3:S566, "Non-service", Attendance!$E3:$E566, 1))*3</f>
        <v>0</v>
      </c>
      <c r="D6" s="5" cm="1">
        <f t="array" aca="1" ref="D6" ca="1">COUNTIFS(Attendance!T3:T566, "Tardy", Attendance!$F3:$F566, "Gospel", Attendance!$E3:$E566, 1)/(SUMPRODUCT((Attendance!$E3:$E566=1)*(Attendance!T3:T566&lt;&gt;"Non-service"))-COUNTIFS(Attendance!S3:S566, "Non-service", Attendance!$E3:$E566, 1))*3</f>
        <v>0</v>
      </c>
      <c r="F6" s="12" t="s">
        <v>104</v>
      </c>
      <c r="G6" s="8">
        <f ca="1">AVERAGE(B6:D6)</f>
        <v>0</v>
      </c>
    </row>
    <row r="7" spans="1:7">
      <c r="A7" t="s">
        <v>105</v>
      </c>
      <c r="B7" s="5" cm="1">
        <f t="array" aca="1" ref="B7" ca="1">COUNTIFS(Attendance!T3:T566, "Early Leave", Attendance!$F3:$F566, "Meeting", Attendance!$E3:$E566, 1)/(SUMPRODUCT((Attendance!$E3:$E566=1)*(Attendance!T3:T566&lt;&gt;"Non-service"))-COUNTIFS(Attendance!S3:S566, "Non-service", Attendance!$E3:$E566, 1))*3</f>
        <v>0</v>
      </c>
      <c r="C7" s="5" cm="1">
        <f t="array" aca="1" ref="C7" ca="1">COUNTIFS(Attendance!T3:T566, "Early Leave", Attendance!$F3:$F566, "Work", Attendance!$E3:$E566, 1)/(SUMPRODUCT((Attendance!$E3:$E566=1)*(Attendance!T3:T566&lt;&gt;"Non-service"))-COUNTIFS(Attendance!S3:S566, "Non-service", Attendance!$E3:$E566, 1))*3</f>
        <v>0</v>
      </c>
      <c r="D7" s="5" cm="1">
        <f t="array" aca="1" ref="D7" ca="1">COUNTIFS(Attendance!T3:T566, "Early Leave", Attendance!$F3:$F566, "Gospel", Attendance!$E3:$E566, 1)/(SUMPRODUCT((Attendance!$E3:$E566=1)*(Attendance!T3:T566&lt;&gt;"Non-service"))-COUNTIFS(Attendance!S3:S566, "Non-service", Attendance!$E3:$E566, 1))*3</f>
        <v>0</v>
      </c>
      <c r="F7" s="43" t="s">
        <v>15</v>
      </c>
      <c r="G7" s="8">
        <f t="shared" ref="G7:G8" ca="1" si="0">AVERAGE(B7:D7)</f>
        <v>0</v>
      </c>
    </row>
    <row r="8" spans="1:7">
      <c r="A8" t="s">
        <v>106</v>
      </c>
      <c r="B8" s="5" cm="1">
        <f t="array" aca="1" ref="B8" ca="1">COUNTIFS(Attendance!T3:T566, "Very Early Leave", Attendance!$F3:$F566, "Meeting", Attendance!$E3:$E566, 1)/(SUMPRODUCT((Attendance!$E3:$E566=1)*(Attendance!T3:T566&lt;&gt;"Non-service"))-COUNTIFS(Attendance!S3:S566, "Non-service", Attendance!$E3:$E566, 1))*3</f>
        <v>0</v>
      </c>
      <c r="C8" s="5" cm="1">
        <f t="array" aca="1" ref="C8" ca="1">COUNTIFS(Attendance!T3:T566, "Very Early Leave", Attendance!$F3:$F566, "Work", Attendance!$E3:$E566, 1)/(SUMPRODUCT((Attendance!$E3:$E566=1)*(Attendance!T3:T566&lt;&gt;"Non-service"))-COUNTIFS(Attendance!S3:S566, "Non-service", Attendance!$E3:$E566, 1))*3</f>
        <v>0</v>
      </c>
      <c r="D8" s="5" cm="1">
        <f t="array" aca="1" ref="D8" ca="1">COUNTIFS(Attendance!T3:T566, "Very Early Leave", Attendance!$F3:$F566, "Gospel", Attendance!$E3:$E566, 1)/(SUMPRODUCT((Attendance!$E3:$E566=1)*(Attendance!T3:T566&lt;&gt;"Non-service"))-COUNTIFS(Attendance!S3:S566, "Non-service", Attendance!$E3:$E566, 1))*3</f>
        <v>0</v>
      </c>
      <c r="F8" s="44" t="s">
        <v>16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3" spans="1:7" ht="24.75">
      <c r="C13" s="9"/>
      <c r="D13" s="7"/>
    </row>
    <row r="14" spans="1:7">
      <c r="C14" s="10"/>
      <c r="D14" s="8"/>
    </row>
    <row r="15" spans="1:7">
      <c r="C15" s="11"/>
      <c r="D15" s="8"/>
    </row>
    <row r="16" spans="1:7">
      <c r="D16" s="6"/>
    </row>
    <row r="17" spans="3:4">
      <c r="C17" s="12"/>
      <c r="D17" s="8"/>
    </row>
  </sheetData>
  <sheetProtection sheet="1" objects="1" scenarios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7A5-5891-4C8C-A3CC-6A661D8F33CA}">
  <dimension ref="A2:G11"/>
  <sheetViews>
    <sheetView workbookViewId="0">
      <selection activeCell="G3" sqref="G3"/>
    </sheetView>
  </sheetViews>
  <sheetFormatPr defaultRowHeight="15"/>
  <cols>
    <col min="1" max="1" width="26.42578125" customWidth="1"/>
    <col min="6" max="6" width="25.140625" customWidth="1"/>
  </cols>
  <sheetData>
    <row r="2" spans="1:7" ht="18.75" customHeight="1">
      <c r="A2" t="str">
        <f>Attendance!U1</f>
        <v>TBA</v>
      </c>
      <c r="B2" t="s">
        <v>41</v>
      </c>
      <c r="C2" s="1" t="s">
        <v>43</v>
      </c>
      <c r="D2" t="s">
        <v>45</v>
      </c>
      <c r="F2" s="9" t="s">
        <v>100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7" ht="15" customHeight="1">
      <c r="A3" t="s">
        <v>96</v>
      </c>
      <c r="B3" s="14" cm="1">
        <f t="array" aca="1" ref="B3" ca="1">COUNTIFS(Attendance!V3:V566, "Present", Attendance!$F3:$F566, "Meeting", Attendance!$E3:$E566, 1)/(SUMPRODUCT((Attendance!$E3:$E566=1)*(Attendance!V3:V566&lt;&gt;"Non-service"))-COUNTIFS(Attendance!U3:U566, "Non-service", Attendance!$E3:$E566, 1))*3</f>
        <v>0</v>
      </c>
      <c r="C3" s="5" cm="1">
        <f t="array" aca="1" ref="C3" ca="1">COUNTIFS(Attendance!V3:V566, "Present", Attendance!$F3:$F566, "Work", Attendance!$E3:$E566, 1)/(SUMPRODUCT((Attendance!$E3:$E566=1)*(Attendance!V3:V566&lt;&gt;"Non-service"))-COUNTIFS(Attendance!U3:U566, "Non-service", Attendance!$E3:$E566, 1))*3</f>
        <v>0</v>
      </c>
      <c r="D3" s="5" cm="1">
        <f t="array" aca="1" ref="D3" ca="1">COUNTIFS(Attendance!V3:V566, "Present", Attendance!$F3:$F566, "Gospel", Attendance!$E3:$E566, 1)/(SUMPRODUCT((Attendance!$E3:$E566=1)*(Attendance!V3:V566&lt;&gt;"Non-service"))-COUNTIFS(Attendance!U3:U566, "Non-service", Attendance!$E3:$E566, 1))*3</f>
        <v>0</v>
      </c>
      <c r="F3" s="10" t="s">
        <v>101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102</v>
      </c>
      <c r="B4" s="5" cm="1">
        <f t="array" aca="1" ref="B4" ca="1">COUNTIFS(Attendance!V3:V566, "Absent", Attendance!$F3:$F566, "Meeting", Attendance!$E3:$E566, 1)/(SUMPRODUCT((Attendance!$E3:$E566=1)*(Attendance!V3:V566&lt;&gt;"Non-service"))-COUNTIFS(Attendance!U3:U566, "Non-service", Attendance!$E3:$E566, 1))*3</f>
        <v>0</v>
      </c>
      <c r="C4" s="5" cm="1">
        <f t="array" aca="1" ref="C4" ca="1">COUNTIFS(Attendance!V3:V566, "Absent", Attendance!$F3:$F566, "Work", Attendance!$E3:$E566, 1)/(SUMPRODUCT((Attendance!$E3:$E566=1)*(Attendance!V3:V566&lt;&gt;"Non-service"))-COUNTIFS(Attendance!U3:U566, "Non-service", Attendance!$E3:$E566, 1))*3</f>
        <v>0</v>
      </c>
      <c r="D4" s="5" cm="1">
        <f t="array" aca="1" ref="D4" ca="1">COUNTIFS(Attendance!V3:V566, "Absent", Attendance!$F3:$F566, "Gospel", Attendance!$E3:$E566, 1)/(SUMPRODUCT((Attendance!$E3:$E566=1)*(Attendance!V3:V566&lt;&gt;"Non-service"))-COUNTIFS(Attendance!U3:U566, "Non-service", Attendance!$E3:$E566, 1))*3</f>
        <v>0</v>
      </c>
      <c r="F4" s="11" t="s">
        <v>95</v>
      </c>
      <c r="G4" s="8">
        <f ca="1">AVERAGE(B5:D5)</f>
        <v>0</v>
      </c>
    </row>
    <row r="5" spans="1:7">
      <c r="A5" t="s">
        <v>95</v>
      </c>
      <c r="B5" s="5" cm="1">
        <f t="array" aca="1" ref="B5" ca="1">COUNTIFS(Attendance!V3:V566, "Excused", Attendance!$F3:$F566, "Meeting", Attendance!$E3:$E566, 1)/(SUMPRODUCT((Attendance!$E3:$E566=1)*(Attendance!V3:V566&lt;&gt;"Non-service"))-COUNTIFS(Attendance!U3:U566, "Non-service", Attendance!$E3:$E566, 1))*3</f>
        <v>0</v>
      </c>
      <c r="C5" s="5" cm="1">
        <f t="array" aca="1" ref="C5" ca="1">COUNTIFS(Attendance!V3:V566, "Excused", Attendance!$F3:$F566, "Work", Attendance!$E3:$E566, 1)/(SUMPRODUCT((Attendance!$E3:$E566=1)*(Attendance!V3:V566&lt;&gt;"Non-service"))-COUNTIFS(Attendance!U3:U566, "Non-service", Attendance!$E3:$E566, 1))*3</f>
        <v>0</v>
      </c>
      <c r="D5" s="5" cm="1">
        <f t="array" aca="1" ref="D5" ca="1">COUNTIFS(Attendance!V3:V566, "Excused", Attendance!$F3:$F566, "Gospel", Attendance!$E3:$E566, 1)/(SUMPRODUCT((Attendance!$E3:$E566=1)*(Attendance!V3:V566&lt;&gt;"Non-service"))-COUNTIFS(Attendance!U3:U566, "Non-service", Attendance!$E3:$E566, 1))*3</f>
        <v>0</v>
      </c>
      <c r="G5" s="6"/>
    </row>
    <row r="6" spans="1:7">
      <c r="A6" t="s">
        <v>103</v>
      </c>
      <c r="B6" s="5" cm="1">
        <f t="array" aca="1" ref="B6" ca="1">COUNTIFS(Attendance!V3:V566, "Tardy", Attendance!$F3:$F566, "Meeting", Attendance!$E3:$E566, 1)/(SUMPRODUCT((Attendance!$E3:$E566=1)*(Attendance!V3:V566&lt;&gt;"Non-service"))-COUNTIFS(Attendance!U3:U566, "Non-service", Attendance!$E3:$E566, 1))*3</f>
        <v>0</v>
      </c>
      <c r="C6" s="5" cm="1">
        <f t="array" aca="1" ref="C6" ca="1">COUNTIFS(Attendance!V3:V566, "Tardy", Attendance!$F3:$F566, "Work", Attendance!$E3:$E566, 1)/(SUMPRODUCT((Attendance!$E3:$E566=1)*(Attendance!V3:V566&lt;&gt;"Non-service"))-COUNTIFS(Attendance!U3:U566, "Non-service", Attendance!$E3:$E566, 1))*3</f>
        <v>0</v>
      </c>
      <c r="D6" s="5" cm="1">
        <f t="array" aca="1" ref="D6" ca="1">COUNTIFS(Attendance!V3:V566, "Tardy", Attendance!$F3:$F566, "Gospel", Attendance!$E3:$E566, 1)/(SUMPRODUCT((Attendance!$E3:$E566=1)*(Attendance!V3:V566&lt;&gt;"Non-service"))-COUNTIFS(Attendance!U3:U566, "Non-service", Attendance!$E3:$E566, 1))*3</f>
        <v>0</v>
      </c>
      <c r="F6" s="12" t="s">
        <v>104</v>
      </c>
      <c r="G6" s="8">
        <f ca="1">AVERAGE(B6:D6)</f>
        <v>0</v>
      </c>
    </row>
    <row r="7" spans="1:7">
      <c r="A7" t="s">
        <v>105</v>
      </c>
      <c r="B7" s="5" cm="1">
        <f t="array" aca="1" ref="B7" ca="1">COUNTIFS(Attendance!V3:V566, "Early Leave", Attendance!$F3:$F566, "Meeting", Attendance!$E3:$E566, 1)/(SUMPRODUCT((Attendance!$E3:$E566=1)*(Attendance!V3:V566&lt;&gt;"Non-service"))-COUNTIFS(Attendance!U3:U566, "Non-service", Attendance!$E3:$E566, 1))*3</f>
        <v>0</v>
      </c>
      <c r="C7" s="5" cm="1">
        <f t="array" aca="1" ref="C7" ca="1">COUNTIFS(Attendance!V3:V566, "Early Leave", Attendance!$F3:$F566, "Work", Attendance!$E3:$E566, 1)/(SUMPRODUCT((Attendance!$E3:$E566=1)*(Attendance!V3:V566&lt;&gt;"Non-service"))-COUNTIFS(Attendance!U3:U566, "Non-service", Attendance!$E3:$E566, 1))*3</f>
        <v>0</v>
      </c>
      <c r="D7" s="5" cm="1">
        <f t="array" aca="1" ref="D7" ca="1">COUNTIFS(Attendance!V3:V566, "Early Leave", Attendance!$F3:$F566, "Gospel", Attendance!$E3:$E566, 1)/(SUMPRODUCT((Attendance!$E3:$E566=1)*(Attendance!V3:V566&lt;&gt;"Non-service"))-COUNTIFS(Attendance!U3:U566, "Non-service", Attendance!$E3:$E566, 1))*3</f>
        <v>0</v>
      </c>
      <c r="F7" s="43" t="s">
        <v>15</v>
      </c>
      <c r="G7" s="8">
        <f t="shared" ref="G7:G8" ca="1" si="0">AVERAGE(B7:D7)</f>
        <v>0</v>
      </c>
    </row>
    <row r="8" spans="1:7">
      <c r="A8" t="s">
        <v>106</v>
      </c>
      <c r="B8" s="5" cm="1">
        <f t="array" aca="1" ref="B8" ca="1">COUNTIFS(Attendance!V3:V566, "Very Early Leave", Attendance!$F3:$F566, "Meeting", Attendance!$E3:$E566, 1)/(SUMPRODUCT((Attendance!$E3:$E566=1)*(Attendance!V3:V566&lt;&gt;"Non-service"))-COUNTIFS(Attendance!U3:U566, "Non-service", Attendance!$E3:$E566, 1))*3</f>
        <v>0</v>
      </c>
      <c r="C8" s="5" cm="1">
        <f t="array" aca="1" ref="C8" ca="1">COUNTIFS(Attendance!V3:V566, "Very Early Leave", Attendance!$F3:$F566, "Work", Attendance!$E3:$E566, 1)/(SUMPRODUCT((Attendance!$E3:$E566=1)*(Attendance!V3:V566&lt;&gt;"Non-service"))-COUNTIFS(Attendance!U3:U566, "Non-service", Attendance!$E3:$E566, 1))*3</f>
        <v>0</v>
      </c>
      <c r="D8" s="5" cm="1">
        <f t="array" aca="1" ref="D8" ca="1">COUNTIFS(Attendance!V3:V566, "Very Early Leave", Attendance!$F3:$F566, "Gospel", Attendance!$E3:$E566, 1)/(SUMPRODUCT((Attendance!$E3:$E566=1)*(Attendance!V3:V566&lt;&gt;"Non-service"))-COUNTIFS(Attendance!U3:U566, "Non-service", Attendance!$E3:$E566, 1))*3</f>
        <v>0</v>
      </c>
      <c r="F8" s="44" t="s">
        <v>16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1EAD-7CBC-4416-BC3C-17B8E7AF66AC}">
  <dimension ref="A2:O42"/>
  <sheetViews>
    <sheetView workbookViewId="0">
      <selection activeCell="G3" sqref="G3"/>
    </sheetView>
  </sheetViews>
  <sheetFormatPr defaultRowHeight="15"/>
  <cols>
    <col min="1" max="1" width="26.42578125" customWidth="1"/>
    <col min="6" max="6" width="27.5703125" customWidth="1"/>
  </cols>
  <sheetData>
    <row r="2" spans="1:7" ht="21" customHeight="1">
      <c r="A2" t="str">
        <f>Attendance!W1</f>
        <v>TBA</v>
      </c>
      <c r="B2" t="s">
        <v>41</v>
      </c>
      <c r="C2" s="1" t="s">
        <v>43</v>
      </c>
      <c r="D2" t="s">
        <v>45</v>
      </c>
      <c r="F2" s="9" t="s">
        <v>100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7" ht="15" customHeight="1">
      <c r="A3" t="s">
        <v>96</v>
      </c>
      <c r="B3" s="14" cm="1">
        <f t="array" aca="1" ref="B3" ca="1">COUNTIFS(Attendance!X3:X566, "Present", Attendance!$F3:$F566, "Meeting", Attendance!$E3:$E566, 1)/(SUMPRODUCT((Attendance!$E3:$E566=1)*(Attendance!X3:X566&lt;&gt;"Non-service"))-COUNTIFS(Attendance!W3:W566, "Non-service", Attendance!$E3:$E566, 1))*3</f>
        <v>0</v>
      </c>
      <c r="C3" s="5" cm="1">
        <f t="array" aca="1" ref="C3" ca="1">COUNTIFS(Attendance!X3:X566, "Present", Attendance!$F3:$F566, "Work", Attendance!$E3:$E566, 1)/(SUMPRODUCT((Attendance!$E3:$E566=1)*(Attendance!X3:X566&lt;&gt;"Non-service"))-COUNTIFS(Attendance!W3:W566, "Non-service", Attendance!$E3:$E566, 1))*3</f>
        <v>0</v>
      </c>
      <c r="D3" s="5" cm="1">
        <f t="array" aca="1" ref="D3" ca="1">COUNTIFS(Attendance!X3:X566, "Present", Attendance!$F3:$F566, "Gospel", Attendance!$E3:$E566, 1)/(SUMPRODUCT((Attendance!$E3:$E566=1)*(Attendance!X3:X566&lt;&gt;"Non-service"))-COUNTIFS(Attendance!W3:W566, "Non-service", Attendance!$E3:$E566, 1))*3</f>
        <v>0</v>
      </c>
      <c r="F3" s="10" t="s">
        <v>101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102</v>
      </c>
      <c r="B4" s="5" cm="1">
        <f t="array" aca="1" ref="B4" ca="1">COUNTIFS(Attendance!X3:X566, "Absent", Attendance!$F3:$F566, "Meeting", Attendance!$E3:$E566, 1)/(SUMPRODUCT((Attendance!$E3:$E566=1)*(Attendance!X3:X566&lt;&gt;"Non-service"))-COUNTIFS(Attendance!W3:W566, "Non-service", Attendance!$E3:$E566, 1))*3</f>
        <v>0</v>
      </c>
      <c r="C4" s="5" cm="1">
        <f t="array" aca="1" ref="C4" ca="1">COUNTIFS(Attendance!X3:X566, "Absent", Attendance!$F3:$F566, "Work", Attendance!$E3:$E566, 1)/(SUMPRODUCT((Attendance!$E3:$E566=1)*(Attendance!X3:X566&lt;&gt;"Non-service"))-COUNTIFS(Attendance!W3:W566, "Non-service", Attendance!$E3:$E566, 1))*3</f>
        <v>0</v>
      </c>
      <c r="D4" s="5" cm="1">
        <f t="array" aca="1" ref="D4" ca="1">COUNTIFS(Attendance!X3:X566, "Absent", Attendance!$F3:$F566, "Gospel", Attendance!$E3:$E566, 1)/(SUMPRODUCT((Attendance!$E3:$E566=1)*(Attendance!X3:X566&lt;&gt;"Non-service"))-COUNTIFS(Attendance!W3:W566, "Non-service", Attendance!$E3:$E566, 1))*3</f>
        <v>0</v>
      </c>
      <c r="F4" s="11" t="s">
        <v>95</v>
      </c>
      <c r="G4" s="8">
        <f ca="1">AVERAGE(B5:D5)</f>
        <v>0</v>
      </c>
    </row>
    <row r="5" spans="1:7">
      <c r="A5" t="s">
        <v>95</v>
      </c>
      <c r="B5" s="5" cm="1">
        <f t="array" aca="1" ref="B5" ca="1">COUNTIFS(Attendance!X3:X566, "Excused", Attendance!$F3:$F566, "Meeting", Attendance!$E3:$E566, 1)/(SUMPRODUCT((Attendance!$E3:$E566=1)*(Attendance!X3:X566&lt;&gt;"Non-service"))-COUNTIFS(Attendance!W3:W566, "Non-service", Attendance!$E3:$E566, 1))*3</f>
        <v>0</v>
      </c>
      <c r="C5" s="5" cm="1">
        <f t="array" aca="1" ref="C5" ca="1">COUNTIFS(Attendance!X3:X566, "Excused", Attendance!$F3:$F566, "Work", Attendance!$E3:$E566, 1)/(SUMPRODUCT((Attendance!$E3:$E566=1)*(Attendance!X3:X566&lt;&gt;"Non-service"))-COUNTIFS(Attendance!W3:W566, "Non-service", Attendance!$E3:$E566, 1))*3</f>
        <v>0</v>
      </c>
      <c r="D5" s="5" cm="1">
        <f t="array" aca="1" ref="D5" ca="1">COUNTIFS(Attendance!X3:X566, "Excused", Attendance!$F3:$F566, "Gospel", Attendance!$E3:$E566, 1)/(SUMPRODUCT((Attendance!$E3:$E566=1)*(Attendance!X3:X566&lt;&gt;"Non-service"))-COUNTIFS(Attendance!W3:W566, "Non-service", Attendance!$E3:$E566, 1))*3</f>
        <v>0</v>
      </c>
      <c r="G5" s="6"/>
    </row>
    <row r="6" spans="1:7">
      <c r="A6" t="s">
        <v>103</v>
      </c>
      <c r="B6" s="5" cm="1">
        <f t="array" aca="1" ref="B6" ca="1">COUNTIFS(Attendance!X3:X566, "Tardy", Attendance!$F3:$F566, "Meeting", Attendance!$E3:$E566, 1)/(SUMPRODUCT((Attendance!$E3:$E566=1)*(Attendance!X3:X566&lt;&gt;"Non-service"))-COUNTIFS(Attendance!W3:W566, "Non-service", Attendance!$E3:$E566, 1))*3</f>
        <v>0</v>
      </c>
      <c r="C6" s="5" cm="1">
        <f t="array" aca="1" ref="C6" ca="1">COUNTIFS(Attendance!X3:X566, "Tardy", Attendance!$F3:$F566, "Work", Attendance!$E3:$E566, 1)/(SUMPRODUCT((Attendance!$E3:$E566=1)*(Attendance!X3:X566&lt;&gt;"Non-service"))-COUNTIFS(Attendance!W3:W566, "Non-service", Attendance!$E3:$E566, 1))*3</f>
        <v>0</v>
      </c>
      <c r="D6" s="5" cm="1">
        <f t="array" aca="1" ref="D6" ca="1">COUNTIFS(Attendance!X3:X566, "Tardy", Attendance!$F3:$F566, "Gospel", Attendance!$E3:$E566, 1)/(SUMPRODUCT((Attendance!$E3:$E566=1)*(Attendance!X3:X566&lt;&gt;"Non-service"))-COUNTIFS(Attendance!W3:W566, "Non-service", Attendance!$E3:$E566, 1))*3</f>
        <v>0</v>
      </c>
      <c r="F6" s="12" t="s">
        <v>104</v>
      </c>
      <c r="G6" s="8">
        <f ca="1">AVERAGE(B6:D6)</f>
        <v>0</v>
      </c>
    </row>
    <row r="7" spans="1:7">
      <c r="A7" t="s">
        <v>105</v>
      </c>
      <c r="B7" s="5" cm="1">
        <f t="array" aca="1" ref="B7" ca="1">COUNTIFS(Attendance!X3:X566, "Early Leave", Attendance!$F3:$F566, "Meeting", Attendance!$E3:$E566, 1)/(SUMPRODUCT((Attendance!$E3:$E566=1)*(Attendance!X3:X566&lt;&gt;"Non-service"))-COUNTIFS(Attendance!W3:W566, "Non-service", Attendance!$E3:$E566, 1))*3</f>
        <v>0</v>
      </c>
      <c r="C7" s="5" cm="1">
        <f t="array" aca="1" ref="C7" ca="1">COUNTIFS(Attendance!X3:X566, "Early Leave", Attendance!$F3:$F566, "Work", Attendance!$E3:$E566, 1)/(SUMPRODUCT((Attendance!$E3:$E566=1)*(Attendance!X3:X566&lt;&gt;"Non-service"))-COUNTIFS(Attendance!W3:W566, "Non-service", Attendance!$E3:$E566, 1))*3</f>
        <v>0</v>
      </c>
      <c r="D7" s="5" cm="1">
        <f t="array" aca="1" ref="D7" ca="1">COUNTIFS(Attendance!X3:X566, "Early Leave", Attendance!$F3:$F566, "Gospel", Attendance!$E3:$E566, 1)/(SUMPRODUCT((Attendance!$E3:$E566=1)*(Attendance!X3:X566&lt;&gt;"Non-service"))-COUNTIFS(Attendance!W3:W566, "Non-service", Attendance!$E3:$E566, 1))*3</f>
        <v>0</v>
      </c>
      <c r="F7" s="43" t="s">
        <v>15</v>
      </c>
      <c r="G7" s="8">
        <f t="shared" ref="G7:G8" ca="1" si="0">AVERAGE(B7:D7)</f>
        <v>0</v>
      </c>
    </row>
    <row r="8" spans="1:7">
      <c r="A8" t="s">
        <v>106</v>
      </c>
      <c r="B8" s="5" cm="1">
        <f t="array" aca="1" ref="B8" ca="1">COUNTIFS(Attendance!X3:X566, "Very Early Leave", Attendance!$F3:$F566, "Meeting", Attendance!$E3:$E566, 1)/(SUMPRODUCT((Attendance!$E3:$E566=1)*(Attendance!X3:X566&lt;&gt;"Non-service"))-COUNTIFS(Attendance!W3:W566, "Non-service", Attendance!$E3:$E566, 1))*3</f>
        <v>0</v>
      </c>
      <c r="C8" s="5" cm="1">
        <f t="array" aca="1" ref="C8" ca="1">COUNTIFS(Attendance!X3:X566, "Very Early Leave", Attendance!$F3:$F566, "Work", Attendance!$E3:$E566, 1)/(SUMPRODUCT((Attendance!$E3:$E566=1)*(Attendance!X3:X566&lt;&gt;"Non-service"))-COUNTIFS(Attendance!W3:W566, "Non-service", Attendance!$E3:$E566, 1))*3</f>
        <v>0</v>
      </c>
      <c r="D8" s="5" cm="1">
        <f t="array" aca="1" ref="D8" ca="1">COUNTIFS(Attendance!X3:X566, "Very Early Leave", Attendance!$F3:$F566, "Gospel", Attendance!$E3:$E566, 1)/(SUMPRODUCT((Attendance!$E3:$E566=1)*(Attendance!X3:X566&lt;&gt;"Non-service"))-COUNTIFS(Attendance!W3:W566, "Non-service", Attendance!$E3:$E566, 1))*3</f>
        <v>0</v>
      </c>
      <c r="F8" s="44" t="s">
        <v>16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38" spans="10:15" ht="24.75">
      <c r="K38" s="1"/>
      <c r="N38" s="9"/>
      <c r="O38" s="7"/>
    </row>
    <row r="39" spans="10:15">
      <c r="J39" s="14"/>
      <c r="K39" s="5"/>
      <c r="L39" s="5"/>
      <c r="N39" s="10"/>
      <c r="O39" s="8"/>
    </row>
    <row r="40" spans="10:15">
      <c r="J40" s="5"/>
      <c r="K40" s="5"/>
      <c r="L40" s="5"/>
      <c r="N40" s="11"/>
      <c r="O40" s="8"/>
    </row>
    <row r="41" spans="10:15">
      <c r="J41" s="5"/>
      <c r="K41" s="5"/>
      <c r="L41" s="5"/>
      <c r="O41" s="6"/>
    </row>
    <row r="42" spans="10:15">
      <c r="J42" s="5"/>
      <c r="K42" s="5"/>
      <c r="L42" s="5"/>
      <c r="N42" s="12"/>
      <c r="O42" s="8"/>
    </row>
  </sheetData>
  <sheetProtection sheet="1" objects="1" scenarios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76D2-1512-4B4B-8A22-ACBC44E413DC}">
  <dimension ref="A2:I12"/>
  <sheetViews>
    <sheetView workbookViewId="0">
      <selection activeCell="G3" sqref="G3"/>
    </sheetView>
  </sheetViews>
  <sheetFormatPr defaultRowHeight="15"/>
  <cols>
    <col min="1" max="1" width="26.42578125" customWidth="1"/>
    <col min="6" max="6" width="27.5703125" customWidth="1"/>
  </cols>
  <sheetData>
    <row r="2" spans="1:9" ht="21" customHeight="1">
      <c r="A2" t="str">
        <f>Attendance!Y1</f>
        <v>TBA</v>
      </c>
      <c r="B2" t="s">
        <v>41</v>
      </c>
      <c r="C2" s="1" t="s">
        <v>43</v>
      </c>
      <c r="D2" t="s">
        <v>45</v>
      </c>
      <c r="F2" s="9" t="s">
        <v>100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96</v>
      </c>
      <c r="B3" s="14" cm="1">
        <f t="array" aca="1" ref="B3" ca="1">COUNTIFS(Attendance!Z3:Z566, "Present", Attendance!$F3:$F566, "Meeting", Attendance!$E3:$E566, 1)/(SUMPRODUCT((Attendance!$E3:$E566=1)*(Attendance!Z3:Z566&lt;&gt;"Non-service"))-COUNTIFS(Attendance!Y3:Y566, "Non-service", Attendance!$E3:$E566, 1))*3</f>
        <v>0</v>
      </c>
      <c r="C3" s="5" cm="1">
        <f t="array" aca="1" ref="C3" ca="1">COUNTIFS(Attendance!Z3:Z566, "Present", Attendance!$F3:$F566, "Work", Attendance!$E3:$E566, 1)/(SUMPRODUCT((Attendance!$E3:$E566=1)*(Attendance!Z3:Z566&lt;&gt;"Non-service"))-COUNTIFS(Attendance!Y3:Y566, "Non-service", Attendance!$E3:$E566, 1))*3</f>
        <v>0</v>
      </c>
      <c r="D3" s="5" cm="1">
        <f t="array" aca="1" ref="D3" ca="1">COUNTIFS(Attendance!Z3:Z566, "Present", Attendance!$F3:$F566, "Gospel", Attendance!$E3:$E566, 1)/(SUMPRODUCT((Attendance!$E3:$E566=1)*(Attendance!Z3:Z566&lt;&gt;"Non-service"))-COUNTIFS(Attendance!Y3:Y566, "Non-service", Attendance!$E3:$E566, 1))*3</f>
        <v>0</v>
      </c>
      <c r="F3" s="10" t="s">
        <v>101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102</v>
      </c>
      <c r="B4" s="5" cm="1">
        <f t="array" aca="1" ref="B4" ca="1">COUNTIFS(Attendance!Z3:Z566, "Absent", Attendance!$F3:$F566, "Meeting", Attendance!$E3:$E566, 1)/(SUMPRODUCT((Attendance!$E3:$E566=1)*(Attendance!Z3:Z566&lt;&gt;"Non-service"))-COUNTIFS(Attendance!Y3:Y566, "Non-service", Attendance!$E3:$E566, 1))*3</f>
        <v>0</v>
      </c>
      <c r="C4" s="5" cm="1">
        <f t="array" aca="1" ref="C4" ca="1">COUNTIFS(Attendance!Z3:Z566, "Absent", Attendance!$F3:$F566, "Work", Attendance!$E3:$E566, 1)/(SUMPRODUCT((Attendance!$E3:$E566=1)*(Attendance!Z3:Z566&lt;&gt;"Non-service"))-COUNTIFS(Attendance!Y3:Y566, "Non-service", Attendance!$E3:$E566, 1))*3</f>
        <v>0</v>
      </c>
      <c r="D4" s="5" cm="1">
        <f t="array" aca="1" ref="D4" ca="1">COUNTIFS(Attendance!Z3:Z566, "Absent", Attendance!$F3:$F566, "Gospel", Attendance!$E3:$E566, 1)/(SUMPRODUCT((Attendance!$E3:$E566=1)*(Attendance!Z3:Z566&lt;&gt;"Non-service"))-COUNTIFS(Attendance!Y3:Y566, "Non-service", Attendance!$E3:$E566, 1))*3</f>
        <v>0</v>
      </c>
      <c r="F4" s="11" t="s">
        <v>95</v>
      </c>
      <c r="G4" s="8">
        <f ca="1">AVERAGE(B5:D5)</f>
        <v>0</v>
      </c>
    </row>
    <row r="5" spans="1:9">
      <c r="A5" t="s">
        <v>95</v>
      </c>
      <c r="B5" s="5" cm="1">
        <f t="array" aca="1" ref="B5" ca="1">COUNTIFS(Attendance!Z3:Z566, "Excused", Attendance!$F3:$F566, "Meeting", Attendance!$E3:$E566, 1)/(SUMPRODUCT((Attendance!$E3:$E566=1)*(Attendance!Z3:Z566&lt;&gt;"Non-service"))-COUNTIFS(Attendance!Y3:Y566, "Non-service", Attendance!$E3:$E566, 1))*3</f>
        <v>0</v>
      </c>
      <c r="C5" s="5" cm="1">
        <f t="array" aca="1" ref="C5" ca="1">COUNTIFS(Attendance!Z3:Z566, "Excused", Attendance!$F3:$F566, "Work", Attendance!$E3:$E566, 1)/(SUMPRODUCT((Attendance!$E3:$E566=1)*(Attendance!Z3:Z566&lt;&gt;"Non-service"))-COUNTIFS(Attendance!Y3:Y566, "Non-service", Attendance!$E3:$E566, 1))*3</f>
        <v>0</v>
      </c>
      <c r="D5" s="5" cm="1">
        <f t="array" aca="1" ref="D5" ca="1">COUNTIFS(Attendance!Z3:Z566, "Excused", Attendance!$F3:$F566, "Gospel", Attendance!$E3:$E566, 1)/(SUMPRODUCT((Attendance!$E3:$E566=1)*(Attendance!Z3:Z566&lt;&gt;"Non-service"))-COUNTIFS(Attendance!Y3:Y566, "Non-service", Attendance!$E3:$E566, 1))*3</f>
        <v>0</v>
      </c>
      <c r="G5" s="6"/>
    </row>
    <row r="6" spans="1:9">
      <c r="A6" t="s">
        <v>103</v>
      </c>
      <c r="B6" s="5" cm="1">
        <f t="array" aca="1" ref="B6" ca="1">COUNTIFS(Attendance!Z3:Z566, "Tardy", Attendance!$F3:$F566, "Meeting", Attendance!$E3:$E566, 1)/(SUMPRODUCT((Attendance!$E3:$E566=1)*(Attendance!Z3:Z566&lt;&gt;"Non-service"))-COUNTIFS(Attendance!Y3:Y566, "Non-service", Attendance!$E3:$E566, 1))*3</f>
        <v>0</v>
      </c>
      <c r="C6" s="5" cm="1">
        <f t="array" aca="1" ref="C6" ca="1">COUNTIFS(Attendance!Z3:Z566, "Tardy", Attendance!$F3:$F566, "Work", Attendance!$E3:$E566, 1)/(SUMPRODUCT((Attendance!$E3:$E566=1)*(Attendance!Z3:Z566&lt;&gt;"Non-service"))-COUNTIFS(Attendance!Y3:Y566, "Non-service", Attendance!$E3:$E566, 1))*3</f>
        <v>0</v>
      </c>
      <c r="D6" s="5" cm="1">
        <f t="array" aca="1" ref="D6" ca="1">COUNTIFS(Attendance!Z3:Z566, "Tardy", Attendance!$F3:$F566, "Gospel", Attendance!$E3:$E566, 1)/(SUMPRODUCT((Attendance!$E3:$E566=1)*(Attendance!Z3:Z566&lt;&gt;"Non-service"))-COUNTIFS(Attendance!Y3:Y566, "Non-service", Attendance!$E3:$E566, 1))*3</f>
        <v>0</v>
      </c>
      <c r="F6" s="12" t="s">
        <v>104</v>
      </c>
      <c r="G6" s="8">
        <f ca="1">AVERAGE(B6:D6)</f>
        <v>0</v>
      </c>
    </row>
    <row r="7" spans="1:9">
      <c r="A7" t="s">
        <v>105</v>
      </c>
      <c r="B7" s="5" cm="1">
        <f t="array" aca="1" ref="B7" ca="1">COUNTIFS(Attendance!Z3:Z566, "Early Leave", Attendance!$F3:$F566, "Meeting", Attendance!$E3:$E566, 1)/(SUMPRODUCT((Attendance!$E3:$E566=1)*(Attendance!Z3:Z566&lt;&gt;"Non-service"))-COUNTIFS(Attendance!Y3:Y566, "Non-service", Attendance!$E3:$E566, 1))*3</f>
        <v>0</v>
      </c>
      <c r="C7" s="5" cm="1">
        <f t="array" aca="1" ref="C7" ca="1">COUNTIFS(Attendance!Z3:Z566, "Early Leave", Attendance!$F3:$F566, "Work", Attendance!$E3:$E566, 1)/(SUMPRODUCT((Attendance!$E3:$E566=1)*(Attendance!Z3:Z566&lt;&gt;"Non-service"))-COUNTIFS(Attendance!Y3:Y566, "Non-service", Attendance!$E3:$E566, 1))*3</f>
        <v>0</v>
      </c>
      <c r="D7" s="5" cm="1">
        <f t="array" aca="1" ref="D7" ca="1">COUNTIFS(Attendance!Z3:Z566, "Early Leave", Attendance!$F3:$F566, "Gospel", Attendance!$E3:$E566, 1)/(SUMPRODUCT((Attendance!$E3:$E566=1)*(Attendance!Z3:Z566&lt;&gt;"Non-service"))-COUNTIFS(Attendance!Y3:Y566, "Non-service", Attendance!$E3:$E566, 1))*3</f>
        <v>0</v>
      </c>
      <c r="F7" s="43" t="s">
        <v>15</v>
      </c>
      <c r="G7" s="8">
        <f t="shared" ref="G7:G8" ca="1" si="0">AVERAGE(B7:D7)</f>
        <v>0</v>
      </c>
    </row>
    <row r="8" spans="1:9" ht="13.5" customHeight="1">
      <c r="A8" t="s">
        <v>106</v>
      </c>
      <c r="B8" s="5" cm="1">
        <f t="array" aca="1" ref="B8" ca="1">COUNTIFS(Attendance!Z3:Z566, "Very Early Leave", Attendance!$F3:$F566, "Meeting", Attendance!$E3:$E566, 1)/(SUMPRODUCT((Attendance!$E3:$E566=1)*(Attendance!Z3:Z566&lt;&gt;"Non-service"))-COUNTIFS(Attendance!Y3:Y566, "Non-service", Attendance!$E3:$E566, 1))*3</f>
        <v>0</v>
      </c>
      <c r="C8" s="5" cm="1">
        <f t="array" aca="1" ref="C8" ca="1">COUNTIFS(Attendance!Z3:Z566, "Very Early Leave", Attendance!$F3:$F566, "Work", Attendance!$E3:$E566, 1)/(SUMPRODUCT((Attendance!$E3:$E566=1)*(Attendance!Z3:Z566&lt;&gt;"Non-service"))-COUNTIFS(Attendance!Y3:Y566, "Non-service", Attendance!$E3:$E566, 1))*3</f>
        <v>0</v>
      </c>
      <c r="D8" s="5" cm="1">
        <f t="array" aca="1" ref="D8" ca="1">COUNTIFS(Attendance!Z3:Z566, "Very Early Leave", Attendance!$F3:$F566, "Gospel", Attendance!$E3:$E566, 1)/(SUMPRODUCT((Attendance!$E3:$E566=1)*(Attendance!Z3:Z566&lt;&gt;"Non-service"))-COUNTIFS(Attendance!Y3:Y566, "Non-service", Attendance!$E3:$E566, 1))*3</f>
        <v>0</v>
      </c>
      <c r="F8" s="44" t="s">
        <v>16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802-A36E-4218-8EE6-8BA1FC806378}">
  <dimension ref="A2:I12"/>
  <sheetViews>
    <sheetView workbookViewId="0">
      <selection activeCell="G3" sqref="G3"/>
    </sheetView>
  </sheetViews>
  <sheetFormatPr defaultRowHeight="15"/>
  <cols>
    <col min="1" max="1" width="26.42578125" customWidth="1"/>
    <col min="6" max="6" width="27.5703125" customWidth="1"/>
  </cols>
  <sheetData>
    <row r="2" spans="1:9" ht="21" customHeight="1">
      <c r="A2" t="str">
        <f>Attendance!AA1</f>
        <v>TBA</v>
      </c>
      <c r="B2" t="s">
        <v>41</v>
      </c>
      <c r="C2" s="1" t="s">
        <v>43</v>
      </c>
      <c r="D2" t="s">
        <v>45</v>
      </c>
      <c r="F2" s="9" t="s">
        <v>100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96</v>
      </c>
      <c r="B3" s="14" cm="1">
        <f t="array" aca="1" ref="B3" ca="1">COUNTIFS(Attendance!AB3:AB566, "Present", Attendance!$F3:$F566, "Meeting", Attendance!$E3:$E566, 1)/(SUMPRODUCT((Attendance!$E3:$E566=1)*(Attendance!AB3:AB566&lt;&gt;"Non-service"))-COUNTIFS(Attendance!AA3:AA566, "Non-service", Attendance!$E3:$E566, 1))*3</f>
        <v>0</v>
      </c>
      <c r="C3" s="5" cm="1">
        <f t="array" aca="1" ref="C3" ca="1">COUNTIFS(Attendance!AB3:AB566, "Present", Attendance!$F3:$F566, "Work", Attendance!$E3:$E566, 1)/(SUMPRODUCT((Attendance!$E3:$E566=1)*(Attendance!AB3:AB566&lt;&gt;"Non-service"))-COUNTIFS(Attendance!AA3:AA566, "Non-service", Attendance!$E3:$E566, 1))*3</f>
        <v>0</v>
      </c>
      <c r="D3" s="5" cm="1">
        <f t="array" aca="1" ref="D3" ca="1">COUNTIFS(Attendance!AB3:AB566, "Present", Attendance!$F3:$F566, "Gospel", Attendance!$E3:$E566, 1)/(SUMPRODUCT((Attendance!$E3:$E566=1)*(Attendance!AB3:AB566&lt;&gt;"Non-service"))-COUNTIFS(Attendance!AA3:AA566, "Non-service", Attendance!$E3:$E566, 1))*3</f>
        <v>0</v>
      </c>
      <c r="F3" s="10" t="s">
        <v>101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102</v>
      </c>
      <c r="B4" s="5" cm="1">
        <f t="array" aca="1" ref="B4" ca="1">COUNTIFS(Attendance!AB3:AB566, "Absent", Attendance!$F3:$F566, "Meeting", Attendance!$E3:$E566, 1)/(SUMPRODUCT((Attendance!$E3:$E566=1)*(Attendance!AB3:AB566&lt;&gt;"Non-service"))-COUNTIFS(Attendance!AA3:AA566, "Non-service", Attendance!$E3:$E566, 1))*3</f>
        <v>0</v>
      </c>
      <c r="C4" s="5" cm="1">
        <f t="array" aca="1" ref="C4" ca="1">COUNTIFS(Attendance!AB3:AB566, "Absent", Attendance!$F3:$F566, "Work", Attendance!$E3:$E566, 1)/(SUMPRODUCT((Attendance!$E3:$E566=1)*(Attendance!AB3:AB566&lt;&gt;"Non-service"))-COUNTIFS(Attendance!AA3:AA566, "Non-service", Attendance!$E3:$E566, 1))*3</f>
        <v>0</v>
      </c>
      <c r="D4" s="5" cm="1">
        <f t="array" aca="1" ref="D4" ca="1">COUNTIFS(Attendance!AB3:AB566, "Absent", Attendance!$F3:$F566, "Gospel", Attendance!$E3:$E566, 1)/(SUMPRODUCT((Attendance!$E3:$E566=1)*(Attendance!AB3:AB566&lt;&gt;"Non-service"))-COUNTIFS(Attendance!AA3:AA566, "Non-service", Attendance!$E3:$E566, 1))*3</f>
        <v>0</v>
      </c>
      <c r="F4" s="11" t="s">
        <v>95</v>
      </c>
      <c r="G4" s="8">
        <f ca="1">AVERAGE(B5:D5)</f>
        <v>0</v>
      </c>
    </row>
    <row r="5" spans="1:9">
      <c r="A5" t="s">
        <v>95</v>
      </c>
      <c r="B5" s="5" cm="1">
        <f t="array" aca="1" ref="B5" ca="1">COUNTIFS(Attendance!AB3:AB566, "Excused", Attendance!$F3:$F566, "Meeting", Attendance!$E3:$E566, 1)/(SUMPRODUCT((Attendance!$E3:$E566=1)*(Attendance!AB3:AB566&lt;&gt;"Non-service"))-COUNTIFS(Attendance!AA3:AA566, "Non-service", Attendance!$E3:$E566, 1))*3</f>
        <v>0</v>
      </c>
      <c r="C5" s="5" cm="1">
        <f t="array" aca="1" ref="C5" ca="1">COUNTIFS(Attendance!AB3:AB566, "Excused", Attendance!$F3:$F566, "Work", Attendance!$E3:$E566, 1)/(SUMPRODUCT((Attendance!$E3:$E566=1)*(Attendance!AB3:AB566&lt;&gt;"Non-service"))-COUNTIFS(Attendance!AA3:AA566, "Non-service", Attendance!$E3:$E566, 1))*3</f>
        <v>0</v>
      </c>
      <c r="D5" s="5" cm="1">
        <f t="array" aca="1" ref="D5" ca="1">COUNTIFS(Attendance!AB3:AB566, "Excused", Attendance!$F3:$F566, "Gospel", Attendance!$E3:$E566, 1)/(SUMPRODUCT((Attendance!$E3:$E566=1)*(Attendance!AB3:AB566&lt;&gt;"Non-service"))-COUNTIFS(Attendance!AA3:AA566, "Non-service", Attendance!$E3:$E566, 1))*3</f>
        <v>0</v>
      </c>
      <c r="G5" s="6"/>
    </row>
    <row r="6" spans="1:9">
      <c r="A6" t="s">
        <v>103</v>
      </c>
      <c r="B6" s="5" cm="1">
        <f t="array" aca="1" ref="B6" ca="1">COUNTIFS(Attendance!AB3:AB566, "Tardy", Attendance!$F3:$F566, "Meeting", Attendance!$E3:$E566, 1)/(SUMPRODUCT((Attendance!$E3:$E566=1)*(Attendance!AB3:AB566&lt;&gt;"Non-service"))-COUNTIFS(Attendance!AA3:AA566, "Non-service", Attendance!$E3:$E566, 1))*3</f>
        <v>0</v>
      </c>
      <c r="C6" s="5" cm="1">
        <f t="array" aca="1" ref="C6" ca="1">COUNTIFS(Attendance!AB3:AB566, "Tardy", Attendance!$F3:$F566, "Work", Attendance!$E3:$E566, 1)/(SUMPRODUCT((Attendance!$E3:$E566=1)*(Attendance!AB3:AB566&lt;&gt;"Non-service"))-COUNTIFS(Attendance!AA3:AA566, "Non-service", Attendance!$E3:$E566, 1))*3</f>
        <v>0</v>
      </c>
      <c r="D6" s="5" cm="1">
        <f t="array" aca="1" ref="D6" ca="1">COUNTIFS(Attendance!AB3:AB566, "Tardy", Attendance!$F3:$F566, "Gospel", Attendance!$E3:$E566, 1)/(SUMPRODUCT((Attendance!$E3:$E566=1)*(Attendance!AB3:AB566&lt;&gt;"Non-service"))-COUNTIFS(Attendance!AA3:AA566, "Non-service", Attendance!$E3:$E566, 1))*3</f>
        <v>0</v>
      </c>
      <c r="F6" s="12" t="s">
        <v>104</v>
      </c>
      <c r="G6" s="8">
        <f ca="1">AVERAGE(B6:D6)</f>
        <v>0</v>
      </c>
    </row>
    <row r="7" spans="1:9">
      <c r="A7" t="s">
        <v>105</v>
      </c>
      <c r="B7" s="5" cm="1">
        <f t="array" aca="1" ref="B7" ca="1">COUNTIFS(Attendance!AB3:AB566, "Early Leave", Attendance!$F3:$F566, "Meeting", Attendance!$E3:$E566, 1)/(SUMPRODUCT((Attendance!$E3:$E566=1)*(Attendance!AB3:AB566&lt;&gt;"Non-service"))-COUNTIFS(Attendance!AA3:AA566, "Non-service", Attendance!$E3:$E566, 1))*3</f>
        <v>0</v>
      </c>
      <c r="C7" s="5" cm="1">
        <f t="array" aca="1" ref="C7" ca="1">COUNTIFS(Attendance!AB3:AB566, "Early Leave", Attendance!$F3:$F566, "Work", Attendance!$E3:$E566, 1)/(SUMPRODUCT((Attendance!$E3:$E566=1)*(Attendance!AB3:AB566&lt;&gt;"Non-service"))-COUNTIFS(Attendance!AA3:AA566, "Non-service", Attendance!$E3:$E566, 1))*3</f>
        <v>0</v>
      </c>
      <c r="D7" s="5" cm="1">
        <f t="array" aca="1" ref="D7" ca="1">COUNTIFS(Attendance!AB3:AB566, "Early Leave", Attendance!$F3:$F566, "Gospel", Attendance!$E3:$E566, 1)/(SUMPRODUCT((Attendance!$E3:$E566=1)*(Attendance!AB3:AB566&lt;&gt;"Non-service"))-COUNTIFS(Attendance!AA3:AA566, "Non-service", Attendance!$E3:$E566, 1))*3</f>
        <v>0</v>
      </c>
      <c r="F7" s="43" t="s">
        <v>15</v>
      </c>
      <c r="G7" s="8">
        <f t="shared" ref="G7:G8" ca="1" si="0">AVERAGE(B7:D7)</f>
        <v>0</v>
      </c>
    </row>
    <row r="8" spans="1:9" ht="13.5" customHeight="1">
      <c r="A8" t="s">
        <v>106</v>
      </c>
      <c r="B8" s="5" cm="1">
        <f t="array" aca="1" ref="B8" ca="1">COUNTIFS(Attendance!AB3:AB566, "Very Early Leave", Attendance!$F3:$F566, "Meeting", Attendance!$E3:$E566, 1)/(SUMPRODUCT((Attendance!$E3:$E566=1)*(Attendance!AB3:AB566&lt;&gt;"Non-service"))-COUNTIFS(Attendance!AA3:AA566, "Non-service", Attendance!$E3:$E566, 1))*3</f>
        <v>0</v>
      </c>
      <c r="C8" s="5" cm="1">
        <f t="array" aca="1" ref="C8" ca="1">COUNTIFS(Attendance!AB3:AB566, "Very Early Leave", Attendance!$F3:$F566, "Work", Attendance!$E3:$E566, 1)/(SUMPRODUCT((Attendance!$E3:$E566=1)*(Attendance!AB3:AB566&lt;&gt;"Non-service"))-COUNTIFS(Attendance!AA3:AA566, "Non-service", Attendance!$E3:$E566, 1))*3</f>
        <v>0</v>
      </c>
      <c r="D8" s="5" cm="1">
        <f t="array" aca="1" ref="D8" ca="1">COUNTIFS(Attendance!AB3:AB566, "Very Early Leave", Attendance!$F3:$F566, "Gospel", Attendance!$E3:$E566, 1)/(SUMPRODUCT((Attendance!$E3:$E566=1)*(Attendance!AB3:AB566&lt;&gt;"Non-service"))-COUNTIFS(Attendance!AA3:AA566, "Non-service", Attendance!$E3:$E566, 1))*3</f>
        <v>0</v>
      </c>
      <c r="F8" s="44" t="s">
        <v>16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3C76-1735-4EAC-BB42-5E013A407CA7}">
  <dimension ref="A2:I12"/>
  <sheetViews>
    <sheetView workbookViewId="0">
      <selection activeCell="I17" sqref="I17"/>
    </sheetView>
  </sheetViews>
  <sheetFormatPr defaultRowHeight="15"/>
  <cols>
    <col min="1" max="1" width="26.42578125" customWidth="1"/>
    <col min="6" max="6" width="27.5703125" customWidth="1"/>
  </cols>
  <sheetData>
    <row r="2" spans="1:9" ht="21" customHeight="1">
      <c r="A2" t="str">
        <f>Attendance!AC1</f>
        <v>TBA</v>
      </c>
      <c r="B2" t="s">
        <v>41</v>
      </c>
      <c r="C2" s="1" t="s">
        <v>43</v>
      </c>
      <c r="D2" t="s">
        <v>45</v>
      </c>
      <c r="F2" s="9" t="s">
        <v>100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96</v>
      </c>
      <c r="B3" s="14" cm="1">
        <f t="array" aca="1" ref="B3" ca="1">COUNTIFS(Attendance!AD3:AD566, "Present", Attendance!$F3:$F566, "Meeting", Attendance!$E3:$E566, 1)/(SUMPRODUCT((Attendance!$E3:$E566=1)*(Attendance!AD3:AD566&lt;&gt;"Non-service"))-COUNTIFS(Attendance!AC3:AC566, "Non-service", Attendance!$E3:$E566, 1))*3</f>
        <v>0</v>
      </c>
      <c r="C3" s="5" cm="1">
        <f t="array" aca="1" ref="C3" ca="1">COUNTIFS(Attendance!AD3:AD566, "Present", Attendance!$F3:$F566, "Work", Attendance!$E3:$E566, 1)/(SUMPRODUCT((Attendance!$E3:$E566=1)*(Attendance!AD3:AD566&lt;&gt;"Non-service"))-COUNTIFS(Attendance!AC3:AC566, "Non-service", Attendance!$E3:$E566, 1))*3</f>
        <v>0</v>
      </c>
      <c r="D3" s="5" cm="1">
        <f t="array" aca="1" ref="D3" ca="1">COUNTIFS(Attendance!AD3:AD566, "Present", Attendance!$F3:$F566, "Gospel", Attendance!$E3:$E566, 1)/(SUMPRODUCT((Attendance!$E3:$E566=1)*(Attendance!AD3:AD566&lt;&gt;"Non-service"))-COUNTIFS(Attendance!AC3:AC566, "Non-service", Attendance!$E3:$E566, 1))*3</f>
        <v>0</v>
      </c>
      <c r="F3" s="10" t="s">
        <v>101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102</v>
      </c>
      <c r="B4" s="5" cm="1">
        <f t="array" aca="1" ref="B4" ca="1">COUNTIFS(Attendance!AD3:AD566, "Absent", Attendance!$F3:$F566, "Meeting", Attendance!$E3:$E566, 1)/(SUMPRODUCT((Attendance!$E3:$E566=1)*(Attendance!AD3:AD566&lt;&gt;"Non-service"))-COUNTIFS(Attendance!AC3:AC566, "Non-service", Attendance!$E3:$E566, 1))*3</f>
        <v>0</v>
      </c>
      <c r="C4" s="5" cm="1">
        <f t="array" aca="1" ref="C4" ca="1">COUNTIFS(Attendance!AD3:AD566, "Absent", Attendance!$F3:$F566, "Work", Attendance!$E3:$E566, 1)/(SUMPRODUCT((Attendance!$E3:$E566=1)*(Attendance!AD3:AD566&lt;&gt;"Non-service"))-COUNTIFS(Attendance!AC3:AC566, "Non-service", Attendance!$E3:$E566, 1))*3</f>
        <v>0</v>
      </c>
      <c r="D4" s="5" cm="1">
        <f t="array" aca="1" ref="D4" ca="1">COUNTIFS(Attendance!AD3:AD566, "Absent", Attendance!$F3:$F566, "Gospel", Attendance!$E3:$E566, 1)/(SUMPRODUCT((Attendance!$E3:$E566=1)*(Attendance!AD3:AD566&lt;&gt;"Non-service"))-COUNTIFS(Attendance!AC3:AC566, "Non-service", Attendance!$E3:$E566, 1))*3</f>
        <v>0</v>
      </c>
      <c r="F4" s="11" t="s">
        <v>95</v>
      </c>
      <c r="G4" s="8">
        <f ca="1">AVERAGE(B5:D5)</f>
        <v>0</v>
      </c>
    </row>
    <row r="5" spans="1:9">
      <c r="A5" t="s">
        <v>95</v>
      </c>
      <c r="B5" s="5" cm="1">
        <f t="array" aca="1" ref="B5" ca="1">COUNTIFS(Attendance!AD3:AD566, "Excused", Attendance!$F3:$F566, "Meeting", Attendance!$E3:$E566, 1)/(SUMPRODUCT((Attendance!$E3:$E566=1)*(Attendance!AD3:AD566&lt;&gt;"Non-service"))-COUNTIFS(Attendance!AC3:AC566, "Non-service", Attendance!$E3:$E566, 1))*3</f>
        <v>0</v>
      </c>
      <c r="C5" s="5" cm="1">
        <f t="array" aca="1" ref="C5" ca="1">COUNTIFS(Attendance!AD3:AD566, "Excused", Attendance!$F3:$F566, "Work", Attendance!$E3:$E566, 1)/(SUMPRODUCT((Attendance!$E3:$E566=1)*(Attendance!AD3:AD566&lt;&gt;"Non-service"))-COUNTIFS(Attendance!AC3:AC566, "Non-service", Attendance!$E3:$E566, 1))*3</f>
        <v>0</v>
      </c>
      <c r="D5" s="5" cm="1">
        <f t="array" aca="1" ref="D5" ca="1">COUNTIFS(Attendance!AD3:AD566, "Excused", Attendance!$F3:$F566, "Gospel", Attendance!$E3:$E566, 1)/(SUMPRODUCT((Attendance!$E3:$E566=1)*(Attendance!AD3:AD566&lt;&gt;"Non-service"))-COUNTIFS(Attendance!AC3:AC566, "Non-service", Attendance!$E3:$E566, 1))*3</f>
        <v>0</v>
      </c>
      <c r="G5" s="6"/>
    </row>
    <row r="6" spans="1:9">
      <c r="A6" t="s">
        <v>103</v>
      </c>
      <c r="B6" s="5" cm="1">
        <f t="array" aca="1" ref="B6" ca="1">COUNTIFS(Attendance!AD3:AD566, "Tardy", Attendance!$F3:$F566, "Meeting", Attendance!$E3:$E566, 1)/(SUMPRODUCT((Attendance!$E3:$E566=1)*(Attendance!AD3:AD566&lt;&gt;"Non-service"))-COUNTIFS(Attendance!AC3:AC566, "Non-service", Attendance!$E3:$E566, 1))*3</f>
        <v>0</v>
      </c>
      <c r="C6" s="5" cm="1">
        <f t="array" aca="1" ref="C6" ca="1">COUNTIFS(Attendance!AD3:AD566, "Tardy", Attendance!$F3:$F566, "Work", Attendance!$E3:$E566, 1)/(SUMPRODUCT((Attendance!$E3:$E566=1)*(Attendance!AD3:AD566&lt;&gt;"Non-service"))-COUNTIFS(Attendance!AC3:AC566, "Non-service", Attendance!$E3:$E566, 1))*3</f>
        <v>0</v>
      </c>
      <c r="D6" s="5" cm="1">
        <f t="array" aca="1" ref="D6" ca="1">COUNTIFS(Attendance!AD3:AD566, "Tardy", Attendance!$F3:$F566, "Gospel", Attendance!$E3:$E566, 1)/(SUMPRODUCT((Attendance!$E3:$E566=1)*(Attendance!AD3:AD566&lt;&gt;"Non-service"))-COUNTIFS(Attendance!AC3:AC566, "Non-service", Attendance!$E3:$E566, 1))*3</f>
        <v>0</v>
      </c>
      <c r="F6" s="12" t="s">
        <v>104</v>
      </c>
      <c r="G6" s="8">
        <f ca="1">AVERAGE(B6:D6)</f>
        <v>0</v>
      </c>
    </row>
    <row r="7" spans="1:9">
      <c r="A7" t="s">
        <v>105</v>
      </c>
      <c r="B7" s="5" cm="1">
        <f t="array" aca="1" ref="B7" ca="1">COUNTIFS(Attendance!AD3:AD566, "Early Leave", Attendance!$F3:$F566, "Meeting", Attendance!$E3:$E566, 1)/(SUMPRODUCT((Attendance!$E3:$E566=1)*(Attendance!AD3:AD566&lt;&gt;"Non-service"))-COUNTIFS(Attendance!AC3:AC566, "Non-service", Attendance!$E3:$E566, 1))*3</f>
        <v>0</v>
      </c>
      <c r="C7" s="5" cm="1">
        <f t="array" aca="1" ref="C7" ca="1">COUNTIFS(Attendance!AD3:AD566, "Early Leave", Attendance!$F3:$F566, "Work", Attendance!$E3:$E566, 1)/(SUMPRODUCT((Attendance!$E3:$E566=1)*(Attendance!AD3:AD566&lt;&gt;"Non-service"))-COUNTIFS(Attendance!AC3:AC566, "Non-service", Attendance!$E3:$E566, 1))*3</f>
        <v>0</v>
      </c>
      <c r="D7" s="5" cm="1">
        <f t="array" aca="1" ref="D7" ca="1">COUNTIFS(Attendance!AD3:AD566, "Early Leave", Attendance!$F3:$F566, "Gospel", Attendance!$E3:$E566, 1)/(SUMPRODUCT((Attendance!$E3:$E566=1)*(Attendance!AD3:AD566&lt;&gt;"Non-service"))-COUNTIFS(Attendance!AC3:AC566, "Non-service", Attendance!$E3:$E566, 1))*3</f>
        <v>0</v>
      </c>
      <c r="F7" s="43" t="s">
        <v>15</v>
      </c>
      <c r="G7" s="8">
        <f t="shared" ref="G7:G8" ca="1" si="0">AVERAGE(B7:D7)</f>
        <v>0</v>
      </c>
    </row>
    <row r="8" spans="1:9" ht="13.5" customHeight="1">
      <c r="A8" t="s">
        <v>106</v>
      </c>
      <c r="B8" s="5" cm="1">
        <f t="array" aca="1" ref="B8" ca="1">COUNTIFS(Attendance!AD3:AD566, "Very Early Leave", Attendance!$F3:$F566, "Meeting", Attendance!$E3:$E566, 1)/(SUMPRODUCT((Attendance!$E3:$E566=1)*(Attendance!AD3:AD566&lt;&gt;"Non-service"))-COUNTIFS(Attendance!AC3:AC566, "Non-service", Attendance!$E3:$E566, 1))*3</f>
        <v>0</v>
      </c>
      <c r="C8" s="5" cm="1">
        <f t="array" aca="1" ref="C8" ca="1">COUNTIFS(Attendance!AD3:AD566, "Very Early Leave", Attendance!$F3:$F566, "Work", Attendance!$E3:$E566, 1)/(SUMPRODUCT((Attendance!$E3:$E566=1)*(Attendance!AD3:AD566&lt;&gt;"Non-service"))-COUNTIFS(Attendance!AC3:AC566, "Non-service", Attendance!$E3:$E566, 1))*3</f>
        <v>0</v>
      </c>
      <c r="D8" s="5" cm="1">
        <f t="array" aca="1" ref="D8" ca="1">COUNTIFS(Attendance!AD3:AD566, "Very Early Leave", Attendance!$F3:$F566, "Gospel", Attendance!$E3:$E566, 1)/(SUMPRODUCT((Attendance!$E3:$E566=1)*(Attendance!AD3:AD566&lt;&gt;"Non-service"))-COUNTIFS(Attendance!AC3:AC566, "Non-service", Attendance!$E3:$E566, 1))*3</f>
        <v>0</v>
      </c>
      <c r="F8" s="44" t="s">
        <v>16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Jeremiah Thomas Olsen</cp:lastModifiedBy>
  <cp:revision/>
  <dcterms:created xsi:type="dcterms:W3CDTF">2025-04-18T21:08:56Z</dcterms:created>
  <dcterms:modified xsi:type="dcterms:W3CDTF">2025-05-16T17:32:32Z</dcterms:modified>
  <cp:category/>
  <cp:contentStatus/>
</cp:coreProperties>
</file>