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690A3075-DE03-4704-A9A9-6F7490E4F4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_Líquid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AN24" i="2"/>
  <c r="BB24" i="2"/>
  <c r="BA24" i="2"/>
  <c r="AZ24" i="2"/>
  <c r="AX24" i="2"/>
  <c r="AW24" i="2"/>
  <c r="AV24" i="2"/>
  <c r="AT24" i="2"/>
  <c r="AS24" i="2"/>
  <c r="AR24" i="2"/>
  <c r="AP24" i="2"/>
  <c r="AO24" i="2"/>
  <c r="AL24" i="2"/>
  <c r="AK24" i="2"/>
  <c r="AJ24" i="2"/>
  <c r="AH24" i="2"/>
  <c r="AG24" i="2"/>
  <c r="AF24" i="2"/>
  <c r="AD24" i="2"/>
  <c r="AC24" i="2"/>
  <c r="AB24" i="2"/>
  <c r="Z24" i="2"/>
  <c r="Y24" i="2"/>
  <c r="X24" i="2"/>
  <c r="V24" i="2"/>
  <c r="U24" i="2"/>
  <c r="T24" i="2"/>
  <c r="S24" i="2"/>
  <c r="R24" i="2"/>
  <c r="Q24" i="2"/>
  <c r="J24" i="2"/>
  <c r="J28" i="2" s="1"/>
  <c r="I24" i="2"/>
  <c r="Q4" i="2"/>
  <c r="AX4" i="2"/>
  <c r="AL4" i="2"/>
  <c r="AH4" i="2"/>
  <c r="AD4" i="2"/>
  <c r="Z4" i="2"/>
  <c r="AJ25" i="2" l="1"/>
  <c r="AO25" i="2"/>
  <c r="AP25" i="2"/>
  <c r="S25" i="2"/>
  <c r="Y25" i="2"/>
  <c r="J4" i="2"/>
  <c r="AN4" i="2" s="1"/>
  <c r="AT25" i="2"/>
  <c r="BA25" i="2"/>
  <c r="BA4" i="2"/>
  <c r="AG25" i="2"/>
  <c r="BB25" i="2"/>
  <c r="AD25" i="2"/>
  <c r="K25" i="2"/>
  <c r="R25" i="2"/>
  <c r="AS4" i="2"/>
  <c r="AK25" i="2"/>
  <c r="V25" i="2"/>
  <c r="AZ25" i="2"/>
  <c r="AF25" i="2"/>
  <c r="AH25" i="2"/>
  <c r="J25" i="2"/>
  <c r="V4" i="2"/>
  <c r="AL25" i="2"/>
  <c r="AR25" i="2"/>
  <c r="X25" i="2"/>
  <c r="AS25" i="2"/>
  <c r="Z25" i="2"/>
  <c r="AV25" i="2"/>
  <c r="AB25" i="2"/>
  <c r="AW25" i="2"/>
  <c r="AC25" i="2"/>
  <c r="AV27" i="2"/>
  <c r="AN25" i="2"/>
  <c r="T25" i="2"/>
  <c r="Q28" i="2"/>
  <c r="K28" i="2"/>
  <c r="AX25" i="2"/>
  <c r="N25" i="2"/>
  <c r="M28" i="2"/>
  <c r="L25" i="2"/>
  <c r="M25" i="2"/>
  <c r="L28" i="2"/>
  <c r="O25" i="2"/>
  <c r="N28" i="2"/>
  <c r="P25" i="2"/>
  <c r="U25" i="2"/>
  <c r="O28" i="2"/>
  <c r="AO4" i="2"/>
  <c r="Q25" i="2"/>
  <c r="P28" i="2"/>
  <c r="AR4" i="2" l="1"/>
  <c r="S4" i="2"/>
  <c r="R4" i="2" s="1"/>
  <c r="AP4" i="2"/>
  <c r="AT4" i="2"/>
</calcChain>
</file>

<file path=xl/sharedStrings.xml><?xml version="1.0" encoding="utf-8"?>
<sst xmlns="http://schemas.openxmlformats.org/spreadsheetml/2006/main" count="133" uniqueCount="38">
  <si>
    <t>REPORTE DIARIO DE PLANTA GAS NATURAL</t>
  </si>
  <si>
    <t>PROD. LOTE I</t>
  </si>
  <si>
    <t>PROD. LOTE IV</t>
  </si>
  <si>
    <t>PROD. LOTE VI</t>
  </si>
  <si>
    <t>PROD. LOTE Z - 69</t>
  </si>
  <si>
    <t>PROD. LOTE X</t>
  </si>
  <si>
    <t>PROD. TOTAL SIN LOTE IV</t>
  </si>
  <si>
    <t>PROD. ENEL</t>
  </si>
  <si>
    <t>PROD. SAVIA - ENEL - UNNA</t>
  </si>
  <si>
    <t>PROD.</t>
  </si>
  <si>
    <t>GLP</t>
  </si>
  <si>
    <t>CGN</t>
  </si>
  <si>
    <t>TOTAL</t>
  </si>
  <si>
    <t xml:space="preserve">         FECHA:</t>
  </si>
  <si>
    <t>PROD DIARIA</t>
  </si>
  <si>
    <t>PRODUCCION MENSUAL</t>
  </si>
  <si>
    <t>CANTIDAD</t>
  </si>
  <si>
    <t>DIAS</t>
  </si>
  <si>
    <t>SOLV</t>
  </si>
  <si>
    <t>PROD</t>
  </si>
  <si>
    <t>PROPANO</t>
  </si>
  <si>
    <t>BUTANO</t>
  </si>
  <si>
    <t>PENTANO</t>
  </si>
  <si>
    <t>HEXANO</t>
  </si>
  <si>
    <t>ACUM</t>
  </si>
  <si>
    <t>% GLP</t>
  </si>
  <si>
    <t>LGN</t>
  </si>
  <si>
    <t>HAS</t>
  </si>
  <si>
    <t>GASO. P. AB.</t>
  </si>
  <si>
    <t>CARGA</t>
  </si>
  <si>
    <t>EFICIENCIA DE RECUP:</t>
  </si>
  <si>
    <t>PRODUCCION ANUAL</t>
  </si>
  <si>
    <t>PRODUCCION LGN LOTE I</t>
  </si>
  <si>
    <t>PRODUCCION LGN LOTE IV</t>
  </si>
  <si>
    <t>PRODUCCION TOTAL SIN  LOTE IV</t>
  </si>
  <si>
    <t>PRODUCCION TOTAL  LOTE IV - ENEL</t>
  </si>
  <si>
    <t>PRODUCCION TOTAL SAVIA - ENEL</t>
  </si>
  <si>
    <t>H. A.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</si>
</sst>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ddd\ d&quot; de &quot;mmmm&quot; de &quot;yyyy;@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indexed="16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0"/>
      <name val="Arial"/>
      <family val="2"/>
    </font>
    <font>
      <b/>
      <sz val="12"/>
      <color indexed="56"/>
      <name val="Calibri"/>
      <family val="2"/>
      <scheme val="minor"/>
    </font>
    <font>
      <sz val="12"/>
      <color indexed="5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theme="1"/>
      </left>
      <right style="medium">
        <color indexed="8"/>
      </right>
      <top style="medium">
        <color theme="1"/>
      </top>
      <bottom/>
      <diagonal/>
    </border>
    <border>
      <left/>
      <right style="thin">
        <color indexed="8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theme="1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/>
    <xf numFmtId="9" fontId="15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1" applyNumberFormat="1" applyFont="1" applyAlignment="1">
      <alignment horizontal="centerContinuous"/>
    </xf>
    <xf numFmtId="0" fontId="3" fillId="0" borderId="0" xfId="1" applyNumberFormat="1" applyFont="1"/>
    <xf numFmtId="0" fontId="4" fillId="0" borderId="0" xfId="1" applyNumberFormat="1" applyFont="1"/>
    <xf numFmtId="2" fontId="3" fillId="0" borderId="0" xfId="1" applyNumberFormat="1" applyFont="1"/>
    <xf numFmtId="0" fontId="5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6" fillId="0" borderId="0" xfId="1" applyNumberFormat="1" applyFont="1"/>
    <xf numFmtId="0" fontId="3" fillId="0" borderId="4" xfId="1" applyNumberFormat="1" applyFont="1" applyBorder="1" applyAlignment="1">
      <alignment horizontal="center" vertical="center"/>
    </xf>
    <xf numFmtId="0" fontId="7" fillId="0" borderId="0" xfId="1" applyNumberFormat="1" applyFont="1" applyProtection="1">
      <protection locked="0"/>
    </xf>
    <xf numFmtId="0" fontId="3" fillId="0" borderId="5" xfId="1" applyNumberFormat="1" applyFont="1" applyBorder="1" applyAlignment="1">
      <alignment horizontal="center" vertical="center"/>
    </xf>
    <xf numFmtId="0" fontId="8" fillId="0" borderId="0" xfId="1" applyNumberFormat="1" applyFont="1" applyAlignment="1" applyProtection="1">
      <alignment horizontal="left" vertical="center"/>
      <protection locked="0"/>
    </xf>
    <xf numFmtId="2" fontId="4" fillId="3" borderId="1" xfId="1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4" fillId="3" borderId="0" xfId="1" applyNumberFormat="1" applyFont="1" applyFill="1" applyAlignment="1">
      <alignment horizontal="center"/>
    </xf>
    <xf numFmtId="2" fontId="4" fillId="0" borderId="0" xfId="1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2" fontId="4" fillId="2" borderId="4" xfId="1" applyNumberFormat="1" applyFont="1" applyFill="1" applyBorder="1" applyAlignment="1">
      <alignment horizontal="center"/>
    </xf>
    <xf numFmtId="0" fontId="2" fillId="0" borderId="0" xfId="1" applyNumberFormat="1" applyFont="1"/>
    <xf numFmtId="0" fontId="4" fillId="0" borderId="7" xfId="1" applyNumberFormat="1" applyFont="1" applyBorder="1" applyAlignment="1">
      <alignment horizontal="center"/>
    </xf>
    <xf numFmtId="0" fontId="4" fillId="0" borderId="8" xfId="1" applyNumberFormat="1" applyFont="1" applyBorder="1" applyAlignment="1">
      <alignment horizontal="center"/>
    </xf>
    <xf numFmtId="0" fontId="9" fillId="0" borderId="9" xfId="1" applyNumberFormat="1" applyFont="1" applyBorder="1" applyAlignment="1">
      <alignment horizontal="center"/>
    </xf>
    <xf numFmtId="0" fontId="9" fillId="0" borderId="10" xfId="1" applyNumberFormat="1" applyFont="1" applyBorder="1" applyAlignment="1">
      <alignment horizontal="center"/>
    </xf>
    <xf numFmtId="0" fontId="9" fillId="0" borderId="11" xfId="1" applyNumberFormat="1" applyFont="1" applyBorder="1" applyAlignment="1">
      <alignment horizontal="center"/>
    </xf>
    <xf numFmtId="0" fontId="9" fillId="0" borderId="12" xfId="1" applyNumberFormat="1" applyFont="1" applyBorder="1" applyAlignment="1">
      <alignment horizontal="center"/>
    </xf>
    <xf numFmtId="0" fontId="9" fillId="0" borderId="13" xfId="1" applyNumberFormat="1" applyFont="1" applyBorder="1" applyAlignment="1">
      <alignment horizontal="center"/>
    </xf>
    <xf numFmtId="0" fontId="9" fillId="0" borderId="14" xfId="1" applyNumberFormat="1" applyFont="1" applyBorder="1" applyAlignment="1">
      <alignment horizontal="center"/>
    </xf>
    <xf numFmtId="0" fontId="9" fillId="0" borderId="15" xfId="1" applyNumberFormat="1" applyFont="1" applyBorder="1" applyAlignment="1">
      <alignment horizontal="center"/>
    </xf>
    <xf numFmtId="0" fontId="9" fillId="0" borderId="0" xfId="1" applyNumberFormat="1" applyFont="1" applyAlignment="1">
      <alignment horizontal="center"/>
    </xf>
    <xf numFmtId="0" fontId="3" fillId="0" borderId="16" xfId="1" applyNumberFormat="1" applyFont="1" applyBorder="1"/>
    <xf numFmtId="0" fontId="3" fillId="0" borderId="17" xfId="1" applyNumberFormat="1" applyFont="1" applyBorder="1"/>
    <xf numFmtId="0" fontId="9" fillId="0" borderId="18" xfId="1" applyNumberFormat="1" applyFont="1" applyBorder="1"/>
    <xf numFmtId="0" fontId="10" fillId="0" borderId="19" xfId="1" applyNumberFormat="1" applyFont="1" applyBorder="1"/>
    <xf numFmtId="0" fontId="9" fillId="0" borderId="19" xfId="1" applyNumberFormat="1" applyFont="1" applyBorder="1" applyAlignment="1">
      <alignment horizontal="center"/>
    </xf>
    <xf numFmtId="0" fontId="10" fillId="0" borderId="0" xfId="1" applyNumberFormat="1" applyFont="1" applyAlignment="1">
      <alignment horizontal="center"/>
    </xf>
    <xf numFmtId="0" fontId="9" fillId="0" borderId="20" xfId="1" applyNumberFormat="1" applyFont="1" applyBorder="1" applyAlignment="1">
      <alignment horizontal="center"/>
    </xf>
    <xf numFmtId="0" fontId="10" fillId="0" borderId="22" xfId="1" applyNumberFormat="1" applyFont="1" applyBorder="1"/>
    <xf numFmtId="0" fontId="9" fillId="0" borderId="23" xfId="1" applyNumberFormat="1" applyFont="1" applyBorder="1" applyAlignment="1">
      <alignment horizontal="center"/>
    </xf>
    <xf numFmtId="0" fontId="9" fillId="0" borderId="24" xfId="1" applyNumberFormat="1" applyFont="1" applyBorder="1" applyAlignment="1">
      <alignment horizontal="center"/>
    </xf>
    <xf numFmtId="0" fontId="4" fillId="0" borderId="25" xfId="1" applyNumberFormat="1" applyFont="1" applyBorder="1" applyAlignment="1">
      <alignment horizontal="left"/>
    </xf>
    <xf numFmtId="0" fontId="3" fillId="0" borderId="26" xfId="1" applyNumberFormat="1" applyFont="1" applyBorder="1"/>
    <xf numFmtId="2" fontId="7" fillId="0" borderId="14" xfId="1" applyNumberFormat="1" applyFont="1" applyBorder="1" applyProtection="1">
      <protection locked="0"/>
    </xf>
    <xf numFmtId="0" fontId="3" fillId="0" borderId="27" xfId="1" applyNumberFormat="1" applyFont="1" applyBorder="1"/>
    <xf numFmtId="2" fontId="7" fillId="0" borderId="15" xfId="1" applyNumberFormat="1" applyFont="1" applyBorder="1" applyProtection="1">
      <protection locked="0"/>
    </xf>
    <xf numFmtId="2" fontId="7" fillId="0" borderId="13" xfId="1" applyNumberFormat="1" applyFont="1" applyBorder="1" applyProtection="1">
      <protection locked="0"/>
    </xf>
    <xf numFmtId="0" fontId="3" fillId="4" borderId="0" xfId="1" applyNumberFormat="1" applyFont="1" applyFill="1"/>
    <xf numFmtId="2" fontId="7" fillId="0" borderId="0" xfId="1" applyNumberFormat="1" applyFont="1" applyProtection="1">
      <protection locked="0"/>
    </xf>
    <xf numFmtId="2" fontId="7" fillId="0" borderId="19" xfId="1" applyNumberFormat="1" applyFont="1" applyBorder="1" applyProtection="1">
      <protection locked="0"/>
    </xf>
    <xf numFmtId="2" fontId="7" fillId="0" borderId="31" xfId="1" applyNumberFormat="1" applyFont="1" applyBorder="1" applyProtection="1">
      <protection locked="0"/>
    </xf>
    <xf numFmtId="2" fontId="7" fillId="5" borderId="30" xfId="1" applyNumberFormat="1" applyFont="1" applyFill="1" applyBorder="1" applyProtection="1">
      <protection locked="0"/>
    </xf>
    <xf numFmtId="0" fontId="3" fillId="6" borderId="0" xfId="1" applyNumberFormat="1" applyFont="1" applyFill="1"/>
    <xf numFmtId="0" fontId="4" fillId="0" borderId="32" xfId="1" applyNumberFormat="1" applyFont="1" applyBorder="1" applyAlignment="1">
      <alignment horizontal="left"/>
    </xf>
    <xf numFmtId="2" fontId="12" fillId="0" borderId="31" xfId="1" applyNumberFormat="1" applyFont="1" applyBorder="1" applyProtection="1">
      <protection locked="0"/>
    </xf>
    <xf numFmtId="2" fontId="12" fillId="0" borderId="19" xfId="1" applyNumberFormat="1" applyFont="1" applyBorder="1" applyProtection="1">
      <protection locked="0"/>
    </xf>
    <xf numFmtId="2" fontId="12" fillId="5" borderId="30" xfId="1" applyNumberFormat="1" applyFont="1" applyFill="1" applyBorder="1" applyProtection="1">
      <protection locked="0"/>
    </xf>
    <xf numFmtId="0" fontId="4" fillId="0" borderId="33" xfId="1" applyNumberFormat="1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13" fillId="0" borderId="34" xfId="1" applyNumberFormat="1" applyFont="1" applyBorder="1" applyProtection="1">
      <protection locked="0"/>
    </xf>
    <xf numFmtId="0" fontId="3" fillId="0" borderId="0" xfId="1" applyNumberFormat="1" applyFont="1" applyAlignment="1">
      <alignment horizontal="center"/>
    </xf>
    <xf numFmtId="0" fontId="3" fillId="0" borderId="21" xfId="1" applyNumberFormat="1" applyFont="1" applyBorder="1"/>
    <xf numFmtId="0" fontId="3" fillId="0" borderId="19" xfId="1" applyNumberFormat="1" applyFont="1" applyBorder="1"/>
    <xf numFmtId="0" fontId="3" fillId="0" borderId="25" xfId="1" applyNumberFormat="1" applyFont="1" applyBorder="1"/>
    <xf numFmtId="2" fontId="3" fillId="0" borderId="36" xfId="1" applyNumberFormat="1" applyFont="1" applyBorder="1"/>
    <xf numFmtId="2" fontId="11" fillId="0" borderId="8" xfId="1" applyNumberFormat="1" applyFont="1" applyBorder="1"/>
    <xf numFmtId="2" fontId="3" fillId="0" borderId="8" xfId="1" applyNumberFormat="1" applyFont="1" applyBorder="1"/>
    <xf numFmtId="2" fontId="11" fillId="0" borderId="38" xfId="1" applyNumberFormat="1" applyFont="1" applyBorder="1"/>
    <xf numFmtId="2" fontId="11" fillId="0" borderId="27" xfId="1" applyNumberFormat="1" applyFont="1" applyBorder="1"/>
    <xf numFmtId="2" fontId="11" fillId="0" borderId="15" xfId="1" applyNumberFormat="1" applyFont="1" applyBorder="1"/>
    <xf numFmtId="2" fontId="11" fillId="0" borderId="0" xfId="1" applyNumberFormat="1" applyFont="1"/>
    <xf numFmtId="2" fontId="11" fillId="0" borderId="21" xfId="1" applyNumberFormat="1" applyFont="1" applyBorder="1" applyProtection="1">
      <protection locked="0"/>
    </xf>
    <xf numFmtId="165" fontId="11" fillId="0" borderId="21" xfId="1" applyNumberFormat="1" applyFont="1" applyBorder="1" applyProtection="1">
      <protection locked="0"/>
    </xf>
    <xf numFmtId="2" fontId="11" fillId="0" borderId="17" xfId="1" applyNumberFormat="1" applyFont="1" applyBorder="1" applyProtection="1">
      <protection locked="0"/>
    </xf>
    <xf numFmtId="2" fontId="11" fillId="0" borderId="24" xfId="1" applyNumberFormat="1" applyFont="1" applyBorder="1" applyProtection="1">
      <protection locked="0"/>
    </xf>
    <xf numFmtId="2" fontId="11" fillId="0" borderId="39" xfId="1" applyNumberFormat="1" applyFont="1" applyBorder="1" applyProtection="1">
      <protection locked="0"/>
    </xf>
    <xf numFmtId="2" fontId="11" fillId="0" borderId="35" xfId="1" applyNumberFormat="1" applyFont="1" applyBorder="1" applyProtection="1">
      <protection locked="0"/>
    </xf>
    <xf numFmtId="2" fontId="11" fillId="0" borderId="0" xfId="1" applyNumberFormat="1" applyFont="1" applyProtection="1">
      <protection locked="0"/>
    </xf>
    <xf numFmtId="0" fontId="14" fillId="0" borderId="0" xfId="1" applyNumberFormat="1" applyFont="1"/>
    <xf numFmtId="0" fontId="16" fillId="0" borderId="0" xfId="1" applyNumberFormat="1" applyFont="1" applyAlignment="1">
      <alignment horizontal="center"/>
    </xf>
    <xf numFmtId="0" fontId="17" fillId="0" borderId="0" xfId="1" applyNumberFormat="1" applyFont="1" applyAlignment="1">
      <alignment horizontal="center"/>
    </xf>
    <xf numFmtId="0" fontId="2" fillId="2" borderId="0" xfId="1" applyNumberFormat="1" applyFont="1" applyFill="1"/>
    <xf numFmtId="0" fontId="3" fillId="2" borderId="0" xfId="1" applyNumberFormat="1" applyFont="1" applyFill="1"/>
    <xf numFmtId="0" fontId="4" fillId="0" borderId="37" xfId="1" applyNumberFormat="1" applyFont="1" applyBorder="1" applyAlignment="1">
      <alignment horizontal="center"/>
    </xf>
    <xf numFmtId="0" fontId="9" fillId="0" borderId="40" xfId="1" applyNumberFormat="1" applyFont="1" applyBorder="1" applyAlignment="1">
      <alignment horizontal="center"/>
    </xf>
    <xf numFmtId="0" fontId="9" fillId="0" borderId="27" xfId="1" applyNumberFormat="1" applyFont="1" applyBorder="1" applyAlignment="1">
      <alignment horizontal="center"/>
    </xf>
    <xf numFmtId="0" fontId="10" fillId="0" borderId="31" xfId="1" applyNumberFormat="1" applyFont="1" applyBorder="1"/>
    <xf numFmtId="0" fontId="9" fillId="0" borderId="30" xfId="1" applyNumberFormat="1" applyFont="1" applyBorder="1" applyAlignment="1">
      <alignment horizontal="center"/>
    </xf>
    <xf numFmtId="0" fontId="3" fillId="0" borderId="41" xfId="1" applyNumberFormat="1" applyFont="1" applyBorder="1"/>
    <xf numFmtId="0" fontId="3" fillId="0" borderId="0" xfId="1" applyNumberFormat="1" applyFont="1" applyAlignment="1">
      <alignment horizontal="right"/>
    </xf>
    <xf numFmtId="2" fontId="7" fillId="0" borderId="45" xfId="1" applyNumberFormat="1" applyFont="1" applyBorder="1" applyProtection="1">
      <protection locked="0"/>
    </xf>
    <xf numFmtId="2" fontId="7" fillId="0" borderId="46" xfId="1" applyNumberFormat="1" applyFont="1" applyBorder="1" applyProtection="1">
      <protection locked="0"/>
    </xf>
    <xf numFmtId="2" fontId="3" fillId="0" borderId="30" xfId="1" applyNumberFormat="1" applyFont="1" applyBorder="1"/>
    <xf numFmtId="2" fontId="3" fillId="0" borderId="30" xfId="1" applyNumberFormat="1" applyFont="1" applyBorder="1" applyProtection="1">
      <protection locked="0"/>
    </xf>
    <xf numFmtId="2" fontId="3" fillId="0" borderId="31" xfId="1" applyNumberFormat="1" applyFont="1" applyBorder="1" applyProtection="1">
      <protection locked="0"/>
    </xf>
    <xf numFmtId="2" fontId="3" fillId="0" borderId="19" xfId="1" applyNumberFormat="1" applyFont="1" applyBorder="1" applyProtection="1">
      <protection locked="0"/>
    </xf>
    <xf numFmtId="2" fontId="3" fillId="0" borderId="0" xfId="1" applyNumberFormat="1" applyFont="1" applyProtection="1">
      <protection locked="0"/>
    </xf>
    <xf numFmtId="2" fontId="3" fillId="6" borderId="31" xfId="1" applyNumberFormat="1" applyFont="1" applyFill="1" applyBorder="1" applyProtection="1">
      <protection locked="0"/>
    </xf>
    <xf numFmtId="2" fontId="3" fillId="6" borderId="19" xfId="1" applyNumberFormat="1" applyFont="1" applyFill="1" applyBorder="1" applyProtection="1">
      <protection locked="0"/>
    </xf>
    <xf numFmtId="2" fontId="3" fillId="6" borderId="30" xfId="1" applyNumberFormat="1" applyFont="1" applyFill="1" applyBorder="1" applyProtection="1">
      <protection locked="0"/>
    </xf>
    <xf numFmtId="2" fontId="4" fillId="4" borderId="0" xfId="1" applyNumberFormat="1" applyFont="1" applyFill="1" applyAlignment="1">
      <alignment horizontal="center"/>
    </xf>
    <xf numFmtId="2" fontId="3" fillId="0" borderId="45" xfId="1" applyNumberFormat="1" applyFont="1" applyBorder="1" applyProtection="1">
      <protection locked="0"/>
    </xf>
    <xf numFmtId="2" fontId="3" fillId="0" borderId="46" xfId="1" applyNumberFormat="1" applyFont="1" applyBorder="1" applyProtection="1">
      <protection locked="0"/>
    </xf>
    <xf numFmtId="2" fontId="3" fillId="4" borderId="31" xfId="1" applyNumberFormat="1" applyFont="1" applyFill="1" applyBorder="1" applyProtection="1">
      <protection locked="0"/>
    </xf>
    <xf numFmtId="2" fontId="3" fillId="4" borderId="19" xfId="1" applyNumberFormat="1" applyFont="1" applyFill="1" applyBorder="1" applyProtection="1">
      <protection locked="0"/>
    </xf>
    <xf numFmtId="2" fontId="3" fillId="4" borderId="30" xfId="1" applyNumberFormat="1" applyFont="1" applyFill="1" applyBorder="1" applyProtection="1">
      <protection locked="0"/>
    </xf>
    <xf numFmtId="0" fontId="10" fillId="0" borderId="13" xfId="1" applyNumberFormat="1" applyFont="1" applyBorder="1"/>
    <xf numFmtId="0" fontId="9" fillId="0" borderId="3" xfId="1" applyNumberFormat="1" applyFont="1" applyBorder="1" applyAlignment="1">
      <alignment horizontal="center"/>
    </xf>
    <xf numFmtId="2" fontId="3" fillId="0" borderId="22" xfId="1" applyNumberFormat="1" applyFont="1" applyBorder="1" applyProtection="1">
      <protection locked="0"/>
    </xf>
    <xf numFmtId="2" fontId="3" fillId="0" borderId="23" xfId="1" applyNumberFormat="1" applyFont="1" applyBorder="1" applyProtection="1">
      <protection locked="0"/>
    </xf>
    <xf numFmtId="2" fontId="3" fillId="0" borderId="24" xfId="1" applyNumberFormat="1" applyFont="1" applyBorder="1" applyProtection="1">
      <protection locked="0"/>
    </xf>
    <xf numFmtId="2" fontId="3" fillId="0" borderId="14" xfId="1" applyNumberFormat="1" applyFont="1" applyBorder="1" applyProtection="1">
      <protection locked="0"/>
    </xf>
    <xf numFmtId="2" fontId="3" fillId="0" borderId="27" xfId="1" applyNumberFormat="1" applyFont="1" applyBorder="1" applyProtection="1">
      <protection locked="0"/>
    </xf>
    <xf numFmtId="2" fontId="3" fillId="0" borderId="26" xfId="1" applyNumberFormat="1" applyFont="1" applyBorder="1" applyProtection="1">
      <protection locked="0"/>
    </xf>
    <xf numFmtId="2" fontId="3" fillId="0" borderId="15" xfId="1" applyNumberFormat="1" applyFont="1" applyBorder="1" applyProtection="1">
      <protection locked="0"/>
    </xf>
    <xf numFmtId="2" fontId="3" fillId="0" borderId="13" xfId="1" applyNumberFormat="1" applyFont="1" applyBorder="1" applyProtection="1">
      <protection locked="0"/>
    </xf>
    <xf numFmtId="0" fontId="3" fillId="0" borderId="29" xfId="1" applyNumberFormat="1" applyFont="1" applyBorder="1" applyProtection="1">
      <protection locked="0"/>
    </xf>
    <xf numFmtId="2" fontId="3" fillId="0" borderId="29" xfId="1" applyNumberFormat="1" applyFont="1" applyBorder="1"/>
    <xf numFmtId="2" fontId="3" fillId="6" borderId="0" xfId="1" applyNumberFormat="1" applyFont="1" applyFill="1" applyProtection="1">
      <protection locked="0"/>
    </xf>
    <xf numFmtId="165" fontId="3" fillId="0" borderId="33" xfId="1" applyNumberFormat="1" applyFont="1" applyBorder="1" applyProtection="1">
      <protection locked="0"/>
    </xf>
    <xf numFmtId="0" fontId="3" fillId="0" borderId="33" xfId="1" applyNumberFormat="1" applyFont="1" applyBorder="1" applyProtection="1"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0" fontId="3" fillId="3" borderId="1" xfId="1" applyNumberFormat="1" applyFont="1" applyFill="1" applyBorder="1"/>
    <xf numFmtId="0" fontId="3" fillId="3" borderId="3" xfId="1" applyNumberFormat="1" applyFont="1" applyFill="1" applyBorder="1"/>
    <xf numFmtId="0" fontId="3" fillId="3" borderId="4" xfId="1" applyNumberFormat="1" applyFont="1" applyFill="1" applyBorder="1"/>
    <xf numFmtId="0" fontId="3" fillId="3" borderId="1" xfId="1" applyNumberFormat="1" applyFont="1" applyFill="1" applyBorder="1" applyAlignment="1">
      <alignment horizontal="center"/>
    </xf>
    <xf numFmtId="0" fontId="3" fillId="3" borderId="4" xfId="1" applyNumberFormat="1" applyFont="1" applyFill="1" applyBorder="1" applyAlignment="1">
      <alignment horizontal="center"/>
    </xf>
    <xf numFmtId="0" fontId="10" fillId="0" borderId="39" xfId="1" applyNumberFormat="1" applyFont="1" applyBorder="1"/>
    <xf numFmtId="0" fontId="9" fillId="0" borderId="4" xfId="1" applyNumberFormat="1" applyFont="1" applyBorder="1" applyAlignment="1">
      <alignment horizontal="center"/>
    </xf>
    <xf numFmtId="0" fontId="10" fillId="0" borderId="28" xfId="1" applyNumberFormat="1" applyFont="1" applyBorder="1" applyAlignment="1">
      <alignment horizontal="center"/>
    </xf>
    <xf numFmtId="16" fontId="18" fillId="0" borderId="37" xfId="1" applyNumberFormat="1" applyFont="1" applyBorder="1" applyProtection="1">
      <protection locked="0"/>
    </xf>
    <xf numFmtId="2" fontId="18" fillId="0" borderId="47" xfId="1" applyNumberFormat="1" applyFont="1" applyBorder="1" applyProtection="1">
      <protection locked="0"/>
    </xf>
    <xf numFmtId="0" fontId="18" fillId="0" borderId="27" xfId="1" applyNumberFormat="1" applyFont="1" applyBorder="1"/>
    <xf numFmtId="2" fontId="18" fillId="0" borderId="48" xfId="1" applyNumberFormat="1" applyFont="1" applyBorder="1" applyProtection="1">
      <protection locked="0"/>
    </xf>
    <xf numFmtId="10" fontId="18" fillId="0" borderId="48" xfId="1" applyNumberFormat="1" applyFont="1" applyBorder="1" applyAlignment="1" applyProtection="1">
      <alignment horizontal="center" vertical="center"/>
      <protection locked="0"/>
    </xf>
    <xf numFmtId="2" fontId="18" fillId="0" borderId="49" xfId="1" applyNumberFormat="1" applyFont="1" applyBorder="1"/>
    <xf numFmtId="2" fontId="18" fillId="0" borderId="45" xfId="1" applyNumberFormat="1" applyFont="1" applyBorder="1" applyProtection="1">
      <protection locked="0"/>
    </xf>
    <xf numFmtId="2" fontId="18" fillId="0" borderId="46" xfId="1" applyNumberFormat="1" applyFont="1" applyBorder="1" applyProtection="1">
      <protection locked="0"/>
    </xf>
    <xf numFmtId="2" fontId="18" fillId="0" borderId="30" xfId="1" applyNumberFormat="1" applyFont="1" applyBorder="1"/>
    <xf numFmtId="0" fontId="18" fillId="0" borderId="0" xfId="1" applyNumberFormat="1" applyFont="1"/>
    <xf numFmtId="2" fontId="18" fillId="0" borderId="38" xfId="1" applyNumberFormat="1" applyFont="1" applyBorder="1" applyProtection="1">
      <protection locked="0"/>
    </xf>
    <xf numFmtId="2" fontId="18" fillId="0" borderId="54" xfId="1" applyNumberFormat="1" applyFont="1" applyBorder="1" applyProtection="1">
      <protection locked="0"/>
    </xf>
    <xf numFmtId="2" fontId="18" fillId="0" borderId="15" xfId="1" applyNumberFormat="1" applyFont="1" applyBorder="1"/>
    <xf numFmtId="16" fontId="18" fillId="0" borderId="41" xfId="1" applyNumberFormat="1" applyFont="1" applyBorder="1" applyProtection="1">
      <protection locked="0"/>
    </xf>
    <xf numFmtId="2" fontId="18" fillId="0" borderId="42" xfId="1" applyNumberFormat="1" applyFont="1" applyBorder="1" applyProtection="1">
      <protection locked="0"/>
    </xf>
    <xf numFmtId="2" fontId="18" fillId="0" borderId="43" xfId="1" applyNumberFormat="1" applyFont="1" applyBorder="1" applyProtection="1">
      <protection locked="0"/>
    </xf>
    <xf numFmtId="10" fontId="18" fillId="0" borderId="43" xfId="1" applyNumberFormat="1" applyFont="1" applyBorder="1" applyAlignment="1" applyProtection="1">
      <alignment horizontal="center" vertical="center"/>
      <protection locked="0"/>
    </xf>
    <xf numFmtId="2" fontId="18" fillId="0" borderId="44" xfId="1" applyNumberFormat="1" applyFont="1" applyBorder="1"/>
    <xf numFmtId="2" fontId="18" fillId="0" borderId="31" xfId="1" applyNumberFormat="1" applyFont="1" applyBorder="1" applyProtection="1">
      <protection locked="0"/>
    </xf>
    <xf numFmtId="2" fontId="18" fillId="0" borderId="19" xfId="1" applyNumberFormat="1" applyFont="1" applyBorder="1" applyProtection="1">
      <protection locked="0"/>
    </xf>
    <xf numFmtId="2" fontId="18" fillId="0" borderId="30" xfId="1" applyNumberFormat="1" applyFont="1" applyBorder="1" applyProtection="1">
      <protection locked="0"/>
    </xf>
    <xf numFmtId="2" fontId="18" fillId="0" borderId="0" xfId="1" applyNumberFormat="1" applyFont="1" applyProtection="1">
      <protection locked="0"/>
    </xf>
    <xf numFmtId="2" fontId="18" fillId="0" borderId="44" xfId="1" applyNumberFormat="1" applyFont="1" applyBorder="1" applyProtection="1">
      <protection locked="0"/>
    </xf>
    <xf numFmtId="16" fontId="18" fillId="0" borderId="50" xfId="1" applyNumberFormat="1" applyFont="1" applyBorder="1" applyProtection="1">
      <protection locked="0"/>
    </xf>
    <xf numFmtId="2" fontId="18" fillId="0" borderId="51" xfId="1" applyNumberFormat="1" applyFont="1" applyBorder="1" applyProtection="1">
      <protection locked="0"/>
    </xf>
    <xf numFmtId="0" fontId="18" fillId="0" borderId="35" xfId="1" applyNumberFormat="1" applyFont="1" applyBorder="1"/>
    <xf numFmtId="2" fontId="18" fillId="0" borderId="52" xfId="1" applyNumberFormat="1" applyFont="1" applyBorder="1" applyProtection="1">
      <protection locked="0"/>
    </xf>
    <xf numFmtId="10" fontId="18" fillId="0" borderId="52" xfId="1" applyNumberFormat="1" applyFont="1" applyBorder="1" applyAlignment="1" applyProtection="1">
      <alignment horizontal="center" vertical="center"/>
      <protection locked="0"/>
    </xf>
    <xf numFmtId="2" fontId="18" fillId="0" borderId="53" xfId="1" applyNumberFormat="1" applyFont="1" applyBorder="1"/>
    <xf numFmtId="2" fontId="18" fillId="0" borderId="22" xfId="1" applyNumberFormat="1" applyFont="1" applyBorder="1" applyProtection="1">
      <protection locked="0"/>
    </xf>
    <xf numFmtId="2" fontId="18" fillId="0" borderId="23" xfId="1" applyNumberFormat="1" applyFont="1" applyBorder="1" applyProtection="1">
      <protection locked="0"/>
    </xf>
    <xf numFmtId="2" fontId="18" fillId="0" borderId="24" xfId="1" applyNumberFormat="1" applyFont="1" applyBorder="1" applyProtection="1">
      <protection locked="0"/>
    </xf>
    <xf numFmtId="10" fontId="3" fillId="4" borderId="1" xfId="2" applyNumberFormat="1" applyFont="1" applyFill="1" applyBorder="1"/>
    <xf numFmtId="10" fontId="3" fillId="4" borderId="2" xfId="2" applyNumberFormat="1" applyFont="1" applyFill="1" applyBorder="1"/>
    <xf numFmtId="10" fontId="3" fillId="4" borderId="3" xfId="2" applyNumberFormat="1" applyFont="1" applyFill="1" applyBorder="1"/>
    <xf numFmtId="165" fontId="3" fillId="4" borderId="7" xfId="1" applyNumberFormat="1" applyFont="1" applyFill="1" applyBorder="1" applyProtection="1">
      <protection locked="0"/>
    </xf>
    <xf numFmtId="0" fontId="3" fillId="4" borderId="25" xfId="1" applyNumberFormat="1" applyFont="1" applyFill="1" applyBorder="1" applyProtection="1">
      <protection locked="0"/>
    </xf>
    <xf numFmtId="0" fontId="3" fillId="4" borderId="25" xfId="1" applyNumberFormat="1" applyFont="1" applyFill="1" applyBorder="1"/>
    <xf numFmtId="165" fontId="3" fillId="4" borderId="25" xfId="1" applyNumberFormat="1" applyFont="1" applyFill="1" applyBorder="1" applyProtection="1">
      <protection locked="0"/>
    </xf>
    <xf numFmtId="0" fontId="3" fillId="0" borderId="1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9E275BB7-23CE-4744-854A-D4EF2FFC8191}"/>
    <cellStyle name="Porcentaje 2" xfId="2" xr:uid="{CDBA695E-B0AC-4BAD-84D5-163C7D54F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95D3-E6AC-4E8E-A3C8-929045E58AB2}">
  <sheetPr transitionEvaluation="1" codeName="Hoja4">
    <tabColor rgb="FF00B050"/>
  </sheetPr>
  <dimension ref="A1:BB65"/>
  <sheetViews>
    <sheetView tabSelected="1" zoomScale="70" zoomScaleNormal="70" zoomScalePageLayoutView="70" workbookViewId="0">
      <selection activeCell="T4" sqref="T4"/>
    </sheetView>
  </sheetViews>
  <sheetFormatPr baseColWidth="10" defaultColWidth="12.7109375" defaultRowHeight="15.75" x14ac:dyDescent="0.25"/>
  <cols>
    <col min="1" max="1" width="14.28515625" style="2" customWidth="1"/>
    <col min="2" max="3" width="20.7109375" style="2" hidden="1" customWidth="1"/>
    <col min="4" max="4" width="17.85546875" style="2" customWidth="1"/>
    <col min="5" max="5" width="15.5703125" style="2" customWidth="1"/>
    <col min="6" max="6" width="16.5703125" style="2" customWidth="1"/>
    <col min="7" max="7" width="14.140625" style="2" customWidth="1"/>
    <col min="8" max="8" width="15.28515625" style="2" customWidth="1"/>
    <col min="9" max="9" width="10.140625" style="2" customWidth="1"/>
    <col min="10" max="10" width="11.42578125" style="2" bestFit="1" customWidth="1"/>
    <col min="11" max="11" width="15.5703125" style="2" hidden="1" customWidth="1"/>
    <col min="12" max="12" width="11" style="2" hidden="1" customWidth="1"/>
    <col min="13" max="13" width="11.42578125" style="2" hidden="1" customWidth="1"/>
    <col min="14" max="15" width="10.140625" style="2" hidden="1" customWidth="1"/>
    <col min="16" max="16" width="7.5703125" style="2" hidden="1" customWidth="1"/>
    <col min="17" max="17" width="13.5703125" style="2" customWidth="1"/>
    <col min="18" max="18" width="14.28515625" style="2" customWidth="1"/>
    <col min="19" max="19" width="14" style="2" customWidth="1"/>
    <col min="20" max="20" width="14.85546875" style="2" hidden="1" customWidth="1"/>
    <col min="21" max="21" width="11" style="2" hidden="1" customWidth="1"/>
    <col min="22" max="22" width="12.7109375" style="2" hidden="1" customWidth="1"/>
    <col min="23" max="23" width="5.28515625" style="2" customWidth="1"/>
    <col min="24" max="24" width="14.7109375" style="2" customWidth="1"/>
    <col min="25" max="25" width="13" style="2" bestFit="1" customWidth="1"/>
    <col min="26" max="43" width="14" style="2" customWidth="1"/>
    <col min="44" max="51" width="12.7109375" style="2"/>
    <col min="52" max="54" width="0" style="2" hidden="1" customWidth="1"/>
    <col min="55" max="16384" width="12.7109375" style="2"/>
  </cols>
  <sheetData>
    <row r="1" spans="1:54" ht="16.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54" ht="16.5" thickBot="1" x14ac:dyDescent="0.3">
      <c r="F2" s="5"/>
      <c r="I2" s="5"/>
      <c r="T2" s="171" t="s">
        <v>1</v>
      </c>
      <c r="U2" s="172"/>
      <c r="V2" s="173"/>
      <c r="X2" s="171" t="s">
        <v>2</v>
      </c>
      <c r="Y2" s="172"/>
      <c r="Z2" s="173"/>
      <c r="AA2" s="9"/>
      <c r="AB2" s="171" t="s">
        <v>1</v>
      </c>
      <c r="AC2" s="172"/>
      <c r="AD2" s="173"/>
      <c r="AE2" s="9"/>
      <c r="AF2" s="171" t="s">
        <v>3</v>
      </c>
      <c r="AG2" s="172"/>
      <c r="AH2" s="173"/>
      <c r="AI2" s="9"/>
      <c r="AJ2" s="171" t="s">
        <v>4</v>
      </c>
      <c r="AK2" s="172"/>
      <c r="AL2" s="173"/>
      <c r="AM2" s="9"/>
      <c r="AN2" s="171" t="s">
        <v>5</v>
      </c>
      <c r="AO2" s="172"/>
      <c r="AP2" s="173"/>
      <c r="AQ2" s="9"/>
      <c r="AR2" s="171" t="s">
        <v>6</v>
      </c>
      <c r="AS2" s="172"/>
      <c r="AT2" s="173"/>
      <c r="AU2" s="9"/>
      <c r="AV2" s="171" t="s">
        <v>7</v>
      </c>
      <c r="AW2" s="172"/>
      <c r="AX2" s="173"/>
      <c r="AZ2" s="174" t="s">
        <v>8</v>
      </c>
      <c r="BA2" s="175"/>
      <c r="BB2" s="176"/>
    </row>
    <row r="3" spans="1:54" ht="16.5" thickBot="1" x14ac:dyDescent="0.3">
      <c r="A3" s="10"/>
      <c r="I3" s="6" t="s">
        <v>9</v>
      </c>
      <c r="J3" s="11" t="s">
        <v>10</v>
      </c>
      <c r="K3" s="7"/>
      <c r="L3" s="7"/>
      <c r="M3" s="7"/>
      <c r="N3" s="7"/>
      <c r="O3" s="7"/>
      <c r="P3" s="7"/>
      <c r="Q3" s="8" t="s">
        <v>11</v>
      </c>
      <c r="S3" s="11" t="s">
        <v>12</v>
      </c>
      <c r="T3" s="13" t="s">
        <v>10</v>
      </c>
      <c r="U3" s="13" t="s">
        <v>11</v>
      </c>
      <c r="V3" s="13" t="s">
        <v>12</v>
      </c>
      <c r="X3" s="11" t="s">
        <v>10</v>
      </c>
      <c r="Y3" s="11" t="s">
        <v>11</v>
      </c>
      <c r="Z3" s="11" t="s">
        <v>12</v>
      </c>
      <c r="AA3" s="9"/>
      <c r="AB3" s="11" t="s">
        <v>10</v>
      </c>
      <c r="AC3" s="11" t="s">
        <v>11</v>
      </c>
      <c r="AD3" s="11" t="s">
        <v>12</v>
      </c>
      <c r="AE3" s="9"/>
      <c r="AF3" s="11" t="s">
        <v>10</v>
      </c>
      <c r="AG3" s="11" t="s">
        <v>11</v>
      </c>
      <c r="AH3" s="11" t="s">
        <v>12</v>
      </c>
      <c r="AI3" s="9"/>
      <c r="AJ3" s="11" t="s">
        <v>10</v>
      </c>
      <c r="AK3" s="11" t="s">
        <v>11</v>
      </c>
      <c r="AL3" s="11" t="s">
        <v>12</v>
      </c>
      <c r="AM3" s="9"/>
      <c r="AN3" s="11" t="s">
        <v>10</v>
      </c>
      <c r="AO3" s="11" t="s">
        <v>11</v>
      </c>
      <c r="AP3" s="11" t="s">
        <v>12</v>
      </c>
      <c r="AQ3" s="9"/>
      <c r="AR3" s="11" t="s">
        <v>10</v>
      </c>
      <c r="AS3" s="11" t="s">
        <v>11</v>
      </c>
      <c r="AT3" s="11" t="s">
        <v>12</v>
      </c>
      <c r="AU3" s="9"/>
      <c r="AV3" s="11" t="s">
        <v>10</v>
      </c>
      <c r="AW3" s="11" t="s">
        <v>11</v>
      </c>
      <c r="AX3" s="11" t="s">
        <v>12</v>
      </c>
      <c r="AZ3" s="11" t="s">
        <v>10</v>
      </c>
      <c r="BA3" s="11" t="s">
        <v>11</v>
      </c>
      <c r="BB3" s="11" t="s">
        <v>12</v>
      </c>
    </row>
    <row r="4" spans="1:54" ht="16.5" thickBot="1" x14ac:dyDescent="0.3">
      <c r="D4" s="14" t="s">
        <v>13</v>
      </c>
      <c r="E4" s="123">
        <v>45485</v>
      </c>
      <c r="J4" s="15">
        <f>ROUND(G9,2)</f>
        <v>714.53</v>
      </c>
      <c r="K4" s="16"/>
      <c r="L4" s="16"/>
      <c r="M4" s="16"/>
      <c r="N4" s="16"/>
      <c r="O4" s="16"/>
      <c r="P4" s="16"/>
      <c r="Q4" s="17">
        <f>ROUND(+G16,2)</f>
        <v>225.96</v>
      </c>
      <c r="R4" s="18">
        <f>J4/S4</f>
        <v>0.75974226201235517</v>
      </c>
      <c r="S4" s="17">
        <f>J4+Q4</f>
        <v>940.49</v>
      </c>
      <c r="T4" s="15">
        <v>111.78</v>
      </c>
      <c r="U4" s="15">
        <v>35.349999999999994</v>
      </c>
      <c r="V4" s="17">
        <f>T4+U4</f>
        <v>147.13</v>
      </c>
      <c r="X4" s="127">
        <v>113.04</v>
      </c>
      <c r="Y4" s="128">
        <v>35.74</v>
      </c>
      <c r="Z4" s="17">
        <f>X4+Y4</f>
        <v>148.78</v>
      </c>
      <c r="AA4" s="19"/>
      <c r="AB4" s="124">
        <v>111.78847643249793</v>
      </c>
      <c r="AC4" s="126">
        <v>35.351523567502056</v>
      </c>
      <c r="AD4" s="17">
        <f>AB4+AC4</f>
        <v>147.13999999999999</v>
      </c>
      <c r="AE4" s="19"/>
      <c r="AF4" s="124">
        <v>142.84674010356304</v>
      </c>
      <c r="AG4" s="126">
        <v>45.173259896436974</v>
      </c>
      <c r="AH4" s="17">
        <f>AF4+AG4</f>
        <v>188.02</v>
      </c>
      <c r="AI4" s="19"/>
      <c r="AJ4" s="126">
        <v>61.729058788503863</v>
      </c>
      <c r="AK4" s="125">
        <v>19.520941211496137</v>
      </c>
      <c r="AL4" s="17">
        <f>AJ4+AK4</f>
        <v>81.25</v>
      </c>
      <c r="AM4" s="19"/>
      <c r="AN4" s="15">
        <f>+J4-SUM(X4,AB4,AF4,AJ4)</f>
        <v>285.12572467543509</v>
      </c>
      <c r="AO4" s="15">
        <f>Q4-SUM(Y4,AC4,AG4,AK4)</f>
        <v>90.174275324564832</v>
      </c>
      <c r="AP4" s="17">
        <f>AN4+AO4</f>
        <v>375.29999999999995</v>
      </c>
      <c r="AQ4" s="19"/>
      <c r="AR4" s="15">
        <f>J4-X4</f>
        <v>601.49</v>
      </c>
      <c r="AS4" s="15">
        <f>Q4-Y4</f>
        <v>190.22</v>
      </c>
      <c r="AT4" s="17">
        <f>AR4+AS4</f>
        <v>791.71</v>
      </c>
      <c r="AU4" s="102"/>
      <c r="AV4" s="126">
        <v>285.14</v>
      </c>
      <c r="AW4" s="125">
        <v>90.170000000000073</v>
      </c>
      <c r="AX4" s="17">
        <f>+AV4+AW4</f>
        <v>375.31000000000006</v>
      </c>
      <c r="AZ4" s="20">
        <v>61.74</v>
      </c>
      <c r="BA4" s="20">
        <f>+BB4-AZ4</f>
        <v>19.520000000000003</v>
      </c>
      <c r="BB4" s="21">
        <v>81.260000000000005</v>
      </c>
    </row>
    <row r="5" spans="1:54" x14ac:dyDescent="0.25">
      <c r="A5" s="22"/>
      <c r="F5" s="22" t="s">
        <v>14</v>
      </c>
      <c r="I5" s="22" t="s">
        <v>15</v>
      </c>
    </row>
    <row r="6" spans="1:54" ht="16.5" thickBot="1" x14ac:dyDescent="0.3">
      <c r="Y6" s="4"/>
      <c r="AB6" s="4"/>
    </row>
    <row r="7" spans="1:54" x14ac:dyDescent="0.25">
      <c r="F7" s="23" t="s">
        <v>9</v>
      </c>
      <c r="G7" s="24" t="s">
        <v>16</v>
      </c>
      <c r="I7" s="25" t="s">
        <v>17</v>
      </c>
      <c r="J7" s="26" t="s">
        <v>10</v>
      </c>
      <c r="Q7" s="26" t="s">
        <v>18</v>
      </c>
      <c r="R7" s="27"/>
      <c r="S7" s="28" t="s">
        <v>19</v>
      </c>
      <c r="T7" s="29" t="s">
        <v>10</v>
      </c>
      <c r="U7" s="30" t="s">
        <v>11</v>
      </c>
      <c r="V7" s="31" t="s">
        <v>12</v>
      </c>
      <c r="X7" s="29" t="s">
        <v>10</v>
      </c>
      <c r="Y7" s="30" t="s">
        <v>11</v>
      </c>
      <c r="Z7" s="31" t="s">
        <v>12</v>
      </c>
      <c r="AA7" s="32"/>
      <c r="AB7" s="29" t="s">
        <v>10</v>
      </c>
      <c r="AC7" s="30" t="s">
        <v>11</v>
      </c>
      <c r="AD7" s="31" t="s">
        <v>12</v>
      </c>
      <c r="AE7" s="32"/>
      <c r="AF7" s="29" t="s">
        <v>10</v>
      </c>
      <c r="AG7" s="30" t="s">
        <v>11</v>
      </c>
      <c r="AH7" s="31" t="s">
        <v>12</v>
      </c>
      <c r="AI7" s="32"/>
      <c r="AJ7" s="29" t="s">
        <v>10</v>
      </c>
      <c r="AK7" s="30" t="s">
        <v>11</v>
      </c>
      <c r="AL7" s="31" t="s">
        <v>12</v>
      </c>
      <c r="AM7" s="32"/>
      <c r="AN7" s="29" t="s">
        <v>10</v>
      </c>
      <c r="AO7" s="30" t="s">
        <v>11</v>
      </c>
      <c r="AP7" s="31" t="s">
        <v>12</v>
      </c>
      <c r="AQ7" s="32"/>
      <c r="AR7" s="29" t="s">
        <v>10</v>
      </c>
      <c r="AS7" s="30" t="s">
        <v>11</v>
      </c>
      <c r="AT7" s="31" t="s">
        <v>12</v>
      </c>
      <c r="AU7" s="32"/>
      <c r="AV7" s="29" t="s">
        <v>10</v>
      </c>
      <c r="AW7" s="30" t="s">
        <v>11</v>
      </c>
      <c r="AX7" s="31" t="s">
        <v>12</v>
      </c>
      <c r="AZ7" s="29" t="s">
        <v>10</v>
      </c>
      <c r="BA7" s="30" t="s">
        <v>11</v>
      </c>
      <c r="BB7" s="31" t="s">
        <v>12</v>
      </c>
    </row>
    <row r="8" spans="1:54" ht="16.5" thickBot="1" x14ac:dyDescent="0.3">
      <c r="F8" s="33"/>
      <c r="G8" s="34"/>
      <c r="I8" s="35" t="s">
        <v>24</v>
      </c>
      <c r="J8" s="36"/>
      <c r="Q8" s="37"/>
      <c r="R8" s="38" t="s">
        <v>25</v>
      </c>
      <c r="S8" s="39" t="s">
        <v>26</v>
      </c>
      <c r="T8" s="40"/>
      <c r="U8" s="41"/>
      <c r="V8" s="42" t="s">
        <v>26</v>
      </c>
      <c r="X8" s="40"/>
      <c r="Y8" s="41"/>
      <c r="Z8" s="42" t="s">
        <v>26</v>
      </c>
      <c r="AA8" s="32"/>
      <c r="AB8" s="40"/>
      <c r="AC8" s="41"/>
      <c r="AD8" s="42" t="s">
        <v>26</v>
      </c>
      <c r="AE8" s="32"/>
      <c r="AF8" s="40"/>
      <c r="AG8" s="41"/>
      <c r="AH8" s="42" t="s">
        <v>26</v>
      </c>
      <c r="AI8" s="32"/>
      <c r="AJ8" s="40"/>
      <c r="AK8" s="41"/>
      <c r="AL8" s="42" t="s">
        <v>26</v>
      </c>
      <c r="AM8" s="32"/>
      <c r="AN8" s="40"/>
      <c r="AO8" s="41"/>
      <c r="AP8" s="42" t="s">
        <v>26</v>
      </c>
      <c r="AQ8" s="32"/>
      <c r="AR8" s="40"/>
      <c r="AS8" s="41"/>
      <c r="AT8" s="42" t="s">
        <v>26</v>
      </c>
      <c r="AU8" s="32"/>
      <c r="AV8" s="40"/>
      <c r="AW8" s="41"/>
      <c r="AX8" s="42" t="s">
        <v>26</v>
      </c>
      <c r="AZ8" s="40"/>
      <c r="BA8" s="41"/>
      <c r="BB8" s="42" t="s">
        <v>26</v>
      </c>
    </row>
    <row r="9" spans="1:54" x14ac:dyDescent="0.25">
      <c r="F9" s="43" t="s">
        <v>10</v>
      </c>
      <c r="G9" s="167">
        <v>714.53380000000004</v>
      </c>
      <c r="I9" s="44"/>
      <c r="J9" s="113"/>
      <c r="K9" s="46"/>
      <c r="L9" s="46"/>
      <c r="M9" s="46"/>
      <c r="N9" s="46"/>
      <c r="O9" s="46"/>
      <c r="P9" s="46"/>
      <c r="Q9" s="114"/>
      <c r="R9" s="115"/>
      <c r="S9" s="116"/>
      <c r="T9" s="117"/>
      <c r="U9" s="113"/>
      <c r="V9" s="116"/>
      <c r="W9" s="49"/>
      <c r="X9" s="117"/>
      <c r="Y9" s="113"/>
      <c r="Z9" s="116"/>
      <c r="AA9" s="98"/>
      <c r="AB9" s="117"/>
      <c r="AC9" s="113"/>
      <c r="AD9" s="116"/>
      <c r="AE9" s="98"/>
      <c r="AF9" s="117"/>
      <c r="AG9" s="113"/>
      <c r="AH9" s="116"/>
      <c r="AI9" s="50"/>
      <c r="AJ9" s="48"/>
      <c r="AK9" s="45"/>
      <c r="AL9" s="47"/>
      <c r="AM9" s="50"/>
      <c r="AN9" s="48"/>
      <c r="AO9" s="45"/>
      <c r="AP9" s="47"/>
      <c r="AQ9" s="50"/>
      <c r="AR9" s="48"/>
      <c r="AS9" s="45"/>
      <c r="AT9" s="47"/>
      <c r="AU9" s="50"/>
      <c r="AV9" s="48"/>
      <c r="AW9" s="45"/>
      <c r="AX9" s="47"/>
      <c r="AZ9" s="48"/>
      <c r="BA9" s="45"/>
      <c r="BB9" s="47"/>
    </row>
    <row r="10" spans="1:54" x14ac:dyDescent="0.25">
      <c r="F10" s="43" t="s">
        <v>20</v>
      </c>
      <c r="G10" s="168"/>
      <c r="H10" s="4"/>
      <c r="I10" s="118">
        <v>1</v>
      </c>
      <c r="J10" s="97">
        <v>713.99</v>
      </c>
      <c r="Q10" s="98">
        <v>225.27</v>
      </c>
      <c r="R10" s="119"/>
      <c r="S10" s="95">
        <v>939.26</v>
      </c>
      <c r="T10" s="96">
        <v>100.46</v>
      </c>
      <c r="U10" s="97">
        <v>31.700000000000003</v>
      </c>
      <c r="V10" s="95">
        <v>132.16</v>
      </c>
      <c r="W10" s="49"/>
      <c r="X10" s="96">
        <v>114.66</v>
      </c>
      <c r="Y10" s="97">
        <v>36.18</v>
      </c>
      <c r="Z10" s="95">
        <v>150.84</v>
      </c>
      <c r="AA10" s="98"/>
      <c r="AB10" s="96">
        <v>114.66</v>
      </c>
      <c r="AC10" s="97">
        <v>36.18</v>
      </c>
      <c r="AD10" s="95">
        <v>150.84</v>
      </c>
      <c r="AE10" s="98"/>
      <c r="AF10" s="96">
        <v>114.66</v>
      </c>
      <c r="AG10" s="97">
        <v>36.18</v>
      </c>
      <c r="AH10" s="95">
        <v>150.84</v>
      </c>
      <c r="AI10" s="50"/>
      <c r="AJ10" s="96">
        <v>114.66</v>
      </c>
      <c r="AK10" s="97">
        <v>36.18</v>
      </c>
      <c r="AL10" s="95">
        <v>150.84</v>
      </c>
      <c r="AM10" s="98"/>
      <c r="AN10" s="96">
        <v>114.66</v>
      </c>
      <c r="AO10" s="97">
        <v>36.18</v>
      </c>
      <c r="AP10" s="95">
        <v>150.84</v>
      </c>
      <c r="AQ10" s="98"/>
      <c r="AR10" s="96">
        <v>599.33000000000004</v>
      </c>
      <c r="AS10" s="97">
        <v>189.09</v>
      </c>
      <c r="AT10" s="95">
        <v>788.42000000000007</v>
      </c>
      <c r="AU10" s="98"/>
      <c r="AV10" s="96">
        <v>114.66</v>
      </c>
      <c r="AW10" s="97">
        <v>36.170000000000016</v>
      </c>
      <c r="AX10" s="95">
        <v>150.83000000000001</v>
      </c>
      <c r="AZ10" s="52">
        <v>62.18</v>
      </c>
      <c r="BA10" s="51">
        <v>19.619999999999997</v>
      </c>
      <c r="BB10" s="53">
        <v>81.8</v>
      </c>
    </row>
    <row r="11" spans="1:54" x14ac:dyDescent="0.25">
      <c r="F11" s="43" t="s">
        <v>21</v>
      </c>
      <c r="G11" s="168"/>
      <c r="H11" s="4"/>
      <c r="I11" s="118">
        <v>2</v>
      </c>
      <c r="J11" s="97">
        <v>698.94</v>
      </c>
      <c r="Q11" s="98">
        <v>202.49</v>
      </c>
      <c r="R11" s="119"/>
      <c r="S11" s="95">
        <v>901.43000000000006</v>
      </c>
      <c r="T11" s="96">
        <v>95.42</v>
      </c>
      <c r="U11" s="97">
        <v>27.649999999999991</v>
      </c>
      <c r="V11" s="95">
        <v>123.07</v>
      </c>
      <c r="W11" s="49"/>
      <c r="X11" s="96">
        <v>115.73</v>
      </c>
      <c r="Y11" s="97">
        <v>33.520000000000003</v>
      </c>
      <c r="Z11" s="95">
        <v>149.25</v>
      </c>
      <c r="AA11" s="98"/>
      <c r="AB11" s="96">
        <v>115.73</v>
      </c>
      <c r="AC11" s="97">
        <v>33.520000000000003</v>
      </c>
      <c r="AD11" s="95">
        <v>149.25</v>
      </c>
      <c r="AE11" s="98"/>
      <c r="AF11" s="96">
        <v>115.73</v>
      </c>
      <c r="AG11" s="97">
        <v>33.520000000000003</v>
      </c>
      <c r="AH11" s="95">
        <v>149.25</v>
      </c>
      <c r="AI11" s="50"/>
      <c r="AJ11" s="96">
        <v>115.73</v>
      </c>
      <c r="AK11" s="97">
        <v>33.520000000000003</v>
      </c>
      <c r="AL11" s="95">
        <v>149.25</v>
      </c>
      <c r="AM11" s="98"/>
      <c r="AN11" s="96">
        <v>115.73</v>
      </c>
      <c r="AO11" s="97">
        <v>33.520000000000003</v>
      </c>
      <c r="AP11" s="95">
        <v>149.25</v>
      </c>
      <c r="AQ11" s="98"/>
      <c r="AR11" s="96">
        <v>583.21</v>
      </c>
      <c r="AS11" s="97">
        <v>168.97</v>
      </c>
      <c r="AT11" s="95">
        <v>752.18000000000006</v>
      </c>
      <c r="AU11" s="98"/>
      <c r="AV11" s="96">
        <v>115.71</v>
      </c>
      <c r="AW11" s="97">
        <v>33.519999999999996</v>
      </c>
      <c r="AX11" s="95">
        <v>149.22999999999999</v>
      </c>
      <c r="AZ11" s="52">
        <v>59.8</v>
      </c>
      <c r="BA11" s="51">
        <v>17.320000000000007</v>
      </c>
      <c r="BB11" s="53">
        <v>77.12</v>
      </c>
    </row>
    <row r="12" spans="1:54" x14ac:dyDescent="0.25">
      <c r="F12" s="43" t="s">
        <v>22</v>
      </c>
      <c r="G12" s="168"/>
      <c r="H12" s="4"/>
      <c r="I12" s="118">
        <v>3</v>
      </c>
      <c r="J12" s="97">
        <v>723.19</v>
      </c>
      <c r="Q12" s="98">
        <v>199.95</v>
      </c>
      <c r="R12" s="119"/>
      <c r="S12" s="95">
        <v>923.1400000000001</v>
      </c>
      <c r="T12" s="96">
        <v>94.85</v>
      </c>
      <c r="U12" s="97">
        <v>26.22</v>
      </c>
      <c r="V12" s="95">
        <v>121.07</v>
      </c>
      <c r="X12" s="96">
        <v>111.74</v>
      </c>
      <c r="Y12" s="97">
        <v>30.9</v>
      </c>
      <c r="Z12" s="95">
        <v>142.63999999999999</v>
      </c>
      <c r="AA12" s="98"/>
      <c r="AB12" s="96">
        <v>111.74</v>
      </c>
      <c r="AC12" s="97">
        <v>30.9</v>
      </c>
      <c r="AD12" s="95">
        <v>142.63999999999999</v>
      </c>
      <c r="AE12" s="98"/>
      <c r="AF12" s="96">
        <v>111.74</v>
      </c>
      <c r="AG12" s="97">
        <v>30.9</v>
      </c>
      <c r="AH12" s="95">
        <v>142.63999999999999</v>
      </c>
      <c r="AI12" s="50"/>
      <c r="AJ12" s="96">
        <v>111.74</v>
      </c>
      <c r="AK12" s="97">
        <v>30.9</v>
      </c>
      <c r="AL12" s="95">
        <v>142.63999999999999</v>
      </c>
      <c r="AM12" s="98"/>
      <c r="AN12" s="96">
        <v>111.74</v>
      </c>
      <c r="AO12" s="97">
        <v>30.9</v>
      </c>
      <c r="AP12" s="95">
        <v>142.63999999999999</v>
      </c>
      <c r="AQ12" s="98"/>
      <c r="AR12" s="96">
        <v>611.45000000000005</v>
      </c>
      <c r="AS12" s="97">
        <v>169.04999999999998</v>
      </c>
      <c r="AT12" s="95">
        <v>780.5</v>
      </c>
      <c r="AU12" s="98"/>
      <c r="AV12" s="96">
        <v>111.75</v>
      </c>
      <c r="AW12" s="97">
        <v>30.900000000000006</v>
      </c>
      <c r="AX12" s="95">
        <v>142.65</v>
      </c>
      <c r="AZ12" s="52">
        <v>59.76</v>
      </c>
      <c r="BA12" s="51">
        <v>16.520000000000003</v>
      </c>
      <c r="BB12" s="53">
        <v>76.28</v>
      </c>
    </row>
    <row r="13" spans="1:54" x14ac:dyDescent="0.25">
      <c r="F13" s="43" t="s">
        <v>23</v>
      </c>
      <c r="G13" s="168"/>
      <c r="H13" s="4"/>
      <c r="I13" s="118">
        <v>4</v>
      </c>
      <c r="J13" s="97">
        <v>704.32</v>
      </c>
      <c r="Q13" s="98">
        <v>223.29</v>
      </c>
      <c r="R13" s="119"/>
      <c r="S13" s="95">
        <v>927.61</v>
      </c>
      <c r="T13" s="96">
        <v>105.16</v>
      </c>
      <c r="U13" s="97">
        <v>33.340000000000003</v>
      </c>
      <c r="V13" s="101">
        <v>138.5</v>
      </c>
      <c r="W13" s="54"/>
      <c r="X13" s="99">
        <v>112.01</v>
      </c>
      <c r="Y13" s="100">
        <v>35.51</v>
      </c>
      <c r="Z13" s="101">
        <v>147.52000000000001</v>
      </c>
      <c r="AA13" s="98"/>
      <c r="AB13" s="99">
        <v>112.01</v>
      </c>
      <c r="AC13" s="100">
        <v>35.51</v>
      </c>
      <c r="AD13" s="101">
        <v>147.52000000000001</v>
      </c>
      <c r="AE13" s="98"/>
      <c r="AF13" s="99">
        <v>112.01</v>
      </c>
      <c r="AG13" s="100">
        <v>35.51</v>
      </c>
      <c r="AH13" s="101">
        <v>147.52000000000001</v>
      </c>
      <c r="AI13" s="50"/>
      <c r="AJ13" s="99">
        <v>112.01</v>
      </c>
      <c r="AK13" s="100">
        <v>35.51</v>
      </c>
      <c r="AL13" s="101">
        <v>147.52000000000001</v>
      </c>
      <c r="AM13" s="98"/>
      <c r="AN13" s="99">
        <v>112.01</v>
      </c>
      <c r="AO13" s="100">
        <v>35.51</v>
      </c>
      <c r="AP13" s="101">
        <v>147.52000000000001</v>
      </c>
      <c r="AQ13" s="98"/>
      <c r="AR13" s="99">
        <v>592.31000000000006</v>
      </c>
      <c r="AS13" s="97">
        <v>187.78</v>
      </c>
      <c r="AT13" s="95">
        <v>780.09</v>
      </c>
      <c r="AU13" s="98"/>
      <c r="AV13" s="96">
        <v>112.01</v>
      </c>
      <c r="AW13" s="97">
        <v>35.510000000000005</v>
      </c>
      <c r="AX13" s="95">
        <v>147.52000000000001</v>
      </c>
      <c r="AZ13" s="52">
        <v>58.87</v>
      </c>
      <c r="BA13" s="51">
        <v>18.670000000000009</v>
      </c>
      <c r="BB13" s="53">
        <v>77.540000000000006</v>
      </c>
    </row>
    <row r="14" spans="1:54" x14ac:dyDescent="0.25">
      <c r="F14" s="55" t="s">
        <v>27</v>
      </c>
      <c r="G14" s="169"/>
      <c r="H14" s="4"/>
      <c r="I14" s="118">
        <v>5</v>
      </c>
      <c r="J14" s="97">
        <v>535.11</v>
      </c>
      <c r="Q14" s="98">
        <v>166.37</v>
      </c>
      <c r="R14" s="119"/>
      <c r="S14" s="95">
        <v>701.48</v>
      </c>
      <c r="T14" s="96">
        <v>77.31</v>
      </c>
      <c r="U14" s="97">
        <v>24.03</v>
      </c>
      <c r="V14" s="101">
        <v>101.34</v>
      </c>
      <c r="W14" s="54"/>
      <c r="X14" s="99">
        <v>87.47</v>
      </c>
      <c r="Y14" s="100">
        <v>27.2</v>
      </c>
      <c r="Z14" s="101">
        <v>114.67</v>
      </c>
      <c r="AA14" s="98"/>
      <c r="AB14" s="99">
        <v>87.47</v>
      </c>
      <c r="AC14" s="100">
        <v>27.2</v>
      </c>
      <c r="AD14" s="101">
        <v>114.67</v>
      </c>
      <c r="AE14" s="98"/>
      <c r="AF14" s="99">
        <v>87.47</v>
      </c>
      <c r="AG14" s="100">
        <v>27.2</v>
      </c>
      <c r="AH14" s="101">
        <v>114.67</v>
      </c>
      <c r="AI14" s="50"/>
      <c r="AJ14" s="99">
        <v>87.47</v>
      </c>
      <c r="AK14" s="100">
        <v>27.2</v>
      </c>
      <c r="AL14" s="101">
        <v>114.67</v>
      </c>
      <c r="AM14" s="98"/>
      <c r="AN14" s="99">
        <v>87.47</v>
      </c>
      <c r="AO14" s="100">
        <v>27.2</v>
      </c>
      <c r="AP14" s="101">
        <v>114.67</v>
      </c>
      <c r="AQ14" s="98"/>
      <c r="AR14" s="99">
        <v>447.64</v>
      </c>
      <c r="AS14" s="97">
        <v>139.17000000000002</v>
      </c>
      <c r="AT14" s="95">
        <v>586.80999999999995</v>
      </c>
      <c r="AU14" s="98"/>
      <c r="AV14" s="96">
        <v>87.47</v>
      </c>
      <c r="AW14" s="97">
        <v>27.200000000000003</v>
      </c>
      <c r="AX14" s="95">
        <v>114.67</v>
      </c>
      <c r="AZ14" s="52">
        <v>42.38</v>
      </c>
      <c r="BA14" s="51">
        <v>13.18</v>
      </c>
      <c r="BB14" s="53">
        <v>55.56</v>
      </c>
    </row>
    <row r="15" spans="1:54" x14ac:dyDescent="0.25">
      <c r="F15" s="55" t="s">
        <v>28</v>
      </c>
      <c r="G15" s="169"/>
      <c r="H15" s="4"/>
      <c r="I15" s="118">
        <v>6</v>
      </c>
      <c r="J15" s="97">
        <v>725.74</v>
      </c>
      <c r="K15" s="97"/>
      <c r="L15" s="97"/>
      <c r="M15" s="97"/>
      <c r="N15" s="97"/>
      <c r="O15" s="97"/>
      <c r="P15" s="97"/>
      <c r="Q15" s="98">
        <v>213.26</v>
      </c>
      <c r="R15" s="119"/>
      <c r="S15" s="95">
        <v>939</v>
      </c>
      <c r="T15" s="96">
        <v>102.06</v>
      </c>
      <c r="U15" s="97">
        <v>29.990000000000009</v>
      </c>
      <c r="V15" s="101">
        <v>132.05000000000001</v>
      </c>
      <c r="W15" s="120"/>
      <c r="X15" s="99">
        <v>119.05</v>
      </c>
      <c r="Y15" s="100">
        <v>34.979999999999997</v>
      </c>
      <c r="Z15" s="101">
        <v>154.03</v>
      </c>
      <c r="AA15" s="98"/>
      <c r="AB15" s="99">
        <v>119.05</v>
      </c>
      <c r="AC15" s="100">
        <v>34.979999999999997</v>
      </c>
      <c r="AD15" s="101">
        <v>154.03</v>
      </c>
      <c r="AE15" s="98"/>
      <c r="AF15" s="99">
        <v>119.05</v>
      </c>
      <c r="AG15" s="100">
        <v>34.979999999999997</v>
      </c>
      <c r="AH15" s="101">
        <v>154.03</v>
      </c>
      <c r="AI15" s="50"/>
      <c r="AJ15" s="99">
        <v>119.05</v>
      </c>
      <c r="AK15" s="100">
        <v>34.979999999999997</v>
      </c>
      <c r="AL15" s="101">
        <v>154.03</v>
      </c>
      <c r="AM15" s="98"/>
      <c r="AN15" s="99">
        <v>119.05</v>
      </c>
      <c r="AO15" s="100">
        <v>34.979999999999997</v>
      </c>
      <c r="AP15" s="101">
        <v>154.03</v>
      </c>
      <c r="AQ15" s="98"/>
      <c r="AR15" s="99">
        <v>606.69000000000005</v>
      </c>
      <c r="AS15" s="97">
        <v>178.28</v>
      </c>
      <c r="AT15" s="95">
        <v>784.97</v>
      </c>
      <c r="AU15" s="98"/>
      <c r="AV15" s="96">
        <v>119.05</v>
      </c>
      <c r="AW15" s="97">
        <v>34.980000000000004</v>
      </c>
      <c r="AX15" s="95">
        <v>154.03</v>
      </c>
      <c r="AZ15" s="56">
        <v>58.87</v>
      </c>
      <c r="BA15" s="57">
        <v>17.300000000000004</v>
      </c>
      <c r="BB15" s="58">
        <v>76.17</v>
      </c>
    </row>
    <row r="16" spans="1:54" x14ac:dyDescent="0.25">
      <c r="F16" s="43" t="s">
        <v>11</v>
      </c>
      <c r="G16" s="170">
        <v>225.95949999999999</v>
      </c>
      <c r="H16" s="4"/>
      <c r="I16" s="118">
        <v>7</v>
      </c>
      <c r="J16" s="97">
        <v>729.28</v>
      </c>
      <c r="Q16" s="98">
        <v>237.39</v>
      </c>
      <c r="R16" s="119"/>
      <c r="S16" s="95">
        <v>966.67</v>
      </c>
      <c r="T16" s="96">
        <v>103.92</v>
      </c>
      <c r="U16" s="97">
        <v>33.83</v>
      </c>
      <c r="V16" s="101">
        <v>137.75</v>
      </c>
      <c r="W16" s="54"/>
      <c r="X16" s="99">
        <v>115.65</v>
      </c>
      <c r="Y16" s="100">
        <v>37.65</v>
      </c>
      <c r="Z16" s="101">
        <v>153.30000000000001</v>
      </c>
      <c r="AA16" s="98"/>
      <c r="AB16" s="99">
        <v>115.65</v>
      </c>
      <c r="AC16" s="100">
        <v>37.65</v>
      </c>
      <c r="AD16" s="101">
        <v>153.30000000000001</v>
      </c>
      <c r="AE16" s="98"/>
      <c r="AF16" s="99">
        <v>115.65</v>
      </c>
      <c r="AG16" s="100">
        <v>37.65</v>
      </c>
      <c r="AH16" s="101">
        <v>153.30000000000001</v>
      </c>
      <c r="AI16" s="50"/>
      <c r="AJ16" s="99">
        <v>115.65</v>
      </c>
      <c r="AK16" s="100">
        <v>37.65</v>
      </c>
      <c r="AL16" s="101">
        <v>153.30000000000001</v>
      </c>
      <c r="AM16" s="98"/>
      <c r="AN16" s="99">
        <v>115.65</v>
      </c>
      <c r="AO16" s="100">
        <v>37.65</v>
      </c>
      <c r="AP16" s="101">
        <v>153.30000000000001</v>
      </c>
      <c r="AQ16" s="98"/>
      <c r="AR16" s="99">
        <v>613.63</v>
      </c>
      <c r="AS16" s="97">
        <v>199.73999999999998</v>
      </c>
      <c r="AT16" s="95">
        <v>813.37</v>
      </c>
      <c r="AU16" s="98"/>
      <c r="AV16" s="96">
        <v>115.65</v>
      </c>
      <c r="AW16" s="97">
        <v>37.639999999999986</v>
      </c>
      <c r="AX16" s="95">
        <v>153.29</v>
      </c>
      <c r="AZ16" s="56">
        <v>60.07</v>
      </c>
      <c r="BA16" s="57">
        <v>19.559999999999995</v>
      </c>
      <c r="BB16" s="58">
        <v>79.63</v>
      </c>
    </row>
    <row r="17" spans="1:54" ht="16.5" thickBot="1" x14ac:dyDescent="0.3">
      <c r="F17" s="43" t="s">
        <v>26</v>
      </c>
      <c r="G17" s="33"/>
      <c r="H17" s="4"/>
      <c r="I17" s="118">
        <v>8</v>
      </c>
      <c r="J17" s="97">
        <v>622.96</v>
      </c>
      <c r="Q17" s="98">
        <v>258.44</v>
      </c>
      <c r="R17" s="119"/>
      <c r="S17" s="95">
        <v>881.40000000000009</v>
      </c>
      <c r="T17" s="96">
        <v>91.73</v>
      </c>
      <c r="U17" s="97">
        <v>38.059999999999988</v>
      </c>
      <c r="V17" s="101">
        <v>129.79</v>
      </c>
      <c r="W17" s="54"/>
      <c r="X17" s="99">
        <v>101.07</v>
      </c>
      <c r="Y17" s="100">
        <v>41.93</v>
      </c>
      <c r="Z17" s="101">
        <v>143</v>
      </c>
      <c r="AA17" s="98"/>
      <c r="AB17" s="99">
        <v>101.07</v>
      </c>
      <c r="AC17" s="100">
        <v>41.93</v>
      </c>
      <c r="AD17" s="101">
        <v>143</v>
      </c>
      <c r="AE17" s="98"/>
      <c r="AF17" s="99">
        <v>101.07</v>
      </c>
      <c r="AG17" s="100">
        <v>41.93</v>
      </c>
      <c r="AH17" s="101">
        <v>143</v>
      </c>
      <c r="AI17" s="50"/>
      <c r="AJ17" s="99">
        <v>101.07</v>
      </c>
      <c r="AK17" s="100">
        <v>41.93</v>
      </c>
      <c r="AL17" s="101">
        <v>143</v>
      </c>
      <c r="AM17" s="98"/>
      <c r="AN17" s="99">
        <v>101.07</v>
      </c>
      <c r="AO17" s="100">
        <v>41.93</v>
      </c>
      <c r="AP17" s="101">
        <v>143</v>
      </c>
      <c r="AQ17" s="98"/>
      <c r="AR17" s="99">
        <v>521.8900000000001</v>
      </c>
      <c r="AS17" s="97">
        <v>216.51</v>
      </c>
      <c r="AT17" s="95">
        <v>738.40000000000009</v>
      </c>
      <c r="AU17" s="98"/>
      <c r="AV17" s="96">
        <v>101.08</v>
      </c>
      <c r="AW17" s="97">
        <v>41.929999999999993</v>
      </c>
      <c r="AX17" s="95">
        <v>143.01</v>
      </c>
      <c r="AZ17" s="56">
        <v>52.49</v>
      </c>
      <c r="BA17" s="57">
        <v>21.779999999999994</v>
      </c>
      <c r="BB17" s="58">
        <v>74.27</v>
      </c>
    </row>
    <row r="18" spans="1:54" ht="16.5" thickBot="1" x14ac:dyDescent="0.3">
      <c r="F18" s="59" t="s">
        <v>12</v>
      </c>
      <c r="G18" s="121">
        <f>ROUND(SUM(G9:G16),2)</f>
        <v>940.49</v>
      </c>
      <c r="H18" s="4"/>
      <c r="I18" s="118">
        <v>9</v>
      </c>
      <c r="J18" s="97">
        <v>737.06</v>
      </c>
      <c r="Q18" s="98">
        <v>193.29</v>
      </c>
      <c r="R18" s="119"/>
      <c r="S18" s="95">
        <v>930.34999999999991</v>
      </c>
      <c r="T18" s="96">
        <v>109</v>
      </c>
      <c r="U18" s="97">
        <v>28.590000000000003</v>
      </c>
      <c r="V18" s="101">
        <v>137.59</v>
      </c>
      <c r="W18" s="54"/>
      <c r="X18" s="99">
        <v>120.16</v>
      </c>
      <c r="Y18" s="100">
        <v>31.51</v>
      </c>
      <c r="Z18" s="101">
        <v>151.66999999999999</v>
      </c>
      <c r="AA18" s="98"/>
      <c r="AB18" s="99">
        <v>120.16</v>
      </c>
      <c r="AC18" s="100">
        <v>31.51</v>
      </c>
      <c r="AD18" s="101">
        <v>151.66999999999999</v>
      </c>
      <c r="AE18" s="98"/>
      <c r="AF18" s="99">
        <v>120.16</v>
      </c>
      <c r="AG18" s="100">
        <v>31.51</v>
      </c>
      <c r="AH18" s="101">
        <v>151.66999999999999</v>
      </c>
      <c r="AI18" s="50"/>
      <c r="AJ18" s="99">
        <v>120.16</v>
      </c>
      <c r="AK18" s="100">
        <v>31.51</v>
      </c>
      <c r="AL18" s="101">
        <v>151.66999999999999</v>
      </c>
      <c r="AM18" s="98"/>
      <c r="AN18" s="99">
        <v>120.16</v>
      </c>
      <c r="AO18" s="100">
        <v>31.51</v>
      </c>
      <c r="AP18" s="101">
        <v>151.66999999999999</v>
      </c>
      <c r="AQ18" s="98"/>
      <c r="AR18" s="99">
        <v>616.9</v>
      </c>
      <c r="AS18" s="97">
        <v>161.78</v>
      </c>
      <c r="AT18" s="95">
        <v>778.68</v>
      </c>
      <c r="AU18" s="98"/>
      <c r="AV18" s="96">
        <v>120.17</v>
      </c>
      <c r="AW18" s="97">
        <v>31.510000000000005</v>
      </c>
      <c r="AX18" s="95">
        <v>151.68</v>
      </c>
      <c r="AZ18" s="56">
        <v>60.34</v>
      </c>
      <c r="BA18" s="57">
        <v>15.829999999999998</v>
      </c>
      <c r="BB18" s="58">
        <v>76.17</v>
      </c>
    </row>
    <row r="19" spans="1:54" ht="16.5" thickBot="1" x14ac:dyDescent="0.3">
      <c r="F19" s="59" t="s">
        <v>29</v>
      </c>
      <c r="G19" s="122"/>
      <c r="H19" s="4"/>
      <c r="I19" s="118">
        <v>10</v>
      </c>
      <c r="J19" s="97">
        <v>705.75</v>
      </c>
      <c r="Q19" s="98">
        <v>226.49</v>
      </c>
      <c r="R19" s="119"/>
      <c r="S19" s="95">
        <v>932.24</v>
      </c>
      <c r="T19" s="96">
        <v>103.62</v>
      </c>
      <c r="U19" s="97">
        <v>33.25</v>
      </c>
      <c r="V19" s="101">
        <v>136.87</v>
      </c>
      <c r="W19" s="54"/>
      <c r="X19" s="99">
        <v>112.15</v>
      </c>
      <c r="Y19" s="100">
        <v>36</v>
      </c>
      <c r="Z19" s="101">
        <v>148.15</v>
      </c>
      <c r="AA19" s="98"/>
      <c r="AB19" s="99">
        <v>112.15</v>
      </c>
      <c r="AC19" s="100">
        <v>36</v>
      </c>
      <c r="AD19" s="101">
        <v>148.15</v>
      </c>
      <c r="AE19" s="98"/>
      <c r="AF19" s="99">
        <v>112.15</v>
      </c>
      <c r="AG19" s="100">
        <v>36</v>
      </c>
      <c r="AH19" s="101">
        <v>148.15</v>
      </c>
      <c r="AI19" s="50"/>
      <c r="AJ19" s="99">
        <v>112.15</v>
      </c>
      <c r="AK19" s="100">
        <v>36</v>
      </c>
      <c r="AL19" s="101">
        <v>148.15</v>
      </c>
      <c r="AM19" s="98"/>
      <c r="AN19" s="99">
        <v>112.15</v>
      </c>
      <c r="AO19" s="100">
        <v>36</v>
      </c>
      <c r="AP19" s="101">
        <v>148.15</v>
      </c>
      <c r="AQ19" s="98"/>
      <c r="AR19" s="99">
        <v>593.6</v>
      </c>
      <c r="AS19" s="97">
        <v>190.49</v>
      </c>
      <c r="AT19" s="95">
        <v>784.09</v>
      </c>
      <c r="AU19" s="98"/>
      <c r="AV19" s="96">
        <v>112.16</v>
      </c>
      <c r="AW19" s="97">
        <v>36</v>
      </c>
      <c r="AX19" s="95">
        <v>148.16</v>
      </c>
      <c r="AY19" s="4"/>
      <c r="AZ19" s="56">
        <v>56.17</v>
      </c>
      <c r="BA19" s="57">
        <v>18.03</v>
      </c>
      <c r="BB19" s="58">
        <v>74.2</v>
      </c>
    </row>
    <row r="20" spans="1:54" x14ac:dyDescent="0.25">
      <c r="A20" s="22"/>
      <c r="B20" s="22"/>
      <c r="C20" s="22"/>
      <c r="D20" s="22"/>
      <c r="E20" s="22"/>
      <c r="G20" s="12"/>
      <c r="H20" s="4"/>
      <c r="I20" s="118">
        <v>11</v>
      </c>
      <c r="J20" s="97">
        <v>725.17</v>
      </c>
      <c r="Q20" s="98">
        <v>225.2</v>
      </c>
      <c r="R20" s="119"/>
      <c r="S20" s="95">
        <v>950.36999999999989</v>
      </c>
      <c r="T20" s="96">
        <v>111.18</v>
      </c>
      <c r="U20" s="97">
        <v>34.53</v>
      </c>
      <c r="V20" s="101">
        <v>145.71</v>
      </c>
      <c r="W20" s="54"/>
      <c r="X20" s="99">
        <v>110.77</v>
      </c>
      <c r="Y20" s="100">
        <v>34.4</v>
      </c>
      <c r="Z20" s="101">
        <v>145.16999999999999</v>
      </c>
      <c r="AA20" s="98"/>
      <c r="AB20" s="99">
        <v>110.77</v>
      </c>
      <c r="AC20" s="100">
        <v>34.4</v>
      </c>
      <c r="AD20" s="101">
        <v>145.16999999999999</v>
      </c>
      <c r="AE20" s="98"/>
      <c r="AF20" s="99">
        <v>110.77</v>
      </c>
      <c r="AG20" s="100">
        <v>34.4</v>
      </c>
      <c r="AH20" s="101">
        <v>145.16999999999999</v>
      </c>
      <c r="AI20" s="50"/>
      <c r="AJ20" s="99">
        <v>110.77</v>
      </c>
      <c r="AK20" s="100">
        <v>34.4</v>
      </c>
      <c r="AL20" s="101">
        <v>145.16999999999999</v>
      </c>
      <c r="AM20" s="98"/>
      <c r="AN20" s="99">
        <v>110.77</v>
      </c>
      <c r="AO20" s="100">
        <v>34.4</v>
      </c>
      <c r="AP20" s="101">
        <v>145.16999999999999</v>
      </c>
      <c r="AQ20" s="98"/>
      <c r="AR20" s="99">
        <v>614.4</v>
      </c>
      <c r="AS20" s="97">
        <v>190.79999999999998</v>
      </c>
      <c r="AT20" s="95">
        <v>805.19999999999993</v>
      </c>
      <c r="AU20" s="98"/>
      <c r="AV20" s="96">
        <v>110.76</v>
      </c>
      <c r="AW20" s="97">
        <v>34.399999999999991</v>
      </c>
      <c r="AX20" s="95">
        <v>145.16</v>
      </c>
      <c r="AZ20" s="56">
        <v>59.45</v>
      </c>
      <c r="BA20" s="57">
        <v>18.459999999999994</v>
      </c>
      <c r="BB20" s="58">
        <v>77.91</v>
      </c>
    </row>
    <row r="21" spans="1:54" ht="16.5" thickBot="1" x14ac:dyDescent="0.3">
      <c r="A21" s="22"/>
      <c r="B21" s="22"/>
      <c r="C21" s="22"/>
      <c r="D21" s="22"/>
      <c r="E21" s="22"/>
      <c r="F21" s="3" t="s">
        <v>30</v>
      </c>
      <c r="H21" s="4"/>
      <c r="I21" s="118">
        <v>12</v>
      </c>
      <c r="J21" s="97">
        <v>715.37</v>
      </c>
      <c r="Q21" s="98">
        <v>234.85</v>
      </c>
      <c r="R21" s="119"/>
      <c r="S21" s="95">
        <v>950.22</v>
      </c>
      <c r="T21" s="96">
        <v>110.73</v>
      </c>
      <c r="U21" s="97">
        <v>36.350000000000009</v>
      </c>
      <c r="V21" s="101">
        <v>147.08000000000001</v>
      </c>
      <c r="W21" s="54"/>
      <c r="X21" s="99">
        <v>109.84</v>
      </c>
      <c r="Y21" s="100">
        <v>36.06</v>
      </c>
      <c r="Z21" s="101">
        <v>145.9</v>
      </c>
      <c r="AA21" s="98"/>
      <c r="AB21" s="99">
        <v>109.84</v>
      </c>
      <c r="AC21" s="100">
        <v>36.06</v>
      </c>
      <c r="AD21" s="101">
        <v>145.9</v>
      </c>
      <c r="AE21" s="98"/>
      <c r="AF21" s="99">
        <v>109.84</v>
      </c>
      <c r="AG21" s="100">
        <v>36.06</v>
      </c>
      <c r="AH21" s="101">
        <v>145.9</v>
      </c>
      <c r="AI21" s="50"/>
      <c r="AJ21" s="99">
        <v>109.84</v>
      </c>
      <c r="AK21" s="100">
        <v>36.06</v>
      </c>
      <c r="AL21" s="101">
        <v>145.9</v>
      </c>
      <c r="AM21" s="98"/>
      <c r="AN21" s="99">
        <v>109.84</v>
      </c>
      <c r="AO21" s="100">
        <v>36.06</v>
      </c>
      <c r="AP21" s="101">
        <v>145.9</v>
      </c>
      <c r="AQ21" s="98"/>
      <c r="AR21" s="99">
        <v>605.53</v>
      </c>
      <c r="AS21" s="97">
        <v>198.79</v>
      </c>
      <c r="AT21" s="95">
        <v>804.31999999999994</v>
      </c>
      <c r="AU21" s="98"/>
      <c r="AV21" s="96">
        <v>109.84</v>
      </c>
      <c r="AW21" s="97">
        <v>36.06</v>
      </c>
      <c r="AX21" s="95">
        <v>145.9</v>
      </c>
      <c r="AZ21" s="56">
        <v>60.54</v>
      </c>
      <c r="BA21" s="57">
        <v>19.869999999999997</v>
      </c>
      <c r="BB21" s="58">
        <v>80.41</v>
      </c>
    </row>
    <row r="22" spans="1:54" ht="16.5" thickBot="1" x14ac:dyDescent="0.3">
      <c r="A22" s="22"/>
      <c r="B22" s="22"/>
      <c r="C22" s="22"/>
      <c r="D22" s="22"/>
      <c r="E22" s="22"/>
      <c r="F22" s="60"/>
      <c r="G22" s="61">
        <v>0</v>
      </c>
      <c r="H22" s="4"/>
      <c r="I22" s="118">
        <v>13</v>
      </c>
      <c r="J22" s="97">
        <v>714.53</v>
      </c>
      <c r="Q22" s="98">
        <v>225.96</v>
      </c>
      <c r="R22" s="119"/>
      <c r="S22" s="95">
        <v>940.49</v>
      </c>
      <c r="T22" s="96">
        <v>111.78</v>
      </c>
      <c r="U22" s="97">
        <v>35.349999999999994</v>
      </c>
      <c r="V22" s="101">
        <v>147.13</v>
      </c>
      <c r="W22" s="54"/>
      <c r="X22" s="99">
        <v>113.04</v>
      </c>
      <c r="Y22" s="100">
        <v>35.74</v>
      </c>
      <c r="Z22" s="101">
        <v>148.78</v>
      </c>
      <c r="AA22" s="98"/>
      <c r="AB22" s="99">
        <v>111.78847643249793</v>
      </c>
      <c r="AC22" s="100">
        <v>35.351523567502056</v>
      </c>
      <c r="AD22" s="101">
        <v>147.13999999999999</v>
      </c>
      <c r="AE22" s="98"/>
      <c r="AF22" s="99">
        <v>142.84674010356304</v>
      </c>
      <c r="AG22" s="100">
        <v>45.173259896436974</v>
      </c>
      <c r="AH22" s="101">
        <v>188.02</v>
      </c>
      <c r="AI22" s="50"/>
      <c r="AJ22" s="99">
        <v>61.729058788503863</v>
      </c>
      <c r="AK22" s="100">
        <v>19.520941211496137</v>
      </c>
      <c r="AL22" s="101">
        <v>81.25</v>
      </c>
      <c r="AM22" s="98"/>
      <c r="AN22" s="99">
        <v>285.12572467543509</v>
      </c>
      <c r="AO22" s="100">
        <v>90.174275324564832</v>
      </c>
      <c r="AP22" s="101">
        <v>375.29999999999995</v>
      </c>
      <c r="AQ22" s="98"/>
      <c r="AR22" s="99">
        <v>601.49</v>
      </c>
      <c r="AS22" s="97">
        <v>190.22</v>
      </c>
      <c r="AT22" s="95">
        <v>791.71</v>
      </c>
      <c r="AU22" s="98"/>
      <c r="AV22" s="96">
        <v>113.02</v>
      </c>
      <c r="AW22" s="97">
        <v>35.739999999999995</v>
      </c>
      <c r="AX22" s="95">
        <v>148.76</v>
      </c>
      <c r="AZ22" s="56">
        <v>61.74</v>
      </c>
      <c r="BA22" s="57">
        <v>19.520000000000003</v>
      </c>
      <c r="BB22" s="58">
        <v>81.260000000000005</v>
      </c>
    </row>
    <row r="23" spans="1:54" ht="16.5" thickBot="1" x14ac:dyDescent="0.3">
      <c r="A23" s="22"/>
      <c r="B23" s="22"/>
      <c r="C23" s="22"/>
      <c r="D23" s="22"/>
      <c r="E23" s="22"/>
      <c r="I23" s="33"/>
      <c r="J23" s="63"/>
      <c r="Q23" s="64"/>
      <c r="R23" s="63"/>
      <c r="S23" s="33"/>
    </row>
    <row r="24" spans="1:54" x14ac:dyDescent="0.25">
      <c r="A24" s="22"/>
      <c r="B24" s="22"/>
      <c r="C24" s="22"/>
      <c r="D24" s="22"/>
      <c r="E24" s="22"/>
      <c r="I24" s="65">
        <f>COUNT(I10:I22)</f>
        <v>13</v>
      </c>
      <c r="J24" s="66">
        <f>SUM(J10:J23)</f>
        <v>9051.4100000000017</v>
      </c>
      <c r="Q24" s="66">
        <f>SUM(Q10:Q22)</f>
        <v>2832.2499999999995</v>
      </c>
      <c r="R24" s="67">
        <f>SUM(R10:R23)</f>
        <v>0</v>
      </c>
      <c r="S24" s="68">
        <f>SUM(S10:S23)</f>
        <v>11883.66</v>
      </c>
      <c r="T24" s="69">
        <f>SUM(T10:T23)</f>
        <v>1317.22</v>
      </c>
      <c r="U24" s="70">
        <f>SUM(U10:U23)</f>
        <v>412.89</v>
      </c>
      <c r="V24" s="71">
        <f>SUM(V10:V23)</f>
        <v>1730.1100000000001</v>
      </c>
      <c r="X24" s="69">
        <f>SUM(X10:X23)</f>
        <v>1443.3399999999997</v>
      </c>
      <c r="Y24" s="70">
        <f>SUM(Y10:Y23)</f>
        <v>451.57999999999993</v>
      </c>
      <c r="Z24" s="71">
        <f>SUM(Z10:Z23)</f>
        <v>1894.9200000000003</v>
      </c>
      <c r="AA24" s="72"/>
      <c r="AB24" s="69">
        <f>SUM(AB10:AB23)</f>
        <v>1442.0884764324976</v>
      </c>
      <c r="AC24" s="70">
        <f>SUM(AC10:AC23)</f>
        <v>451.19152356750197</v>
      </c>
      <c r="AD24" s="71">
        <f>SUM(AD10:AD23)</f>
        <v>1893.2800000000002</v>
      </c>
      <c r="AE24" s="72"/>
      <c r="AF24" s="69">
        <f>SUM(AF10:AF23)</f>
        <v>1473.1467401035627</v>
      </c>
      <c r="AG24" s="70">
        <f>SUM(AG10:AG23)</f>
        <v>461.01325989643692</v>
      </c>
      <c r="AH24" s="71">
        <f>SUM(AH10:AH23)</f>
        <v>1934.1600000000003</v>
      </c>
      <c r="AI24" s="72"/>
      <c r="AJ24" s="69">
        <f>SUM(AJ10:AJ23)</f>
        <v>1392.0290587885036</v>
      </c>
      <c r="AK24" s="70">
        <f>SUM(AK10:AK23)</f>
        <v>435.36094121149608</v>
      </c>
      <c r="AL24" s="71">
        <f>SUM(AL10:AL23)</f>
        <v>1827.3900000000003</v>
      </c>
      <c r="AM24" s="72"/>
      <c r="AN24" s="69">
        <f>SUM(AN10:AN23)</f>
        <v>1615.4257246754348</v>
      </c>
      <c r="AO24" s="70">
        <f>SUM(AO10:AO23)</f>
        <v>506.01427532456478</v>
      </c>
      <c r="AP24" s="71">
        <f>SUM(AP10:AP23)</f>
        <v>2121.4400000000005</v>
      </c>
      <c r="AQ24" s="72"/>
      <c r="AR24" s="69">
        <f>SUM(AR10:AR23)</f>
        <v>7608.07</v>
      </c>
      <c r="AS24" s="70">
        <f>SUM(AS10:AS23)</f>
        <v>2380.6699999999996</v>
      </c>
      <c r="AT24" s="71">
        <f>SUM(AT10:AT23)</f>
        <v>9988.7400000000016</v>
      </c>
      <c r="AU24" s="72"/>
      <c r="AV24" s="69">
        <f>+SUM(AV10:AV22)</f>
        <v>1443.33</v>
      </c>
      <c r="AW24" s="70">
        <f>+SUM(AW10:AW22)</f>
        <v>451.56</v>
      </c>
      <c r="AX24" s="71">
        <f>+SUM(AX10:AX22)</f>
        <v>1894.8900000000003</v>
      </c>
      <c r="AZ24" s="69">
        <f>+SUM(AZ10:AZ22)</f>
        <v>752.66</v>
      </c>
      <c r="BA24" s="70">
        <f>+SUM(BA10:BA22)</f>
        <v>235.66000000000005</v>
      </c>
      <c r="BB24" s="71">
        <f>+SUM(BB10:BB22)</f>
        <v>988.31999999999994</v>
      </c>
    </row>
    <row r="25" spans="1:54" ht="16.5" thickBot="1" x14ac:dyDescent="0.3">
      <c r="A25" s="22"/>
      <c r="B25" s="22"/>
      <c r="C25" s="22"/>
      <c r="D25" s="22"/>
      <c r="E25" s="22"/>
      <c r="I25" s="33"/>
      <c r="J25" s="73">
        <f>J24/$I$24</f>
        <v>696.26230769230779</v>
      </c>
      <c r="K25" s="73">
        <f t="shared" ref="K25:P25" si="0">K24/$I$24</f>
        <v>0</v>
      </c>
      <c r="L25" s="73">
        <f t="shared" si="0"/>
        <v>0</v>
      </c>
      <c r="M25" s="73">
        <f t="shared" si="0"/>
        <v>0</v>
      </c>
      <c r="N25" s="73">
        <f t="shared" si="0"/>
        <v>0</v>
      </c>
      <c r="O25" s="73">
        <f t="shared" si="0"/>
        <v>0</v>
      </c>
      <c r="P25" s="73">
        <f t="shared" si="0"/>
        <v>0</v>
      </c>
      <c r="Q25" s="73">
        <f t="shared" ref="Q25:V25" si="1">Q24/$I$24</f>
        <v>217.86538461538458</v>
      </c>
      <c r="R25" s="74">
        <f t="shared" si="1"/>
        <v>0</v>
      </c>
      <c r="S25" s="75">
        <f t="shared" si="1"/>
        <v>914.12769230769231</v>
      </c>
      <c r="T25" s="77">
        <f t="shared" si="1"/>
        <v>101.32461538461538</v>
      </c>
      <c r="U25" s="78">
        <f t="shared" si="1"/>
        <v>31.760769230769231</v>
      </c>
      <c r="V25" s="76">
        <f t="shared" si="1"/>
        <v>133.08538461538461</v>
      </c>
      <c r="X25" s="77">
        <f>X24/$I$24</f>
        <v>111.02615384615382</v>
      </c>
      <c r="Y25" s="78">
        <f>Y24/$I$24</f>
        <v>34.73692307692307</v>
      </c>
      <c r="Z25" s="76">
        <f>Z24/$I$24</f>
        <v>145.76307692307694</v>
      </c>
      <c r="AA25" s="79"/>
      <c r="AB25" s="77">
        <f>AB24/$I$24</f>
        <v>110.92988280249982</v>
      </c>
      <c r="AC25" s="78">
        <f>AC24/$I$24</f>
        <v>34.707040274423228</v>
      </c>
      <c r="AD25" s="76">
        <f>AD24/$I$24</f>
        <v>145.6369230769231</v>
      </c>
      <c r="AE25" s="79"/>
      <c r="AF25" s="77">
        <f>AF24/$I$24</f>
        <v>113.31898000796636</v>
      </c>
      <c r="AG25" s="78">
        <f>AG24/$I$24</f>
        <v>35.462558453572072</v>
      </c>
      <c r="AH25" s="76">
        <f>AH24/$I$24</f>
        <v>148.78153846153847</v>
      </c>
      <c r="AI25" s="79"/>
      <c r="AJ25" s="77">
        <f>AJ24/$I$24</f>
        <v>107.07915836834643</v>
      </c>
      <c r="AK25" s="78">
        <f>AK24/$I$24</f>
        <v>33.489303170115086</v>
      </c>
      <c r="AL25" s="76">
        <f>AL24/$I$24</f>
        <v>140.56846153846158</v>
      </c>
      <c r="AM25" s="79"/>
      <c r="AN25" s="77">
        <f>AN24/$I$24</f>
        <v>124.26351728272576</v>
      </c>
      <c r="AO25" s="78">
        <f>AO24/$I$24</f>
        <v>38.924175024966523</v>
      </c>
      <c r="AP25" s="76">
        <f>AP24/$I$24</f>
        <v>163.18769230769234</v>
      </c>
      <c r="AQ25" s="79"/>
      <c r="AR25" s="77">
        <f>AR24/$I$24</f>
        <v>585.2361538461538</v>
      </c>
      <c r="AS25" s="78">
        <f>AS24/$I$24</f>
        <v>183.12846153846152</v>
      </c>
      <c r="AT25" s="76">
        <f>AT24/$I$24</f>
        <v>768.36461538461549</v>
      </c>
      <c r="AU25" s="79"/>
      <c r="AV25" s="77">
        <f>+AV24/$I$24</f>
        <v>111.02538461538461</v>
      </c>
      <c r="AW25" s="78">
        <f>+AW24/$I$24</f>
        <v>34.735384615384618</v>
      </c>
      <c r="AX25" s="76">
        <f>+AX24/$I$24</f>
        <v>145.76076923076926</v>
      </c>
      <c r="AZ25" s="77">
        <f>+AZ24/$I$24</f>
        <v>57.896923076923073</v>
      </c>
      <c r="BA25" s="78">
        <f>+BA24/$I$24</f>
        <v>18.12769230769231</v>
      </c>
      <c r="BB25" s="76">
        <f>+BB24/$I$24</f>
        <v>76.024615384615373</v>
      </c>
    </row>
    <row r="26" spans="1:54" x14ac:dyDescent="0.25">
      <c r="A26" s="22"/>
      <c r="B26" s="22"/>
      <c r="C26" s="22"/>
      <c r="D26" s="22"/>
      <c r="E26" s="22"/>
    </row>
    <row r="27" spans="1:54" ht="16.5" thickBot="1" x14ac:dyDescent="0.3">
      <c r="A27" s="22"/>
      <c r="B27" s="22"/>
      <c r="C27" s="22"/>
      <c r="D27" s="22"/>
      <c r="E27" s="22"/>
      <c r="I27" s="22"/>
      <c r="J27" s="60"/>
      <c r="Q27" s="60"/>
      <c r="R27" s="60"/>
      <c r="S27" s="80"/>
      <c r="AV27" s="4">
        <f>AX24-Z24</f>
        <v>-2.9999999999972715E-2</v>
      </c>
      <c r="AW27" s="2">
        <v>0</v>
      </c>
    </row>
    <row r="28" spans="1:54" ht="16.5" thickBot="1" x14ac:dyDescent="0.3">
      <c r="A28" s="22"/>
      <c r="B28" s="22"/>
      <c r="C28" s="22"/>
      <c r="D28" s="22"/>
      <c r="E28" s="22"/>
      <c r="F28" s="62"/>
      <c r="H28" s="3"/>
      <c r="I28" s="60"/>
      <c r="J28" s="164">
        <f>J24/$S$24</f>
        <v>0.76166854319292221</v>
      </c>
      <c r="K28" s="165" t="e">
        <f t="shared" ref="K28:P28" si="2">K24/$R$24</f>
        <v>#DIV/0!</v>
      </c>
      <c r="L28" s="165" t="e">
        <f t="shared" si="2"/>
        <v>#DIV/0!</v>
      </c>
      <c r="M28" s="165" t="e">
        <f t="shared" si="2"/>
        <v>#DIV/0!</v>
      </c>
      <c r="N28" s="165" t="e">
        <f t="shared" si="2"/>
        <v>#DIV/0!</v>
      </c>
      <c r="O28" s="165" t="e">
        <f t="shared" si="2"/>
        <v>#DIV/0!</v>
      </c>
      <c r="P28" s="165" t="e">
        <f t="shared" si="2"/>
        <v>#DIV/0!</v>
      </c>
      <c r="Q28" s="166">
        <f>Q24/$S$24</f>
        <v>0.23833145680707793</v>
      </c>
      <c r="R28" s="81"/>
    </row>
    <row r="29" spans="1:54" x14ac:dyDescent="0.25">
      <c r="A29" s="22"/>
      <c r="B29" s="22"/>
      <c r="C29" s="22"/>
      <c r="D29" s="22"/>
      <c r="E29" s="22"/>
      <c r="F29" s="62"/>
      <c r="H29" s="3"/>
      <c r="J29" s="82"/>
      <c r="Q29" s="82"/>
      <c r="R29" s="81"/>
    </row>
    <row r="30" spans="1:54" x14ac:dyDescent="0.25">
      <c r="A30" s="22"/>
      <c r="B30" s="22"/>
      <c r="C30" s="22"/>
      <c r="D30" s="22"/>
      <c r="E30" s="22"/>
    </row>
    <row r="31" spans="1:54" x14ac:dyDescent="0.25">
      <c r="A31" s="22"/>
      <c r="B31" s="22"/>
      <c r="C31" s="22"/>
      <c r="D31" s="22"/>
      <c r="E31" s="22"/>
    </row>
    <row r="32" spans="1:54" x14ac:dyDescent="0.25">
      <c r="A32" s="22"/>
      <c r="B32" s="22"/>
      <c r="C32" s="22"/>
      <c r="D32" s="22"/>
      <c r="E32" s="22"/>
      <c r="I32" s="22" t="s">
        <v>31</v>
      </c>
      <c r="T32" s="22" t="s">
        <v>32</v>
      </c>
      <c r="X32" s="22" t="s">
        <v>33</v>
      </c>
      <c r="AR32" s="22" t="s">
        <v>34</v>
      </c>
      <c r="AV32" s="22" t="s">
        <v>35</v>
      </c>
      <c r="AZ32" s="83" t="s">
        <v>36</v>
      </c>
      <c r="BA32" s="84"/>
      <c r="BB32" s="84"/>
    </row>
    <row r="33" spans="1:54" ht="16.5" thickBot="1" x14ac:dyDescent="0.3">
      <c r="A33" s="22"/>
      <c r="B33" s="22"/>
      <c r="C33" s="22"/>
      <c r="D33" s="22"/>
      <c r="E33" s="22"/>
    </row>
    <row r="34" spans="1:54" ht="16.5" thickBot="1" x14ac:dyDescent="0.3">
      <c r="A34" s="22"/>
      <c r="B34" s="22"/>
      <c r="C34" s="22"/>
      <c r="D34" s="22"/>
      <c r="E34" s="22"/>
      <c r="I34" s="85"/>
      <c r="J34" s="30" t="s">
        <v>10</v>
      </c>
      <c r="K34" s="46"/>
      <c r="L34" s="46"/>
      <c r="M34" s="46"/>
      <c r="N34" s="46"/>
      <c r="O34" s="46"/>
      <c r="P34" s="46"/>
      <c r="Q34" s="30" t="s">
        <v>37</v>
      </c>
      <c r="R34" s="86" t="s">
        <v>12</v>
      </c>
      <c r="S34" s="31" t="s">
        <v>19</v>
      </c>
      <c r="T34" s="29" t="s">
        <v>10</v>
      </c>
      <c r="U34" s="31" t="s">
        <v>11</v>
      </c>
      <c r="V34" s="31" t="s">
        <v>12</v>
      </c>
      <c r="X34" s="29" t="s">
        <v>10</v>
      </c>
      <c r="Y34" s="31" t="s">
        <v>11</v>
      </c>
      <c r="Z34" s="31" t="s">
        <v>12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29" t="s">
        <v>10</v>
      </c>
      <c r="AS34" s="31" t="s">
        <v>11</v>
      </c>
      <c r="AT34" s="31" t="s">
        <v>12</v>
      </c>
      <c r="AU34" s="87"/>
      <c r="AV34" s="29" t="s">
        <v>10</v>
      </c>
      <c r="AW34" s="31" t="s">
        <v>11</v>
      </c>
      <c r="AX34" s="31" t="s">
        <v>12</v>
      </c>
      <c r="AZ34" s="29" t="s">
        <v>10</v>
      </c>
      <c r="BA34" s="31" t="s">
        <v>11</v>
      </c>
      <c r="BB34" s="31" t="s">
        <v>12</v>
      </c>
    </row>
    <row r="35" spans="1:54" ht="16.5" thickBot="1" x14ac:dyDescent="0.3">
      <c r="A35" s="22"/>
      <c r="B35" s="22"/>
      <c r="C35" s="22"/>
      <c r="D35" s="22"/>
      <c r="E35" s="22"/>
      <c r="I35" s="90"/>
      <c r="J35" s="36"/>
      <c r="Q35" s="37"/>
      <c r="R35" s="131" t="s">
        <v>25</v>
      </c>
      <c r="S35" s="89" t="s">
        <v>26</v>
      </c>
      <c r="T35" s="88"/>
      <c r="U35" s="89"/>
      <c r="V35" s="42" t="s">
        <v>26</v>
      </c>
      <c r="X35" s="129"/>
      <c r="Y35" s="130"/>
      <c r="Z35" s="42" t="s">
        <v>26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108"/>
      <c r="AS35" s="31"/>
      <c r="AT35" s="109" t="s">
        <v>26</v>
      </c>
      <c r="AU35" s="32"/>
      <c r="AV35" s="88"/>
      <c r="AW35" s="89"/>
      <c r="AX35" s="42" t="s">
        <v>26</v>
      </c>
      <c r="AZ35" s="88"/>
      <c r="BA35" s="89"/>
      <c r="BB35" s="42" t="s">
        <v>26</v>
      </c>
    </row>
    <row r="36" spans="1:54" x14ac:dyDescent="0.25">
      <c r="A36" s="22"/>
      <c r="B36" s="22"/>
      <c r="C36" s="22"/>
      <c r="D36" s="22"/>
      <c r="E36" s="22"/>
      <c r="G36" s="91"/>
      <c r="I36" s="132">
        <v>45292</v>
      </c>
      <c r="J36" s="133">
        <v>742.74</v>
      </c>
      <c r="K36" s="134"/>
      <c r="L36" s="134"/>
      <c r="M36" s="134"/>
      <c r="N36" s="134"/>
      <c r="O36" s="134"/>
      <c r="P36" s="134"/>
      <c r="Q36" s="135">
        <v>250.43</v>
      </c>
      <c r="R36" s="136"/>
      <c r="S36" s="137">
        <v>993.17000000000007</v>
      </c>
      <c r="T36" s="138">
        <v>98.43</v>
      </c>
      <c r="U36" s="139">
        <v>33.19</v>
      </c>
      <c r="V36" s="140">
        <v>131.62</v>
      </c>
      <c r="W36" s="141"/>
      <c r="X36" s="142">
        <v>101.17</v>
      </c>
      <c r="Y36" s="143">
        <v>34.11</v>
      </c>
      <c r="Z36" s="144">
        <v>135.28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103">
        <v>641.57000000000005</v>
      </c>
      <c r="AS36" s="104">
        <v>216.32</v>
      </c>
      <c r="AT36" s="94">
        <v>857.8900000000001</v>
      </c>
      <c r="AU36" s="4"/>
      <c r="AV36" s="103">
        <v>101.18</v>
      </c>
      <c r="AW36" s="104">
        <v>34.109999999999985</v>
      </c>
      <c r="AX36" s="94">
        <v>135.29</v>
      </c>
      <c r="AZ36" s="92">
        <v>101.6</v>
      </c>
      <c r="BA36" s="93">
        <v>34.260000000000019</v>
      </c>
      <c r="BB36" s="94">
        <v>135.86000000000001</v>
      </c>
    </row>
    <row r="37" spans="1:54" x14ac:dyDescent="0.25">
      <c r="A37" s="22"/>
      <c r="B37" s="22"/>
      <c r="C37" s="22"/>
      <c r="D37" s="22"/>
      <c r="E37" s="22"/>
      <c r="I37" s="145">
        <v>45293</v>
      </c>
      <c r="J37" s="146">
        <v>712.7</v>
      </c>
      <c r="K37" s="141"/>
      <c r="L37" s="141"/>
      <c r="M37" s="141"/>
      <c r="N37" s="141"/>
      <c r="O37" s="141"/>
      <c r="P37" s="141"/>
      <c r="Q37" s="147">
        <v>247.02</v>
      </c>
      <c r="R37" s="148"/>
      <c r="S37" s="149">
        <v>959.72</v>
      </c>
      <c r="T37" s="138">
        <v>94.58</v>
      </c>
      <c r="U37" s="139">
        <v>32.78</v>
      </c>
      <c r="V37" s="140">
        <v>127.36</v>
      </c>
      <c r="W37" s="141"/>
      <c r="X37" s="138">
        <v>96.58</v>
      </c>
      <c r="Y37" s="139">
        <v>33.479999999999997</v>
      </c>
      <c r="Z37" s="140">
        <v>130.06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103">
        <v>616.12</v>
      </c>
      <c r="AS37" s="104">
        <v>213.54000000000002</v>
      </c>
      <c r="AT37" s="94">
        <v>829.66000000000008</v>
      </c>
      <c r="AU37" s="4"/>
      <c r="AV37" s="103">
        <v>96.58</v>
      </c>
      <c r="AW37" s="104">
        <v>33.470000000000013</v>
      </c>
      <c r="AX37" s="94">
        <v>130.05000000000001</v>
      </c>
      <c r="AZ37" s="92">
        <v>101.46</v>
      </c>
      <c r="BA37" s="93">
        <v>35.17</v>
      </c>
      <c r="BB37" s="94">
        <v>136.63</v>
      </c>
    </row>
    <row r="38" spans="1:54" x14ac:dyDescent="0.25">
      <c r="A38" s="22"/>
      <c r="B38" s="22"/>
      <c r="C38" s="22"/>
      <c r="D38" s="22"/>
      <c r="E38" s="22"/>
      <c r="I38" s="145">
        <v>45294</v>
      </c>
      <c r="J38" s="146">
        <v>715.52</v>
      </c>
      <c r="K38" s="141"/>
      <c r="L38" s="141"/>
      <c r="M38" s="141"/>
      <c r="N38" s="141"/>
      <c r="O38" s="141"/>
      <c r="P38" s="141"/>
      <c r="Q38" s="147">
        <v>268.48</v>
      </c>
      <c r="R38" s="148"/>
      <c r="S38" s="149">
        <v>984</v>
      </c>
      <c r="T38" s="150">
        <v>95.99</v>
      </c>
      <c r="U38" s="151">
        <v>36.019999999999996</v>
      </c>
      <c r="V38" s="152">
        <v>132.01</v>
      </c>
      <c r="W38" s="141"/>
      <c r="X38" s="150">
        <v>96.39</v>
      </c>
      <c r="Y38" s="151">
        <v>36.159999999999997</v>
      </c>
      <c r="Z38" s="152">
        <v>132.55000000000001</v>
      </c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96">
        <v>619.13</v>
      </c>
      <c r="AS38" s="97">
        <v>232.32000000000002</v>
      </c>
      <c r="AT38" s="95">
        <v>851.45</v>
      </c>
      <c r="AU38" s="98"/>
      <c r="AV38" s="96">
        <v>96.39</v>
      </c>
      <c r="AW38" s="97">
        <v>36.17</v>
      </c>
      <c r="AX38" s="95">
        <v>132.56</v>
      </c>
      <c r="AZ38" s="92">
        <v>99.69</v>
      </c>
      <c r="BA38" s="93">
        <v>37.400000000000006</v>
      </c>
      <c r="BB38" s="94">
        <v>137.09</v>
      </c>
    </row>
    <row r="39" spans="1:54" x14ac:dyDescent="0.25">
      <c r="A39" s="22"/>
      <c r="B39" s="22"/>
      <c r="C39" s="22"/>
      <c r="D39" s="22"/>
      <c r="E39" s="22"/>
      <c r="I39" s="145">
        <v>45295</v>
      </c>
      <c r="J39" s="146">
        <v>689.37</v>
      </c>
      <c r="K39" s="141"/>
      <c r="L39" s="141"/>
      <c r="M39" s="141"/>
      <c r="N39" s="141"/>
      <c r="O39" s="141"/>
      <c r="P39" s="141"/>
      <c r="Q39" s="147">
        <v>247.91</v>
      </c>
      <c r="R39" s="148"/>
      <c r="S39" s="149">
        <v>937.28</v>
      </c>
      <c r="T39" s="150">
        <v>95.03</v>
      </c>
      <c r="U39" s="151">
        <v>34.169999999999987</v>
      </c>
      <c r="V39" s="152">
        <v>129.19999999999999</v>
      </c>
      <c r="W39" s="141"/>
      <c r="X39" s="150">
        <v>96.92</v>
      </c>
      <c r="Y39" s="151">
        <v>34.86</v>
      </c>
      <c r="Z39" s="152">
        <v>131.78</v>
      </c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96">
        <v>592.45000000000005</v>
      </c>
      <c r="AS39" s="97">
        <v>213.05</v>
      </c>
      <c r="AT39" s="95">
        <v>805.5</v>
      </c>
      <c r="AU39" s="98"/>
      <c r="AV39" s="96">
        <v>96.91</v>
      </c>
      <c r="AW39" s="97">
        <v>34.849999999999994</v>
      </c>
      <c r="AX39" s="95">
        <v>131.76</v>
      </c>
      <c r="AZ39" s="92">
        <v>97.51</v>
      </c>
      <c r="BA39" s="93">
        <v>35.070000000000007</v>
      </c>
      <c r="BB39" s="94">
        <v>132.58000000000001</v>
      </c>
    </row>
    <row r="40" spans="1:54" x14ac:dyDescent="0.25">
      <c r="A40" s="22"/>
      <c r="B40" s="22"/>
      <c r="C40" s="22"/>
      <c r="D40" s="22"/>
      <c r="E40" s="22"/>
      <c r="I40" s="145">
        <v>45296</v>
      </c>
      <c r="J40" s="146">
        <v>707.29</v>
      </c>
      <c r="K40" s="141"/>
      <c r="L40" s="141"/>
      <c r="M40" s="141"/>
      <c r="N40" s="141"/>
      <c r="O40" s="141"/>
      <c r="P40" s="141"/>
      <c r="Q40" s="147">
        <v>250.35</v>
      </c>
      <c r="R40" s="148"/>
      <c r="S40" s="149">
        <v>957.64</v>
      </c>
      <c r="T40" s="150">
        <v>93.55</v>
      </c>
      <c r="U40" s="151">
        <v>33.11</v>
      </c>
      <c r="V40" s="152">
        <v>126.66</v>
      </c>
      <c r="W40" s="141"/>
      <c r="X40" s="150">
        <v>98.03</v>
      </c>
      <c r="Y40" s="151">
        <v>34.700000000000003</v>
      </c>
      <c r="Z40" s="152">
        <v>132.73000000000002</v>
      </c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96">
        <v>609.26</v>
      </c>
      <c r="AS40" s="97">
        <v>215.64999999999998</v>
      </c>
      <c r="AT40" s="95">
        <v>824.91</v>
      </c>
      <c r="AU40" s="98"/>
      <c r="AV40" s="96">
        <v>98.04</v>
      </c>
      <c r="AW40" s="97">
        <v>34.700000000000003</v>
      </c>
      <c r="AX40" s="95">
        <v>132.74</v>
      </c>
      <c r="AZ40" s="92">
        <v>99.93</v>
      </c>
      <c r="BA40" s="93">
        <v>35.370000000000005</v>
      </c>
      <c r="BB40" s="94">
        <v>135.30000000000001</v>
      </c>
    </row>
    <row r="41" spans="1:54" x14ac:dyDescent="0.25">
      <c r="A41" s="22"/>
      <c r="B41" s="22"/>
      <c r="C41" s="22"/>
      <c r="D41" s="22"/>
      <c r="E41" s="22"/>
      <c r="I41" s="145">
        <v>45297</v>
      </c>
      <c r="J41" s="146">
        <v>705.87</v>
      </c>
      <c r="K41" s="141"/>
      <c r="L41" s="141"/>
      <c r="M41" s="141"/>
      <c r="N41" s="141"/>
      <c r="O41" s="141"/>
      <c r="P41" s="141"/>
      <c r="Q41" s="147">
        <v>261.74</v>
      </c>
      <c r="R41" s="148"/>
      <c r="S41" s="149">
        <v>967.61</v>
      </c>
      <c r="T41" s="150">
        <v>91.33</v>
      </c>
      <c r="U41" s="151">
        <v>33.870000000000005</v>
      </c>
      <c r="V41" s="152">
        <v>125.2</v>
      </c>
      <c r="W41" s="153"/>
      <c r="X41" s="150">
        <v>97.86</v>
      </c>
      <c r="Y41" s="151">
        <v>36.29</v>
      </c>
      <c r="Z41" s="152">
        <v>134.15</v>
      </c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96">
        <v>608.01</v>
      </c>
      <c r="AS41" s="97">
        <v>225.45000000000002</v>
      </c>
      <c r="AT41" s="95">
        <v>833.46</v>
      </c>
      <c r="AU41" s="98"/>
      <c r="AV41" s="96">
        <v>97.88</v>
      </c>
      <c r="AW41" s="97">
        <v>36.289999999999992</v>
      </c>
      <c r="AX41" s="95">
        <v>134.16999999999999</v>
      </c>
      <c r="AZ41" s="92">
        <v>93.38</v>
      </c>
      <c r="BA41" s="93">
        <v>34.620000000000005</v>
      </c>
      <c r="BB41" s="94">
        <v>128</v>
      </c>
    </row>
    <row r="42" spans="1:54" x14ac:dyDescent="0.25">
      <c r="A42" s="22"/>
      <c r="B42" s="22"/>
      <c r="C42" s="22"/>
      <c r="D42" s="22"/>
      <c r="E42" s="22"/>
      <c r="I42" s="145">
        <v>45298</v>
      </c>
      <c r="J42" s="146">
        <v>701.71</v>
      </c>
      <c r="K42" s="141"/>
      <c r="L42" s="141"/>
      <c r="M42" s="141"/>
      <c r="N42" s="141"/>
      <c r="O42" s="141"/>
      <c r="P42" s="141"/>
      <c r="Q42" s="147">
        <v>221.3</v>
      </c>
      <c r="R42" s="148"/>
      <c r="S42" s="149">
        <v>923.01</v>
      </c>
      <c r="T42" s="150">
        <v>91.81</v>
      </c>
      <c r="U42" s="151">
        <v>28.950000000000003</v>
      </c>
      <c r="V42" s="152">
        <v>120.76</v>
      </c>
      <c r="W42" s="141"/>
      <c r="X42" s="150">
        <v>95.68</v>
      </c>
      <c r="Y42" s="151">
        <v>30.17</v>
      </c>
      <c r="Z42" s="152">
        <v>125.85000000000001</v>
      </c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96">
        <v>606.03</v>
      </c>
      <c r="AS42" s="97">
        <v>191.13</v>
      </c>
      <c r="AT42" s="95">
        <v>797.16</v>
      </c>
      <c r="AU42" s="98"/>
      <c r="AV42" s="105">
        <v>95.66</v>
      </c>
      <c r="AW42" s="106">
        <v>30.17</v>
      </c>
      <c r="AX42" s="107">
        <v>125.83</v>
      </c>
      <c r="AZ42" s="92">
        <v>101.03</v>
      </c>
      <c r="BA42" s="93">
        <v>31.859999999999985</v>
      </c>
      <c r="BB42" s="94">
        <v>132.88999999999999</v>
      </c>
    </row>
    <row r="43" spans="1:54" x14ac:dyDescent="0.25">
      <c r="A43" s="22"/>
      <c r="B43" s="22"/>
      <c r="C43" s="22"/>
      <c r="D43" s="22"/>
      <c r="E43" s="22"/>
      <c r="I43" s="145">
        <v>45299</v>
      </c>
      <c r="J43" s="146">
        <v>725.41</v>
      </c>
      <c r="K43" s="141"/>
      <c r="L43" s="141"/>
      <c r="M43" s="141"/>
      <c r="N43" s="141"/>
      <c r="O43" s="141"/>
      <c r="P43" s="141"/>
      <c r="Q43" s="147">
        <v>265.64999999999998</v>
      </c>
      <c r="R43" s="148"/>
      <c r="S43" s="154">
        <v>991.06</v>
      </c>
      <c r="T43" s="150">
        <v>93.01</v>
      </c>
      <c r="U43" s="151">
        <v>34.059999999999988</v>
      </c>
      <c r="V43" s="152">
        <v>127.07</v>
      </c>
      <c r="W43" s="141"/>
      <c r="X43" s="150">
        <v>94.14</v>
      </c>
      <c r="Y43" s="151">
        <v>34.47</v>
      </c>
      <c r="Z43" s="152">
        <v>128.61000000000001</v>
      </c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96">
        <v>631.27</v>
      </c>
      <c r="AS43" s="97">
        <v>231.17999999999998</v>
      </c>
      <c r="AT43" s="95">
        <v>862.44999999999993</v>
      </c>
      <c r="AU43" s="98"/>
      <c r="AV43" s="105">
        <v>94.13</v>
      </c>
      <c r="AW43" s="106">
        <v>34.47</v>
      </c>
      <c r="AX43" s="107">
        <v>128.6</v>
      </c>
      <c r="AZ43" s="92">
        <v>101.4</v>
      </c>
      <c r="BA43" s="93">
        <v>37.139999999999986</v>
      </c>
      <c r="BB43" s="94">
        <v>138.54</v>
      </c>
    </row>
    <row r="44" spans="1:54" x14ac:dyDescent="0.25">
      <c r="A44" s="22"/>
      <c r="B44" s="22"/>
      <c r="C44" s="22"/>
      <c r="D44" s="22"/>
      <c r="E44" s="22"/>
      <c r="I44" s="145">
        <v>45300</v>
      </c>
      <c r="J44" s="146">
        <v>709.05</v>
      </c>
      <c r="K44" s="141"/>
      <c r="L44" s="141"/>
      <c r="M44" s="141"/>
      <c r="N44" s="141"/>
      <c r="O44" s="141"/>
      <c r="P44" s="141"/>
      <c r="Q44" s="147">
        <v>261.2</v>
      </c>
      <c r="R44" s="148"/>
      <c r="S44" s="149">
        <v>970.25</v>
      </c>
      <c r="T44" s="150">
        <v>92.71</v>
      </c>
      <c r="U44" s="151">
        <v>34.150000000000006</v>
      </c>
      <c r="V44" s="152">
        <v>126.86</v>
      </c>
      <c r="W44" s="141"/>
      <c r="X44" s="150">
        <v>90.52</v>
      </c>
      <c r="Y44" s="151">
        <v>33.340000000000003</v>
      </c>
      <c r="Z44" s="152">
        <v>123.86</v>
      </c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96">
        <v>618.53</v>
      </c>
      <c r="AS44" s="97">
        <v>227.85999999999999</v>
      </c>
      <c r="AT44" s="95">
        <v>846.39</v>
      </c>
      <c r="AU44" s="98"/>
      <c r="AV44" s="105">
        <v>90.51</v>
      </c>
      <c r="AW44" s="106">
        <v>33.339999999999989</v>
      </c>
      <c r="AX44" s="107">
        <v>123.85</v>
      </c>
      <c r="AZ44" s="92">
        <v>98.89</v>
      </c>
      <c r="BA44" s="93">
        <v>36.429999999999993</v>
      </c>
      <c r="BB44" s="94">
        <v>135.32</v>
      </c>
    </row>
    <row r="45" spans="1:54" x14ac:dyDescent="0.25">
      <c r="A45" s="22"/>
      <c r="B45" s="22"/>
      <c r="C45" s="22"/>
      <c r="D45" s="22"/>
      <c r="E45" s="22"/>
      <c r="I45" s="145">
        <v>45301</v>
      </c>
      <c r="J45" s="146">
        <v>684.85</v>
      </c>
      <c r="K45" s="141"/>
      <c r="L45" s="141"/>
      <c r="M45" s="141"/>
      <c r="N45" s="141"/>
      <c r="O45" s="141"/>
      <c r="P45" s="141"/>
      <c r="Q45" s="147">
        <v>247.8</v>
      </c>
      <c r="R45" s="148"/>
      <c r="S45" s="149">
        <v>932.65000000000009</v>
      </c>
      <c r="T45" s="150">
        <v>89.74</v>
      </c>
      <c r="U45" s="151">
        <v>32.47</v>
      </c>
      <c r="V45" s="152">
        <v>122.21</v>
      </c>
      <c r="W45" s="141"/>
      <c r="X45" s="150">
        <v>93.1</v>
      </c>
      <c r="Y45" s="151">
        <v>33.69</v>
      </c>
      <c r="Z45" s="152">
        <v>126.78999999999999</v>
      </c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96">
        <v>591.75</v>
      </c>
      <c r="AS45" s="97">
        <v>214.11</v>
      </c>
      <c r="AT45" s="95">
        <v>805.86</v>
      </c>
      <c r="AU45" s="98"/>
      <c r="AV45" s="96">
        <v>93.11</v>
      </c>
      <c r="AW45" s="97">
        <v>33.69</v>
      </c>
      <c r="AX45" s="95">
        <v>126.8</v>
      </c>
      <c r="AZ45" s="92">
        <v>98.77</v>
      </c>
      <c r="BA45" s="93">
        <v>35.739999999999995</v>
      </c>
      <c r="BB45" s="94">
        <v>134.51</v>
      </c>
    </row>
    <row r="46" spans="1:54" x14ac:dyDescent="0.25">
      <c r="A46" s="22"/>
      <c r="B46" s="22"/>
      <c r="C46" s="22"/>
      <c r="D46" s="22"/>
      <c r="E46" s="22"/>
      <c r="I46" s="145">
        <v>45302</v>
      </c>
      <c r="J46" s="146">
        <v>667.16</v>
      </c>
      <c r="K46" s="141"/>
      <c r="L46" s="141"/>
      <c r="M46" s="141"/>
      <c r="N46" s="141"/>
      <c r="O46" s="141"/>
      <c r="P46" s="141"/>
      <c r="Q46" s="147">
        <v>225.2</v>
      </c>
      <c r="R46" s="148"/>
      <c r="S46" s="149">
        <v>892.3599999999999</v>
      </c>
      <c r="T46" s="150">
        <v>87.74</v>
      </c>
      <c r="U46" s="151">
        <v>29.61</v>
      </c>
      <c r="V46" s="152">
        <v>117.35</v>
      </c>
      <c r="W46" s="141"/>
      <c r="X46" s="150">
        <v>86.95</v>
      </c>
      <c r="Y46" s="151">
        <v>29.35</v>
      </c>
      <c r="Z46" s="152">
        <v>116.30000000000001</v>
      </c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96">
        <v>580.20999999999992</v>
      </c>
      <c r="AS46" s="97">
        <v>195.85</v>
      </c>
      <c r="AT46" s="95">
        <v>776.06</v>
      </c>
      <c r="AU46" s="98"/>
      <c r="AV46" s="105">
        <v>86.93</v>
      </c>
      <c r="AW46" s="106">
        <v>29.339999999999989</v>
      </c>
      <c r="AX46" s="107">
        <v>116.27</v>
      </c>
      <c r="AZ46" s="92">
        <v>100.15</v>
      </c>
      <c r="BA46" s="93">
        <v>33.81</v>
      </c>
      <c r="BB46" s="94">
        <v>133.96</v>
      </c>
    </row>
    <row r="47" spans="1:54" x14ac:dyDescent="0.25">
      <c r="A47" s="22"/>
      <c r="B47" s="22"/>
      <c r="C47" s="22"/>
      <c r="D47" s="22"/>
      <c r="E47" s="22"/>
      <c r="I47" s="145">
        <v>45303</v>
      </c>
      <c r="J47" s="151">
        <v>705.86</v>
      </c>
      <c r="K47" s="141"/>
      <c r="L47" s="141"/>
      <c r="M47" s="141"/>
      <c r="N47" s="141"/>
      <c r="O47" s="141"/>
      <c r="P47" s="141"/>
      <c r="Q47" s="147">
        <v>253.25</v>
      </c>
      <c r="R47" s="148"/>
      <c r="S47" s="149">
        <v>959.11</v>
      </c>
      <c r="T47" s="150">
        <v>91.44</v>
      </c>
      <c r="U47" s="151">
        <v>32.81</v>
      </c>
      <c r="V47" s="152">
        <v>124.25</v>
      </c>
      <c r="W47" s="141"/>
      <c r="X47" s="150">
        <v>94.65</v>
      </c>
      <c r="Y47" s="151">
        <v>33.96</v>
      </c>
      <c r="Z47" s="152">
        <v>128.61000000000001</v>
      </c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96">
        <v>611.21</v>
      </c>
      <c r="AS47" s="97">
        <v>219.29</v>
      </c>
      <c r="AT47" s="95">
        <v>830.5</v>
      </c>
      <c r="AU47" s="98"/>
      <c r="AV47" s="96">
        <v>94.65</v>
      </c>
      <c r="AW47" s="97">
        <v>33.960000000000008</v>
      </c>
      <c r="AX47" s="95">
        <v>128.61000000000001</v>
      </c>
      <c r="AZ47" s="92">
        <v>105.34</v>
      </c>
      <c r="BA47" s="93">
        <v>37.799999999999983</v>
      </c>
      <c r="BB47" s="94">
        <v>143.13999999999999</v>
      </c>
    </row>
    <row r="48" spans="1:54" x14ac:dyDescent="0.25">
      <c r="A48" s="22"/>
      <c r="B48" s="22"/>
      <c r="C48" s="22"/>
      <c r="D48" s="22"/>
      <c r="E48" s="22"/>
      <c r="I48" s="145">
        <v>45304</v>
      </c>
      <c r="J48" s="146">
        <v>705.4</v>
      </c>
      <c r="K48" s="141"/>
      <c r="L48" s="141"/>
      <c r="M48" s="141"/>
      <c r="N48" s="141"/>
      <c r="O48" s="141"/>
      <c r="P48" s="141"/>
      <c r="Q48" s="147">
        <v>222.36</v>
      </c>
      <c r="R48" s="148"/>
      <c r="S48" s="149">
        <v>927.76</v>
      </c>
      <c r="T48" s="150">
        <v>90.78</v>
      </c>
      <c r="U48" s="151">
        <v>28.620000000000005</v>
      </c>
      <c r="V48" s="152">
        <v>119.4</v>
      </c>
      <c r="W48" s="141"/>
      <c r="X48" s="150">
        <v>94.51</v>
      </c>
      <c r="Y48" s="151">
        <v>29.79</v>
      </c>
      <c r="Z48" s="152">
        <v>124.30000000000001</v>
      </c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96">
        <v>610.89</v>
      </c>
      <c r="AS48" s="97">
        <v>192.57000000000002</v>
      </c>
      <c r="AT48" s="95">
        <v>803.46</v>
      </c>
      <c r="AU48" s="98"/>
      <c r="AV48" s="105">
        <v>94.51</v>
      </c>
      <c r="AW48" s="106">
        <v>29.789999999999992</v>
      </c>
      <c r="AX48" s="107">
        <v>124.3</v>
      </c>
      <c r="AZ48" s="92">
        <v>103.47</v>
      </c>
      <c r="BA48" s="93">
        <v>32.610000000000014</v>
      </c>
      <c r="BB48" s="94">
        <v>136.08000000000001</v>
      </c>
    </row>
    <row r="49" spans="1:54" x14ac:dyDescent="0.25">
      <c r="A49" s="22"/>
      <c r="B49" s="22"/>
      <c r="C49" s="22"/>
      <c r="D49" s="22"/>
      <c r="E49" s="22"/>
      <c r="I49" s="145">
        <v>45305</v>
      </c>
      <c r="J49" s="146">
        <v>710.91</v>
      </c>
      <c r="K49" s="141"/>
      <c r="L49" s="141"/>
      <c r="M49" s="141"/>
      <c r="N49" s="141"/>
      <c r="O49" s="141"/>
      <c r="P49" s="141"/>
      <c r="Q49" s="147">
        <v>254.66</v>
      </c>
      <c r="R49" s="148"/>
      <c r="S49" s="149">
        <v>965.56999999999994</v>
      </c>
      <c r="T49" s="150">
        <v>89.98</v>
      </c>
      <c r="U49" s="151">
        <v>32.22999999999999</v>
      </c>
      <c r="V49" s="152">
        <v>122.21</v>
      </c>
      <c r="W49" s="141"/>
      <c r="X49" s="150">
        <v>93.4</v>
      </c>
      <c r="Y49" s="151">
        <v>33.450000000000003</v>
      </c>
      <c r="Z49" s="152">
        <v>126.85000000000001</v>
      </c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96">
        <v>617.51</v>
      </c>
      <c r="AS49" s="97">
        <v>221.20999999999998</v>
      </c>
      <c r="AT49" s="95">
        <v>838.72</v>
      </c>
      <c r="AU49" s="98"/>
      <c r="AV49" s="96">
        <v>93.39</v>
      </c>
      <c r="AW49" s="97">
        <v>33.459999999999994</v>
      </c>
      <c r="AX49" s="95">
        <v>126.85</v>
      </c>
      <c r="AZ49" s="92">
        <v>105.99</v>
      </c>
      <c r="BA49" s="93">
        <v>37.970000000000013</v>
      </c>
      <c r="BB49" s="94">
        <v>143.96</v>
      </c>
    </row>
    <row r="50" spans="1:54" x14ac:dyDescent="0.25">
      <c r="A50" s="22"/>
      <c r="B50" s="22"/>
      <c r="C50" s="22"/>
      <c r="D50" s="22"/>
      <c r="E50" s="22"/>
      <c r="I50" s="145">
        <v>45306</v>
      </c>
      <c r="J50" s="146">
        <v>608.76</v>
      </c>
      <c r="K50" s="141"/>
      <c r="L50" s="141"/>
      <c r="M50" s="141"/>
      <c r="N50" s="141"/>
      <c r="O50" s="141"/>
      <c r="P50" s="141"/>
      <c r="Q50" s="147">
        <v>180.24</v>
      </c>
      <c r="R50" s="148"/>
      <c r="S50" s="149">
        <v>789</v>
      </c>
      <c r="T50" s="150">
        <v>74.709999999999994</v>
      </c>
      <c r="U50" s="151">
        <v>22.120000000000005</v>
      </c>
      <c r="V50" s="152">
        <v>96.83</v>
      </c>
      <c r="W50" s="141"/>
      <c r="X50" s="150">
        <v>83.74</v>
      </c>
      <c r="Y50" s="151">
        <v>24.8</v>
      </c>
      <c r="Z50" s="152">
        <v>108.53999999999999</v>
      </c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96">
        <v>525.02</v>
      </c>
      <c r="AS50" s="97">
        <v>155.44</v>
      </c>
      <c r="AT50" s="95">
        <v>680.46</v>
      </c>
      <c r="AU50" s="98"/>
      <c r="AV50" s="105">
        <v>83.75</v>
      </c>
      <c r="AW50" s="106">
        <v>24.799999999999997</v>
      </c>
      <c r="AX50" s="107">
        <v>108.55</v>
      </c>
      <c r="AZ50" s="92">
        <v>85.43</v>
      </c>
      <c r="BA50" s="93">
        <v>25.289999999999992</v>
      </c>
      <c r="BB50" s="94">
        <v>110.72</v>
      </c>
    </row>
    <row r="51" spans="1:54" x14ac:dyDescent="0.25">
      <c r="A51" s="22"/>
      <c r="B51" s="22"/>
      <c r="C51" s="22"/>
      <c r="D51" s="22"/>
      <c r="E51" s="22"/>
      <c r="I51" s="145">
        <v>45307</v>
      </c>
      <c r="J51" s="146">
        <v>358.14</v>
      </c>
      <c r="K51" s="141"/>
      <c r="L51" s="141"/>
      <c r="M51" s="141"/>
      <c r="N51" s="141"/>
      <c r="O51" s="141"/>
      <c r="P51" s="141"/>
      <c r="Q51" s="147">
        <v>88.89</v>
      </c>
      <c r="R51" s="148"/>
      <c r="S51" s="149">
        <v>447.03</v>
      </c>
      <c r="T51" s="150">
        <v>44.42</v>
      </c>
      <c r="U51" s="151">
        <v>11.030000000000001</v>
      </c>
      <c r="V51" s="152">
        <v>55.45</v>
      </c>
      <c r="W51" s="141"/>
      <c r="X51" s="150">
        <v>58.2</v>
      </c>
      <c r="Y51" s="151">
        <v>14.45</v>
      </c>
      <c r="Z51" s="152">
        <v>72.650000000000006</v>
      </c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96">
        <v>299.94</v>
      </c>
      <c r="AS51" s="97">
        <v>74.44</v>
      </c>
      <c r="AT51" s="95">
        <v>374.38</v>
      </c>
      <c r="AU51" s="98"/>
      <c r="AV51" s="96">
        <v>58.2</v>
      </c>
      <c r="AW51" s="97">
        <v>14.439999999999998</v>
      </c>
      <c r="AX51" s="95">
        <v>72.64</v>
      </c>
      <c r="AZ51" s="92">
        <v>50.09</v>
      </c>
      <c r="BA51" s="93">
        <v>12.43</v>
      </c>
      <c r="BB51" s="94">
        <v>62.52</v>
      </c>
    </row>
    <row r="52" spans="1:54" x14ac:dyDescent="0.25">
      <c r="A52" s="22"/>
      <c r="B52" s="22"/>
      <c r="C52" s="22"/>
      <c r="D52" s="22"/>
      <c r="E52" s="22"/>
      <c r="I52" s="145">
        <v>45308</v>
      </c>
      <c r="J52" s="146">
        <v>660.82</v>
      </c>
      <c r="K52" s="141"/>
      <c r="L52" s="141"/>
      <c r="M52" s="141"/>
      <c r="N52" s="141"/>
      <c r="O52" s="141"/>
      <c r="P52" s="141"/>
      <c r="Q52" s="147">
        <v>240.81</v>
      </c>
      <c r="R52" s="148"/>
      <c r="S52" s="149">
        <v>901.63000000000011</v>
      </c>
      <c r="T52" s="150">
        <v>79.510000000000005</v>
      </c>
      <c r="U52" s="151">
        <v>28.97999999999999</v>
      </c>
      <c r="V52" s="152">
        <v>108.49</v>
      </c>
      <c r="W52" s="141"/>
      <c r="X52" s="150">
        <v>96.22</v>
      </c>
      <c r="Y52" s="151">
        <v>35.06</v>
      </c>
      <c r="Z52" s="152">
        <v>131.28</v>
      </c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96">
        <v>564.6</v>
      </c>
      <c r="AS52" s="97">
        <v>205.75</v>
      </c>
      <c r="AT52" s="95">
        <v>770.35</v>
      </c>
      <c r="AU52" s="98"/>
      <c r="AV52" s="96">
        <v>96.22</v>
      </c>
      <c r="AW52" s="97">
        <v>35.06</v>
      </c>
      <c r="AX52" s="95">
        <v>131.28</v>
      </c>
      <c r="AZ52" s="92">
        <v>95.58</v>
      </c>
      <c r="BA52" s="93">
        <v>34.83</v>
      </c>
      <c r="BB52" s="94">
        <v>130.41</v>
      </c>
    </row>
    <row r="53" spans="1:54" x14ac:dyDescent="0.25">
      <c r="A53" s="22"/>
      <c r="B53" s="22"/>
      <c r="C53" s="22"/>
      <c r="D53" s="22"/>
      <c r="E53" s="22"/>
      <c r="I53" s="145">
        <v>45309</v>
      </c>
      <c r="J53" s="146">
        <v>263.97000000000003</v>
      </c>
      <c r="K53" s="141"/>
      <c r="L53" s="141"/>
      <c r="M53" s="141"/>
      <c r="N53" s="141"/>
      <c r="O53" s="141"/>
      <c r="P53" s="141"/>
      <c r="Q53" s="147">
        <v>77.77</v>
      </c>
      <c r="R53" s="148"/>
      <c r="S53" s="149">
        <v>341.74</v>
      </c>
      <c r="T53" s="150">
        <v>31.92</v>
      </c>
      <c r="U53" s="151">
        <v>9.4099999999999966</v>
      </c>
      <c r="V53" s="152">
        <v>41.33</v>
      </c>
      <c r="W53" s="141"/>
      <c r="X53" s="150">
        <v>38.049999999999997</v>
      </c>
      <c r="Y53" s="151">
        <v>11.21</v>
      </c>
      <c r="Z53" s="152">
        <v>49.26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96">
        <v>225.92000000000002</v>
      </c>
      <c r="AS53" s="97">
        <v>66.56</v>
      </c>
      <c r="AT53" s="95">
        <v>292.48</v>
      </c>
      <c r="AU53" s="98"/>
      <c r="AV53" s="96">
        <v>38.049999999999997</v>
      </c>
      <c r="AW53" s="97">
        <v>11.21</v>
      </c>
      <c r="AX53" s="95">
        <v>49.26</v>
      </c>
      <c r="AZ53" s="92">
        <v>39.17</v>
      </c>
      <c r="BA53" s="93">
        <v>11.54</v>
      </c>
      <c r="BB53" s="94">
        <v>50.71</v>
      </c>
    </row>
    <row r="54" spans="1:54" x14ac:dyDescent="0.25">
      <c r="A54" s="22"/>
      <c r="B54" s="22"/>
      <c r="C54" s="22"/>
      <c r="D54" s="22"/>
      <c r="E54" s="22"/>
      <c r="I54" s="145">
        <v>45310</v>
      </c>
      <c r="J54" s="146">
        <v>723.21</v>
      </c>
      <c r="K54" s="141"/>
      <c r="L54" s="141"/>
      <c r="M54" s="141"/>
      <c r="N54" s="141"/>
      <c r="O54" s="141"/>
      <c r="P54" s="141"/>
      <c r="Q54" s="147">
        <v>268.91000000000003</v>
      </c>
      <c r="R54" s="148"/>
      <c r="S54" s="149">
        <v>992.12000000000012</v>
      </c>
      <c r="T54" s="150">
        <v>87.31</v>
      </c>
      <c r="U54" s="151">
        <v>32.459999999999994</v>
      </c>
      <c r="V54" s="152">
        <v>119.77</v>
      </c>
      <c r="W54" s="141"/>
      <c r="X54" s="150">
        <v>101.61</v>
      </c>
      <c r="Y54" s="151">
        <v>37.770000000000003</v>
      </c>
      <c r="Z54" s="152">
        <v>139.38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96">
        <v>621.6</v>
      </c>
      <c r="AS54" s="97">
        <v>231.14000000000001</v>
      </c>
      <c r="AT54" s="95">
        <v>852.74</v>
      </c>
      <c r="AU54" s="98"/>
      <c r="AV54" s="96">
        <v>101.61</v>
      </c>
      <c r="AW54" s="97">
        <v>37.779999999999987</v>
      </c>
      <c r="AX54" s="95">
        <v>139.38999999999999</v>
      </c>
      <c r="AZ54" s="92">
        <v>110.18</v>
      </c>
      <c r="BA54" s="93">
        <v>40.97</v>
      </c>
      <c r="BB54" s="94">
        <v>151.15</v>
      </c>
    </row>
    <row r="55" spans="1:54" x14ac:dyDescent="0.25">
      <c r="A55" s="22"/>
      <c r="B55" s="22"/>
      <c r="C55" s="22"/>
      <c r="D55" s="22"/>
      <c r="E55" s="22"/>
      <c r="I55" s="145">
        <v>45311</v>
      </c>
      <c r="J55" s="146">
        <v>704.08</v>
      </c>
      <c r="K55" s="141"/>
      <c r="L55" s="141"/>
      <c r="M55" s="141"/>
      <c r="N55" s="141"/>
      <c r="O55" s="141"/>
      <c r="P55" s="141"/>
      <c r="Q55" s="147">
        <v>263.81</v>
      </c>
      <c r="R55" s="148"/>
      <c r="S55" s="149">
        <v>967.8900000000001</v>
      </c>
      <c r="T55" s="150">
        <v>91.1</v>
      </c>
      <c r="U55" s="151">
        <v>34.14</v>
      </c>
      <c r="V55" s="152">
        <v>125.24</v>
      </c>
      <c r="W55" s="141"/>
      <c r="X55" s="150">
        <v>105.62</v>
      </c>
      <c r="Y55" s="151">
        <v>39.57</v>
      </c>
      <c r="Z55" s="152">
        <v>145.19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96">
        <v>598.46</v>
      </c>
      <c r="AS55" s="97">
        <v>224.24</v>
      </c>
      <c r="AT55" s="95">
        <v>822.7</v>
      </c>
      <c r="AU55" s="98"/>
      <c r="AV55" s="96">
        <v>105.61</v>
      </c>
      <c r="AW55" s="97">
        <v>39.570000000000007</v>
      </c>
      <c r="AX55" s="95">
        <v>145.18</v>
      </c>
      <c r="AZ55" s="92">
        <v>97.3</v>
      </c>
      <c r="BA55" s="93">
        <v>36.459999999999994</v>
      </c>
      <c r="BB55" s="94">
        <v>133.76</v>
      </c>
    </row>
    <row r="56" spans="1:54" x14ac:dyDescent="0.25">
      <c r="A56" s="22"/>
      <c r="B56" s="22"/>
      <c r="C56" s="22"/>
      <c r="D56" s="22"/>
      <c r="E56" s="22"/>
      <c r="I56" s="145">
        <v>45312</v>
      </c>
      <c r="J56" s="146">
        <v>707.82</v>
      </c>
      <c r="K56" s="141"/>
      <c r="L56" s="141"/>
      <c r="M56" s="141"/>
      <c r="N56" s="141"/>
      <c r="O56" s="141"/>
      <c r="P56" s="141"/>
      <c r="Q56" s="147">
        <v>248.56</v>
      </c>
      <c r="R56" s="148"/>
      <c r="S56" s="149">
        <v>956.38000000000011</v>
      </c>
      <c r="T56" s="150">
        <v>91.88</v>
      </c>
      <c r="U56" s="151">
        <v>32.27000000000001</v>
      </c>
      <c r="V56" s="152">
        <v>124.15</v>
      </c>
      <c r="W56" s="141"/>
      <c r="X56" s="150">
        <v>102.94</v>
      </c>
      <c r="Y56" s="151">
        <v>36.159999999999997</v>
      </c>
      <c r="Z56" s="152">
        <v>139.1</v>
      </c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96">
        <v>604.88000000000011</v>
      </c>
      <c r="AS56" s="97">
        <v>212.4</v>
      </c>
      <c r="AT56" s="95">
        <v>817.28000000000009</v>
      </c>
      <c r="AU56" s="98"/>
      <c r="AV56" s="96">
        <v>102.95</v>
      </c>
      <c r="AW56" s="97">
        <v>36.149999999999991</v>
      </c>
      <c r="AX56" s="95">
        <v>139.1</v>
      </c>
      <c r="AZ56" s="92">
        <v>100.46</v>
      </c>
      <c r="BA56" s="93">
        <v>35.280000000000015</v>
      </c>
      <c r="BB56" s="94">
        <v>135.74</v>
      </c>
    </row>
    <row r="57" spans="1:54" x14ac:dyDescent="0.25">
      <c r="A57" s="22"/>
      <c r="B57" s="22"/>
      <c r="C57" s="22"/>
      <c r="D57" s="22"/>
      <c r="E57" s="22"/>
      <c r="I57" s="145">
        <v>45313</v>
      </c>
      <c r="J57" s="146">
        <v>701.6</v>
      </c>
      <c r="K57" s="141"/>
      <c r="L57" s="141"/>
      <c r="M57" s="141"/>
      <c r="N57" s="141"/>
      <c r="O57" s="141"/>
      <c r="P57" s="141"/>
      <c r="Q57" s="147">
        <v>264.54000000000002</v>
      </c>
      <c r="R57" s="148"/>
      <c r="S57" s="149">
        <v>966.1400000000001</v>
      </c>
      <c r="T57" s="150">
        <v>91.01</v>
      </c>
      <c r="U57" s="151">
        <v>34.309999999999988</v>
      </c>
      <c r="V57" s="152">
        <v>125.32</v>
      </c>
      <c r="W57" s="141"/>
      <c r="X57" s="150">
        <v>99.52</v>
      </c>
      <c r="Y57" s="151">
        <v>37.53</v>
      </c>
      <c r="Z57" s="152">
        <v>137.05000000000001</v>
      </c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96">
        <v>602.08000000000004</v>
      </c>
      <c r="AS57" s="97">
        <v>227.01000000000002</v>
      </c>
      <c r="AT57" s="95">
        <v>829.09</v>
      </c>
      <c r="AU57" s="98"/>
      <c r="AV57" s="96">
        <v>99.52</v>
      </c>
      <c r="AW57" s="97">
        <v>37.519999999999996</v>
      </c>
      <c r="AX57" s="95">
        <v>137.04</v>
      </c>
      <c r="AZ57" s="92">
        <v>93.73</v>
      </c>
      <c r="BA57" s="93">
        <v>35.339999999999989</v>
      </c>
      <c r="BB57" s="94">
        <v>129.07</v>
      </c>
    </row>
    <row r="58" spans="1:54" x14ac:dyDescent="0.25">
      <c r="A58" s="22"/>
      <c r="B58" s="22"/>
      <c r="C58" s="22"/>
      <c r="D58" s="22"/>
      <c r="E58" s="22"/>
      <c r="I58" s="145">
        <v>45314</v>
      </c>
      <c r="J58" s="146">
        <v>727.05</v>
      </c>
      <c r="K58" s="141"/>
      <c r="L58" s="141"/>
      <c r="M58" s="141"/>
      <c r="N58" s="141"/>
      <c r="O58" s="141"/>
      <c r="P58" s="141"/>
      <c r="Q58" s="147">
        <v>273.12</v>
      </c>
      <c r="R58" s="148"/>
      <c r="S58" s="149">
        <v>1000.17</v>
      </c>
      <c r="T58" s="150">
        <v>92.02</v>
      </c>
      <c r="U58" s="151">
        <v>34.570000000000007</v>
      </c>
      <c r="V58" s="152">
        <v>126.59</v>
      </c>
      <c r="W58" s="141"/>
      <c r="X58" s="150">
        <v>96.63</v>
      </c>
      <c r="Y58" s="151">
        <v>36.299999999999997</v>
      </c>
      <c r="Z58" s="152">
        <v>132.93</v>
      </c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96">
        <v>630.41999999999996</v>
      </c>
      <c r="AS58" s="97">
        <v>236.82</v>
      </c>
      <c r="AT58" s="95">
        <v>867.24</v>
      </c>
      <c r="AU58" s="98"/>
      <c r="AV58" s="96">
        <v>96.63</v>
      </c>
      <c r="AW58" s="97">
        <v>36.300000000000011</v>
      </c>
      <c r="AX58" s="95">
        <v>132.93</v>
      </c>
      <c r="AZ58" s="92">
        <v>96.17</v>
      </c>
      <c r="BA58" s="93">
        <v>36.13000000000001</v>
      </c>
      <c r="BB58" s="94">
        <v>132.30000000000001</v>
      </c>
    </row>
    <row r="59" spans="1:54" x14ac:dyDescent="0.25">
      <c r="A59" s="22"/>
      <c r="B59" s="22"/>
      <c r="C59" s="22"/>
      <c r="D59" s="22"/>
      <c r="E59" s="22"/>
      <c r="I59" s="145">
        <v>45315</v>
      </c>
      <c r="J59" s="146">
        <v>691.41</v>
      </c>
      <c r="K59" s="141"/>
      <c r="L59" s="141"/>
      <c r="M59" s="141"/>
      <c r="N59" s="141"/>
      <c r="O59" s="141"/>
      <c r="P59" s="141"/>
      <c r="Q59" s="147">
        <v>252</v>
      </c>
      <c r="R59" s="148"/>
      <c r="S59" s="149">
        <v>943.41</v>
      </c>
      <c r="T59" s="150">
        <v>81.28</v>
      </c>
      <c r="U59" s="151">
        <v>29.620000000000005</v>
      </c>
      <c r="V59" s="152">
        <v>110.9</v>
      </c>
      <c r="W59" s="141"/>
      <c r="X59" s="150">
        <v>90.24</v>
      </c>
      <c r="Y59" s="151">
        <v>32.9</v>
      </c>
      <c r="Z59" s="152">
        <v>123.13999999999999</v>
      </c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96">
        <v>601.16999999999996</v>
      </c>
      <c r="AS59" s="97">
        <v>219.1</v>
      </c>
      <c r="AT59" s="95">
        <v>820.27</v>
      </c>
      <c r="AU59" s="98"/>
      <c r="AV59" s="96">
        <v>90.25</v>
      </c>
      <c r="AW59" s="97">
        <v>32.900000000000006</v>
      </c>
      <c r="AX59" s="95">
        <v>123.15</v>
      </c>
      <c r="AZ59" s="92">
        <v>99</v>
      </c>
      <c r="BA59" s="93">
        <v>36.080000000000013</v>
      </c>
      <c r="BB59" s="94">
        <v>135.08000000000001</v>
      </c>
    </row>
    <row r="60" spans="1:54" x14ac:dyDescent="0.25">
      <c r="A60" s="22"/>
      <c r="B60" s="22"/>
      <c r="C60" s="22"/>
      <c r="D60" s="22"/>
      <c r="E60" s="22"/>
      <c r="I60" s="145">
        <v>45316</v>
      </c>
      <c r="J60" s="146">
        <v>712.96</v>
      </c>
      <c r="K60" s="141"/>
      <c r="L60" s="141"/>
      <c r="M60" s="141"/>
      <c r="N60" s="141"/>
      <c r="O60" s="141"/>
      <c r="P60" s="141"/>
      <c r="Q60" s="147">
        <v>260.22000000000003</v>
      </c>
      <c r="R60" s="148"/>
      <c r="S60" s="149">
        <v>973.18000000000006</v>
      </c>
      <c r="T60" s="150">
        <v>96.69</v>
      </c>
      <c r="U60" s="151">
        <v>35.289999999999992</v>
      </c>
      <c r="V60" s="152">
        <v>131.97999999999999</v>
      </c>
      <c r="W60" s="141"/>
      <c r="X60" s="150">
        <v>95.77</v>
      </c>
      <c r="Y60" s="151">
        <v>34.96</v>
      </c>
      <c r="Z60" s="152">
        <v>130.72999999999999</v>
      </c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96">
        <v>617.19000000000005</v>
      </c>
      <c r="AS60" s="97">
        <v>225.26000000000002</v>
      </c>
      <c r="AT60" s="95">
        <v>842.45</v>
      </c>
      <c r="AU60" s="98"/>
      <c r="AV60" s="96">
        <v>95.79</v>
      </c>
      <c r="AW60" s="97">
        <v>34.959999999999994</v>
      </c>
      <c r="AX60" s="95">
        <v>130.75</v>
      </c>
      <c r="AZ60" s="92">
        <v>96.97</v>
      </c>
      <c r="BA60" s="93">
        <v>35.390000000000015</v>
      </c>
      <c r="BB60" s="94">
        <v>132.36000000000001</v>
      </c>
    </row>
    <row r="61" spans="1:54" x14ac:dyDescent="0.25">
      <c r="A61" s="22"/>
      <c r="B61" s="22"/>
      <c r="C61" s="22"/>
      <c r="D61" s="22"/>
      <c r="E61" s="22"/>
      <c r="I61" s="145">
        <v>45317</v>
      </c>
      <c r="J61" s="146">
        <v>710.19</v>
      </c>
      <c r="K61" s="141"/>
      <c r="L61" s="141"/>
      <c r="M61" s="141"/>
      <c r="N61" s="141"/>
      <c r="O61" s="141"/>
      <c r="P61" s="141"/>
      <c r="Q61" s="147">
        <v>289.77</v>
      </c>
      <c r="R61" s="148"/>
      <c r="S61" s="149">
        <v>999.96</v>
      </c>
      <c r="T61" s="150">
        <v>95.87</v>
      </c>
      <c r="U61" s="151">
        <v>39.109999999999985</v>
      </c>
      <c r="V61" s="152">
        <v>134.97999999999999</v>
      </c>
      <c r="W61" s="141"/>
      <c r="X61" s="150">
        <v>94.98</v>
      </c>
      <c r="Y61" s="151">
        <v>38.75</v>
      </c>
      <c r="Z61" s="152">
        <v>133.73000000000002</v>
      </c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96">
        <v>615.21</v>
      </c>
      <c r="AS61" s="97">
        <v>251.01999999999998</v>
      </c>
      <c r="AT61" s="95">
        <v>866.23</v>
      </c>
      <c r="AU61" s="98"/>
      <c r="AV61" s="96">
        <v>94.96</v>
      </c>
      <c r="AW61" s="97">
        <v>38.750000000000014</v>
      </c>
      <c r="AX61" s="95">
        <v>133.71</v>
      </c>
      <c r="AZ61" s="92">
        <v>93.83</v>
      </c>
      <c r="BA61" s="93">
        <v>38.290000000000006</v>
      </c>
      <c r="BB61" s="94">
        <v>132.12</v>
      </c>
    </row>
    <row r="62" spans="1:54" x14ac:dyDescent="0.25">
      <c r="A62" s="22"/>
      <c r="B62" s="22"/>
      <c r="C62" s="22"/>
      <c r="D62" s="22"/>
      <c r="E62" s="22"/>
      <c r="I62" s="145">
        <v>45318</v>
      </c>
      <c r="J62" s="146">
        <v>724.46</v>
      </c>
      <c r="K62" s="141"/>
      <c r="L62" s="141"/>
      <c r="M62" s="141"/>
      <c r="N62" s="141"/>
      <c r="O62" s="141"/>
      <c r="P62" s="141"/>
      <c r="Q62" s="147">
        <v>279.89999999999998</v>
      </c>
      <c r="R62" s="148"/>
      <c r="S62" s="149">
        <v>1004.36</v>
      </c>
      <c r="T62" s="150">
        <v>98.92</v>
      </c>
      <c r="U62" s="151">
        <v>38.219999999999985</v>
      </c>
      <c r="V62" s="152">
        <v>137.13999999999999</v>
      </c>
      <c r="W62" s="141"/>
      <c r="X62" s="150">
        <v>101.1</v>
      </c>
      <c r="Y62" s="151">
        <v>39.06</v>
      </c>
      <c r="Z62" s="152">
        <v>140.16</v>
      </c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96">
        <v>623.36</v>
      </c>
      <c r="AS62" s="97">
        <v>240.83999999999997</v>
      </c>
      <c r="AT62" s="95">
        <v>864.2</v>
      </c>
      <c r="AU62" s="98"/>
      <c r="AV62" s="96">
        <v>101.09</v>
      </c>
      <c r="AW62" s="97">
        <v>39.06</v>
      </c>
      <c r="AX62" s="95">
        <v>140.15</v>
      </c>
      <c r="AZ62" s="92">
        <v>97.44</v>
      </c>
      <c r="BA62" s="93">
        <v>37.650000000000006</v>
      </c>
      <c r="BB62" s="94">
        <v>135.09</v>
      </c>
    </row>
    <row r="63" spans="1:54" x14ac:dyDescent="0.25">
      <c r="A63" s="22"/>
      <c r="B63" s="22"/>
      <c r="C63" s="22"/>
      <c r="D63" s="22"/>
      <c r="E63" s="22"/>
      <c r="I63" s="145">
        <v>45319</v>
      </c>
      <c r="J63" s="146">
        <v>709.95</v>
      </c>
      <c r="K63" s="141"/>
      <c r="L63" s="141"/>
      <c r="M63" s="141"/>
      <c r="N63" s="141"/>
      <c r="O63" s="141"/>
      <c r="P63" s="141"/>
      <c r="Q63" s="147">
        <v>260.33</v>
      </c>
      <c r="R63" s="148"/>
      <c r="S63" s="149">
        <v>970.28</v>
      </c>
      <c r="T63" s="150">
        <v>97.38</v>
      </c>
      <c r="U63" s="151">
        <v>35.710000000000008</v>
      </c>
      <c r="V63" s="152">
        <v>133.09</v>
      </c>
      <c r="W63" s="141"/>
      <c r="X63" s="150">
        <v>98.59</v>
      </c>
      <c r="Y63" s="151">
        <v>36.159999999999997</v>
      </c>
      <c r="Z63" s="152">
        <v>134.75</v>
      </c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96">
        <v>611.36</v>
      </c>
      <c r="AS63" s="97">
        <v>224.17</v>
      </c>
      <c r="AT63" s="95">
        <v>835.53</v>
      </c>
      <c r="AU63" s="98"/>
      <c r="AV63" s="96">
        <v>98.59</v>
      </c>
      <c r="AW63" s="97">
        <v>36.150000000000006</v>
      </c>
      <c r="AX63" s="95">
        <v>134.74</v>
      </c>
      <c r="AZ63" s="92">
        <v>95.88</v>
      </c>
      <c r="BA63" s="93">
        <v>35.159999999999997</v>
      </c>
      <c r="BB63" s="94">
        <v>131.04</v>
      </c>
    </row>
    <row r="64" spans="1:54" x14ac:dyDescent="0.25">
      <c r="A64" s="22"/>
      <c r="B64" s="22"/>
      <c r="C64" s="22"/>
      <c r="D64" s="22"/>
      <c r="E64" s="22"/>
      <c r="I64" s="145">
        <v>45320</v>
      </c>
      <c r="J64" s="146">
        <v>691.1</v>
      </c>
      <c r="K64" s="141"/>
      <c r="L64" s="141"/>
      <c r="M64" s="141"/>
      <c r="N64" s="141"/>
      <c r="O64" s="141"/>
      <c r="P64" s="141"/>
      <c r="Q64" s="147">
        <v>242.73</v>
      </c>
      <c r="R64" s="148"/>
      <c r="S64" s="149">
        <v>933.83</v>
      </c>
      <c r="T64" s="150">
        <v>95.88</v>
      </c>
      <c r="U64" s="151">
        <v>33.680000000000007</v>
      </c>
      <c r="V64" s="152">
        <v>129.56</v>
      </c>
      <c r="W64" s="141"/>
      <c r="X64" s="150">
        <v>95.77</v>
      </c>
      <c r="Y64" s="151">
        <v>33.630000000000003</v>
      </c>
      <c r="Z64" s="152">
        <v>129.4</v>
      </c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96">
        <v>595.33000000000004</v>
      </c>
      <c r="AS64" s="97">
        <v>209.1</v>
      </c>
      <c r="AT64" s="95">
        <v>804.43000000000006</v>
      </c>
      <c r="AU64" s="98"/>
      <c r="AV64" s="96">
        <v>95.77</v>
      </c>
      <c r="AW64" s="97">
        <v>33.63000000000001</v>
      </c>
      <c r="AX64" s="95">
        <v>129.4</v>
      </c>
      <c r="AZ64" s="92">
        <v>96.68</v>
      </c>
      <c r="BA64" s="93">
        <v>33.95999999999998</v>
      </c>
      <c r="BB64" s="94">
        <v>130.63999999999999</v>
      </c>
    </row>
    <row r="65" spans="1:54" ht="16.5" thickBot="1" x14ac:dyDescent="0.3">
      <c r="A65" s="22"/>
      <c r="B65" s="22"/>
      <c r="C65" s="22"/>
      <c r="D65" s="22"/>
      <c r="E65" s="22"/>
      <c r="I65" s="155">
        <v>45321</v>
      </c>
      <c r="J65" s="156">
        <v>665.92</v>
      </c>
      <c r="K65" s="157"/>
      <c r="L65" s="157"/>
      <c r="M65" s="157"/>
      <c r="N65" s="157"/>
      <c r="O65" s="157"/>
      <c r="P65" s="157"/>
      <c r="Q65" s="158">
        <v>296.64</v>
      </c>
      <c r="R65" s="159"/>
      <c r="S65" s="160">
        <v>962.56</v>
      </c>
      <c r="T65" s="150">
        <v>94.4</v>
      </c>
      <c r="U65" s="151">
        <v>42.049999999999983</v>
      </c>
      <c r="V65" s="152">
        <v>136.44999999999999</v>
      </c>
      <c r="W65" s="141"/>
      <c r="X65" s="161">
        <v>94.71</v>
      </c>
      <c r="Y65" s="162">
        <v>42.18</v>
      </c>
      <c r="Z65" s="163">
        <v>136.88999999999999</v>
      </c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110">
        <v>571.20999999999992</v>
      </c>
      <c r="AS65" s="111">
        <v>254.45999999999998</v>
      </c>
      <c r="AT65" s="112">
        <v>825.66999999999985</v>
      </c>
      <c r="AU65" s="98"/>
      <c r="AV65" s="110">
        <v>94.7</v>
      </c>
      <c r="AW65" s="111">
        <v>42.179999999999993</v>
      </c>
      <c r="AX65" s="112">
        <v>136.88</v>
      </c>
      <c r="AZ65" s="92">
        <v>92.31</v>
      </c>
      <c r="BA65" s="93">
        <v>41.120000000000005</v>
      </c>
      <c r="BB65" s="94">
        <v>133.43</v>
      </c>
    </row>
  </sheetData>
  <mergeCells count="9">
    <mergeCell ref="AR2:AT2"/>
    <mergeCell ref="AV2:AX2"/>
    <mergeCell ref="AZ2:BB2"/>
    <mergeCell ref="T2:V2"/>
    <mergeCell ref="X2:Z2"/>
    <mergeCell ref="AB2:AD2"/>
    <mergeCell ref="AF2:AH2"/>
    <mergeCell ref="AJ2:AL2"/>
    <mergeCell ref="AN2:AP2"/>
  </mergeCells>
  <pageMargins left="1.1020000000000001" right="0.38300000000000001" top="0.59099999999999997" bottom="0.625" header="0.511811024" footer="0.511811024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2_Líquidos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2024-08-20T14:34:52Z</dcterms:modified>
</cp:coreProperties>
</file>