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onsultas\"/>
    </mc:Choice>
  </mc:AlternateContent>
  <xr:revisionPtr revIDLastSave="0" documentId="13_ncr:1_{04FE9001-4598-4E59-AC21-D2816BD464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_GNA" sheetId="2" r:id="rId1"/>
  </sheets>
  <definedNames>
    <definedName name="_xlnm._FilterDatabase" localSheetId="0" hidden="1">'3_GNA'!$A$12:$BD$12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3" i="2" l="1"/>
  <c r="Z27" i="2"/>
  <c r="AB27" i="2" s="1"/>
  <c r="Z37" i="2"/>
  <c r="AB37" i="2" s="1"/>
  <c r="AF37" i="2" s="1"/>
  <c r="Z38" i="2"/>
  <c r="AB38" i="2" s="1"/>
  <c r="AF38" i="2" s="1"/>
  <c r="Z42" i="2"/>
  <c r="AB42" i="2" s="1"/>
  <c r="Z43" i="2"/>
  <c r="AB43" i="2" s="1"/>
  <c r="Z51" i="2"/>
  <c r="AB51" i="2" s="1"/>
  <c r="Z52" i="2"/>
  <c r="AB52" i="2" s="1"/>
  <c r="Z58" i="2"/>
  <c r="AB58" i="2" s="1"/>
  <c r="Z67" i="2"/>
  <c r="AB67" i="2" s="1"/>
  <c r="Z73" i="2"/>
  <c r="AB73" i="2" s="1"/>
  <c r="Z83" i="2"/>
  <c r="AB83" i="2" s="1"/>
  <c r="Z85" i="2"/>
  <c r="AB85" i="2" s="1"/>
  <c r="Z86" i="2"/>
  <c r="AB86" i="2" s="1"/>
  <c r="AF86" i="2" s="1"/>
  <c r="Z90" i="2"/>
  <c r="AB90" i="2" s="1"/>
  <c r="Z108" i="2"/>
  <c r="AB108" i="2" s="1"/>
  <c r="AF108" i="2" s="1"/>
  <c r="Z121" i="2"/>
  <c r="AB121" i="2" s="1"/>
  <c r="AF121" i="2" s="1"/>
  <c r="Z124" i="2"/>
  <c r="AB124" i="2" s="1"/>
  <c r="AF124" i="2" s="1"/>
  <c r="Z132" i="2"/>
  <c r="AB132" i="2" s="1"/>
  <c r="Z134" i="2"/>
  <c r="AB134" i="2" s="1"/>
  <c r="AF134" i="2" s="1"/>
  <c r="Z136" i="2"/>
  <c r="AB136" i="2" s="1"/>
  <c r="Z140" i="2"/>
  <c r="AB140" i="2" s="1"/>
  <c r="AF140" i="2" s="1"/>
  <c r="Z150" i="2"/>
  <c r="AB150" i="2" s="1"/>
  <c r="AF150" i="2" s="1"/>
  <c r="Z155" i="2"/>
  <c r="AB155" i="2" s="1"/>
  <c r="Z156" i="2"/>
  <c r="AB156" i="2" s="1"/>
  <c r="AF156" i="2" s="1"/>
  <c r="Z169" i="2"/>
  <c r="AB169" i="2" s="1"/>
  <c r="AF169" i="2" s="1"/>
  <c r="Z171" i="2"/>
  <c r="AB171" i="2" s="1"/>
  <c r="Z172" i="2"/>
  <c r="AB172" i="2" s="1"/>
  <c r="AF172" i="2" s="1"/>
  <c r="Z13" i="2"/>
  <c r="AB13" i="2" s="1"/>
  <c r="AV13" i="2" s="1"/>
  <c r="AB1" i="2"/>
  <c r="AS1" i="2"/>
  <c r="Z9" i="2"/>
  <c r="AA9" i="2"/>
  <c r="AB9" i="2"/>
  <c r="AD9" i="2"/>
  <c r="AE9" i="2"/>
  <c r="AR9" i="2"/>
  <c r="AS9" i="2"/>
  <c r="AU9" i="2"/>
  <c r="AV9" i="2"/>
  <c r="AN13" i="2"/>
  <c r="AT13" i="2"/>
  <c r="AU13" i="2"/>
  <c r="AX13" i="2"/>
  <c r="AY13" i="2"/>
  <c r="AZ13" i="2"/>
  <c r="BA13" i="2"/>
  <c r="BB13" i="2"/>
  <c r="AN14" i="2"/>
  <c r="AT14" i="2"/>
  <c r="AX14" i="2"/>
  <c r="AY14" i="2"/>
  <c r="AZ14" i="2"/>
  <c r="BA14" i="2"/>
  <c r="BB14" i="2"/>
  <c r="AN15" i="2"/>
  <c r="AT15" i="2"/>
  <c r="AX15" i="2"/>
  <c r="AY15" i="2"/>
  <c r="AZ15" i="2"/>
  <c r="BA15" i="2"/>
  <c r="BB15" i="2"/>
  <c r="AN16" i="2"/>
  <c r="AT16" i="2"/>
  <c r="AX16" i="2"/>
  <c r="AY16" i="2"/>
  <c r="AZ16" i="2"/>
  <c r="BA16" i="2"/>
  <c r="BB16" i="2"/>
  <c r="Z17" i="2"/>
  <c r="AB17" i="2" s="1"/>
  <c r="AD17" i="2"/>
  <c r="AE17" i="2" s="1"/>
  <c r="AN17" i="2"/>
  <c r="AT17" i="2"/>
  <c r="AU17" i="2" s="1"/>
  <c r="AX17" i="2"/>
  <c r="AY17" i="2"/>
  <c r="AZ17" i="2"/>
  <c r="BA17" i="2"/>
  <c r="BB17" i="2"/>
  <c r="AN18" i="2"/>
  <c r="AT18" i="2"/>
  <c r="AX18" i="2"/>
  <c r="AY18" i="2"/>
  <c r="AZ18" i="2"/>
  <c r="BA18" i="2"/>
  <c r="BB18" i="2"/>
  <c r="AN19" i="2"/>
  <c r="AT19" i="2"/>
  <c r="AX19" i="2"/>
  <c r="AY19" i="2"/>
  <c r="AZ19" i="2"/>
  <c r="BA19" i="2"/>
  <c r="BB19" i="2"/>
  <c r="AN20" i="2"/>
  <c r="AT20" i="2"/>
  <c r="AX20" i="2"/>
  <c r="AY20" i="2"/>
  <c r="AZ20" i="2"/>
  <c r="BA20" i="2"/>
  <c r="BB20" i="2"/>
  <c r="AN21" i="2"/>
  <c r="AT21" i="2"/>
  <c r="AX21" i="2"/>
  <c r="AY21" i="2"/>
  <c r="AZ21" i="2"/>
  <c r="BA21" i="2"/>
  <c r="BB21" i="2"/>
  <c r="Z22" i="2"/>
  <c r="AB22" i="2" s="1"/>
  <c r="AD22" i="2"/>
  <c r="AE22" i="2" s="1"/>
  <c r="AN22" i="2"/>
  <c r="AT22" i="2"/>
  <c r="AX22" i="2"/>
  <c r="AY22" i="2"/>
  <c r="AZ22" i="2"/>
  <c r="BA22" i="2"/>
  <c r="BB22" i="2"/>
  <c r="AN23" i="2"/>
  <c r="AT23" i="2"/>
  <c r="AX23" i="2"/>
  <c r="AY23" i="2"/>
  <c r="AZ23" i="2"/>
  <c r="BA23" i="2"/>
  <c r="BB23" i="2"/>
  <c r="AN24" i="2"/>
  <c r="AT24" i="2"/>
  <c r="AX24" i="2"/>
  <c r="AY24" i="2"/>
  <c r="AZ24" i="2"/>
  <c r="BA24" i="2"/>
  <c r="BB24" i="2"/>
  <c r="AN25" i="2"/>
  <c r="AT25" i="2"/>
  <c r="AX25" i="2"/>
  <c r="AY25" i="2"/>
  <c r="AZ25" i="2"/>
  <c r="BA25" i="2"/>
  <c r="BB25" i="2"/>
  <c r="AN26" i="2"/>
  <c r="AT26" i="2"/>
  <c r="AX26" i="2"/>
  <c r="AY26" i="2"/>
  <c r="AZ26" i="2"/>
  <c r="BA26" i="2"/>
  <c r="BB26" i="2"/>
  <c r="AN27" i="2"/>
  <c r="AT27" i="2"/>
  <c r="AU27" i="2" s="1"/>
  <c r="AX27" i="2"/>
  <c r="AY27" i="2"/>
  <c r="AZ27" i="2"/>
  <c r="BA27" i="2"/>
  <c r="BB27" i="2"/>
  <c r="AN28" i="2"/>
  <c r="AT28" i="2"/>
  <c r="AX28" i="2"/>
  <c r="AY28" i="2"/>
  <c r="AZ28" i="2"/>
  <c r="BA28" i="2"/>
  <c r="BB28" i="2"/>
  <c r="AN29" i="2"/>
  <c r="AT29" i="2"/>
  <c r="AX29" i="2"/>
  <c r="AY29" i="2"/>
  <c r="AZ29" i="2"/>
  <c r="BA29" i="2"/>
  <c r="BB29" i="2"/>
  <c r="AN30" i="2"/>
  <c r="AT30" i="2"/>
  <c r="AX30" i="2"/>
  <c r="AY30" i="2"/>
  <c r="AZ30" i="2"/>
  <c r="BA30" i="2"/>
  <c r="BB30" i="2"/>
  <c r="AN31" i="2"/>
  <c r="AT31" i="2"/>
  <c r="AX31" i="2"/>
  <c r="AY31" i="2"/>
  <c r="AZ31" i="2"/>
  <c r="BA31" i="2"/>
  <c r="BB31" i="2"/>
  <c r="AE32" i="2"/>
  <c r="AN32" i="2"/>
  <c r="AT32" i="2"/>
  <c r="AU32" i="2" s="1"/>
  <c r="AX32" i="2"/>
  <c r="AY32" i="2"/>
  <c r="AZ32" i="2"/>
  <c r="BA32" i="2"/>
  <c r="BB32" i="2"/>
  <c r="AN33" i="2"/>
  <c r="AT33" i="2"/>
  <c r="AX33" i="2"/>
  <c r="AY33" i="2"/>
  <c r="AZ33" i="2"/>
  <c r="BA33" i="2"/>
  <c r="BB33" i="2"/>
  <c r="AN34" i="2"/>
  <c r="AT34" i="2"/>
  <c r="AX34" i="2"/>
  <c r="AY34" i="2"/>
  <c r="AZ34" i="2"/>
  <c r="BA34" i="2"/>
  <c r="BB34" i="2"/>
  <c r="AN35" i="2"/>
  <c r="AT35" i="2"/>
  <c r="AX35" i="2"/>
  <c r="AY35" i="2"/>
  <c r="AZ35" i="2"/>
  <c r="BA35" i="2"/>
  <c r="BB35" i="2"/>
  <c r="AN36" i="2"/>
  <c r="AT36" i="2"/>
  <c r="AX36" i="2"/>
  <c r="AY36" i="2"/>
  <c r="AZ36" i="2"/>
  <c r="BA36" i="2"/>
  <c r="BB36" i="2"/>
  <c r="AN37" i="2"/>
  <c r="AT37" i="2"/>
  <c r="AX37" i="2"/>
  <c r="AY37" i="2"/>
  <c r="AZ37" i="2"/>
  <c r="BA37" i="2"/>
  <c r="BB37" i="2"/>
  <c r="AN38" i="2"/>
  <c r="AT38" i="2"/>
  <c r="AX38" i="2"/>
  <c r="AY38" i="2"/>
  <c r="AZ38" i="2"/>
  <c r="BA38" i="2"/>
  <c r="BB38" i="2"/>
  <c r="AD39" i="2"/>
  <c r="AN39" i="2"/>
  <c r="AT39" i="2"/>
  <c r="AX39" i="2"/>
  <c r="AY39" i="2"/>
  <c r="AZ39" i="2"/>
  <c r="BA39" i="2"/>
  <c r="BB39" i="2"/>
  <c r="AN40" i="2"/>
  <c r="AT40" i="2"/>
  <c r="AX40" i="2"/>
  <c r="AY40" i="2"/>
  <c r="AZ40" i="2"/>
  <c r="BA40" i="2"/>
  <c r="BB40" i="2"/>
  <c r="AN41" i="2"/>
  <c r="AT41" i="2"/>
  <c r="AX41" i="2"/>
  <c r="AY41" i="2"/>
  <c r="AZ41" i="2"/>
  <c r="BA41" i="2"/>
  <c r="BB41" i="2"/>
  <c r="AN42" i="2"/>
  <c r="AT42" i="2"/>
  <c r="AU42" i="2"/>
  <c r="AX42" i="2"/>
  <c r="AY42" i="2"/>
  <c r="AZ42" i="2"/>
  <c r="BA42" i="2"/>
  <c r="BB42" i="2"/>
  <c r="AN43" i="2"/>
  <c r="AT43" i="2"/>
  <c r="AU43" i="2"/>
  <c r="AX43" i="2"/>
  <c r="AY43" i="2"/>
  <c r="AZ43" i="2"/>
  <c r="BA43" i="2"/>
  <c r="BB43" i="2"/>
  <c r="AN44" i="2"/>
  <c r="AT44" i="2"/>
  <c r="AX44" i="2"/>
  <c r="AY44" i="2"/>
  <c r="AZ44" i="2"/>
  <c r="BA44" i="2"/>
  <c r="BB44" i="2"/>
  <c r="AN45" i="2"/>
  <c r="AT45" i="2"/>
  <c r="AX45" i="2"/>
  <c r="AY45" i="2"/>
  <c r="AZ45" i="2"/>
  <c r="BA45" i="2"/>
  <c r="BB45" i="2"/>
  <c r="AN46" i="2"/>
  <c r="AT46" i="2"/>
  <c r="AX46" i="2"/>
  <c r="AY46" i="2"/>
  <c r="AZ46" i="2"/>
  <c r="BA46" i="2"/>
  <c r="BB46" i="2"/>
  <c r="AN47" i="2"/>
  <c r="AT47" i="2"/>
  <c r="AX47" i="2"/>
  <c r="AY47" i="2"/>
  <c r="AZ47" i="2"/>
  <c r="BA47" i="2"/>
  <c r="BB47" i="2"/>
  <c r="AN48" i="2"/>
  <c r="AT48" i="2"/>
  <c r="AX48" i="2"/>
  <c r="AY48" i="2"/>
  <c r="AZ48" i="2"/>
  <c r="BA48" i="2"/>
  <c r="BB48" i="2"/>
  <c r="AN49" i="2"/>
  <c r="AT49" i="2"/>
  <c r="AX49" i="2"/>
  <c r="AY49" i="2"/>
  <c r="AZ49" i="2"/>
  <c r="BA49" i="2"/>
  <c r="BB49" i="2"/>
  <c r="AN50" i="2"/>
  <c r="AT50" i="2"/>
  <c r="AX50" i="2"/>
  <c r="AY50" i="2"/>
  <c r="AZ50" i="2"/>
  <c r="BA50" i="2"/>
  <c r="BB50" i="2"/>
  <c r="AN51" i="2"/>
  <c r="AT51" i="2"/>
  <c r="AX51" i="2"/>
  <c r="AY51" i="2"/>
  <c r="AZ51" i="2"/>
  <c r="BA51" i="2"/>
  <c r="BB51" i="2"/>
  <c r="AN52" i="2"/>
  <c r="AT52" i="2"/>
  <c r="AX52" i="2"/>
  <c r="AY52" i="2"/>
  <c r="AZ52" i="2"/>
  <c r="BA52" i="2"/>
  <c r="BB52" i="2"/>
  <c r="AN53" i="2"/>
  <c r="AT53" i="2"/>
  <c r="AU53" i="2" s="1"/>
  <c r="AX53" i="2"/>
  <c r="AY53" i="2"/>
  <c r="AZ53" i="2"/>
  <c r="BA53" i="2"/>
  <c r="BB53" i="2"/>
  <c r="AD54" i="2"/>
  <c r="AE54" i="2" s="1"/>
  <c r="AN54" i="2"/>
  <c r="AT54" i="2"/>
  <c r="AX54" i="2"/>
  <c r="AY54" i="2"/>
  <c r="AZ54" i="2"/>
  <c r="BA54" i="2"/>
  <c r="BB54" i="2"/>
  <c r="AN55" i="2"/>
  <c r="AT55" i="2"/>
  <c r="AX55" i="2"/>
  <c r="AY55" i="2"/>
  <c r="AZ55" i="2"/>
  <c r="BA55" i="2"/>
  <c r="BB55" i="2"/>
  <c r="AN56" i="2"/>
  <c r="AT56" i="2"/>
  <c r="AU56" i="2" s="1"/>
  <c r="AX56" i="2"/>
  <c r="AY56" i="2"/>
  <c r="AZ56" i="2"/>
  <c r="BA56" i="2"/>
  <c r="BB56" i="2"/>
  <c r="AN57" i="2"/>
  <c r="AT57" i="2"/>
  <c r="AU57" i="2" s="1"/>
  <c r="AX57" i="2"/>
  <c r="AY57" i="2"/>
  <c r="AZ57" i="2"/>
  <c r="BA57" i="2"/>
  <c r="BB57" i="2"/>
  <c r="AD58" i="2"/>
  <c r="AE58" i="2"/>
  <c r="AN58" i="2"/>
  <c r="AT58" i="2"/>
  <c r="AX58" i="2"/>
  <c r="AY58" i="2"/>
  <c r="AZ58" i="2"/>
  <c r="BA58" i="2"/>
  <c r="BB58" i="2"/>
  <c r="AN59" i="2"/>
  <c r="AT59" i="2"/>
  <c r="AX59" i="2"/>
  <c r="AY59" i="2"/>
  <c r="AZ59" i="2"/>
  <c r="BA59" i="2"/>
  <c r="BB59" i="2"/>
  <c r="AN60" i="2"/>
  <c r="AT60" i="2"/>
  <c r="AX60" i="2"/>
  <c r="AY60" i="2"/>
  <c r="AZ60" i="2"/>
  <c r="BA60" i="2"/>
  <c r="BB60" i="2"/>
  <c r="AN61" i="2"/>
  <c r="AT61" i="2"/>
  <c r="AX61" i="2"/>
  <c r="AY61" i="2"/>
  <c r="AZ61" i="2"/>
  <c r="BA61" i="2"/>
  <c r="BB61" i="2"/>
  <c r="Z62" i="2"/>
  <c r="AB62" i="2"/>
  <c r="AD62" i="2"/>
  <c r="AE62" i="2"/>
  <c r="AN62" i="2"/>
  <c r="AT62" i="2"/>
  <c r="AX62" i="2"/>
  <c r="AY62" i="2"/>
  <c r="AZ62" i="2"/>
  <c r="BA62" i="2"/>
  <c r="BB62" i="2"/>
  <c r="AN63" i="2"/>
  <c r="AT63" i="2"/>
  <c r="AX63" i="2"/>
  <c r="AY63" i="2"/>
  <c r="AZ63" i="2"/>
  <c r="BA63" i="2"/>
  <c r="BB63" i="2"/>
  <c r="AN64" i="2"/>
  <c r="AT64" i="2"/>
  <c r="AX64" i="2"/>
  <c r="AY64" i="2"/>
  <c r="AZ64" i="2"/>
  <c r="BA64" i="2"/>
  <c r="BB64" i="2"/>
  <c r="AN65" i="2"/>
  <c r="AT65" i="2"/>
  <c r="AX65" i="2"/>
  <c r="AY65" i="2"/>
  <c r="AZ65" i="2"/>
  <c r="BA65" i="2"/>
  <c r="BB65" i="2"/>
  <c r="Z66" i="2"/>
  <c r="AB66" i="2" s="1"/>
  <c r="AF66" i="2" s="1"/>
  <c r="AN66" i="2"/>
  <c r="AT66" i="2"/>
  <c r="AU66" i="2" s="1"/>
  <c r="AX66" i="2"/>
  <c r="AY66" i="2"/>
  <c r="AZ66" i="2"/>
  <c r="BA66" i="2"/>
  <c r="BB66" i="2"/>
  <c r="AN67" i="2"/>
  <c r="AT67" i="2"/>
  <c r="AU67" i="2" s="1"/>
  <c r="AX67" i="2"/>
  <c r="AY67" i="2"/>
  <c r="AZ67" i="2"/>
  <c r="BA67" i="2"/>
  <c r="BB67" i="2"/>
  <c r="Z68" i="2"/>
  <c r="AB68" i="2" s="1"/>
  <c r="AF68" i="2" s="1"/>
  <c r="AN68" i="2"/>
  <c r="AT68" i="2"/>
  <c r="AX68" i="2"/>
  <c r="AY68" i="2"/>
  <c r="AZ68" i="2"/>
  <c r="BA68" i="2"/>
  <c r="BB68" i="2"/>
  <c r="BC68" i="2"/>
  <c r="AD69" i="2"/>
  <c r="AN69" i="2"/>
  <c r="AT69" i="2"/>
  <c r="AX69" i="2"/>
  <c r="AY69" i="2"/>
  <c r="AZ69" i="2"/>
  <c r="BA69" i="2"/>
  <c r="BB69" i="2"/>
  <c r="AN70" i="2"/>
  <c r="AT70" i="2"/>
  <c r="AX70" i="2"/>
  <c r="AY70" i="2"/>
  <c r="AZ70" i="2"/>
  <c r="BA70" i="2"/>
  <c r="BB70" i="2"/>
  <c r="AN71" i="2"/>
  <c r="AT71" i="2"/>
  <c r="AX71" i="2"/>
  <c r="AY71" i="2"/>
  <c r="AZ71" i="2"/>
  <c r="BA71" i="2"/>
  <c r="BB71" i="2"/>
  <c r="AN72" i="2"/>
  <c r="AT72" i="2"/>
  <c r="AX72" i="2"/>
  <c r="AY72" i="2"/>
  <c r="AZ72" i="2"/>
  <c r="BA72" i="2"/>
  <c r="BB72" i="2"/>
  <c r="AN73" i="2"/>
  <c r="AT73" i="2"/>
  <c r="AU73" i="2" s="1"/>
  <c r="AX73" i="2"/>
  <c r="AY73" i="2"/>
  <c r="AZ73" i="2"/>
  <c r="BA73" i="2"/>
  <c r="BB73" i="2"/>
  <c r="AN74" i="2"/>
  <c r="AT74" i="2"/>
  <c r="AU74" i="2"/>
  <c r="AX74" i="2"/>
  <c r="AY74" i="2"/>
  <c r="AZ74" i="2"/>
  <c r="BA74" i="2"/>
  <c r="BB74" i="2"/>
  <c r="AN75" i="2"/>
  <c r="AT75" i="2"/>
  <c r="AX75" i="2"/>
  <c r="AY75" i="2"/>
  <c r="AZ75" i="2"/>
  <c r="BA75" i="2"/>
  <c r="BB75" i="2"/>
  <c r="AN76" i="2"/>
  <c r="AT76" i="2"/>
  <c r="AU76" i="2"/>
  <c r="AX76" i="2"/>
  <c r="AY76" i="2"/>
  <c r="AZ76" i="2"/>
  <c r="BA76" i="2"/>
  <c r="BB76" i="2"/>
  <c r="AN77" i="2"/>
  <c r="AT77" i="2"/>
  <c r="AU77" i="2"/>
  <c r="AX77" i="2"/>
  <c r="AY77" i="2"/>
  <c r="AZ77" i="2"/>
  <c r="BA77" i="2"/>
  <c r="BB77" i="2"/>
  <c r="Z78" i="2"/>
  <c r="AB78" i="2" s="1"/>
  <c r="AN78" i="2"/>
  <c r="AT78" i="2"/>
  <c r="AU78" i="2" s="1"/>
  <c r="AX78" i="2"/>
  <c r="AY78" i="2"/>
  <c r="AZ78" i="2"/>
  <c r="BA78" i="2"/>
  <c r="BB78" i="2"/>
  <c r="AN79" i="2"/>
  <c r="AT79" i="2"/>
  <c r="AX79" i="2"/>
  <c r="AY79" i="2"/>
  <c r="AZ79" i="2"/>
  <c r="BA79" i="2"/>
  <c r="BB79" i="2"/>
  <c r="AN80" i="2"/>
  <c r="AT80" i="2"/>
  <c r="AX80" i="2"/>
  <c r="AY80" i="2"/>
  <c r="AZ80" i="2"/>
  <c r="BA80" i="2"/>
  <c r="BB80" i="2"/>
  <c r="AN81" i="2"/>
  <c r="AT81" i="2"/>
  <c r="AX81" i="2"/>
  <c r="AY81" i="2"/>
  <c r="AZ81" i="2"/>
  <c r="BA81" i="2"/>
  <c r="BB81" i="2"/>
  <c r="Z82" i="2"/>
  <c r="AB82" i="2" s="1"/>
  <c r="AF82" i="2" s="1"/>
  <c r="AD82" i="2"/>
  <c r="AE82" i="2" s="1"/>
  <c r="AN82" i="2"/>
  <c r="AT82" i="2"/>
  <c r="AX82" i="2"/>
  <c r="AY82" i="2"/>
  <c r="AZ82" i="2"/>
  <c r="BA82" i="2"/>
  <c r="BB82" i="2"/>
  <c r="AN83" i="2"/>
  <c r="AT83" i="2"/>
  <c r="AX83" i="2"/>
  <c r="AY83" i="2"/>
  <c r="AZ83" i="2"/>
  <c r="BA83" i="2"/>
  <c r="BB83" i="2"/>
  <c r="AN84" i="2"/>
  <c r="AT84" i="2"/>
  <c r="AX84" i="2"/>
  <c r="AY84" i="2"/>
  <c r="AZ84" i="2"/>
  <c r="BA84" i="2"/>
  <c r="BB84" i="2"/>
  <c r="AN85" i="2"/>
  <c r="AT85" i="2"/>
  <c r="AX85" i="2"/>
  <c r="AY85" i="2"/>
  <c r="AZ85" i="2"/>
  <c r="BA85" i="2"/>
  <c r="BB85" i="2"/>
  <c r="AN86" i="2"/>
  <c r="AT86" i="2"/>
  <c r="AX86" i="2"/>
  <c r="AY86" i="2"/>
  <c r="AZ86" i="2"/>
  <c r="BA86" i="2"/>
  <c r="BB86" i="2"/>
  <c r="AN87" i="2"/>
  <c r="AT87" i="2"/>
  <c r="AX87" i="2"/>
  <c r="AY87" i="2"/>
  <c r="AZ87" i="2"/>
  <c r="BA87" i="2"/>
  <c r="BB87" i="2"/>
  <c r="AN88" i="2"/>
  <c r="AT88" i="2"/>
  <c r="AX88" i="2"/>
  <c r="AY88" i="2"/>
  <c r="AZ88" i="2"/>
  <c r="BA88" i="2"/>
  <c r="BB88" i="2"/>
  <c r="AN89" i="2"/>
  <c r="AT89" i="2"/>
  <c r="AX89" i="2"/>
  <c r="AY89" i="2"/>
  <c r="AZ89" i="2"/>
  <c r="BA89" i="2"/>
  <c r="BB89" i="2"/>
  <c r="AN90" i="2"/>
  <c r="AT90" i="2"/>
  <c r="AX90" i="2"/>
  <c r="AY90" i="2"/>
  <c r="AZ90" i="2"/>
  <c r="BA90" i="2"/>
  <c r="BB90" i="2"/>
  <c r="AN91" i="2"/>
  <c r="AT91" i="2"/>
  <c r="AX91" i="2"/>
  <c r="AY91" i="2"/>
  <c r="AZ91" i="2"/>
  <c r="BA91" i="2"/>
  <c r="BB91" i="2"/>
  <c r="AN92" i="2"/>
  <c r="AT92" i="2"/>
  <c r="AX92" i="2"/>
  <c r="AY92" i="2"/>
  <c r="AZ92" i="2"/>
  <c r="BA92" i="2"/>
  <c r="BB92" i="2"/>
  <c r="AN93" i="2"/>
  <c r="AT93" i="2"/>
  <c r="AX93" i="2"/>
  <c r="AY93" i="2"/>
  <c r="AZ93" i="2"/>
  <c r="BA93" i="2"/>
  <c r="BB93" i="2"/>
  <c r="AN94" i="2"/>
  <c r="AT94" i="2"/>
  <c r="AX94" i="2"/>
  <c r="AY94" i="2"/>
  <c r="AZ94" i="2"/>
  <c r="BA94" i="2"/>
  <c r="BB94" i="2"/>
  <c r="Z95" i="2"/>
  <c r="AB95" i="2" s="1"/>
  <c r="AN95" i="2"/>
  <c r="AT95" i="2"/>
  <c r="AX95" i="2"/>
  <c r="AY95" i="2"/>
  <c r="AZ95" i="2"/>
  <c r="BA95" i="2"/>
  <c r="BB95" i="2"/>
  <c r="AE96" i="2"/>
  <c r="AN96" i="2"/>
  <c r="AT96" i="2"/>
  <c r="AX96" i="2"/>
  <c r="AY96" i="2"/>
  <c r="AZ96" i="2"/>
  <c r="BA96" i="2"/>
  <c r="BB96" i="2"/>
  <c r="AN97" i="2"/>
  <c r="AT97" i="2"/>
  <c r="AX97" i="2"/>
  <c r="AY97" i="2"/>
  <c r="AZ97" i="2"/>
  <c r="BA97" i="2"/>
  <c r="BB97" i="2"/>
  <c r="AN98" i="2"/>
  <c r="AT98" i="2"/>
  <c r="AX98" i="2"/>
  <c r="AY98" i="2"/>
  <c r="AZ98" i="2"/>
  <c r="BA98" i="2"/>
  <c r="BB98" i="2"/>
  <c r="AN99" i="2"/>
  <c r="AT99" i="2"/>
  <c r="AX99" i="2"/>
  <c r="AY99" i="2"/>
  <c r="AZ99" i="2"/>
  <c r="BA99" i="2"/>
  <c r="BB99" i="2"/>
  <c r="AN100" i="2"/>
  <c r="AT100" i="2"/>
  <c r="AX100" i="2"/>
  <c r="AY100" i="2"/>
  <c r="AZ100" i="2"/>
  <c r="BA100" i="2"/>
  <c r="BB100" i="2"/>
  <c r="AN101" i="2"/>
  <c r="AT101" i="2"/>
  <c r="AX101" i="2"/>
  <c r="AY101" i="2"/>
  <c r="AZ101" i="2"/>
  <c r="BA101" i="2"/>
  <c r="BB101" i="2"/>
  <c r="AN102" i="2"/>
  <c r="AT102" i="2"/>
  <c r="AX102" i="2"/>
  <c r="AY102" i="2"/>
  <c r="AZ102" i="2"/>
  <c r="BA102" i="2"/>
  <c r="BB102" i="2"/>
  <c r="Z103" i="2"/>
  <c r="AB103" i="2" s="1"/>
  <c r="AN103" i="2"/>
  <c r="AT103" i="2"/>
  <c r="AX103" i="2"/>
  <c r="AY103" i="2"/>
  <c r="AZ103" i="2"/>
  <c r="BA103" i="2"/>
  <c r="BB103" i="2"/>
  <c r="AN104" i="2"/>
  <c r="AT104" i="2"/>
  <c r="AX104" i="2"/>
  <c r="AY104" i="2"/>
  <c r="AZ104" i="2"/>
  <c r="BA104" i="2"/>
  <c r="BB104" i="2"/>
  <c r="AN105" i="2"/>
  <c r="AT105" i="2"/>
  <c r="AX105" i="2"/>
  <c r="AY105" i="2"/>
  <c r="AZ105" i="2"/>
  <c r="BA105" i="2"/>
  <c r="BB105" i="2"/>
  <c r="AN106" i="2"/>
  <c r="AT106" i="2"/>
  <c r="AX106" i="2"/>
  <c r="AY106" i="2"/>
  <c r="AZ106" i="2"/>
  <c r="BA106" i="2"/>
  <c r="BB106" i="2"/>
  <c r="AN107" i="2"/>
  <c r="AT107" i="2"/>
  <c r="AU107" i="2" s="1"/>
  <c r="AX107" i="2"/>
  <c r="AY107" i="2"/>
  <c r="AZ107" i="2"/>
  <c r="BA107" i="2"/>
  <c r="BB107" i="2"/>
  <c r="AN108" i="2"/>
  <c r="AT108" i="2"/>
  <c r="AX108" i="2"/>
  <c r="AY108" i="2"/>
  <c r="AZ108" i="2"/>
  <c r="BA108" i="2"/>
  <c r="BB108" i="2"/>
  <c r="AN109" i="2"/>
  <c r="AT109" i="2"/>
  <c r="AU109" i="2" s="1"/>
  <c r="AX109" i="2"/>
  <c r="AY109" i="2"/>
  <c r="AZ109" i="2"/>
  <c r="BA109" i="2"/>
  <c r="BB109" i="2"/>
  <c r="AN110" i="2"/>
  <c r="AT110" i="2"/>
  <c r="AX110" i="2"/>
  <c r="AY110" i="2"/>
  <c r="AZ110" i="2"/>
  <c r="BA110" i="2"/>
  <c r="BB110" i="2"/>
  <c r="AN111" i="2"/>
  <c r="AT111" i="2"/>
  <c r="AX111" i="2"/>
  <c r="AY111" i="2"/>
  <c r="AZ111" i="2"/>
  <c r="BA111" i="2"/>
  <c r="BB111" i="2"/>
  <c r="Z112" i="2"/>
  <c r="AB112" i="2" s="1"/>
  <c r="AE112" i="2"/>
  <c r="AN112" i="2"/>
  <c r="AT112" i="2"/>
  <c r="AX112" i="2"/>
  <c r="AY112" i="2"/>
  <c r="AZ112" i="2"/>
  <c r="BA112" i="2"/>
  <c r="BB112" i="2"/>
  <c r="AN113" i="2"/>
  <c r="AT113" i="2"/>
  <c r="AX113" i="2"/>
  <c r="AY113" i="2"/>
  <c r="AZ113" i="2"/>
  <c r="BA113" i="2"/>
  <c r="BB113" i="2"/>
  <c r="AN114" i="2"/>
  <c r="AT114" i="2"/>
  <c r="AX114" i="2"/>
  <c r="AY114" i="2"/>
  <c r="AZ114" i="2"/>
  <c r="BA114" i="2"/>
  <c r="BB114" i="2"/>
  <c r="AN115" i="2"/>
  <c r="AT115" i="2"/>
  <c r="AX115" i="2"/>
  <c r="AY115" i="2"/>
  <c r="AZ115" i="2"/>
  <c r="BA115" i="2"/>
  <c r="BB115" i="2"/>
  <c r="AN116" i="2"/>
  <c r="AT116" i="2"/>
  <c r="AU116" i="2" s="1"/>
  <c r="AX116" i="2"/>
  <c r="AY116" i="2"/>
  <c r="AZ116" i="2"/>
  <c r="BA116" i="2"/>
  <c r="BB116" i="2"/>
  <c r="AN117" i="2"/>
  <c r="AT117" i="2"/>
  <c r="AX117" i="2"/>
  <c r="AY117" i="2"/>
  <c r="AZ117" i="2"/>
  <c r="BA117" i="2"/>
  <c r="BB117" i="2"/>
  <c r="AN118" i="2"/>
  <c r="AT118" i="2"/>
  <c r="AX118" i="2"/>
  <c r="AY118" i="2"/>
  <c r="AZ118" i="2"/>
  <c r="BA118" i="2"/>
  <c r="BB118" i="2"/>
  <c r="Z119" i="2"/>
  <c r="AB119" i="2" s="1"/>
  <c r="AN119" i="2"/>
  <c r="AT119" i="2"/>
  <c r="AU119" i="2" s="1"/>
  <c r="AX119" i="2"/>
  <c r="AY119" i="2"/>
  <c r="AZ119" i="2"/>
  <c r="BA119" i="2"/>
  <c r="BB119" i="2"/>
  <c r="AE120" i="2"/>
  <c r="AN120" i="2"/>
  <c r="AT120" i="2"/>
  <c r="AX120" i="2"/>
  <c r="AY120" i="2"/>
  <c r="AZ120" i="2"/>
  <c r="BA120" i="2"/>
  <c r="BB120" i="2"/>
  <c r="AN121" i="2"/>
  <c r="AT121" i="2"/>
  <c r="AX121" i="2"/>
  <c r="AY121" i="2"/>
  <c r="AZ121" i="2"/>
  <c r="BA121" i="2"/>
  <c r="BB121" i="2"/>
  <c r="AD122" i="2"/>
  <c r="AE122" i="2"/>
  <c r="AN122" i="2"/>
  <c r="AT122" i="2"/>
  <c r="AU122" i="2" s="1"/>
  <c r="AX122" i="2"/>
  <c r="AY122" i="2"/>
  <c r="AZ122" i="2"/>
  <c r="BA122" i="2"/>
  <c r="BB122" i="2"/>
  <c r="AN123" i="2"/>
  <c r="AT123" i="2"/>
  <c r="AU123" i="2" s="1"/>
  <c r="AX123" i="2"/>
  <c r="AY123" i="2"/>
  <c r="AZ123" i="2"/>
  <c r="BA123" i="2"/>
  <c r="BB123" i="2"/>
  <c r="AN124" i="2"/>
  <c r="AT124" i="2"/>
  <c r="AX124" i="2"/>
  <c r="AY124" i="2"/>
  <c r="AZ124" i="2"/>
  <c r="BA124" i="2"/>
  <c r="BB124" i="2"/>
  <c r="AN125" i="2"/>
  <c r="AT125" i="2"/>
  <c r="AX125" i="2"/>
  <c r="AY125" i="2"/>
  <c r="AZ125" i="2"/>
  <c r="BA125" i="2"/>
  <c r="BB125" i="2"/>
  <c r="AN126" i="2"/>
  <c r="AT126" i="2"/>
  <c r="AX126" i="2"/>
  <c r="AY126" i="2"/>
  <c r="AZ126" i="2"/>
  <c r="BA126" i="2"/>
  <c r="BB126" i="2"/>
  <c r="AN127" i="2"/>
  <c r="AT127" i="2"/>
  <c r="AX127" i="2"/>
  <c r="AY127" i="2"/>
  <c r="AZ127" i="2"/>
  <c r="BA127" i="2"/>
  <c r="BB127" i="2"/>
  <c r="AN128" i="2"/>
  <c r="AT128" i="2"/>
  <c r="AX128" i="2"/>
  <c r="AY128" i="2"/>
  <c r="AZ128" i="2"/>
  <c r="BA128" i="2"/>
  <c r="BB128" i="2"/>
  <c r="AN129" i="2"/>
  <c r="AT129" i="2"/>
  <c r="AX129" i="2"/>
  <c r="AY129" i="2"/>
  <c r="AZ129" i="2"/>
  <c r="BA129" i="2"/>
  <c r="BB129" i="2"/>
  <c r="AN130" i="2"/>
  <c r="AT130" i="2"/>
  <c r="AX130" i="2"/>
  <c r="AY130" i="2"/>
  <c r="AZ130" i="2"/>
  <c r="BA130" i="2"/>
  <c r="BB130" i="2"/>
  <c r="AN131" i="2"/>
  <c r="AT131" i="2"/>
  <c r="AX131" i="2"/>
  <c r="AY131" i="2"/>
  <c r="AZ131" i="2"/>
  <c r="BA131" i="2"/>
  <c r="BB131" i="2"/>
  <c r="AN132" i="2"/>
  <c r="AT132" i="2"/>
  <c r="AU132" i="2" s="1"/>
  <c r="AX132" i="2"/>
  <c r="AY132" i="2"/>
  <c r="AZ132" i="2"/>
  <c r="BA132" i="2"/>
  <c r="BB132" i="2"/>
  <c r="AD133" i="2"/>
  <c r="AN133" i="2"/>
  <c r="AT133" i="2"/>
  <c r="AX133" i="2"/>
  <c r="AY133" i="2"/>
  <c r="AZ133" i="2"/>
  <c r="BA133" i="2"/>
  <c r="BB133" i="2"/>
  <c r="AN134" i="2"/>
  <c r="AT134" i="2"/>
  <c r="AX134" i="2"/>
  <c r="AY134" i="2"/>
  <c r="AZ134" i="2"/>
  <c r="BA134" i="2"/>
  <c r="BB134" i="2"/>
  <c r="AN135" i="2"/>
  <c r="AT135" i="2"/>
  <c r="AX135" i="2"/>
  <c r="AY135" i="2"/>
  <c r="AZ135" i="2"/>
  <c r="BA135" i="2"/>
  <c r="BB135" i="2"/>
  <c r="AN136" i="2"/>
  <c r="AT136" i="2"/>
  <c r="AX136" i="2"/>
  <c r="AY136" i="2"/>
  <c r="AZ136" i="2"/>
  <c r="BA136" i="2"/>
  <c r="BB136" i="2"/>
  <c r="AN137" i="2"/>
  <c r="AT137" i="2"/>
  <c r="AU137" i="2" s="1"/>
  <c r="AX137" i="2"/>
  <c r="AY137" i="2"/>
  <c r="AZ137" i="2"/>
  <c r="BA137" i="2"/>
  <c r="BB137" i="2"/>
  <c r="AN138" i="2"/>
  <c r="AT138" i="2"/>
  <c r="AX138" i="2"/>
  <c r="AY138" i="2"/>
  <c r="AZ138" i="2"/>
  <c r="BA138" i="2"/>
  <c r="BB138" i="2"/>
  <c r="AD139" i="2"/>
  <c r="AE139" i="2" s="1"/>
  <c r="AN139" i="2"/>
  <c r="AT139" i="2"/>
  <c r="AU139" i="2" s="1"/>
  <c r="AX139" i="2"/>
  <c r="AY139" i="2"/>
  <c r="AZ139" i="2"/>
  <c r="BA139" i="2"/>
  <c r="BB139" i="2"/>
  <c r="AN140" i="2"/>
  <c r="AT140" i="2"/>
  <c r="AX140" i="2"/>
  <c r="AY140" i="2"/>
  <c r="AZ140" i="2"/>
  <c r="BA140" i="2"/>
  <c r="BB140" i="2"/>
  <c r="BC140" i="2"/>
  <c r="AN141" i="2"/>
  <c r="AT141" i="2"/>
  <c r="AX141" i="2"/>
  <c r="AY141" i="2"/>
  <c r="AZ141" i="2"/>
  <c r="BA141" i="2"/>
  <c r="BB141" i="2"/>
  <c r="AN142" i="2"/>
  <c r="AT142" i="2"/>
  <c r="AX142" i="2"/>
  <c r="AY142" i="2"/>
  <c r="AZ142" i="2"/>
  <c r="BA142" i="2"/>
  <c r="BB142" i="2"/>
  <c r="AD143" i="2"/>
  <c r="AE143" i="2"/>
  <c r="AN143" i="2"/>
  <c r="AT143" i="2"/>
  <c r="AX143" i="2"/>
  <c r="AY143" i="2"/>
  <c r="AZ143" i="2"/>
  <c r="BA143" i="2"/>
  <c r="BB143" i="2"/>
  <c r="AN144" i="2"/>
  <c r="AT144" i="2"/>
  <c r="AU144" i="2" s="1"/>
  <c r="AX144" i="2"/>
  <c r="AY144" i="2"/>
  <c r="AZ144" i="2"/>
  <c r="BA144" i="2"/>
  <c r="BB144" i="2"/>
  <c r="AN145" i="2"/>
  <c r="AT145" i="2"/>
  <c r="AX145" i="2"/>
  <c r="AY145" i="2"/>
  <c r="AZ145" i="2"/>
  <c r="BA145" i="2"/>
  <c r="BB145" i="2"/>
  <c r="AN146" i="2"/>
  <c r="AT146" i="2"/>
  <c r="AU146" i="2"/>
  <c r="AX146" i="2"/>
  <c r="AY146" i="2"/>
  <c r="AZ146" i="2"/>
  <c r="BA146" i="2"/>
  <c r="BB146" i="2"/>
  <c r="AN147" i="2"/>
  <c r="AT147" i="2"/>
  <c r="AX147" i="2"/>
  <c r="AY147" i="2"/>
  <c r="AZ147" i="2"/>
  <c r="BA147" i="2"/>
  <c r="BB147" i="2"/>
  <c r="AN148" i="2"/>
  <c r="AT148" i="2"/>
  <c r="AX148" i="2"/>
  <c r="AY148" i="2"/>
  <c r="AZ148" i="2"/>
  <c r="BA148" i="2"/>
  <c r="BB148" i="2"/>
  <c r="BC148" i="2"/>
  <c r="AD149" i="2"/>
  <c r="AN149" i="2"/>
  <c r="AT149" i="2"/>
  <c r="AX149" i="2"/>
  <c r="AY149" i="2"/>
  <c r="AZ149" i="2"/>
  <c r="BA149" i="2"/>
  <c r="BB149" i="2"/>
  <c r="AN150" i="2"/>
  <c r="AT150" i="2"/>
  <c r="AX150" i="2"/>
  <c r="AY150" i="2"/>
  <c r="AZ150" i="2"/>
  <c r="BA150" i="2"/>
  <c r="BB150" i="2"/>
  <c r="AN151" i="2"/>
  <c r="AT151" i="2"/>
  <c r="AU151" i="2"/>
  <c r="AX151" i="2"/>
  <c r="AY151" i="2"/>
  <c r="AZ151" i="2"/>
  <c r="BA151" i="2"/>
  <c r="BB151" i="2"/>
  <c r="AN152" i="2"/>
  <c r="AT152" i="2"/>
  <c r="AX152" i="2"/>
  <c r="AY152" i="2"/>
  <c r="AZ152" i="2"/>
  <c r="BA152" i="2"/>
  <c r="BB152" i="2"/>
  <c r="Z153" i="2"/>
  <c r="AB153" i="2" s="1"/>
  <c r="AF153" i="2" s="1"/>
  <c r="AE153" i="2"/>
  <c r="AN153" i="2"/>
  <c r="AT153" i="2"/>
  <c r="AX153" i="2"/>
  <c r="AY153" i="2"/>
  <c r="AZ153" i="2"/>
  <c r="BA153" i="2"/>
  <c r="BB153" i="2"/>
  <c r="AN154" i="2"/>
  <c r="AT154" i="2"/>
  <c r="AX154" i="2"/>
  <c r="AY154" i="2"/>
  <c r="AZ154" i="2"/>
  <c r="BA154" i="2"/>
  <c r="BB154" i="2"/>
  <c r="AN155" i="2"/>
  <c r="AT155" i="2"/>
  <c r="AX155" i="2"/>
  <c r="AY155" i="2"/>
  <c r="AZ155" i="2"/>
  <c r="BA155" i="2"/>
  <c r="BB155" i="2"/>
  <c r="AE156" i="2"/>
  <c r="AN156" i="2"/>
  <c r="AT156" i="2"/>
  <c r="AX156" i="2"/>
  <c r="AY156" i="2"/>
  <c r="AZ156" i="2"/>
  <c r="BA156" i="2"/>
  <c r="BB156" i="2"/>
  <c r="AN157" i="2"/>
  <c r="AT157" i="2"/>
  <c r="AX157" i="2"/>
  <c r="AY157" i="2"/>
  <c r="AZ157" i="2"/>
  <c r="BA157" i="2"/>
  <c r="BB157" i="2"/>
  <c r="AN158" i="2"/>
  <c r="AT158" i="2"/>
  <c r="AX158" i="2"/>
  <c r="AY158" i="2"/>
  <c r="AZ158" i="2"/>
  <c r="BA158" i="2"/>
  <c r="BB158" i="2"/>
  <c r="AD159" i="2"/>
  <c r="AE159" i="2"/>
  <c r="AN159" i="2"/>
  <c r="AT159" i="2"/>
  <c r="AX159" i="2"/>
  <c r="AY159" i="2"/>
  <c r="AZ159" i="2"/>
  <c r="BA159" i="2"/>
  <c r="BB159" i="2"/>
  <c r="AN160" i="2"/>
  <c r="AT160" i="2"/>
  <c r="AX160" i="2"/>
  <c r="AY160" i="2"/>
  <c r="AZ160" i="2"/>
  <c r="BA160" i="2"/>
  <c r="BB160" i="2"/>
  <c r="AD161" i="2"/>
  <c r="AE161" i="2" s="1"/>
  <c r="AN161" i="2"/>
  <c r="AT161" i="2"/>
  <c r="AX161" i="2"/>
  <c r="AY161" i="2"/>
  <c r="AZ161" i="2"/>
  <c r="BA161" i="2"/>
  <c r="BB161" i="2"/>
  <c r="AN162" i="2"/>
  <c r="AT162" i="2"/>
  <c r="AX162" i="2"/>
  <c r="AY162" i="2"/>
  <c r="AZ162" i="2"/>
  <c r="BA162" i="2"/>
  <c r="BB162" i="2"/>
  <c r="AN163" i="2"/>
  <c r="AT163" i="2"/>
  <c r="AX163" i="2"/>
  <c r="AY163" i="2"/>
  <c r="AZ163" i="2"/>
  <c r="BA163" i="2"/>
  <c r="BB163" i="2"/>
  <c r="AN164" i="2"/>
  <c r="AT164" i="2"/>
  <c r="AX164" i="2"/>
  <c r="AY164" i="2"/>
  <c r="AZ164" i="2"/>
  <c r="BA164" i="2"/>
  <c r="BB164" i="2"/>
  <c r="AN165" i="2"/>
  <c r="AT165" i="2"/>
  <c r="AX165" i="2"/>
  <c r="AY165" i="2"/>
  <c r="AZ165" i="2"/>
  <c r="BA165" i="2"/>
  <c r="BB165" i="2"/>
  <c r="AN166" i="2"/>
  <c r="AT166" i="2"/>
  <c r="AX166" i="2"/>
  <c r="AY166" i="2"/>
  <c r="AZ166" i="2"/>
  <c r="BA166" i="2"/>
  <c r="BB166" i="2"/>
  <c r="BC166" i="2"/>
  <c r="Z167" i="2"/>
  <c r="AB167" i="2" s="1"/>
  <c r="AF167" i="2" s="1"/>
  <c r="AN167" i="2"/>
  <c r="AT167" i="2"/>
  <c r="AU167" i="2" s="1"/>
  <c r="AX167" i="2"/>
  <c r="AY167" i="2"/>
  <c r="AZ167" i="2"/>
  <c r="BA167" i="2"/>
  <c r="BB167" i="2"/>
  <c r="AN168" i="2"/>
  <c r="AT168" i="2"/>
  <c r="AX168" i="2"/>
  <c r="AY168" i="2"/>
  <c r="AZ168" i="2"/>
  <c r="BA168" i="2"/>
  <c r="BB168" i="2"/>
  <c r="AN169" i="2"/>
  <c r="AT169" i="2"/>
  <c r="AX169" i="2"/>
  <c r="AY169" i="2"/>
  <c r="AZ169" i="2"/>
  <c r="BA169" i="2"/>
  <c r="BB169" i="2"/>
  <c r="AN170" i="2"/>
  <c r="AT170" i="2"/>
  <c r="AX170" i="2"/>
  <c r="AY170" i="2"/>
  <c r="AZ170" i="2"/>
  <c r="BA170" i="2"/>
  <c r="BB170" i="2"/>
  <c r="AN171" i="2"/>
  <c r="AT171" i="2"/>
  <c r="AX171" i="2"/>
  <c r="AY171" i="2"/>
  <c r="AZ171" i="2"/>
  <c r="BA171" i="2"/>
  <c r="BB171" i="2"/>
  <c r="AN172" i="2"/>
  <c r="AT172" i="2"/>
  <c r="AX172" i="2"/>
  <c r="AY172" i="2"/>
  <c r="AZ172" i="2"/>
  <c r="BA172" i="2"/>
  <c r="BB172" i="2"/>
  <c r="AN173" i="2"/>
  <c r="AT173" i="2"/>
  <c r="AX173" i="2"/>
  <c r="AY173" i="2"/>
  <c r="AZ173" i="2"/>
  <c r="BA173" i="2"/>
  <c r="BB173" i="2"/>
  <c r="AN174" i="2"/>
  <c r="AT174" i="2"/>
  <c r="AU174" i="2"/>
  <c r="AX174" i="2"/>
  <c r="AY174" i="2"/>
  <c r="AZ174" i="2"/>
  <c r="BA174" i="2"/>
  <c r="BB174" i="2"/>
  <c r="AN175" i="2"/>
  <c r="AT175" i="2"/>
  <c r="AX175" i="2"/>
  <c r="AY175" i="2"/>
  <c r="AZ175" i="2"/>
  <c r="BA175" i="2"/>
  <c r="BB175" i="2"/>
  <c r="Z176" i="2"/>
  <c r="AB176" i="2" s="1"/>
  <c r="AD176" i="2"/>
  <c r="AE176" i="2"/>
  <c r="AN176" i="2"/>
  <c r="AT176" i="2"/>
  <c r="AX176" i="2"/>
  <c r="AY176" i="2"/>
  <c r="AZ176" i="2"/>
  <c r="BA176" i="2"/>
  <c r="BB176" i="2"/>
  <c r="Z177" i="2"/>
  <c r="AB177" i="2"/>
  <c r="AF177" i="2" s="1"/>
  <c r="AN177" i="2"/>
  <c r="AT177" i="2"/>
  <c r="AU177" i="2" s="1"/>
  <c r="AX177" i="2"/>
  <c r="AY177" i="2"/>
  <c r="AZ177" i="2"/>
  <c r="BA177" i="2"/>
  <c r="BB177" i="2"/>
  <c r="O13" i="2"/>
  <c r="W177" i="2"/>
  <c r="O177" i="2"/>
  <c r="H177" i="2"/>
  <c r="AD177" i="2" s="1"/>
  <c r="AE177" i="2" s="1"/>
  <c r="W176" i="2"/>
  <c r="O176" i="2"/>
  <c r="H176" i="2"/>
  <c r="U176" i="2" s="1"/>
  <c r="BC176" i="2" s="1"/>
  <c r="W175" i="2"/>
  <c r="Z175" i="2" s="1"/>
  <c r="AB175" i="2" s="1"/>
  <c r="O175" i="2"/>
  <c r="H175" i="2"/>
  <c r="W174" i="2"/>
  <c r="Z174" i="2" s="1"/>
  <c r="AB174" i="2" s="1"/>
  <c r="AF174" i="2" s="1"/>
  <c r="O174" i="2"/>
  <c r="H174" i="2"/>
  <c r="AD174" i="2" s="1"/>
  <c r="W173" i="2"/>
  <c r="Z173" i="2" s="1"/>
  <c r="AB173" i="2" s="1"/>
  <c r="O173" i="2"/>
  <c r="N173" i="2"/>
  <c r="H173" i="2"/>
  <c r="U173" i="2" s="1"/>
  <c r="BC173" i="2" s="1"/>
  <c r="W172" i="2"/>
  <c r="O172" i="2"/>
  <c r="H172" i="2"/>
  <c r="AD172" i="2" s="1"/>
  <c r="AE172" i="2" s="1"/>
  <c r="W171" i="2"/>
  <c r="O171" i="2"/>
  <c r="H171" i="2"/>
  <c r="AD171" i="2" s="1"/>
  <c r="AE171" i="2" s="1"/>
  <c r="W170" i="2"/>
  <c r="O170" i="2"/>
  <c r="H170" i="2"/>
  <c r="W169" i="2"/>
  <c r="AU169" i="2" s="1"/>
  <c r="O169" i="2"/>
  <c r="H169" i="2"/>
  <c r="AD169" i="2" s="1"/>
  <c r="W168" i="2"/>
  <c r="Z168" i="2" s="1"/>
  <c r="AB168" i="2" s="1"/>
  <c r="O168" i="2"/>
  <c r="H168" i="2"/>
  <c r="N168" i="2" s="1"/>
  <c r="W167" i="2"/>
  <c r="O167" i="2"/>
  <c r="H167" i="2"/>
  <c r="W166" i="2"/>
  <c r="O166" i="2"/>
  <c r="H166" i="2"/>
  <c r="U166" i="2" s="1"/>
  <c r="W165" i="2"/>
  <c r="O165" i="2"/>
  <c r="H165" i="2"/>
  <c r="U165" i="2" s="1"/>
  <c r="BC165" i="2" s="1"/>
  <c r="W164" i="2"/>
  <c r="Z164" i="2" s="1"/>
  <c r="AB164" i="2" s="1"/>
  <c r="AF164" i="2" s="1"/>
  <c r="O164" i="2"/>
  <c r="H164" i="2"/>
  <c r="W163" i="2"/>
  <c r="AU163" i="2" s="1"/>
  <c r="O163" i="2"/>
  <c r="H163" i="2"/>
  <c r="W162" i="2"/>
  <c r="Z162" i="2" s="1"/>
  <c r="AB162" i="2" s="1"/>
  <c r="O162" i="2"/>
  <c r="H162" i="2"/>
  <c r="AD162" i="2" s="1"/>
  <c r="AE162" i="2" s="1"/>
  <c r="W161" i="2"/>
  <c r="Z161" i="2" s="1"/>
  <c r="AB161" i="2" s="1"/>
  <c r="O161" i="2"/>
  <c r="H161" i="2"/>
  <c r="U161" i="2" s="1"/>
  <c r="BC161" i="2" s="1"/>
  <c r="W160" i="2"/>
  <c r="Z160" i="2" s="1"/>
  <c r="AB160" i="2" s="1"/>
  <c r="O160" i="2"/>
  <c r="H160" i="2"/>
  <c r="W159" i="2"/>
  <c r="Z159" i="2" s="1"/>
  <c r="AB159" i="2" s="1"/>
  <c r="O159" i="2"/>
  <c r="H159" i="2"/>
  <c r="W158" i="2"/>
  <c r="Z158" i="2" s="1"/>
  <c r="AB158" i="2" s="1"/>
  <c r="O158" i="2"/>
  <c r="H158" i="2"/>
  <c r="AD158" i="2" s="1"/>
  <c r="W157" i="2"/>
  <c r="Z157" i="2" s="1"/>
  <c r="AB157" i="2" s="1"/>
  <c r="O157" i="2"/>
  <c r="H157" i="2"/>
  <c r="W156" i="2"/>
  <c r="O156" i="2"/>
  <c r="H156" i="2"/>
  <c r="AD156" i="2" s="1"/>
  <c r="W155" i="2"/>
  <c r="O155" i="2"/>
  <c r="H155" i="2"/>
  <c r="W154" i="2"/>
  <c r="Z154" i="2" s="1"/>
  <c r="AB154" i="2" s="1"/>
  <c r="O154" i="2"/>
  <c r="H154" i="2"/>
  <c r="W153" i="2"/>
  <c r="O153" i="2"/>
  <c r="H153" i="2"/>
  <c r="AD153" i="2" s="1"/>
  <c r="W152" i="2"/>
  <c r="AU152" i="2" s="1"/>
  <c r="O152" i="2"/>
  <c r="H152" i="2"/>
  <c r="W151" i="2"/>
  <c r="O151" i="2"/>
  <c r="H151" i="2"/>
  <c r="U151" i="2" s="1"/>
  <c r="BC151" i="2" s="1"/>
  <c r="W150" i="2"/>
  <c r="O150" i="2"/>
  <c r="H150" i="2"/>
  <c r="W149" i="2"/>
  <c r="O149" i="2"/>
  <c r="H149" i="2"/>
  <c r="W148" i="2"/>
  <c r="Z148" i="2" s="1"/>
  <c r="AB148" i="2" s="1"/>
  <c r="O148" i="2"/>
  <c r="H148" i="2"/>
  <c r="U148" i="2" s="1"/>
  <c r="W147" i="2"/>
  <c r="Z147" i="2" s="1"/>
  <c r="AB147" i="2" s="1"/>
  <c r="O147" i="2"/>
  <c r="H147" i="2"/>
  <c r="W146" i="2"/>
  <c r="O146" i="2"/>
  <c r="H146" i="2"/>
  <c r="AD146" i="2" s="1"/>
  <c r="AE146" i="2" s="1"/>
  <c r="W145" i="2"/>
  <c r="O145" i="2"/>
  <c r="H145" i="2"/>
  <c r="AD145" i="2" s="1"/>
  <c r="AE145" i="2" s="1"/>
  <c r="W144" i="2"/>
  <c r="Z144" i="2" s="1"/>
  <c r="AB144" i="2" s="1"/>
  <c r="O144" i="2"/>
  <c r="H144" i="2"/>
  <c r="W143" i="2"/>
  <c r="Z143" i="2" s="1"/>
  <c r="AB143" i="2" s="1"/>
  <c r="O143" i="2"/>
  <c r="H143" i="2"/>
  <c r="U143" i="2" s="1"/>
  <c r="BC143" i="2" s="1"/>
  <c r="W142" i="2"/>
  <c r="Z142" i="2" s="1"/>
  <c r="AB142" i="2" s="1"/>
  <c r="O142" i="2"/>
  <c r="H142" i="2"/>
  <c r="W141" i="2"/>
  <c r="O141" i="2"/>
  <c r="H141" i="2"/>
  <c r="W140" i="2"/>
  <c r="O140" i="2"/>
  <c r="H140" i="2"/>
  <c r="U140" i="2" s="1"/>
  <c r="W139" i="2"/>
  <c r="Z139" i="2" s="1"/>
  <c r="AB139" i="2" s="1"/>
  <c r="O139" i="2"/>
  <c r="H139" i="2"/>
  <c r="W138" i="2"/>
  <c r="AU138" i="2" s="1"/>
  <c r="O138" i="2"/>
  <c r="H138" i="2"/>
  <c r="U138" i="2" s="1"/>
  <c r="BC138" i="2" s="1"/>
  <c r="W137" i="2"/>
  <c r="Z137" i="2" s="1"/>
  <c r="AB137" i="2" s="1"/>
  <c r="AF137" i="2" s="1"/>
  <c r="O137" i="2"/>
  <c r="H137" i="2"/>
  <c r="W136" i="2"/>
  <c r="AU136" i="2" s="1"/>
  <c r="O136" i="2"/>
  <c r="H136" i="2"/>
  <c r="W135" i="2"/>
  <c r="O135" i="2"/>
  <c r="H135" i="2"/>
  <c r="AD135" i="2" s="1"/>
  <c r="W134" i="2"/>
  <c r="O134" i="2"/>
  <c r="H134" i="2"/>
  <c r="W133" i="2"/>
  <c r="O133" i="2"/>
  <c r="H133" i="2"/>
  <c r="AE133" i="2" s="1"/>
  <c r="W132" i="2"/>
  <c r="O132" i="2"/>
  <c r="H132" i="2"/>
  <c r="W131" i="2"/>
  <c r="Z131" i="2" s="1"/>
  <c r="AB131" i="2" s="1"/>
  <c r="O131" i="2"/>
  <c r="H131" i="2"/>
  <c r="W130" i="2"/>
  <c r="O130" i="2"/>
  <c r="H130" i="2"/>
  <c r="AD130" i="2" s="1"/>
  <c r="AE130" i="2" s="1"/>
  <c r="W129" i="2"/>
  <c r="Z129" i="2" s="1"/>
  <c r="AB129" i="2" s="1"/>
  <c r="AF129" i="2" s="1"/>
  <c r="O129" i="2"/>
  <c r="H129" i="2"/>
  <c r="W128" i="2"/>
  <c r="Z128" i="2" s="1"/>
  <c r="AB128" i="2" s="1"/>
  <c r="O128" i="2"/>
  <c r="H128" i="2"/>
  <c r="W127" i="2"/>
  <c r="Z127" i="2" s="1"/>
  <c r="AB127" i="2" s="1"/>
  <c r="O127" i="2"/>
  <c r="H127" i="2"/>
  <c r="W126" i="2"/>
  <c r="O126" i="2"/>
  <c r="H126" i="2"/>
  <c r="W125" i="2"/>
  <c r="Z125" i="2" s="1"/>
  <c r="AB125" i="2" s="1"/>
  <c r="O125" i="2"/>
  <c r="H125" i="2"/>
  <c r="U125" i="2" s="1"/>
  <c r="BC125" i="2" s="1"/>
  <c r="W124" i="2"/>
  <c r="O124" i="2"/>
  <c r="H124" i="2"/>
  <c r="N124" i="2" s="1"/>
  <c r="W123" i="2"/>
  <c r="O123" i="2"/>
  <c r="H123" i="2"/>
  <c r="AD123" i="2" s="1"/>
  <c r="AE123" i="2" s="1"/>
  <c r="W122" i="2"/>
  <c r="Z122" i="2" s="1"/>
  <c r="AB122" i="2" s="1"/>
  <c r="O122" i="2"/>
  <c r="H122" i="2"/>
  <c r="N122" i="2" s="1"/>
  <c r="W121" i="2"/>
  <c r="O121" i="2"/>
  <c r="H121" i="2"/>
  <c r="W120" i="2"/>
  <c r="AU120" i="2" s="1"/>
  <c r="O120" i="2"/>
  <c r="H120" i="2"/>
  <c r="AD120" i="2" s="1"/>
  <c r="W119" i="2"/>
  <c r="O119" i="2"/>
  <c r="H119" i="2"/>
  <c r="AD119" i="2" s="1"/>
  <c r="W118" i="2"/>
  <c r="O118" i="2"/>
  <c r="H118" i="2"/>
  <c r="AD118" i="2" s="1"/>
  <c r="AE118" i="2" s="1"/>
  <c r="W117" i="2"/>
  <c r="Z117" i="2" s="1"/>
  <c r="AB117" i="2" s="1"/>
  <c r="O117" i="2"/>
  <c r="H117" i="2"/>
  <c r="AD117" i="2" s="1"/>
  <c r="W116" i="2"/>
  <c r="Z116" i="2" s="1"/>
  <c r="AB116" i="2" s="1"/>
  <c r="AV116" i="2" s="1"/>
  <c r="O116" i="2"/>
  <c r="H116" i="2"/>
  <c r="AD116" i="2" s="1"/>
  <c r="W115" i="2"/>
  <c r="U115" i="2"/>
  <c r="BC115" i="2" s="1"/>
  <c r="O115" i="2"/>
  <c r="H115" i="2"/>
  <c r="W114" i="2"/>
  <c r="O114" i="2"/>
  <c r="H114" i="2"/>
  <c r="W113" i="2"/>
  <c r="O113" i="2"/>
  <c r="H113" i="2"/>
  <c r="N113" i="2" s="1"/>
  <c r="W112" i="2"/>
  <c r="O112" i="2"/>
  <c r="H112" i="2"/>
  <c r="AD112" i="2" s="1"/>
  <c r="W111" i="2"/>
  <c r="Z111" i="2" s="1"/>
  <c r="AB111" i="2" s="1"/>
  <c r="O111" i="2"/>
  <c r="H111" i="2"/>
  <c r="W110" i="2"/>
  <c r="O110" i="2"/>
  <c r="H110" i="2"/>
  <c r="W109" i="2"/>
  <c r="Z109" i="2" s="1"/>
  <c r="AB109" i="2" s="1"/>
  <c r="AF109" i="2" s="1"/>
  <c r="O109" i="2"/>
  <c r="H109" i="2"/>
  <c r="AD109" i="2" s="1"/>
  <c r="W108" i="2"/>
  <c r="O108" i="2"/>
  <c r="H108" i="2"/>
  <c r="W107" i="2"/>
  <c r="Z107" i="2" s="1"/>
  <c r="AB107" i="2" s="1"/>
  <c r="O107" i="2"/>
  <c r="H107" i="2"/>
  <c r="AD107" i="2" s="1"/>
  <c r="AE107" i="2" s="1"/>
  <c r="W106" i="2"/>
  <c r="AU106" i="2" s="1"/>
  <c r="O106" i="2"/>
  <c r="H106" i="2"/>
  <c r="W105" i="2"/>
  <c r="O105" i="2"/>
  <c r="H105" i="2"/>
  <c r="W104" i="2"/>
  <c r="O104" i="2"/>
  <c r="H104" i="2"/>
  <c r="W103" i="2"/>
  <c r="O103" i="2"/>
  <c r="H103" i="2"/>
  <c r="W102" i="2"/>
  <c r="O102" i="2"/>
  <c r="H102" i="2"/>
  <c r="W101" i="2"/>
  <c r="Z101" i="2" s="1"/>
  <c r="AB101" i="2" s="1"/>
  <c r="O101" i="2"/>
  <c r="H101" i="2"/>
  <c r="U101" i="2" s="1"/>
  <c r="BC101" i="2" s="1"/>
  <c r="W100" i="2"/>
  <c r="Z100" i="2" s="1"/>
  <c r="AB100" i="2" s="1"/>
  <c r="O100" i="2"/>
  <c r="H100" i="2"/>
  <c r="W99" i="2"/>
  <c r="O99" i="2"/>
  <c r="H99" i="2"/>
  <c r="W98" i="2"/>
  <c r="O98" i="2"/>
  <c r="H98" i="2"/>
  <c r="AD98" i="2" s="1"/>
  <c r="AE98" i="2" s="1"/>
  <c r="W97" i="2"/>
  <c r="Z97" i="2" s="1"/>
  <c r="AB97" i="2" s="1"/>
  <c r="AF97" i="2" s="1"/>
  <c r="O97" i="2"/>
  <c r="H97" i="2"/>
  <c r="AD97" i="2" s="1"/>
  <c r="AE97" i="2" s="1"/>
  <c r="W96" i="2"/>
  <c r="Z96" i="2" s="1"/>
  <c r="AB96" i="2" s="1"/>
  <c r="O96" i="2"/>
  <c r="H96" i="2"/>
  <c r="AD96" i="2" s="1"/>
  <c r="W95" i="2"/>
  <c r="O95" i="2"/>
  <c r="H95" i="2"/>
  <c r="W94" i="2"/>
  <c r="AU94" i="2" s="1"/>
  <c r="O94" i="2"/>
  <c r="H94" i="2"/>
  <c r="W93" i="2"/>
  <c r="Z93" i="2" s="1"/>
  <c r="AB93" i="2" s="1"/>
  <c r="O93" i="2"/>
  <c r="H93" i="2"/>
  <c r="W92" i="2"/>
  <c r="Z92" i="2" s="1"/>
  <c r="AB92" i="2" s="1"/>
  <c r="AF92" i="2" s="1"/>
  <c r="O92" i="2"/>
  <c r="H92" i="2"/>
  <c r="W91" i="2"/>
  <c r="Z91" i="2" s="1"/>
  <c r="AB91" i="2" s="1"/>
  <c r="O91" i="2"/>
  <c r="H91" i="2"/>
  <c r="AD91" i="2" s="1"/>
  <c r="AE91" i="2" s="1"/>
  <c r="W90" i="2"/>
  <c r="AU90" i="2" s="1"/>
  <c r="O90" i="2"/>
  <c r="H90" i="2"/>
  <c r="AD90" i="2" s="1"/>
  <c r="W89" i="2"/>
  <c r="O89" i="2"/>
  <c r="H89" i="2"/>
  <c r="W88" i="2"/>
  <c r="O88" i="2"/>
  <c r="H88" i="2"/>
  <c r="U88" i="2" s="1"/>
  <c r="BC88" i="2" s="1"/>
  <c r="W87" i="2"/>
  <c r="Z87" i="2" s="1"/>
  <c r="AB87" i="2" s="1"/>
  <c r="O87" i="2"/>
  <c r="H87" i="2"/>
  <c r="W86" i="2"/>
  <c r="O86" i="2"/>
  <c r="H86" i="2"/>
  <c r="W85" i="2"/>
  <c r="O85" i="2"/>
  <c r="H85" i="2"/>
  <c r="N85" i="2" s="1"/>
  <c r="W84" i="2"/>
  <c r="AU84" i="2" s="1"/>
  <c r="O84" i="2"/>
  <c r="H84" i="2"/>
  <c r="W83" i="2"/>
  <c r="O83" i="2"/>
  <c r="H83" i="2"/>
  <c r="U83" i="2" s="1"/>
  <c r="BC83" i="2" s="1"/>
  <c r="W82" i="2"/>
  <c r="O82" i="2"/>
  <c r="H82" i="2"/>
  <c r="N82" i="2" s="1"/>
  <c r="W81" i="2"/>
  <c r="Z81" i="2" s="1"/>
  <c r="AB81" i="2" s="1"/>
  <c r="O81" i="2"/>
  <c r="H81" i="2"/>
  <c r="AD81" i="2" s="1"/>
  <c r="AE81" i="2" s="1"/>
  <c r="W80" i="2"/>
  <c r="Z80" i="2" s="1"/>
  <c r="AB80" i="2" s="1"/>
  <c r="O80" i="2"/>
  <c r="H80" i="2"/>
  <c r="AD80" i="2" s="1"/>
  <c r="W79" i="2"/>
  <c r="Z79" i="2" s="1"/>
  <c r="AB79" i="2" s="1"/>
  <c r="O79" i="2"/>
  <c r="H79" i="2"/>
  <c r="W78" i="2"/>
  <c r="O78" i="2"/>
  <c r="H78" i="2"/>
  <c r="AD78" i="2" s="1"/>
  <c r="W77" i="2"/>
  <c r="Z77" i="2" s="1"/>
  <c r="AB77" i="2" s="1"/>
  <c r="O77" i="2"/>
  <c r="H77" i="2"/>
  <c r="W76" i="2"/>
  <c r="Z76" i="2" s="1"/>
  <c r="AB76" i="2" s="1"/>
  <c r="AF76" i="2" s="1"/>
  <c r="O76" i="2"/>
  <c r="H76" i="2"/>
  <c r="AD76" i="2" s="1"/>
  <c r="W75" i="2"/>
  <c r="Z75" i="2" s="1"/>
  <c r="AB75" i="2" s="1"/>
  <c r="O75" i="2"/>
  <c r="H75" i="2"/>
  <c r="W74" i="2"/>
  <c r="Z74" i="2" s="1"/>
  <c r="AB74" i="2" s="1"/>
  <c r="O74" i="2"/>
  <c r="H74" i="2"/>
  <c r="W73" i="2"/>
  <c r="O73" i="2"/>
  <c r="H73" i="2"/>
  <c r="W72" i="2"/>
  <c r="Z72" i="2" s="1"/>
  <c r="AB72" i="2" s="1"/>
  <c r="O72" i="2"/>
  <c r="H72" i="2"/>
  <c r="W71" i="2"/>
  <c r="AU71" i="2" s="1"/>
  <c r="O71" i="2"/>
  <c r="H71" i="2"/>
  <c r="W70" i="2"/>
  <c r="Z70" i="2" s="1"/>
  <c r="AB70" i="2" s="1"/>
  <c r="AF70" i="2" s="1"/>
  <c r="O70" i="2"/>
  <c r="H70" i="2"/>
  <c r="AD70" i="2" s="1"/>
  <c r="W69" i="2"/>
  <c r="O69" i="2"/>
  <c r="H69" i="2"/>
  <c r="W68" i="2"/>
  <c r="O68" i="2"/>
  <c r="H68" i="2"/>
  <c r="U68" i="2" s="1"/>
  <c r="W67" i="2"/>
  <c r="O67" i="2"/>
  <c r="H67" i="2"/>
  <c r="AD67" i="2" s="1"/>
  <c r="W66" i="2"/>
  <c r="O66" i="2"/>
  <c r="H66" i="2"/>
  <c r="U66" i="2" s="1"/>
  <c r="BC66" i="2" s="1"/>
  <c r="W65" i="2"/>
  <c r="AU65" i="2" s="1"/>
  <c r="O65" i="2"/>
  <c r="H65" i="2"/>
  <c r="AD65" i="2" s="1"/>
  <c r="AE65" i="2" s="1"/>
  <c r="W64" i="2"/>
  <c r="Z64" i="2" s="1"/>
  <c r="AB64" i="2" s="1"/>
  <c r="O64" i="2"/>
  <c r="H64" i="2"/>
  <c r="W63" i="2"/>
  <c r="Z63" i="2" s="1"/>
  <c r="AB63" i="2" s="1"/>
  <c r="O63" i="2"/>
  <c r="H63" i="2"/>
  <c r="AD63" i="2" s="1"/>
  <c r="AE63" i="2" s="1"/>
  <c r="W62" i="2"/>
  <c r="O62" i="2"/>
  <c r="H62" i="2"/>
  <c r="N62" i="2" s="1"/>
  <c r="W61" i="2"/>
  <c r="O61" i="2"/>
  <c r="H61" i="2"/>
  <c r="W60" i="2"/>
  <c r="O60" i="2"/>
  <c r="H60" i="2"/>
  <c r="AD60" i="2" s="1"/>
  <c r="W59" i="2"/>
  <c r="AU59" i="2" s="1"/>
  <c r="O59" i="2"/>
  <c r="H59" i="2"/>
  <c r="W58" i="2"/>
  <c r="O58" i="2"/>
  <c r="H58" i="2"/>
  <c r="W57" i="2"/>
  <c r="Z57" i="2" s="1"/>
  <c r="AB57" i="2" s="1"/>
  <c r="O57" i="2"/>
  <c r="H57" i="2"/>
  <c r="AD57" i="2" s="1"/>
  <c r="W56" i="2"/>
  <c r="Z56" i="2" s="1"/>
  <c r="AB56" i="2" s="1"/>
  <c r="O56" i="2"/>
  <c r="H56" i="2"/>
  <c r="U56" i="2" s="1"/>
  <c r="BC56" i="2" s="1"/>
  <c r="W55" i="2"/>
  <c r="O55" i="2"/>
  <c r="H55" i="2"/>
  <c r="N55" i="2" s="1"/>
  <c r="W54" i="2"/>
  <c r="Z54" i="2" s="1"/>
  <c r="AB54" i="2" s="1"/>
  <c r="O54" i="2"/>
  <c r="H54" i="2"/>
  <c r="U54" i="2" s="1"/>
  <c r="BC54" i="2" s="1"/>
  <c r="W53" i="2"/>
  <c r="Z53" i="2" s="1"/>
  <c r="AB53" i="2" s="1"/>
  <c r="O53" i="2"/>
  <c r="H53" i="2"/>
  <c r="W52" i="2"/>
  <c r="O52" i="2"/>
  <c r="H52" i="2"/>
  <c r="W51" i="2"/>
  <c r="O51" i="2"/>
  <c r="H51" i="2"/>
  <c r="W50" i="2"/>
  <c r="Z50" i="2" s="1"/>
  <c r="AB50" i="2" s="1"/>
  <c r="AF50" i="2" s="1"/>
  <c r="O50" i="2"/>
  <c r="H50" i="2"/>
  <c r="AD50" i="2" s="1"/>
  <c r="AE50" i="2" s="1"/>
  <c r="W49" i="2"/>
  <c r="Z49" i="2" s="1"/>
  <c r="AB49" i="2" s="1"/>
  <c r="O49" i="2"/>
  <c r="H49" i="2"/>
  <c r="U49" i="2" s="1"/>
  <c r="BC49" i="2" s="1"/>
  <c r="W48" i="2"/>
  <c r="O48" i="2"/>
  <c r="H48" i="2"/>
  <c r="W47" i="2"/>
  <c r="Z47" i="2" s="1"/>
  <c r="AB47" i="2" s="1"/>
  <c r="O47" i="2"/>
  <c r="H47" i="2"/>
  <c r="AD47" i="2" s="1"/>
  <c r="W46" i="2"/>
  <c r="O46" i="2"/>
  <c r="H46" i="2"/>
  <c r="W45" i="2"/>
  <c r="Z45" i="2" s="1"/>
  <c r="AB45" i="2" s="1"/>
  <c r="O45" i="2"/>
  <c r="H45" i="2"/>
  <c r="AD45" i="2" s="1"/>
  <c r="W44" i="2"/>
  <c r="Z44" i="2" s="1"/>
  <c r="AB44" i="2" s="1"/>
  <c r="AF44" i="2" s="1"/>
  <c r="O44" i="2"/>
  <c r="H44" i="2"/>
  <c r="W43" i="2"/>
  <c r="O43" i="2"/>
  <c r="H43" i="2"/>
  <c r="AD43" i="2" s="1"/>
  <c r="AE43" i="2" s="1"/>
  <c r="W42" i="2"/>
  <c r="O42" i="2"/>
  <c r="H42" i="2"/>
  <c r="N42" i="2" s="1"/>
  <c r="W41" i="2"/>
  <c r="Z41" i="2" s="1"/>
  <c r="AB41" i="2" s="1"/>
  <c r="O41" i="2"/>
  <c r="H41" i="2"/>
  <c r="W40" i="2"/>
  <c r="AU40" i="2" s="1"/>
  <c r="O40" i="2"/>
  <c r="H40" i="2"/>
  <c r="AD40" i="2" s="1"/>
  <c r="W39" i="2"/>
  <c r="Z39" i="2" s="1"/>
  <c r="AB39" i="2" s="1"/>
  <c r="O39" i="2"/>
  <c r="H39" i="2"/>
  <c r="W38" i="2"/>
  <c r="O38" i="2"/>
  <c r="H38" i="2"/>
  <c r="W37" i="2"/>
  <c r="O37" i="2"/>
  <c r="H37" i="2"/>
  <c r="W36" i="2"/>
  <c r="Z36" i="2" s="1"/>
  <c r="AB36" i="2" s="1"/>
  <c r="O36" i="2"/>
  <c r="H36" i="2"/>
  <c r="W35" i="2"/>
  <c r="Z35" i="2" s="1"/>
  <c r="AB35" i="2" s="1"/>
  <c r="O35" i="2"/>
  <c r="H35" i="2"/>
  <c r="W34" i="2"/>
  <c r="AU34" i="2" s="1"/>
  <c r="O34" i="2"/>
  <c r="H34" i="2"/>
  <c r="N34" i="2" s="1"/>
  <c r="W33" i="2"/>
  <c r="AU33" i="2" s="1"/>
  <c r="O33" i="2"/>
  <c r="H33" i="2"/>
  <c r="AD33" i="2" s="1"/>
  <c r="AE33" i="2" s="1"/>
  <c r="W32" i="2"/>
  <c r="Z32" i="2" s="1"/>
  <c r="AB32" i="2" s="1"/>
  <c r="O32" i="2"/>
  <c r="H32" i="2"/>
  <c r="AD32" i="2" s="1"/>
  <c r="W31" i="2"/>
  <c r="Z31" i="2" s="1"/>
  <c r="AB31" i="2" s="1"/>
  <c r="O31" i="2"/>
  <c r="H31" i="2"/>
  <c r="W30" i="2"/>
  <c r="O30" i="2"/>
  <c r="H30" i="2"/>
  <c r="W29" i="2"/>
  <c r="Z29" i="2" s="1"/>
  <c r="AB29" i="2" s="1"/>
  <c r="O29" i="2"/>
  <c r="H29" i="2"/>
  <c r="W28" i="2"/>
  <c r="AU28" i="2" s="1"/>
  <c r="O28" i="2"/>
  <c r="H28" i="2"/>
  <c r="AD28" i="2" s="1"/>
  <c r="W27" i="2"/>
  <c r="O27" i="2"/>
  <c r="H27" i="2"/>
  <c r="N27" i="2" s="1"/>
  <c r="W26" i="2"/>
  <c r="O26" i="2"/>
  <c r="H26" i="2"/>
  <c r="W25" i="2"/>
  <c r="AU25" i="2" s="1"/>
  <c r="O25" i="2"/>
  <c r="H25" i="2"/>
  <c r="W24" i="2"/>
  <c r="O24" i="2"/>
  <c r="H24" i="2"/>
  <c r="W23" i="2"/>
  <c r="O23" i="2"/>
  <c r="H23" i="2"/>
  <c r="AD23" i="2" s="1"/>
  <c r="W22" i="2"/>
  <c r="O22" i="2"/>
  <c r="H22" i="2"/>
  <c r="W21" i="2"/>
  <c r="Z21" i="2" s="1"/>
  <c r="AB21" i="2" s="1"/>
  <c r="O21" i="2"/>
  <c r="H21" i="2"/>
  <c r="AD21" i="2" s="1"/>
  <c r="W20" i="2"/>
  <c r="Z20" i="2" s="1"/>
  <c r="AB20" i="2" s="1"/>
  <c r="O20" i="2"/>
  <c r="H20" i="2"/>
  <c r="W19" i="2"/>
  <c r="O19" i="2"/>
  <c r="H19" i="2"/>
  <c r="AD19" i="2" s="1"/>
  <c r="W18" i="2"/>
  <c r="O18" i="2"/>
  <c r="H18" i="2"/>
  <c r="AD18" i="2" s="1"/>
  <c r="AE18" i="2" s="1"/>
  <c r="W17" i="2"/>
  <c r="O17" i="2"/>
  <c r="H17" i="2"/>
  <c r="W16" i="2"/>
  <c r="O16" i="2"/>
  <c r="H16" i="2"/>
  <c r="AD16" i="2" s="1"/>
  <c r="W15" i="2"/>
  <c r="Z15" i="2" s="1"/>
  <c r="AB15" i="2" s="1"/>
  <c r="O15" i="2"/>
  <c r="H15" i="2"/>
  <c r="W14" i="2"/>
  <c r="Z14" i="2" s="1"/>
  <c r="AB14" i="2" s="1"/>
  <c r="O14" i="2"/>
  <c r="H14" i="2"/>
  <c r="H13" i="2"/>
  <c r="AD13" i="2" s="1"/>
  <c r="X9" i="2"/>
  <c r="W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X1" i="2"/>
  <c r="C1" i="2"/>
  <c r="AV168" i="2" l="1"/>
  <c r="AV52" i="2"/>
  <c r="U55" i="2"/>
  <c r="BC55" i="2" s="1"/>
  <c r="AD163" i="2"/>
  <c r="AE163" i="2" s="1"/>
  <c r="AU86" i="2"/>
  <c r="AV86" i="2" s="1"/>
  <c r="AD66" i="2"/>
  <c r="AE66" i="2" s="1"/>
  <c r="Z163" i="2"/>
  <c r="AB163" i="2" s="1"/>
  <c r="AV163" i="2" s="1"/>
  <c r="AE80" i="2"/>
  <c r="AV78" i="2"/>
  <c r="AF39" i="2"/>
  <c r="U19" i="2"/>
  <c r="BC19" i="2" s="1"/>
  <c r="AU60" i="2"/>
  <c r="AU168" i="2"/>
  <c r="AU96" i="2"/>
  <c r="AE76" i="2"/>
  <c r="AE45" i="2"/>
  <c r="AV136" i="2"/>
  <c r="N57" i="2"/>
  <c r="AU142" i="2"/>
  <c r="AV142" i="2" s="1"/>
  <c r="AU158" i="2"/>
  <c r="AV158" i="2" s="1"/>
  <c r="AE21" i="2"/>
  <c r="AU26" i="2"/>
  <c r="U42" i="2"/>
  <c r="BC42" i="2" s="1"/>
  <c r="U57" i="2"/>
  <c r="BC57" i="2" s="1"/>
  <c r="AU82" i="2"/>
  <c r="AU173" i="2"/>
  <c r="AV173" i="2" s="1"/>
  <c r="AU79" i="2"/>
  <c r="AV79" i="2" s="1"/>
  <c r="AU36" i="2"/>
  <c r="AV36" i="2" s="1"/>
  <c r="Z28" i="2"/>
  <c r="AB28" i="2" s="1"/>
  <c r="AF28" i="2" s="1"/>
  <c r="N88" i="2"/>
  <c r="AD166" i="2"/>
  <c r="AD102" i="2"/>
  <c r="AE102" i="2" s="1"/>
  <c r="AD83" i="2"/>
  <c r="AE83" i="2" s="1"/>
  <c r="AU46" i="2"/>
  <c r="Z59" i="2"/>
  <c r="AB59" i="2" s="1"/>
  <c r="AU114" i="2"/>
  <c r="AU140" i="2"/>
  <c r="AV140" i="2" s="1"/>
  <c r="AD173" i="2"/>
  <c r="AE173" i="2" s="1"/>
  <c r="AU131" i="2"/>
  <c r="AV131" i="2" s="1"/>
  <c r="AD42" i="2"/>
  <c r="AE42" i="2" s="1"/>
  <c r="N13" i="2"/>
  <c r="AU141" i="2"/>
  <c r="AU164" i="2"/>
  <c r="AV164" i="2" s="1"/>
  <c r="AU55" i="2"/>
  <c r="AU162" i="2"/>
  <c r="AU87" i="2"/>
  <c r="AV169" i="2"/>
  <c r="AD148" i="2"/>
  <c r="AE148" i="2" s="1"/>
  <c r="AU81" i="2"/>
  <c r="AV77" i="2"/>
  <c r="AD140" i="2"/>
  <c r="AE140" i="2" s="1"/>
  <c r="AF125" i="2"/>
  <c r="Z106" i="2"/>
  <c r="AB106" i="2" s="1"/>
  <c r="N73" i="2"/>
  <c r="AU29" i="2"/>
  <c r="U63" i="2"/>
  <c r="BC63" i="2" s="1"/>
  <c r="AU68" i="2"/>
  <c r="AV68" i="2" s="1"/>
  <c r="U73" i="2"/>
  <c r="BC73" i="2" s="1"/>
  <c r="AU172" i="2"/>
  <c r="AV172" i="2" s="1"/>
  <c r="AE169" i="2"/>
  <c r="AU112" i="2"/>
  <c r="AU52" i="2"/>
  <c r="AU31" i="2"/>
  <c r="AU22" i="2"/>
  <c r="AV22" i="2" s="1"/>
  <c r="Z138" i="2"/>
  <c r="AB138" i="2" s="1"/>
  <c r="U13" i="2"/>
  <c r="BC13" i="2" s="1"/>
  <c r="AF13" i="2"/>
  <c r="AD168" i="2"/>
  <c r="AE168" i="2" s="1"/>
  <c r="AE47" i="2"/>
  <c r="AU121" i="2"/>
  <c r="AV121" i="2" s="1"/>
  <c r="AU113" i="2"/>
  <c r="AE166" i="2"/>
  <c r="AU61" i="2"/>
  <c r="AE57" i="2"/>
  <c r="Z60" i="2"/>
  <c r="AB60" i="2" s="1"/>
  <c r="AF60" i="2" s="1"/>
  <c r="AU155" i="2"/>
  <c r="AE158" i="2"/>
  <c r="AD73" i="2"/>
  <c r="AE73" i="2" s="1"/>
  <c r="Z65" i="2"/>
  <c r="AB65" i="2" s="1"/>
  <c r="AF65" i="2" s="1"/>
  <c r="N63" i="2"/>
  <c r="AU129" i="2"/>
  <c r="AV129" i="2" s="1"/>
  <c r="AU91" i="2"/>
  <c r="AD27" i="2"/>
  <c r="AE27" i="2" s="1"/>
  <c r="Z26" i="2"/>
  <c r="AB26" i="2" s="1"/>
  <c r="AU130" i="2"/>
  <c r="AU153" i="2"/>
  <c r="AV153" i="2" s="1"/>
  <c r="AU135" i="2"/>
  <c r="AU58" i="2"/>
  <c r="AV58" i="2" s="1"/>
  <c r="AV174" i="2"/>
  <c r="AF62" i="2"/>
  <c r="AF45" i="2"/>
  <c r="AF73" i="2"/>
  <c r="AV73" i="2"/>
  <c r="AF41" i="2"/>
  <c r="AV41" i="2"/>
  <c r="AV67" i="2"/>
  <c r="AF67" i="2"/>
  <c r="AF149" i="2"/>
  <c r="AF83" i="2"/>
  <c r="U128" i="2"/>
  <c r="BC128" i="2" s="1"/>
  <c r="AD128" i="2"/>
  <c r="AE128" i="2"/>
  <c r="N144" i="2"/>
  <c r="AD144" i="2"/>
  <c r="AE144" i="2" s="1"/>
  <c r="AD170" i="2"/>
  <c r="AE170" i="2"/>
  <c r="N175" i="2"/>
  <c r="AD175" i="2"/>
  <c r="AE175" i="2" s="1"/>
  <c r="AF161" i="2"/>
  <c r="U108" i="2"/>
  <c r="BC108" i="2" s="1"/>
  <c r="AD108" i="2"/>
  <c r="AE108" i="2" s="1"/>
  <c r="AD160" i="2"/>
  <c r="AE160" i="2"/>
  <c r="AV148" i="2"/>
  <c r="AD103" i="2"/>
  <c r="AE103" i="2" s="1"/>
  <c r="U155" i="2"/>
  <c r="BC155" i="2" s="1"/>
  <c r="AD155" i="2"/>
  <c r="AE155" i="2" s="1"/>
  <c r="Z170" i="2"/>
  <c r="AB170" i="2" s="1"/>
  <c r="AF170" i="2" s="1"/>
  <c r="AU125" i="2"/>
  <c r="AV125" i="2" s="1"/>
  <c r="Z113" i="2"/>
  <c r="AB113" i="2" s="1"/>
  <c r="AU89" i="2"/>
  <c r="AD44" i="2"/>
  <c r="AE44" i="2" s="1"/>
  <c r="AF14" i="2"/>
  <c r="Z105" i="2"/>
  <c r="AB105" i="2" s="1"/>
  <c r="Z89" i="2"/>
  <c r="AB89" i="2" s="1"/>
  <c r="AF57" i="2"/>
  <c r="AV57" i="2"/>
  <c r="Z25" i="2"/>
  <c r="AB25" i="2" s="1"/>
  <c r="AD14" i="2"/>
  <c r="AE14" i="2"/>
  <c r="AF23" i="2"/>
  <c r="U29" i="2"/>
  <c r="BC29" i="2" s="1"/>
  <c r="AD29" i="2"/>
  <c r="AE29" i="2" s="1"/>
  <c r="AU98" i="2"/>
  <c r="AF103" i="2"/>
  <c r="AU103" i="2"/>
  <c r="U124" i="2"/>
  <c r="BC124" i="2" s="1"/>
  <c r="AE109" i="2"/>
  <c r="AU69" i="2"/>
  <c r="AD55" i="2"/>
  <c r="AE55" i="2" s="1"/>
  <c r="Z33" i="2"/>
  <c r="AB33" i="2" s="1"/>
  <c r="AF29" i="2"/>
  <c r="AU23" i="2"/>
  <c r="AD24" i="2"/>
  <c r="AE24" i="2" s="1"/>
  <c r="N29" i="2"/>
  <c r="N59" i="2"/>
  <c r="AD59" i="2"/>
  <c r="AE59" i="2" s="1"/>
  <c r="AE69" i="2"/>
  <c r="AF78" i="2"/>
  <c r="AF93" i="2"/>
  <c r="U99" i="2"/>
  <c r="BC99" i="2" s="1"/>
  <c r="AD99" i="2"/>
  <c r="AE99" i="2"/>
  <c r="N104" i="2"/>
  <c r="AD104" i="2"/>
  <c r="AE104" i="2" s="1"/>
  <c r="AF119" i="2"/>
  <c r="Z145" i="2"/>
  <c r="AB145" i="2" s="1"/>
  <c r="AF145" i="2" s="1"/>
  <c r="AU145" i="2"/>
  <c r="AD151" i="2"/>
  <c r="AE151" i="2" s="1"/>
  <c r="AU105" i="2"/>
  <c r="AV66" i="2"/>
  <c r="AU45" i="2"/>
  <c r="AV45" i="2" s="1"/>
  <c r="AD64" i="2"/>
  <c r="AE64" i="2" s="1"/>
  <c r="N74" i="2"/>
  <c r="AD74" i="2"/>
  <c r="N79" i="2"/>
  <c r="AD79" i="2"/>
  <c r="AE79" i="2"/>
  <c r="N84" i="2"/>
  <c r="AD84" i="2"/>
  <c r="AE84" i="2"/>
  <c r="AV109" i="2"/>
  <c r="Z166" i="2"/>
  <c r="AB166" i="2" s="1"/>
  <c r="AF166" i="2" s="1"/>
  <c r="Z118" i="2"/>
  <c r="AB118" i="2" s="1"/>
  <c r="AF118" i="2" s="1"/>
  <c r="Z102" i="2"/>
  <c r="AB102" i="2" s="1"/>
  <c r="AF102" i="2" s="1"/>
  <c r="U114" i="2"/>
  <c r="BC114" i="2" s="1"/>
  <c r="AD114" i="2"/>
  <c r="AE114" i="2" s="1"/>
  <c r="AD110" i="2"/>
  <c r="AE110" i="2"/>
  <c r="Z69" i="2"/>
  <c r="AB69" i="2" s="1"/>
  <c r="AF69" i="2" s="1"/>
  <c r="N30" i="2"/>
  <c r="AD30" i="2"/>
  <c r="AE30" i="2"/>
  <c r="Z30" i="2"/>
  <c r="AB30" i="2" s="1"/>
  <c r="AF30" i="2"/>
  <c r="N126" i="2"/>
  <c r="AD126" i="2"/>
  <c r="AE126" i="2"/>
  <c r="U126" i="2"/>
  <c r="BC126" i="2" s="1"/>
  <c r="AD134" i="2"/>
  <c r="AE134" i="2" s="1"/>
  <c r="Z46" i="2"/>
  <c r="AB46" i="2" s="1"/>
  <c r="AV46" i="2" s="1"/>
  <c r="AE74" i="2"/>
  <c r="AF36" i="2"/>
  <c r="AV56" i="2"/>
  <c r="AU104" i="2"/>
  <c r="AU63" i="2"/>
  <c r="AV63" i="2" s="1"/>
  <c r="AU24" i="2"/>
  <c r="U150" i="2"/>
  <c r="BC150" i="2" s="1"/>
  <c r="AD150" i="2"/>
  <c r="AE150" i="2"/>
  <c r="U15" i="2"/>
  <c r="BC15" i="2" s="1"/>
  <c r="AD15" i="2"/>
  <c r="AE15" i="2"/>
  <c r="N89" i="2"/>
  <c r="AD89" i="2"/>
  <c r="AE89" i="2"/>
  <c r="Z84" i="2"/>
  <c r="AB84" i="2" s="1"/>
  <c r="AV84" i="2" s="1"/>
  <c r="Z115" i="2"/>
  <c r="AB115" i="2" s="1"/>
  <c r="AF115" i="2" s="1"/>
  <c r="AU51" i="2"/>
  <c r="AV51" i="2" s="1"/>
  <c r="AF51" i="2"/>
  <c r="U75" i="2"/>
  <c r="BC75" i="2" s="1"/>
  <c r="AD75" i="2"/>
  <c r="AE75" i="2" s="1"/>
  <c r="AD111" i="2"/>
  <c r="AE111" i="2"/>
  <c r="AU161" i="2"/>
  <c r="AV161" i="2" s="1"/>
  <c r="AU159" i="2"/>
  <c r="AV159" i="2" s="1"/>
  <c r="AE119" i="2"/>
  <c r="AE70" i="2"/>
  <c r="N165" i="2"/>
  <c r="AD165" i="2"/>
  <c r="AE165" i="2"/>
  <c r="N129" i="2"/>
  <c r="AD129" i="2"/>
  <c r="AE129" i="2" s="1"/>
  <c r="AD20" i="2"/>
  <c r="AE20" i="2" s="1"/>
  <c r="AV29" i="2"/>
  <c r="AD35" i="2"/>
  <c r="AE35" i="2" s="1"/>
  <c r="Z55" i="2"/>
  <c r="AB55" i="2" s="1"/>
  <c r="AF55" i="2" s="1"/>
  <c r="U141" i="2"/>
  <c r="BC141" i="2" s="1"/>
  <c r="AD141" i="2"/>
  <c r="AE141" i="2"/>
  <c r="AU156" i="2"/>
  <c r="AV156" i="2" s="1"/>
  <c r="AU154" i="2"/>
  <c r="AV154" i="2" s="1"/>
  <c r="Z165" i="2"/>
  <c r="AB165" i="2" s="1"/>
  <c r="AF165" i="2" s="1"/>
  <c r="Z149" i="2"/>
  <c r="AB149" i="2" s="1"/>
  <c r="Z133" i="2"/>
  <c r="AB133" i="2" s="1"/>
  <c r="AF133" i="2" s="1"/>
  <c r="N20" i="2"/>
  <c r="AD25" i="2"/>
  <c r="AE25" i="2"/>
  <c r="Z40" i="2"/>
  <c r="AB40" i="2" s="1"/>
  <c r="AV40" i="2" s="1"/>
  <c r="AF40" i="2"/>
  <c r="AD51" i="2"/>
  <c r="AE51" i="2" s="1"/>
  <c r="AD56" i="2"/>
  <c r="AE56" i="2"/>
  <c r="AE60" i="2"/>
  <c r="U74" i="2"/>
  <c r="BC74" i="2" s="1"/>
  <c r="U79" i="2"/>
  <c r="BC79" i="2" s="1"/>
  <c r="Z94" i="2"/>
  <c r="AB94" i="2" s="1"/>
  <c r="AV94" i="2" s="1"/>
  <c r="AD100" i="2"/>
  <c r="AE100" i="2" s="1"/>
  <c r="AD105" i="2"/>
  <c r="AE105" i="2"/>
  <c r="AD136" i="2"/>
  <c r="AE136" i="2"/>
  <c r="AD157" i="2"/>
  <c r="AE157" i="2"/>
  <c r="AU99" i="2"/>
  <c r="AF35" i="2"/>
  <c r="AU35" i="2"/>
  <c r="AV35" i="2" s="1"/>
  <c r="U41" i="2"/>
  <c r="BC41" i="2" s="1"/>
  <c r="AD41" i="2"/>
  <c r="AE41" i="2"/>
  <c r="AD46" i="2"/>
  <c r="AE46" i="2"/>
  <c r="N56" i="2"/>
  <c r="AD95" i="2"/>
  <c r="AE95" i="2" s="1"/>
  <c r="Z110" i="2"/>
  <c r="AB110" i="2" s="1"/>
  <c r="AF110" i="2" s="1"/>
  <c r="AU115" i="2"/>
  <c r="N121" i="2"/>
  <c r="AD121" i="2"/>
  <c r="AE121" i="2"/>
  <c r="AD131" i="2"/>
  <c r="AE131" i="2" s="1"/>
  <c r="AU97" i="2"/>
  <c r="AV97" i="2" s="1"/>
  <c r="AE16" i="2"/>
  <c r="N90" i="2"/>
  <c r="U90" i="2"/>
  <c r="BC90" i="2" s="1"/>
  <c r="AE90" i="2"/>
  <c r="AU170" i="2"/>
  <c r="AU110" i="2"/>
  <c r="AF20" i="2"/>
  <c r="U26" i="2"/>
  <c r="BC26" i="2" s="1"/>
  <c r="AE26" i="2"/>
  <c r="AD31" i="2"/>
  <c r="AE31" i="2"/>
  <c r="AD61" i="2"/>
  <c r="AE61" i="2" s="1"/>
  <c r="U61" i="2"/>
  <c r="BC61" i="2" s="1"/>
  <c r="AU108" i="2"/>
  <c r="Z99" i="2"/>
  <c r="AB99" i="2" s="1"/>
  <c r="AF21" i="2"/>
  <c r="AF168" i="2"/>
  <c r="AF148" i="2"/>
  <c r="AE124" i="2"/>
  <c r="Z88" i="2"/>
  <c r="AB88" i="2" s="1"/>
  <c r="AF88" i="2" s="1"/>
  <c r="AF52" i="2"/>
  <c r="AU39" i="2"/>
  <c r="AV39" i="2" s="1"/>
  <c r="AD26" i="2"/>
  <c r="Z123" i="2"/>
  <c r="AB123" i="2" s="1"/>
  <c r="AF123" i="2" s="1"/>
  <c r="AE39" i="2"/>
  <c r="AD93" i="2"/>
  <c r="AE93" i="2"/>
  <c r="N167" i="2"/>
  <c r="AD167" i="2"/>
  <c r="AE167" i="2" s="1"/>
  <c r="U20" i="2"/>
  <c r="BC20" i="2" s="1"/>
  <c r="N36" i="2"/>
  <c r="AD36" i="2"/>
  <c r="AE36" i="2" s="1"/>
  <c r="AF100" i="2"/>
  <c r="AU100" i="2"/>
  <c r="AV100" i="2" s="1"/>
  <c r="AE116" i="2"/>
  <c r="AD52" i="2"/>
  <c r="AE52" i="2"/>
  <c r="AV119" i="2"/>
  <c r="AU50" i="2"/>
  <c r="AV50" i="2" s="1"/>
  <c r="AD34" i="2"/>
  <c r="AE34" i="2" s="1"/>
  <c r="Z16" i="2"/>
  <c r="AB16" i="2" s="1"/>
  <c r="AF16" i="2" s="1"/>
  <c r="AU16" i="2"/>
  <c r="AV137" i="2"/>
  <c r="AD124" i="2"/>
  <c r="AU93" i="2"/>
  <c r="AV93" i="2" s="1"/>
  <c r="AV53" i="2"/>
  <c r="AU30" i="2"/>
  <c r="Z19" i="2"/>
  <c r="AB19" i="2" s="1"/>
  <c r="AD71" i="2"/>
  <c r="AE71" i="2"/>
  <c r="AU175" i="2"/>
  <c r="AV175" i="2" s="1"/>
  <c r="AV167" i="2"/>
  <c r="AU92" i="2"/>
  <c r="AV92" i="2" s="1"/>
  <c r="AD53" i="2"/>
  <c r="AE53" i="2"/>
  <c r="AD86" i="2"/>
  <c r="AE86" i="2" s="1"/>
  <c r="AF116" i="2"/>
  <c r="AF131" i="2"/>
  <c r="N137" i="2"/>
  <c r="AD137" i="2"/>
  <c r="AE137" i="2"/>
  <c r="U137" i="2"/>
  <c r="BC137" i="2" s="1"/>
  <c r="AF147" i="2"/>
  <c r="AF56" i="2"/>
  <c r="AU18" i="2"/>
  <c r="AD37" i="2"/>
  <c r="AE37" i="2"/>
  <c r="AF71" i="2"/>
  <c r="N117" i="2"/>
  <c r="AE117" i="2"/>
  <c r="Z126" i="2"/>
  <c r="AB126" i="2" s="1"/>
  <c r="AF126" i="2"/>
  <c r="AD132" i="2"/>
  <c r="AE132" i="2" s="1"/>
  <c r="AF173" i="2"/>
  <c r="AU157" i="2"/>
  <c r="AU64" i="2"/>
  <c r="Z61" i="2"/>
  <c r="AB61" i="2" s="1"/>
  <c r="AU41" i="2"/>
  <c r="AE28" i="2"/>
  <c r="AE23" i="2"/>
  <c r="AF85" i="2"/>
  <c r="AD48" i="2"/>
  <c r="AE48" i="2"/>
  <c r="AE13" i="2"/>
  <c r="AF22" i="2"/>
  <c r="AD38" i="2"/>
  <c r="AE38" i="2"/>
  <c r="AF53" i="2"/>
  <c r="AE174" i="2"/>
  <c r="AU147" i="2"/>
  <c r="AV147" i="2" s="1"/>
  <c r="AU126" i="2"/>
  <c r="AV87" i="2"/>
  <c r="AU62" i="2"/>
  <c r="AV62" i="2" s="1"/>
  <c r="AD49" i="2"/>
  <c r="AE49" i="2" s="1"/>
  <c r="AU47" i="2"/>
  <c r="AV47" i="2" s="1"/>
  <c r="AU21" i="2"/>
  <c r="AV21" i="2" s="1"/>
  <c r="Z48" i="2"/>
  <c r="AB48" i="2" s="1"/>
  <c r="AF48" i="2" s="1"/>
  <c r="AU48" i="2"/>
  <c r="U67" i="2"/>
  <c r="BC67" i="2" s="1"/>
  <c r="AE67" i="2"/>
  <c r="N87" i="2"/>
  <c r="AD87" i="2"/>
  <c r="AE87" i="2" s="1"/>
  <c r="U87" i="2"/>
  <c r="BC87" i="2" s="1"/>
  <c r="AF117" i="2"/>
  <c r="AU133" i="2"/>
  <c r="AU124" i="2"/>
  <c r="AU75" i="2"/>
  <c r="AV75" i="2" s="1"/>
  <c r="AU70" i="2"/>
  <c r="AV70" i="2" s="1"/>
  <c r="N142" i="2"/>
  <c r="AD142" i="2"/>
  <c r="AE142" i="2"/>
  <c r="U27" i="2"/>
  <c r="BC27" i="2" s="1"/>
  <c r="AE19" i="2"/>
  <c r="N54" i="2"/>
  <c r="AF72" i="2"/>
  <c r="AU72" i="2"/>
  <c r="AV72" i="2" s="1"/>
  <c r="AD77" i="2"/>
  <c r="AE77" i="2" s="1"/>
  <c r="AE149" i="2"/>
  <c r="U154" i="2"/>
  <c r="BC154" i="2" s="1"/>
  <c r="AD154" i="2"/>
  <c r="AE154" i="2" s="1"/>
  <c r="AU85" i="2"/>
  <c r="AV85" i="2" s="1"/>
  <c r="AU80" i="2"/>
  <c r="AV80" i="2" s="1"/>
  <c r="AU14" i="2"/>
  <c r="AV14" i="2" s="1"/>
  <c r="Z34" i="2"/>
  <c r="AB34" i="2" s="1"/>
  <c r="Z152" i="2"/>
  <c r="AB152" i="2" s="1"/>
  <c r="AV152" i="2" s="1"/>
  <c r="Z120" i="2"/>
  <c r="AB120" i="2" s="1"/>
  <c r="Z104" i="2"/>
  <c r="AB104" i="2" s="1"/>
  <c r="AF104" i="2" s="1"/>
  <c r="Z24" i="2"/>
  <c r="AB24" i="2" s="1"/>
  <c r="AV24" i="2" s="1"/>
  <c r="AD94" i="2"/>
  <c r="AE94" i="2" s="1"/>
  <c r="N115" i="2"/>
  <c r="AD115" i="2"/>
  <c r="AE115" i="2"/>
  <c r="N125" i="2"/>
  <c r="AD125" i="2"/>
  <c r="AE125" i="2"/>
  <c r="AU171" i="2"/>
  <c r="AU150" i="2"/>
  <c r="AV150" i="2" s="1"/>
  <c r="AU134" i="2"/>
  <c r="AV134" i="2" s="1"/>
  <c r="AU128" i="2"/>
  <c r="AV128" i="2" s="1"/>
  <c r="AU83" i="2"/>
  <c r="AV83" i="2" s="1"/>
  <c r="AU49" i="2"/>
  <c r="Z151" i="2"/>
  <c r="AB151" i="2" s="1"/>
  <c r="AF151" i="2" s="1"/>
  <c r="Z135" i="2"/>
  <c r="AB135" i="2" s="1"/>
  <c r="AF135" i="2" s="1"/>
  <c r="Z71" i="2"/>
  <c r="AB71" i="2" s="1"/>
  <c r="Z23" i="2"/>
  <c r="AB23" i="2" s="1"/>
  <c r="AD72" i="2"/>
  <c r="AE72" i="2"/>
  <c r="AE101" i="2"/>
  <c r="N106" i="2"/>
  <c r="AD106" i="2"/>
  <c r="AE106" i="2" s="1"/>
  <c r="AF136" i="2"/>
  <c r="Z141" i="2"/>
  <c r="AB141" i="2" s="1"/>
  <c r="AD152" i="2"/>
  <c r="AE152" i="2" s="1"/>
  <c r="AD113" i="2"/>
  <c r="AE113" i="2" s="1"/>
  <c r="AU19" i="2"/>
  <c r="Z146" i="2"/>
  <c r="AB146" i="2" s="1"/>
  <c r="AV146" i="2" s="1"/>
  <c r="Z130" i="2"/>
  <c r="AB130" i="2" s="1"/>
  <c r="Z114" i="2"/>
  <c r="AB114" i="2" s="1"/>
  <c r="Z98" i="2"/>
  <c r="AB98" i="2" s="1"/>
  <c r="AV98" i="2" s="1"/>
  <c r="Z18" i="2"/>
  <c r="AB18" i="2" s="1"/>
  <c r="AF18" i="2" s="1"/>
  <c r="AF54" i="2"/>
  <c r="AF101" i="2"/>
  <c r="U127" i="2"/>
  <c r="BC127" i="2" s="1"/>
  <c r="AD127" i="2"/>
  <c r="AE127" i="2"/>
  <c r="AF142" i="2"/>
  <c r="AD101" i="2"/>
  <c r="AU88" i="2"/>
  <c r="AU44" i="2"/>
  <c r="AE40" i="2"/>
  <c r="AU20" i="2"/>
  <c r="AV20" i="2" s="1"/>
  <c r="AF77" i="2"/>
  <c r="AF87" i="2"/>
  <c r="AD164" i="2"/>
  <c r="AE164" i="2" s="1"/>
  <c r="AU176" i="2"/>
  <c r="AV176" i="2" s="1"/>
  <c r="AD147" i="2"/>
  <c r="AE147" i="2" s="1"/>
  <c r="AD138" i="2"/>
  <c r="AE138" i="2" s="1"/>
  <c r="AD68" i="2"/>
  <c r="AE68" i="2" s="1"/>
  <c r="AU37" i="2"/>
  <c r="AV37" i="2" s="1"/>
  <c r="U78" i="2"/>
  <c r="BC78" i="2" s="1"/>
  <c r="AE78" i="2"/>
  <c r="N92" i="2"/>
  <c r="AD92" i="2"/>
  <c r="AE92" i="2" s="1"/>
  <c r="AU160" i="2"/>
  <c r="AU148" i="2"/>
  <c r="AE135" i="2"/>
  <c r="AU118" i="2"/>
  <c r="AU102" i="2"/>
  <c r="AD88" i="2"/>
  <c r="AE88" i="2" s="1"/>
  <c r="AD85" i="2"/>
  <c r="AE85" i="2" s="1"/>
  <c r="AU111" i="2"/>
  <c r="AV111" i="2" s="1"/>
  <c r="AU165" i="2"/>
  <c r="AV165" i="2" s="1"/>
  <c r="AU127" i="2"/>
  <c r="AV127" i="2" s="1"/>
  <c r="AU101" i="2"/>
  <c r="AV101" i="2" s="1"/>
  <c r="AU38" i="2"/>
  <c r="AV38" i="2" s="1"/>
  <c r="AU15" i="2"/>
  <c r="AV15" i="2" s="1"/>
  <c r="AU54" i="2"/>
  <c r="AV54" i="2" s="1"/>
  <c r="AU143" i="2"/>
  <c r="AU117" i="2"/>
  <c r="AV117" i="2" s="1"/>
  <c r="AU95" i="2"/>
  <c r="AV95" i="2" s="1"/>
  <c r="AU166" i="2"/>
  <c r="AU149" i="2"/>
  <c r="AF17" i="2"/>
  <c r="AV17" i="2"/>
  <c r="AV120" i="2"/>
  <c r="AF120" i="2"/>
  <c r="AF81" i="2"/>
  <c r="AV81" i="2"/>
  <c r="AF132" i="2"/>
  <c r="AV132" i="2"/>
  <c r="AF158" i="2"/>
  <c r="AV162" i="2"/>
  <c r="AF162" i="2"/>
  <c r="AV157" i="2"/>
  <c r="AF157" i="2"/>
  <c r="AF49" i="2"/>
  <c r="AV49" i="2"/>
  <c r="AV103" i="2"/>
  <c r="AV71" i="2"/>
  <c r="AV151" i="2"/>
  <c r="AV102" i="2"/>
  <c r="AV82" i="2"/>
  <c r="AV177" i="2"/>
  <c r="AF154" i="2"/>
  <c r="AF122" i="2"/>
  <c r="AV122" i="2"/>
  <c r="AF90" i="2"/>
  <c r="AV90" i="2"/>
  <c r="AF58" i="2"/>
  <c r="AF26" i="2"/>
  <c r="AV26" i="2"/>
  <c r="AV160" i="2"/>
  <c r="AF160" i="2"/>
  <c r="AF128" i="2"/>
  <c r="AV96" i="2"/>
  <c r="AF96" i="2"/>
  <c r="AV64" i="2"/>
  <c r="AF64" i="2"/>
  <c r="AV32" i="2"/>
  <c r="AF32" i="2"/>
  <c r="AF175" i="2"/>
  <c r="AF138" i="2"/>
  <c r="AV138" i="2"/>
  <c r="AF106" i="2"/>
  <c r="AV106" i="2"/>
  <c r="AF74" i="2"/>
  <c r="AV74" i="2"/>
  <c r="AF42" i="2"/>
  <c r="AV42" i="2"/>
  <c r="AV144" i="2"/>
  <c r="AF144" i="2"/>
  <c r="AV112" i="2"/>
  <c r="AF112" i="2"/>
  <c r="AF80" i="2"/>
  <c r="AF176" i="2"/>
  <c r="AF171" i="2"/>
  <c r="AV171" i="2"/>
  <c r="AF139" i="2"/>
  <c r="AV139" i="2"/>
  <c r="AF107" i="2"/>
  <c r="AV107" i="2"/>
  <c r="AF75" i="2"/>
  <c r="AF43" i="2"/>
  <c r="AV43" i="2"/>
  <c r="AF159" i="2"/>
  <c r="AF127" i="2"/>
  <c r="AF95" i="2"/>
  <c r="AF63" i="2"/>
  <c r="AV31" i="2"/>
  <c r="AF31" i="2"/>
  <c r="AF155" i="2"/>
  <c r="AV155" i="2"/>
  <c r="AF91" i="2"/>
  <c r="AV91" i="2"/>
  <c r="AF59" i="2"/>
  <c r="AV59" i="2"/>
  <c r="AF27" i="2"/>
  <c r="AV27" i="2"/>
  <c r="AV143" i="2"/>
  <c r="AF143" i="2"/>
  <c r="AF111" i="2"/>
  <c r="AF79" i="2"/>
  <c r="AF47" i="2"/>
  <c r="AF15" i="2"/>
  <c r="AV124" i="2"/>
  <c r="AV108" i="2"/>
  <c r="AV76" i="2"/>
  <c r="AV44" i="2"/>
  <c r="AV28" i="2"/>
  <c r="U69" i="2"/>
  <c r="BC69" i="2" s="1"/>
  <c r="U100" i="2"/>
  <c r="BC100" i="2" s="1"/>
  <c r="N100" i="2"/>
  <c r="N157" i="2"/>
  <c r="U157" i="2"/>
  <c r="BC157" i="2" s="1"/>
  <c r="N96" i="2"/>
  <c r="N41" i="2"/>
  <c r="U105" i="2"/>
  <c r="BC105" i="2" s="1"/>
  <c r="N105" i="2"/>
  <c r="N135" i="2"/>
  <c r="U135" i="2"/>
  <c r="BC135" i="2" s="1"/>
  <c r="N26" i="2"/>
  <c r="N47" i="2"/>
  <c r="U121" i="2"/>
  <c r="BC121" i="2" s="1"/>
  <c r="N156" i="2"/>
  <c r="U156" i="2"/>
  <c r="BC156" i="2" s="1"/>
  <c r="N78" i="2"/>
  <c r="U96" i="2"/>
  <c r="BC96" i="2" s="1"/>
  <c r="N148" i="2"/>
  <c r="U45" i="2"/>
  <c r="BC45" i="2" s="1"/>
  <c r="N77" i="2"/>
  <c r="N95" i="2"/>
  <c r="U120" i="2"/>
  <c r="BC120" i="2" s="1"/>
  <c r="N17" i="2"/>
  <c r="N40" i="2"/>
  <c r="N45" i="2"/>
  <c r="N120" i="2"/>
  <c r="U147" i="2"/>
  <c r="BC147" i="2" s="1"/>
  <c r="U77" i="2"/>
  <c r="BC77" i="2" s="1"/>
  <c r="U95" i="2"/>
  <c r="BC95" i="2" s="1"/>
  <c r="N147" i="2"/>
  <c r="U17" i="2"/>
  <c r="BC17" i="2" s="1"/>
  <c r="U39" i="2"/>
  <c r="BC39" i="2" s="1"/>
  <c r="U40" i="2"/>
  <c r="BC40" i="2" s="1"/>
  <c r="N71" i="2"/>
  <c r="U94" i="2"/>
  <c r="BC94" i="2" s="1"/>
  <c r="N35" i="2"/>
  <c r="N39" i="2"/>
  <c r="N94" i="2"/>
  <c r="N114" i="2"/>
  <c r="U146" i="2"/>
  <c r="BC146" i="2" s="1"/>
  <c r="U71" i="2"/>
  <c r="BC71" i="2" s="1"/>
  <c r="U119" i="2"/>
  <c r="BC119" i="2" s="1"/>
  <c r="N119" i="2"/>
  <c r="N146" i="2"/>
  <c r="N150" i="2"/>
  <c r="U35" i="2"/>
  <c r="BC35" i="2" s="1"/>
  <c r="U25" i="2"/>
  <c r="BC25" i="2" s="1"/>
  <c r="U24" i="2"/>
  <c r="BC24" i="2" s="1"/>
  <c r="U34" i="2"/>
  <c r="BC34" i="2" s="1"/>
  <c r="N101" i="2"/>
  <c r="U113" i="2"/>
  <c r="BC113" i="2" s="1"/>
  <c r="N24" i="2"/>
  <c r="U47" i="2"/>
  <c r="BC47" i="2" s="1"/>
  <c r="N61" i="2"/>
  <c r="N133" i="2"/>
  <c r="N153" i="2"/>
  <c r="N15" i="2"/>
  <c r="N66" i="2"/>
  <c r="N67" i="2"/>
  <c r="N83" i="2"/>
  <c r="N154" i="2"/>
  <c r="N155" i="2"/>
  <c r="N128" i="2"/>
  <c r="U84" i="2"/>
  <c r="BC84" i="2" s="1"/>
  <c r="U31" i="2"/>
  <c r="BC31" i="2" s="1"/>
  <c r="U59" i="2"/>
  <c r="BC59" i="2" s="1"/>
  <c r="N75" i="2"/>
  <c r="U82" i="2"/>
  <c r="BC82" i="2" s="1"/>
  <c r="U106" i="2"/>
  <c r="BC106" i="2" s="1"/>
  <c r="N127" i="2"/>
  <c r="U142" i="2"/>
  <c r="BC142" i="2" s="1"/>
  <c r="U144" i="2"/>
  <c r="BC144" i="2" s="1"/>
  <c r="U168" i="2"/>
  <c r="BC168" i="2" s="1"/>
  <c r="U169" i="2"/>
  <c r="BC169" i="2" s="1"/>
  <c r="N68" i="2"/>
  <c r="N107" i="2"/>
  <c r="U153" i="2"/>
  <c r="BC153" i="2" s="1"/>
  <c r="N169" i="2"/>
  <c r="U50" i="2"/>
  <c r="BC50" i="2" s="1"/>
  <c r="N143" i="2"/>
  <c r="U117" i="2"/>
  <c r="BC117" i="2" s="1"/>
  <c r="N166" i="2"/>
  <c r="U167" i="2"/>
  <c r="BC167" i="2" s="1"/>
  <c r="U175" i="2"/>
  <c r="BC175" i="2" s="1"/>
  <c r="N49" i="2"/>
  <c r="U133" i="2"/>
  <c r="BC133" i="2" s="1"/>
  <c r="N141" i="2"/>
  <c r="N138" i="2"/>
  <c r="N99" i="2"/>
  <c r="N31" i="2"/>
  <c r="U118" i="2"/>
  <c r="BC118" i="2" s="1"/>
  <c r="N118" i="2"/>
  <c r="N16" i="2"/>
  <c r="U16" i="2"/>
  <c r="BC16" i="2" s="1"/>
  <c r="U33" i="2"/>
  <c r="BC33" i="2" s="1"/>
  <c r="N33" i="2"/>
  <c r="U22" i="2"/>
  <c r="BC22" i="2" s="1"/>
  <c r="N22" i="2"/>
  <c r="U44" i="2"/>
  <c r="BC44" i="2" s="1"/>
  <c r="U76" i="2"/>
  <c r="BC76" i="2" s="1"/>
  <c r="N76" i="2"/>
  <c r="N44" i="2"/>
  <c r="U37" i="2"/>
  <c r="BC37" i="2" s="1"/>
  <c r="N37" i="2"/>
  <c r="U36" i="2"/>
  <c r="BC36" i="2" s="1"/>
  <c r="U72" i="2"/>
  <c r="BC72" i="2" s="1"/>
  <c r="N72" i="2"/>
  <c r="U152" i="2"/>
  <c r="BC152" i="2" s="1"/>
  <c r="N152" i="2"/>
  <c r="U160" i="2"/>
  <c r="BC160" i="2" s="1"/>
  <c r="N160" i="2"/>
  <c r="N19" i="2"/>
  <c r="U21" i="2"/>
  <c r="BC21" i="2" s="1"/>
  <c r="N21" i="2"/>
  <c r="N32" i="2"/>
  <c r="U32" i="2"/>
  <c r="BC32" i="2" s="1"/>
  <c r="U136" i="2"/>
  <c r="BC136" i="2" s="1"/>
  <c r="N136" i="2"/>
  <c r="N18" i="2"/>
  <c r="U18" i="2"/>
  <c r="BC18" i="2" s="1"/>
  <c r="U112" i="2"/>
  <c r="BC112" i="2" s="1"/>
  <c r="N112" i="2"/>
  <c r="U30" i="2"/>
  <c r="BC30" i="2" s="1"/>
  <c r="U62" i="2"/>
  <c r="BC62" i="2" s="1"/>
  <c r="U129" i="2"/>
  <c r="BC129" i="2" s="1"/>
  <c r="U159" i="2"/>
  <c r="BC159" i="2" s="1"/>
  <c r="N159" i="2"/>
  <c r="U14" i="2"/>
  <c r="BC14" i="2" s="1"/>
  <c r="U60" i="2"/>
  <c r="BC60" i="2" s="1"/>
  <c r="N14" i="2"/>
  <c r="N60" i="2"/>
  <c r="U65" i="2"/>
  <c r="BC65" i="2" s="1"/>
  <c r="N65" i="2"/>
  <c r="U80" i="2"/>
  <c r="BC80" i="2" s="1"/>
  <c r="N80" i="2"/>
  <c r="U110" i="2"/>
  <c r="BC110" i="2" s="1"/>
  <c r="N110" i="2"/>
  <c r="U170" i="2"/>
  <c r="BC170" i="2" s="1"/>
  <c r="N170" i="2"/>
  <c r="U28" i="2"/>
  <c r="BC28" i="2" s="1"/>
  <c r="N28" i="2"/>
  <c r="U43" i="2"/>
  <c r="BC43" i="2" s="1"/>
  <c r="U109" i="2"/>
  <c r="BC109" i="2" s="1"/>
  <c r="N109" i="2"/>
  <c r="N43" i="2"/>
  <c r="U177" i="2"/>
  <c r="BC177" i="2" s="1"/>
  <c r="N177" i="2"/>
  <c r="U51" i="2"/>
  <c r="BC51" i="2" s="1"/>
  <c r="N51" i="2"/>
  <c r="U123" i="2"/>
  <c r="BC123" i="2" s="1"/>
  <c r="N123" i="2"/>
  <c r="U85" i="2"/>
  <c r="BC85" i="2" s="1"/>
  <c r="U86" i="2"/>
  <c r="BC86" i="2" s="1"/>
  <c r="N86" i="2"/>
  <c r="N97" i="2"/>
  <c r="U122" i="2"/>
  <c r="BC122" i="2" s="1"/>
  <c r="U111" i="2"/>
  <c r="BC111" i="2" s="1"/>
  <c r="U158" i="2"/>
  <c r="BC158" i="2" s="1"/>
  <c r="U46" i="2"/>
  <c r="BC46" i="2" s="1"/>
  <c r="N46" i="2"/>
  <c r="U81" i="2"/>
  <c r="BC81" i="2" s="1"/>
  <c r="N81" i="2"/>
  <c r="U97" i="2"/>
  <c r="BC97" i="2" s="1"/>
  <c r="N111" i="2"/>
  <c r="N158" i="2"/>
  <c r="U93" i="2"/>
  <c r="BC93" i="2" s="1"/>
  <c r="N93" i="2"/>
  <c r="U53" i="2"/>
  <c r="BC53" i="2" s="1"/>
  <c r="N108" i="2"/>
  <c r="N52" i="2"/>
  <c r="N53" i="2"/>
  <c r="U91" i="2"/>
  <c r="BC91" i="2" s="1"/>
  <c r="N91" i="2"/>
  <c r="U102" i="2"/>
  <c r="BC102" i="2" s="1"/>
  <c r="N102" i="2"/>
  <c r="U38" i="2"/>
  <c r="BC38" i="2" s="1"/>
  <c r="N38" i="2"/>
  <c r="U70" i="2"/>
  <c r="BC70" i="2" s="1"/>
  <c r="U130" i="2"/>
  <c r="BC130" i="2" s="1"/>
  <c r="U131" i="2"/>
  <c r="BC131" i="2" s="1"/>
  <c r="N131" i="2"/>
  <c r="U174" i="2"/>
  <c r="BC174" i="2" s="1"/>
  <c r="N174" i="2"/>
  <c r="N25" i="2"/>
  <c r="U52" i="2"/>
  <c r="BC52" i="2" s="1"/>
  <c r="N70" i="2"/>
  <c r="U89" i="2"/>
  <c r="BC89" i="2" s="1"/>
  <c r="U98" i="2"/>
  <c r="BC98" i="2" s="1"/>
  <c r="N98" i="2"/>
  <c r="U107" i="2"/>
  <c r="BC107" i="2" s="1"/>
  <c r="N130" i="2"/>
  <c r="U92" i="2"/>
  <c r="BC92" i="2" s="1"/>
  <c r="U139" i="2"/>
  <c r="BC139" i="2" s="1"/>
  <c r="N139" i="2"/>
  <c r="N172" i="2"/>
  <c r="U172" i="2"/>
  <c r="BC172" i="2" s="1"/>
  <c r="U23" i="2"/>
  <c r="BC23" i="2" s="1"/>
  <c r="N23" i="2"/>
  <c r="N58" i="2"/>
  <c r="U58" i="2"/>
  <c r="BC58" i="2" s="1"/>
  <c r="U104" i="2"/>
  <c r="BC104" i="2" s="1"/>
  <c r="U48" i="2"/>
  <c r="BC48" i="2" s="1"/>
  <c r="N48" i="2"/>
  <c r="U103" i="2"/>
  <c r="BC103" i="2" s="1"/>
  <c r="N103" i="2"/>
  <c r="N151" i="2"/>
  <c r="N176" i="2"/>
  <c r="U116" i="2"/>
  <c r="BC116" i="2" s="1"/>
  <c r="U64" i="2"/>
  <c r="BC64" i="2" s="1"/>
  <c r="N64" i="2"/>
  <c r="N116" i="2"/>
  <c r="U132" i="2"/>
  <c r="BC132" i="2" s="1"/>
  <c r="U164" i="2"/>
  <c r="BC164" i="2" s="1"/>
  <c r="N164" i="2"/>
  <c r="N50" i="2"/>
  <c r="N69" i="2"/>
  <c r="N132" i="2"/>
  <c r="U134" i="2"/>
  <c r="BC134" i="2" s="1"/>
  <c r="N134" i="2"/>
  <c r="U145" i="2"/>
  <c r="BC145" i="2" s="1"/>
  <c r="N145" i="2"/>
  <c r="U162" i="2"/>
  <c r="BC162" i="2" s="1"/>
  <c r="N162" i="2"/>
  <c r="U163" i="2"/>
  <c r="BC163" i="2" s="1"/>
  <c r="N163" i="2"/>
  <c r="N161" i="2"/>
  <c r="U171" i="2"/>
  <c r="BC171" i="2" s="1"/>
  <c r="N171" i="2"/>
  <c r="N140" i="2"/>
  <c r="U149" i="2"/>
  <c r="BC149" i="2" s="1"/>
  <c r="N149" i="2"/>
  <c r="AV60" i="2" l="1"/>
  <c r="AF163" i="2"/>
  <c r="AV130" i="2"/>
  <c r="AV166" i="2"/>
  <c r="AV99" i="2"/>
  <c r="AV113" i="2"/>
  <c r="AV61" i="2"/>
  <c r="AV141" i="2"/>
  <c r="AV135" i="2"/>
  <c r="AV145" i="2"/>
  <c r="AV65" i="2"/>
  <c r="AV118" i="2"/>
  <c r="AV133" i="2"/>
  <c r="AF84" i="2"/>
  <c r="AV69" i="2"/>
  <c r="AF99" i="2"/>
  <c r="AF61" i="2"/>
  <c r="AF94" i="2"/>
  <c r="AV55" i="2"/>
  <c r="AV149" i="2"/>
  <c r="AF141" i="2"/>
  <c r="AV18" i="2"/>
  <c r="AV114" i="2"/>
  <c r="AF114" i="2"/>
  <c r="AV16" i="2"/>
  <c r="AF146" i="2"/>
  <c r="AF46" i="2"/>
  <c r="AV48" i="2"/>
  <c r="AF105" i="2"/>
  <c r="AV105" i="2"/>
  <c r="AV123" i="2"/>
  <c r="AV170" i="2"/>
  <c r="AF113" i="2"/>
  <c r="AV19" i="2"/>
  <c r="AV88" i="2"/>
  <c r="AF130" i="2"/>
  <c r="AF89" i="2"/>
  <c r="AV89" i="2"/>
  <c r="AV34" i="2"/>
  <c r="AF34" i="2"/>
  <c r="AF25" i="2"/>
  <c r="AV25" i="2"/>
  <c r="AV126" i="2"/>
  <c r="AV30" i="2"/>
  <c r="AF19" i="2"/>
  <c r="AV23" i="2"/>
  <c r="AV104" i="2"/>
  <c r="AV110" i="2"/>
  <c r="AV115" i="2"/>
  <c r="AF152" i="2"/>
  <c r="AF33" i="2"/>
  <c r="AV33" i="2"/>
  <c r="AF98" i="2"/>
  <c r="AF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Guardia Matos</author>
  </authors>
  <commentList>
    <comment ref="AF10" authorId="0" shapeId="0" xr:uid="{0AD87B5D-1991-412E-B945-B247A5D24CFB}">
      <text>
        <r>
          <rPr>
            <sz val="9"/>
            <color indexed="81"/>
            <rFont val="Tahoma"/>
            <family val="2"/>
          </rPr>
          <t>Se consideran los % de GLP (77%) y CGN (23%) respecto al TOTAL PRODUCIDO en el día.</t>
        </r>
      </text>
    </comment>
    <comment ref="AJ10" authorId="0" shapeId="0" xr:uid="{A99D8571-16BD-4FA9-9268-3CAAD5CAC2DE}">
      <text>
        <r>
          <rPr>
            <sz val="9"/>
            <color indexed="81"/>
            <rFont val="Tahoma"/>
            <family val="2"/>
          </rPr>
          <t xml:space="preserve"> Si la Parada de Planta fue por temas eléctricos, NO CONSIDERAR: 
 "-((105047.1/28)*(Parada Hr/24))"  en la fórmula.</t>
        </r>
      </text>
    </comment>
  </commentList>
</comments>
</file>

<file path=xl/sharedStrings.xml><?xml version="1.0" encoding="utf-8"?>
<sst xmlns="http://schemas.openxmlformats.org/spreadsheetml/2006/main" count="313" uniqueCount="61">
  <si>
    <t>….</t>
  </si>
  <si>
    <t>UIT 2019</t>
  </si>
  <si>
    <t>BRL/MPCS</t>
  </si>
  <si>
    <t>VOL. GNA</t>
  </si>
  <si>
    <t>BTU GNA</t>
  </si>
  <si>
    <t>RIQUEZA</t>
  </si>
  <si>
    <t>LGN</t>
  </si>
  <si>
    <t>Efic. Tot</t>
  </si>
  <si>
    <t>Efic. Net</t>
  </si>
  <si>
    <t>GNA</t>
  </si>
  <si>
    <t>Perdida Economica</t>
  </si>
  <si>
    <t>Precio de GLP</t>
  </si>
  <si>
    <t>Precio de CGN</t>
  </si>
  <si>
    <t>Comentarios/Observaciones</t>
  </si>
  <si>
    <t>GNS</t>
  </si>
  <si>
    <t>Desviación</t>
  </si>
  <si>
    <t>Volumen GNS</t>
  </si>
  <si>
    <t>USUARIO</t>
  </si>
  <si>
    <t>LGN MÁSICOS</t>
  </si>
  <si>
    <t>Efic. Másicos</t>
  </si>
  <si>
    <t>DIFERENCIA</t>
  </si>
  <si>
    <t>Riqueza Suministradores</t>
  </si>
  <si>
    <t>riqueza</t>
  </si>
  <si>
    <t>Fecha</t>
  </si>
  <si>
    <t>LOTE Z69</t>
  </si>
  <si>
    <t>CNPC</t>
  </si>
  <si>
    <t>LOTE VI</t>
  </si>
  <si>
    <t>LOTE I</t>
  </si>
  <si>
    <t>UNNA IV</t>
  </si>
  <si>
    <t>TOTAL</t>
  </si>
  <si>
    <t>LOTE 1</t>
  </si>
  <si>
    <t>Avg</t>
  </si>
  <si>
    <t>BRUTO</t>
  </si>
  <si>
    <t>RECUP.</t>
  </si>
  <si>
    <t>%</t>
  </si>
  <si>
    <t>Parada</t>
  </si>
  <si>
    <t>Procesado</t>
  </si>
  <si>
    <t>No Procesado</t>
  </si>
  <si>
    <t>ENEL</t>
  </si>
  <si>
    <t>MS-9205</t>
  </si>
  <si>
    <t>Combustible</t>
  </si>
  <si>
    <t>MS-9120</t>
  </si>
  <si>
    <t>MS-9125</t>
  </si>
  <si>
    <t>LOTE Z - 69</t>
  </si>
  <si>
    <t>LOTE X</t>
  </si>
  <si>
    <t>LOTE IV</t>
  </si>
  <si>
    <t>MPC</t>
  </si>
  <si>
    <t>Btu/pc</t>
  </si>
  <si>
    <t>MBTU</t>
  </si>
  <si>
    <t>Gal/mpc</t>
  </si>
  <si>
    <t>BLS</t>
  </si>
  <si>
    <t>Horas</t>
  </si>
  <si>
    <t>US$</t>
  </si>
  <si>
    <t>$/BLS</t>
  </si>
  <si>
    <t>Bbl/MMPC</t>
  </si>
  <si>
    <t>Ian Alvarez</t>
  </si>
  <si>
    <t>Jimmy Valdiviezo</t>
  </si>
  <si>
    <t>Carlos Girón</t>
  </si>
  <si>
    <t>Cintia Felix</t>
  </si>
  <si>
    <t>-</t>
  </si>
  <si>
    <t>Graciela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</si>
</sst>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A]d\-mmm\-yy;@"/>
    <numFmt numFmtId="165" formatCode="0.0000"/>
    <numFmt numFmtId="166" formatCode="[$-280A]dddd\ d&quot; de &quot;mmmm&quot; de &quot;yyyy;@"/>
    <numFmt numFmtId="167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2"/>
      <name val="Arial"/>
      <family val="2"/>
    </font>
    <font>
      <sz val="1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1" fillId="0" borderId="0"/>
    <xf numFmtId="166" fontId="7" fillId="0" borderId="0"/>
  </cellStyleXfs>
  <cellXfs count="130">
    <xf numFmtId="0" fontId="0" fillId="0" borderId="0" xfId="0"/>
    <xf numFmtId="10" fontId="3" fillId="0" borderId="0" xfId="1" applyNumberFormat="1" applyFont="1"/>
    <xf numFmtId="10" fontId="3" fillId="0" borderId="0" xfId="2" applyNumberFormat="1" applyFont="1"/>
    <xf numFmtId="10" fontId="4" fillId="0" borderId="0" xfId="1" applyNumberFormat="1" applyFont="1"/>
    <xf numFmtId="10" fontId="4" fillId="0" borderId="0" xfId="2" applyNumberFormat="1" applyFont="1"/>
    <xf numFmtId="10" fontId="5" fillId="0" borderId="0" xfId="2" applyNumberFormat="1" applyFont="1"/>
    <xf numFmtId="2" fontId="4" fillId="0" borderId="0" xfId="2" applyNumberFormat="1" applyFont="1"/>
    <xf numFmtId="10" fontId="1" fillId="0" borderId="0" xfId="1" applyNumberFormat="1" applyFont="1"/>
    <xf numFmtId="164" fontId="4" fillId="0" borderId="0" xfId="2" applyFont="1"/>
    <xf numFmtId="10" fontId="4" fillId="0" borderId="0" xfId="1" applyNumberFormat="1" applyFont="1" applyAlignment="1">
      <alignment horizontal="center"/>
    </xf>
    <xf numFmtId="164" fontId="4" fillId="0" borderId="0" xfId="2" applyFont="1" applyAlignment="1">
      <alignment horizontal="center"/>
    </xf>
    <xf numFmtId="2" fontId="5" fillId="2" borderId="44" xfId="2" applyNumberFormat="1" applyFont="1" applyFill="1" applyBorder="1"/>
    <xf numFmtId="10" fontId="5" fillId="2" borderId="8" xfId="1" applyNumberFormat="1" applyFont="1" applyFill="1" applyBorder="1"/>
    <xf numFmtId="10" fontId="5" fillId="2" borderId="44" xfId="2" applyNumberFormat="1" applyFont="1" applyFill="1" applyBorder="1"/>
    <xf numFmtId="1" fontId="5" fillId="2" borderId="42" xfId="2" applyNumberFormat="1" applyFont="1" applyFill="1" applyBorder="1"/>
    <xf numFmtId="2" fontId="5" fillId="2" borderId="8" xfId="2" applyNumberFormat="1" applyFont="1" applyFill="1" applyBorder="1"/>
    <xf numFmtId="2" fontId="5" fillId="2" borderId="42" xfId="2" applyNumberFormat="1" applyFont="1" applyFill="1" applyBorder="1"/>
    <xf numFmtId="165" fontId="5" fillId="2" borderId="42" xfId="2" applyNumberFormat="1" applyFont="1" applyFill="1" applyBorder="1"/>
    <xf numFmtId="167" fontId="5" fillId="2" borderId="42" xfId="2" applyNumberFormat="1" applyFont="1" applyFill="1" applyBorder="1"/>
    <xf numFmtId="164" fontId="5" fillId="0" borderId="0" xfId="2" applyFont="1"/>
    <xf numFmtId="10" fontId="5" fillId="0" borderId="0" xfId="1" applyNumberFormat="1" applyFont="1"/>
    <xf numFmtId="2" fontId="5" fillId="0" borderId="0" xfId="2" applyNumberFormat="1" applyFont="1"/>
    <xf numFmtId="164" fontId="5" fillId="0" borderId="1" xfId="2" applyFont="1" applyBorder="1"/>
    <xf numFmtId="164" fontId="5" fillId="0" borderId="5" xfId="2" applyFont="1" applyBorder="1" applyAlignment="1">
      <alignment horizontal="center"/>
    </xf>
    <xf numFmtId="164" fontId="5" fillId="0" borderId="25" xfId="2" applyFont="1" applyBorder="1"/>
    <xf numFmtId="164" fontId="5" fillId="0" borderId="23" xfId="2" applyFont="1" applyBorder="1"/>
    <xf numFmtId="1" fontId="5" fillId="2" borderId="40" xfId="2" applyNumberFormat="1" applyFont="1" applyFill="1" applyBorder="1"/>
    <xf numFmtId="1" fontId="5" fillId="2" borderId="8" xfId="2" applyNumberFormat="1" applyFont="1" applyFill="1" applyBorder="1"/>
    <xf numFmtId="1" fontId="5" fillId="2" borderId="41" xfId="2" applyNumberFormat="1" applyFont="1" applyFill="1" applyBorder="1"/>
    <xf numFmtId="2" fontId="5" fillId="2" borderId="40" xfId="2" applyNumberFormat="1" applyFont="1" applyFill="1" applyBorder="1"/>
    <xf numFmtId="165" fontId="5" fillId="2" borderId="40" xfId="2" applyNumberFormat="1" applyFont="1" applyFill="1" applyBorder="1"/>
    <xf numFmtId="165" fontId="5" fillId="2" borderId="43" xfId="2" applyNumberFormat="1" applyFont="1" applyFill="1" applyBorder="1"/>
    <xf numFmtId="2" fontId="5" fillId="2" borderId="41" xfId="2" applyNumberFormat="1" applyFont="1" applyFill="1" applyBorder="1"/>
    <xf numFmtId="10" fontId="5" fillId="2" borderId="42" xfId="2" applyNumberFormat="1" applyFont="1" applyFill="1" applyBorder="1" applyAlignment="1">
      <alignment horizontal="center"/>
    </xf>
    <xf numFmtId="2" fontId="5" fillId="2" borderId="0" xfId="2" applyNumberFormat="1" applyFont="1" applyFill="1"/>
    <xf numFmtId="10" fontId="5" fillId="2" borderId="0" xfId="1" applyNumberFormat="1" applyFont="1" applyFill="1"/>
    <xf numFmtId="2" fontId="5" fillId="2" borderId="8" xfId="2" applyNumberFormat="1" applyFont="1" applyFill="1" applyBorder="1" applyAlignment="1">
      <alignment horizontal="center"/>
    </xf>
    <xf numFmtId="10" fontId="5" fillId="2" borderId="0" xfId="2" applyNumberFormat="1" applyFont="1" applyFill="1"/>
    <xf numFmtId="10" fontId="5" fillId="2" borderId="0" xfId="2" applyNumberFormat="1" applyFont="1" applyFill="1" applyAlignment="1">
      <alignment horizontal="center"/>
    </xf>
    <xf numFmtId="10" fontId="5" fillId="2" borderId="2" xfId="2" applyNumberFormat="1" applyFont="1" applyFill="1" applyBorder="1"/>
    <xf numFmtId="10" fontId="5" fillId="2" borderId="3" xfId="2" applyNumberFormat="1" applyFont="1" applyFill="1" applyBorder="1"/>
    <xf numFmtId="10" fontId="5" fillId="2" borderId="4" xfId="2" applyNumberFormat="1" applyFont="1" applyFill="1" applyBorder="1"/>
    <xf numFmtId="10" fontId="5" fillId="2" borderId="6" xfId="2" applyNumberFormat="1" applyFont="1" applyFill="1" applyBorder="1"/>
    <xf numFmtId="2" fontId="5" fillId="2" borderId="7" xfId="2" applyNumberFormat="1" applyFont="1" applyFill="1" applyBorder="1"/>
    <xf numFmtId="10" fontId="5" fillId="2" borderId="7" xfId="2" applyNumberFormat="1" applyFont="1" applyFill="1" applyBorder="1" applyAlignment="1">
      <alignment horizontal="center"/>
    </xf>
    <xf numFmtId="10" fontId="5" fillId="2" borderId="8" xfId="2" applyNumberFormat="1" applyFont="1" applyFill="1" applyBorder="1" applyAlignment="1">
      <alignment horizontal="center" vertical="center"/>
    </xf>
    <xf numFmtId="2" fontId="5" fillId="2" borderId="8" xfId="1" applyNumberFormat="1" applyFont="1" applyFill="1" applyBorder="1" applyAlignment="1">
      <alignment horizontal="center" vertical="center"/>
    </xf>
    <xf numFmtId="10" fontId="5" fillId="2" borderId="0" xfId="1" applyNumberFormat="1" applyFont="1" applyFill="1" applyBorder="1"/>
    <xf numFmtId="10" fontId="5" fillId="2" borderId="7" xfId="2" applyNumberFormat="1" applyFont="1" applyFill="1" applyBorder="1"/>
    <xf numFmtId="2" fontId="5" fillId="2" borderId="0" xfId="1" applyNumberFormat="1" applyFont="1" applyFill="1"/>
    <xf numFmtId="2" fontId="5" fillId="2" borderId="6" xfId="2" applyNumberFormat="1" applyFont="1" applyFill="1" applyBorder="1"/>
    <xf numFmtId="164" fontId="6" fillId="2" borderId="11" xfId="2" applyFont="1" applyFill="1" applyBorder="1" applyAlignment="1">
      <alignment horizontal="center"/>
    </xf>
    <xf numFmtId="164" fontId="6" fillId="2" borderId="12" xfId="2" applyFont="1" applyFill="1" applyBorder="1" applyAlignment="1">
      <alignment horizontal="center"/>
    </xf>
    <xf numFmtId="2" fontId="6" fillId="2" borderId="12" xfId="2" applyNumberFormat="1" applyFont="1" applyFill="1" applyBorder="1" applyAlignment="1">
      <alignment horizontal="center"/>
    </xf>
    <xf numFmtId="164" fontId="5" fillId="2" borderId="1" xfId="2" applyFont="1" applyFill="1" applyBorder="1" applyAlignment="1">
      <alignment horizontal="center"/>
    </xf>
    <xf numFmtId="164" fontId="5" fillId="2" borderId="0" xfId="2" applyFont="1" applyFill="1"/>
    <xf numFmtId="164" fontId="5" fillId="2" borderId="16" xfId="2" applyFont="1" applyFill="1" applyBorder="1" applyAlignment="1">
      <alignment horizontal="center"/>
    </xf>
    <xf numFmtId="164" fontId="5" fillId="2" borderId="17" xfId="2" applyFont="1" applyFill="1" applyBorder="1" applyAlignment="1">
      <alignment horizontal="center"/>
    </xf>
    <xf numFmtId="164" fontId="5" fillId="2" borderId="18" xfId="2" applyFont="1" applyFill="1" applyBorder="1" applyAlignment="1">
      <alignment horizontal="center"/>
    </xf>
    <xf numFmtId="164" fontId="5" fillId="2" borderId="19" xfId="2" applyFont="1" applyFill="1" applyBorder="1" applyAlignment="1">
      <alignment horizontal="center"/>
    </xf>
    <xf numFmtId="164" fontId="5" fillId="2" borderId="20" xfId="2" applyFont="1" applyFill="1" applyBorder="1" applyAlignment="1">
      <alignment horizontal="center"/>
    </xf>
    <xf numFmtId="164" fontId="5" fillId="2" borderId="21" xfId="2" applyFont="1" applyFill="1" applyBorder="1" applyAlignment="1">
      <alignment horizontal="center"/>
    </xf>
    <xf numFmtId="164" fontId="5" fillId="2" borderId="22" xfId="2" applyFont="1" applyFill="1" applyBorder="1" applyAlignment="1">
      <alignment horizontal="center"/>
    </xf>
    <xf numFmtId="2" fontId="5" fillId="2" borderId="1" xfId="2" applyNumberFormat="1" applyFont="1" applyFill="1" applyBorder="1" applyAlignment="1">
      <alignment horizontal="center"/>
    </xf>
    <xf numFmtId="2" fontId="5" fillId="2" borderId="0" xfId="2" applyNumberFormat="1" applyFont="1" applyFill="1" applyAlignment="1">
      <alignment horizontal="center"/>
    </xf>
    <xf numFmtId="164" fontId="5" fillId="2" borderId="2" xfId="2" applyFont="1" applyFill="1" applyBorder="1" applyAlignment="1">
      <alignment horizontal="center"/>
    </xf>
    <xf numFmtId="164" fontId="5" fillId="2" borderId="5" xfId="2" applyFont="1" applyFill="1" applyBorder="1" applyAlignment="1">
      <alignment horizontal="center"/>
    </xf>
    <xf numFmtId="164" fontId="5" fillId="2" borderId="0" xfId="2" applyFont="1" applyFill="1" applyAlignment="1">
      <alignment horizontal="center"/>
    </xf>
    <xf numFmtId="164" fontId="5" fillId="2" borderId="24" xfId="2" applyFont="1" applyFill="1" applyBorder="1" applyAlignment="1">
      <alignment horizontal="center"/>
    </xf>
    <xf numFmtId="164" fontId="5" fillId="2" borderId="4" xfId="2" applyFont="1" applyFill="1" applyBorder="1" applyAlignment="1">
      <alignment horizontal="center"/>
    </xf>
    <xf numFmtId="164" fontId="5" fillId="2" borderId="15" xfId="2" applyFont="1" applyFill="1" applyBorder="1" applyAlignment="1">
      <alignment horizontal="center"/>
    </xf>
    <xf numFmtId="164" fontId="5" fillId="2" borderId="26" xfId="2" applyFont="1" applyFill="1" applyBorder="1" applyAlignment="1">
      <alignment horizontal="center"/>
    </xf>
    <xf numFmtId="164" fontId="5" fillId="2" borderId="27" xfId="2" applyFont="1" applyFill="1" applyBorder="1" applyAlignment="1">
      <alignment horizontal="center"/>
    </xf>
    <xf numFmtId="164" fontId="5" fillId="2" borderId="28" xfId="2" applyFont="1" applyFill="1" applyBorder="1" applyAlignment="1">
      <alignment horizontal="center"/>
    </xf>
    <xf numFmtId="164" fontId="5" fillId="2" borderId="29" xfId="2" applyFont="1" applyFill="1" applyBorder="1" applyAlignment="1">
      <alignment horizontal="center"/>
    </xf>
    <xf numFmtId="164" fontId="5" fillId="2" borderId="30" xfId="2" applyFont="1" applyFill="1" applyBorder="1" applyAlignment="1">
      <alignment horizontal="center"/>
    </xf>
    <xf numFmtId="164" fontId="5" fillId="2" borderId="26" xfId="2" applyFont="1" applyFill="1" applyBorder="1"/>
    <xf numFmtId="164" fontId="5" fillId="2" borderId="27" xfId="2" applyFont="1" applyFill="1" applyBorder="1"/>
    <xf numFmtId="164" fontId="5" fillId="2" borderId="28" xfId="2" applyFont="1" applyFill="1" applyBorder="1"/>
    <xf numFmtId="164" fontId="5" fillId="2" borderId="29" xfId="2" applyFont="1" applyFill="1" applyBorder="1"/>
    <xf numFmtId="164" fontId="5" fillId="2" borderId="31" xfId="2" applyFont="1" applyFill="1" applyBorder="1" applyAlignment="1">
      <alignment horizontal="center"/>
    </xf>
    <xf numFmtId="164" fontId="5" fillId="2" borderId="32" xfId="2" applyFont="1" applyFill="1" applyBorder="1" applyAlignment="1">
      <alignment horizontal="center"/>
    </xf>
    <xf numFmtId="2" fontId="5" fillId="2" borderId="25" xfId="2" applyNumberFormat="1" applyFont="1" applyFill="1" applyBorder="1" applyAlignment="1">
      <alignment horizontal="center"/>
    </xf>
    <xf numFmtId="164" fontId="5" fillId="2" borderId="25" xfId="2" applyFont="1" applyFill="1" applyBorder="1" applyAlignment="1">
      <alignment horizontal="center"/>
    </xf>
    <xf numFmtId="164" fontId="5" fillId="2" borderId="33" xfId="2" applyFont="1" applyFill="1" applyBorder="1" applyAlignment="1">
      <alignment horizontal="center"/>
    </xf>
    <xf numFmtId="164" fontId="5" fillId="2" borderId="34" xfId="2" applyFont="1" applyFill="1" applyBorder="1" applyAlignment="1">
      <alignment horizontal="center" vertical="center"/>
    </xf>
    <xf numFmtId="164" fontId="5" fillId="2" borderId="33" xfId="2" applyFont="1" applyFill="1" applyBorder="1" applyAlignment="1">
      <alignment horizontal="center" vertical="center"/>
    </xf>
    <xf numFmtId="164" fontId="5" fillId="2" borderId="36" xfId="2" applyFont="1" applyFill="1" applyBorder="1" applyAlignment="1">
      <alignment horizontal="center"/>
    </xf>
    <xf numFmtId="164" fontId="5" fillId="2" borderId="35" xfId="2" applyFont="1" applyFill="1" applyBorder="1" applyAlignment="1">
      <alignment horizontal="center"/>
    </xf>
    <xf numFmtId="164" fontId="5" fillId="2" borderId="38" xfId="2" applyFont="1" applyFill="1" applyBorder="1" applyAlignment="1">
      <alignment horizontal="center"/>
    </xf>
    <xf numFmtId="164" fontId="5" fillId="2" borderId="39" xfId="2" applyFont="1" applyFill="1" applyBorder="1" applyAlignment="1">
      <alignment horizontal="center"/>
    </xf>
    <xf numFmtId="164" fontId="5" fillId="2" borderId="8" xfId="2" applyFont="1" applyFill="1" applyBorder="1"/>
    <xf numFmtId="2" fontId="5" fillId="2" borderId="8" xfId="2" applyNumberFormat="1" applyFont="1" applyFill="1" applyBorder="1" applyAlignment="1">
      <alignment horizontal="center" vertical="center"/>
    </xf>
    <xf numFmtId="164" fontId="5" fillId="2" borderId="8" xfId="2" applyFont="1" applyFill="1" applyBorder="1" applyAlignment="1">
      <alignment horizontal="center"/>
    </xf>
    <xf numFmtId="2" fontId="5" fillId="2" borderId="46" xfId="2" applyNumberFormat="1" applyFont="1" applyFill="1" applyBorder="1"/>
    <xf numFmtId="4" fontId="8" fillId="2" borderId="47" xfId="3" applyNumberFormat="1" applyFont="1" applyFill="1" applyBorder="1" applyAlignment="1">
      <alignment horizontal="right" vertical="center" indent="1"/>
    </xf>
    <xf numFmtId="4" fontId="8" fillId="2" borderId="48" xfId="3" applyNumberFormat="1" applyFont="1" applyFill="1" applyBorder="1" applyAlignment="1">
      <alignment horizontal="right" vertical="center" indent="1"/>
    </xf>
    <xf numFmtId="2" fontId="5" fillId="2" borderId="45" xfId="2" applyNumberFormat="1" applyFont="1" applyFill="1" applyBorder="1"/>
    <xf numFmtId="164" fontId="5" fillId="2" borderId="6" xfId="2" applyFont="1" applyFill="1" applyBorder="1"/>
    <xf numFmtId="164" fontId="5" fillId="2" borderId="7" xfId="2" applyFont="1" applyFill="1" applyBorder="1" applyAlignment="1">
      <alignment horizontal="center"/>
    </xf>
    <xf numFmtId="10" fontId="5" fillId="2" borderId="1" xfId="2" applyNumberFormat="1" applyFont="1" applyFill="1" applyBorder="1"/>
    <xf numFmtId="10" fontId="5" fillId="2" borderId="5" xfId="2" applyNumberFormat="1" applyFont="1" applyFill="1" applyBorder="1"/>
    <xf numFmtId="2" fontId="5" fillId="2" borderId="5" xfId="2" applyNumberFormat="1" applyFont="1" applyFill="1" applyBorder="1"/>
    <xf numFmtId="10" fontId="5" fillId="2" borderId="0" xfId="2" applyNumberFormat="1" applyFont="1" applyFill="1" applyAlignment="1">
      <alignment horizontal="center"/>
    </xf>
    <xf numFmtId="10" fontId="5" fillId="2" borderId="1" xfId="2" applyNumberFormat="1" applyFont="1" applyFill="1" applyBorder="1" applyAlignment="1">
      <alignment horizontal="center"/>
    </xf>
    <xf numFmtId="10" fontId="5" fillId="2" borderId="5" xfId="2" applyNumberFormat="1" applyFont="1" applyFill="1" applyBorder="1" applyAlignment="1">
      <alignment horizontal="center"/>
    </xf>
    <xf numFmtId="164" fontId="6" fillId="2" borderId="9" xfId="2" applyFont="1" applyFill="1" applyBorder="1" applyAlignment="1">
      <alignment horizontal="center"/>
    </xf>
    <xf numFmtId="164" fontId="6" fillId="2" borderId="10" xfId="2" applyFont="1" applyFill="1" applyBorder="1" applyAlignment="1">
      <alignment horizontal="center"/>
    </xf>
    <xf numFmtId="164" fontId="6" fillId="2" borderId="11" xfId="2" applyFont="1" applyFill="1" applyBorder="1" applyAlignment="1">
      <alignment horizontal="center"/>
    </xf>
    <xf numFmtId="164" fontId="5" fillId="2" borderId="13" xfId="2" applyFont="1" applyFill="1" applyBorder="1" applyAlignment="1">
      <alignment horizontal="center"/>
    </xf>
    <xf numFmtId="164" fontId="5" fillId="2" borderId="14" xfId="2" applyFont="1" applyFill="1" applyBorder="1" applyAlignment="1">
      <alignment horizontal="center"/>
    </xf>
    <xf numFmtId="2" fontId="5" fillId="2" borderId="2" xfId="2" applyNumberFormat="1" applyFont="1" applyFill="1" applyBorder="1" applyAlignment="1">
      <alignment horizontal="center" wrapText="1"/>
    </xf>
    <xf numFmtId="2" fontId="5" fillId="2" borderId="6" xfId="2" applyNumberFormat="1" applyFont="1" applyFill="1" applyBorder="1" applyAlignment="1">
      <alignment horizontal="center" wrapText="1"/>
    </xf>
    <xf numFmtId="2" fontId="5" fillId="2" borderId="5" xfId="2" applyNumberFormat="1" applyFont="1" applyFill="1" applyBorder="1" applyAlignment="1">
      <alignment horizontal="center"/>
    </xf>
    <xf numFmtId="164" fontId="6" fillId="2" borderId="2" xfId="2" applyFont="1" applyFill="1" applyBorder="1" applyAlignment="1">
      <alignment horizontal="center"/>
    </xf>
    <xf numFmtId="164" fontId="6" fillId="2" borderId="3" xfId="2" applyFont="1" applyFill="1" applyBorder="1" applyAlignment="1">
      <alignment horizontal="center"/>
    </xf>
    <xf numFmtId="164" fontId="6" fillId="2" borderId="4" xfId="2" applyFont="1" applyFill="1" applyBorder="1" applyAlignment="1">
      <alignment horizontal="center"/>
    </xf>
    <xf numFmtId="164" fontId="5" fillId="2" borderId="1" xfId="2" applyFont="1" applyFill="1" applyBorder="1" applyAlignment="1">
      <alignment horizontal="center" vertical="center"/>
    </xf>
    <xf numFmtId="164" fontId="5" fillId="2" borderId="25" xfId="2" applyFont="1" applyFill="1" applyBorder="1" applyAlignment="1">
      <alignment horizontal="center" vertical="center"/>
    </xf>
    <xf numFmtId="164" fontId="5" fillId="2" borderId="3" xfId="2" applyFont="1" applyFill="1" applyBorder="1" applyAlignment="1">
      <alignment horizontal="center" vertical="center" wrapText="1"/>
    </xf>
    <xf numFmtId="164" fontId="5" fillId="2" borderId="0" xfId="2" applyFont="1" applyFill="1" applyAlignment="1">
      <alignment horizontal="center" vertical="center" wrapText="1"/>
    </xf>
    <xf numFmtId="164" fontId="5" fillId="2" borderId="2" xfId="2" applyFont="1" applyFill="1" applyBorder="1" applyAlignment="1">
      <alignment horizontal="center" vertical="center" wrapText="1"/>
    </xf>
    <xf numFmtId="164" fontId="5" fillId="2" borderId="6" xfId="2" applyFont="1" applyFill="1" applyBorder="1" applyAlignment="1">
      <alignment horizontal="center" vertical="center" wrapText="1"/>
    </xf>
    <xf numFmtId="164" fontId="5" fillId="2" borderId="15" xfId="2" applyFont="1" applyFill="1" applyBorder="1" applyAlignment="1">
      <alignment horizontal="center" vertical="center" wrapText="1"/>
    </xf>
    <xf numFmtId="164" fontId="5" fillId="2" borderId="23" xfId="2" applyFont="1" applyFill="1" applyBorder="1" applyAlignment="1">
      <alignment horizontal="center" vertical="center" wrapText="1"/>
    </xf>
    <xf numFmtId="164" fontId="5" fillId="2" borderId="35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/>
    </xf>
    <xf numFmtId="2" fontId="5" fillId="2" borderId="5" xfId="2" applyNumberFormat="1" applyFont="1" applyFill="1" applyBorder="1" applyAlignment="1">
      <alignment horizontal="center" vertical="center"/>
    </xf>
    <xf numFmtId="2" fontId="5" fillId="2" borderId="25" xfId="2" applyNumberFormat="1" applyFont="1" applyFill="1" applyBorder="1" applyAlignment="1">
      <alignment horizontal="center" vertical="center"/>
    </xf>
    <xf numFmtId="164" fontId="5" fillId="2" borderId="3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3" xr:uid="{E7DF5C63-FAFD-42DA-ABBF-FDD5820CDB3C}"/>
    <cellStyle name="Normal 27 2" xfId="2" xr:uid="{D88683E5-DCC3-47D2-B783-7A91FC4033FB}"/>
    <cellStyle name="Porcentaje 2" xfId="1" xr:uid="{85C2789B-6D2D-4760-8A2C-8D2589EE85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C5B6-DCC0-491F-A7EA-D401D4775086}">
  <sheetPr codeName="Hoja35">
    <tabColor rgb="FF00B050"/>
    <pageSetUpPr fitToPage="1"/>
  </sheetPr>
  <dimension ref="A1:BD177"/>
  <sheetViews>
    <sheetView tabSelected="1" topLeftCell="B10" zoomScale="115" zoomScaleNormal="115" workbookViewId="0">
      <pane xSplit="1" ySplit="3" topLeftCell="C13" activePane="bottomRight" state="frozen"/>
      <selection pane="topRight" activeCell="C10" sqref="C10"/>
      <selection pane="bottomLeft" activeCell="B13" sqref="B13"/>
      <selection pane="bottomRight" activeCell="C186" sqref="C186"/>
    </sheetView>
  </sheetViews>
  <sheetFormatPr baseColWidth="10" defaultColWidth="11.42578125" defaultRowHeight="12.75" x14ac:dyDescent="0.2"/>
  <cols>
    <col min="1" max="1" width="11.7109375" style="3" customWidth="1"/>
    <col min="2" max="2" width="10.42578125" style="19" customWidth="1"/>
    <col min="3" max="3" width="8.7109375" style="55" bestFit="1" customWidth="1"/>
    <col min="4" max="5" width="6.7109375" style="55" bestFit="1" customWidth="1"/>
    <col min="6" max="6" width="5.7109375" style="55" bestFit="1" customWidth="1"/>
    <col min="7" max="7" width="7.5703125" style="55" bestFit="1" customWidth="1"/>
    <col min="8" max="8" width="6" style="55" bestFit="1" customWidth="1"/>
    <col min="9" max="14" width="7.85546875" style="55" bestFit="1" customWidth="1"/>
    <col min="15" max="15" width="8.85546875" style="55" bestFit="1" customWidth="1"/>
    <col min="16" max="16" width="8" style="55" bestFit="1" customWidth="1"/>
    <col min="17" max="21" width="7.7109375" style="55" bestFit="1" customWidth="1"/>
    <col min="22" max="22" width="8.85546875" style="103" customWidth="1"/>
    <col min="23" max="23" width="7.85546875" style="55" bestFit="1" customWidth="1"/>
    <col min="24" max="24" width="9.140625" style="55" bestFit="1" customWidth="1"/>
    <col min="25" max="25" width="9.140625" style="101" customWidth="1"/>
    <col min="26" max="26" width="9.5703125" style="98" customWidth="1"/>
    <col min="27" max="27" width="9.5703125" style="34" customWidth="1"/>
    <col min="28" max="28" width="9.140625" style="99" bestFit="1" customWidth="1"/>
    <col min="29" max="29" width="9.140625" style="103" customWidth="1"/>
    <col min="30" max="30" width="9.140625" style="34" bestFit="1" customWidth="1"/>
    <col min="31" max="31" width="12.28515625" style="55" bestFit="1" customWidth="1"/>
    <col min="32" max="32" width="16.5703125" style="55" hidden="1" customWidth="1"/>
    <col min="33" max="33" width="16.5703125" style="105" customWidth="1"/>
    <col min="34" max="34" width="12.140625" style="55" bestFit="1" customWidth="1"/>
    <col min="35" max="35" width="12.7109375" style="55" bestFit="1" customWidth="1"/>
    <col min="36" max="36" width="25.7109375" style="55" customWidth="1"/>
    <col min="37" max="37" width="11.42578125" style="34"/>
    <col min="38" max="39" width="11.42578125" style="55"/>
    <col min="40" max="40" width="11.42578125" style="34"/>
    <col min="41" max="41" width="11.42578125" style="55"/>
    <col min="42" max="42" width="23" style="67" customWidth="1"/>
    <col min="43" max="43" width="11.42578125" style="55"/>
    <col min="44" max="44" width="10.140625" style="55" customWidth="1"/>
    <col min="45" max="45" width="9.5703125" style="55" customWidth="1"/>
    <col min="46" max="46" width="12.42578125" style="55" customWidth="1"/>
    <col min="47" max="48" width="10.85546875" style="55" bestFit="1" customWidth="1"/>
    <col min="49" max="55" width="11.42578125" style="55"/>
    <col min="56" max="16384" width="11.42578125" style="8"/>
  </cols>
  <sheetData>
    <row r="1" spans="1:56" s="2" customFormat="1" x14ac:dyDescent="0.2">
      <c r="A1" s="1"/>
      <c r="B1" s="20">
        <v>0.94464459641642329</v>
      </c>
      <c r="C1" s="35">
        <f>ROUND(B1,4)*100</f>
        <v>94.46</v>
      </c>
      <c r="D1" s="37">
        <v>0.90980000000000005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103"/>
      <c r="W1" s="37">
        <v>0.93858181111223427</v>
      </c>
      <c r="X1" s="37">
        <f>ROUND(W1,4)*100</f>
        <v>93.86</v>
      </c>
      <c r="Y1" s="100"/>
      <c r="Z1" s="39"/>
      <c r="AA1" s="40">
        <v>0.5245452373036642</v>
      </c>
      <c r="AB1" s="41">
        <f>ROUND(AA1,4)*100</f>
        <v>52.449999999999996</v>
      </c>
      <c r="AC1" s="103"/>
      <c r="AD1" s="37"/>
      <c r="AE1" s="37"/>
      <c r="AF1" s="37"/>
      <c r="AG1" s="104"/>
      <c r="AH1" s="37"/>
      <c r="AI1" s="37"/>
      <c r="AJ1" s="37"/>
      <c r="AK1" s="34"/>
      <c r="AL1" s="37"/>
      <c r="AM1" s="37"/>
      <c r="AN1" s="34"/>
      <c r="AO1" s="37"/>
      <c r="AP1" s="38"/>
      <c r="AQ1" s="37"/>
      <c r="AR1" s="37">
        <v>0.91431025928042764</v>
      </c>
      <c r="AS1" s="37">
        <f>ROUND(AR1,4)*100</f>
        <v>91.43</v>
      </c>
      <c r="AT1" s="37"/>
      <c r="AU1" s="37"/>
      <c r="AV1" s="37"/>
      <c r="AW1" s="37"/>
      <c r="AX1" s="37"/>
      <c r="AY1" s="37"/>
      <c r="AZ1" s="37"/>
      <c r="BA1" s="37"/>
      <c r="BB1" s="37"/>
      <c r="BC1" s="37"/>
    </row>
    <row r="2" spans="1:56" s="2" customFormat="1" ht="15.6" customHeight="1" x14ac:dyDescent="0.2">
      <c r="A2" s="1"/>
      <c r="B2" s="5"/>
      <c r="C2" s="35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103"/>
      <c r="W2" s="37"/>
      <c r="X2" s="37"/>
      <c r="Y2" s="101"/>
      <c r="Z2" s="42"/>
      <c r="AA2" s="37"/>
      <c r="AB2" s="43"/>
      <c r="AC2" s="103"/>
      <c r="AD2" s="37"/>
      <c r="AE2" s="37"/>
      <c r="AF2" s="37"/>
      <c r="AG2" s="105"/>
      <c r="AH2" s="37"/>
      <c r="AI2" s="37"/>
      <c r="AJ2" s="37"/>
      <c r="AK2" s="34"/>
      <c r="AL2" s="37"/>
      <c r="AM2" s="37"/>
      <c r="AN2" s="34"/>
      <c r="AO2" s="37"/>
      <c r="AP2" s="38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</row>
    <row r="3" spans="1:56" s="4" customFormat="1" ht="15.6" customHeight="1" x14ac:dyDescent="0.2">
      <c r="A3" s="3"/>
      <c r="B3" s="20" t="s">
        <v>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03"/>
      <c r="W3" s="37"/>
      <c r="X3" s="37"/>
      <c r="Y3" s="101"/>
      <c r="Z3" s="42"/>
      <c r="AA3" s="34"/>
      <c r="AB3" s="44"/>
      <c r="AC3" s="103"/>
      <c r="AD3" s="37"/>
      <c r="AE3" s="37"/>
      <c r="AF3" s="37"/>
      <c r="AG3" s="105"/>
      <c r="AH3" s="37"/>
      <c r="AI3" s="37"/>
      <c r="AJ3" s="37"/>
      <c r="AK3" s="34"/>
      <c r="AL3" s="37"/>
      <c r="AM3" s="37"/>
      <c r="AN3" s="34"/>
      <c r="AO3" s="37"/>
      <c r="AP3" s="38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</row>
    <row r="4" spans="1:56" s="4" customFormat="1" ht="15.6" customHeight="1" x14ac:dyDescent="0.2">
      <c r="A4" s="3"/>
      <c r="B4" s="5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03"/>
      <c r="W4" s="35"/>
      <c r="X4" s="37"/>
      <c r="Y4" s="101"/>
      <c r="Z4" s="42"/>
      <c r="AA4" s="37"/>
      <c r="AB4" s="44"/>
      <c r="AC4" s="103"/>
      <c r="AD4" s="37"/>
      <c r="AE4" s="37"/>
      <c r="AF4" s="37"/>
      <c r="AG4" s="105"/>
      <c r="AH4" s="37"/>
      <c r="AI4" s="37"/>
      <c r="AJ4" s="37"/>
      <c r="AK4" s="34"/>
      <c r="AL4" s="37"/>
      <c r="AM4" s="37"/>
      <c r="AN4" s="34"/>
      <c r="AO4" s="37"/>
      <c r="AP4" s="38"/>
      <c r="AQ4" s="37"/>
      <c r="AR4" s="35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</row>
    <row r="5" spans="1:56" s="4" customFormat="1" ht="15.6" customHeight="1" x14ac:dyDescent="0.2">
      <c r="A5" s="3"/>
      <c r="B5" s="5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03"/>
      <c r="W5" s="37"/>
      <c r="X5" s="37"/>
      <c r="Y5" s="101"/>
      <c r="Z5" s="42"/>
      <c r="AA5" s="37"/>
      <c r="AB5" s="44"/>
      <c r="AC5" s="103"/>
      <c r="AD5" s="37"/>
      <c r="AE5" s="37"/>
      <c r="AF5" s="37"/>
      <c r="AG5" s="105"/>
      <c r="AH5" s="37"/>
      <c r="AI5" s="37"/>
      <c r="AJ5" s="37"/>
      <c r="AK5" s="34"/>
      <c r="AL5" s="37"/>
      <c r="AM5" s="37"/>
      <c r="AN5" s="34"/>
      <c r="AO5" s="37"/>
      <c r="AP5" s="38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</row>
    <row r="6" spans="1:56" s="4" customFormat="1" ht="15.6" customHeight="1" x14ac:dyDescent="0.2">
      <c r="A6" s="3"/>
      <c r="B6" s="5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03"/>
      <c r="W6" s="37"/>
      <c r="X6" s="37"/>
      <c r="Y6" s="101"/>
      <c r="Z6" s="42"/>
      <c r="AA6" s="37"/>
      <c r="AB6" s="44"/>
      <c r="AC6" s="103"/>
      <c r="AD6" s="37"/>
      <c r="AE6" s="37"/>
      <c r="AF6" s="37"/>
      <c r="AG6" s="105"/>
      <c r="AH6" s="37"/>
      <c r="AI6" s="45" t="s">
        <v>1</v>
      </c>
      <c r="AJ6" s="46">
        <v>4200</v>
      </c>
      <c r="AK6" s="34"/>
      <c r="AL6" s="37"/>
      <c r="AM6" s="37"/>
      <c r="AN6" s="34"/>
      <c r="AO6" s="37"/>
      <c r="AP6" s="38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</row>
    <row r="7" spans="1:56" s="4" customFormat="1" ht="15.6" customHeight="1" x14ac:dyDescent="0.2">
      <c r="A7" s="3"/>
      <c r="B7" s="5"/>
      <c r="C7" s="35"/>
      <c r="D7" s="37"/>
      <c r="E7" s="35"/>
      <c r="F7" s="37"/>
      <c r="G7" s="35"/>
      <c r="H7" s="37"/>
      <c r="I7" s="35"/>
      <c r="J7" s="37"/>
      <c r="K7" s="35"/>
      <c r="L7" s="37"/>
      <c r="M7" s="35"/>
      <c r="N7" s="37"/>
      <c r="O7" s="35"/>
      <c r="P7" s="37"/>
      <c r="Q7" s="35"/>
      <c r="R7" s="37"/>
      <c r="S7" s="35"/>
      <c r="T7" s="37"/>
      <c r="U7" s="35"/>
      <c r="V7" s="103"/>
      <c r="W7" s="37"/>
      <c r="X7" s="35"/>
      <c r="Y7" s="101"/>
      <c r="Z7" s="42"/>
      <c r="AA7" s="47"/>
      <c r="AB7" s="48"/>
      <c r="AC7" s="103"/>
      <c r="AD7" s="35"/>
      <c r="AE7" s="37"/>
      <c r="AF7" s="35"/>
      <c r="AG7" s="105"/>
      <c r="AH7" s="37"/>
      <c r="AI7" s="35"/>
      <c r="AJ7" s="37"/>
      <c r="AK7" s="49"/>
      <c r="AL7" s="37"/>
      <c r="AM7" s="35"/>
      <c r="AN7" s="34"/>
      <c r="AO7" s="37"/>
      <c r="AP7" s="38"/>
      <c r="AQ7" s="37"/>
      <c r="AR7" s="37"/>
      <c r="AS7" s="35"/>
      <c r="AT7" s="35"/>
      <c r="AU7" s="37"/>
      <c r="AV7" s="37"/>
      <c r="AW7" s="37"/>
      <c r="AX7" s="37"/>
      <c r="AY7" s="37"/>
      <c r="AZ7" s="37"/>
      <c r="BA7" s="37"/>
      <c r="BB7" s="37"/>
      <c r="BC7" s="37"/>
    </row>
    <row r="8" spans="1:56" s="4" customFormat="1" ht="15.6" customHeight="1" x14ac:dyDescent="0.2">
      <c r="A8" s="3"/>
      <c r="B8" s="5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03"/>
      <c r="W8" s="37"/>
      <c r="X8" s="37"/>
      <c r="Y8" s="101"/>
      <c r="Z8" s="42"/>
      <c r="AA8" s="37"/>
      <c r="AB8" s="44"/>
      <c r="AC8" s="103"/>
      <c r="AD8" s="37"/>
      <c r="AE8" s="37"/>
      <c r="AF8" s="37"/>
      <c r="AG8" s="105"/>
      <c r="AH8" s="37"/>
      <c r="AI8" s="37"/>
      <c r="AJ8" s="37"/>
      <c r="AK8" s="34"/>
      <c r="AL8" s="37"/>
      <c r="AM8" s="37"/>
      <c r="AN8" s="34"/>
      <c r="AO8" s="37"/>
      <c r="AP8" s="38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</row>
    <row r="9" spans="1:56" s="4" customFormat="1" ht="16.149999999999999" customHeight="1" thickBot="1" x14ac:dyDescent="0.25">
      <c r="A9" s="6"/>
      <c r="B9" s="21">
        <f>COLUMN(B8)</f>
        <v>2</v>
      </c>
      <c r="C9" s="34">
        <f t="shared" ref="C9:AE9" si="0">COLUMN(C8)</f>
        <v>3</v>
      </c>
      <c r="D9" s="34">
        <f t="shared" si="0"/>
        <v>4</v>
      </c>
      <c r="E9" s="34">
        <f t="shared" si="0"/>
        <v>5</v>
      </c>
      <c r="F9" s="34">
        <f t="shared" si="0"/>
        <v>6</v>
      </c>
      <c r="G9" s="34">
        <f t="shared" si="0"/>
        <v>7</v>
      </c>
      <c r="H9" s="34">
        <f t="shared" si="0"/>
        <v>8</v>
      </c>
      <c r="I9" s="34">
        <f t="shared" si="0"/>
        <v>9</v>
      </c>
      <c r="J9" s="34">
        <f t="shared" si="0"/>
        <v>10</v>
      </c>
      <c r="K9" s="34">
        <f t="shared" si="0"/>
        <v>11</v>
      </c>
      <c r="L9" s="34">
        <f t="shared" si="0"/>
        <v>12</v>
      </c>
      <c r="M9" s="34">
        <f t="shared" si="0"/>
        <v>13</v>
      </c>
      <c r="N9" s="34">
        <f t="shared" si="0"/>
        <v>14</v>
      </c>
      <c r="O9" s="34">
        <f t="shared" si="0"/>
        <v>15</v>
      </c>
      <c r="P9" s="34">
        <f t="shared" si="0"/>
        <v>16</v>
      </c>
      <c r="Q9" s="34">
        <f t="shared" si="0"/>
        <v>17</v>
      </c>
      <c r="R9" s="34">
        <f t="shared" si="0"/>
        <v>18</v>
      </c>
      <c r="S9" s="34">
        <f t="shared" si="0"/>
        <v>19</v>
      </c>
      <c r="T9" s="34">
        <f t="shared" si="0"/>
        <v>20</v>
      </c>
      <c r="U9" s="34">
        <f t="shared" si="0"/>
        <v>21</v>
      </c>
      <c r="V9" s="103"/>
      <c r="W9" s="34">
        <f t="shared" si="0"/>
        <v>23</v>
      </c>
      <c r="X9" s="34">
        <f t="shared" si="0"/>
        <v>24</v>
      </c>
      <c r="Y9" s="101"/>
      <c r="Z9" s="50">
        <f t="shared" si="0"/>
        <v>26</v>
      </c>
      <c r="AA9" s="34">
        <f t="shared" si="0"/>
        <v>27</v>
      </c>
      <c r="AB9" s="43">
        <f>COLUMN(AB8)</f>
        <v>28</v>
      </c>
      <c r="AC9" s="103"/>
      <c r="AD9" s="34">
        <f t="shared" si="0"/>
        <v>30</v>
      </c>
      <c r="AE9" s="34">
        <f t="shared" si="0"/>
        <v>31</v>
      </c>
      <c r="AF9" s="34"/>
      <c r="AG9" s="105"/>
      <c r="AH9" s="37"/>
      <c r="AI9" s="37"/>
      <c r="AJ9" s="37"/>
      <c r="AK9" s="34"/>
      <c r="AL9" s="37"/>
      <c r="AM9" s="37"/>
      <c r="AN9" s="34"/>
      <c r="AO9" s="37"/>
      <c r="AP9" s="38"/>
      <c r="AQ9" s="37"/>
      <c r="AR9" s="34">
        <f t="shared" ref="AR9:AV9" si="1">COLUMN(AR8)</f>
        <v>44</v>
      </c>
      <c r="AS9" s="34">
        <f t="shared" si="1"/>
        <v>45</v>
      </c>
      <c r="AT9" s="34"/>
      <c r="AU9" s="34">
        <f t="shared" si="1"/>
        <v>47</v>
      </c>
      <c r="AV9" s="34">
        <f t="shared" si="1"/>
        <v>48</v>
      </c>
      <c r="AW9" s="37"/>
      <c r="AX9" s="37"/>
      <c r="AY9" s="37"/>
      <c r="AZ9" s="37"/>
      <c r="BA9" s="37"/>
      <c r="BB9" s="37"/>
      <c r="BC9" s="37"/>
    </row>
    <row r="10" spans="1:56" ht="15.75" customHeight="1" thickBot="1" x14ac:dyDescent="0.3">
      <c r="A10" s="7" t="s">
        <v>2</v>
      </c>
      <c r="B10" s="22"/>
      <c r="C10" s="106" t="s">
        <v>3</v>
      </c>
      <c r="D10" s="107"/>
      <c r="E10" s="107"/>
      <c r="F10" s="107"/>
      <c r="G10" s="107"/>
      <c r="H10" s="108"/>
      <c r="I10" s="106" t="s">
        <v>4</v>
      </c>
      <c r="J10" s="107"/>
      <c r="K10" s="107"/>
      <c r="L10" s="107"/>
      <c r="M10" s="107"/>
      <c r="N10" s="107"/>
      <c r="O10" s="51"/>
      <c r="P10" s="106" t="s">
        <v>5</v>
      </c>
      <c r="Q10" s="107"/>
      <c r="R10" s="107"/>
      <c r="S10" s="107"/>
      <c r="T10" s="107"/>
      <c r="U10" s="108"/>
      <c r="W10" s="106" t="s">
        <v>6</v>
      </c>
      <c r="X10" s="108"/>
      <c r="Z10" s="52" t="s">
        <v>7</v>
      </c>
      <c r="AA10" s="53"/>
      <c r="AB10" s="52" t="s">
        <v>8</v>
      </c>
      <c r="AD10" s="109" t="s">
        <v>9</v>
      </c>
      <c r="AE10" s="110"/>
      <c r="AF10" s="111" t="s">
        <v>10</v>
      </c>
      <c r="AH10" s="119" t="s">
        <v>11</v>
      </c>
      <c r="AI10" s="121" t="s">
        <v>12</v>
      </c>
      <c r="AJ10" s="123" t="s">
        <v>13</v>
      </c>
      <c r="AL10" s="109" t="s">
        <v>14</v>
      </c>
      <c r="AM10" s="110"/>
      <c r="AN10" s="126" t="s">
        <v>15</v>
      </c>
      <c r="AO10" s="54" t="s">
        <v>16</v>
      </c>
      <c r="AP10" s="123" t="s">
        <v>17</v>
      </c>
      <c r="AR10" s="106" t="s">
        <v>18</v>
      </c>
      <c r="AS10" s="107"/>
      <c r="AT10" s="108"/>
      <c r="AU10" s="52" t="s">
        <v>19</v>
      </c>
      <c r="AV10" s="52" t="s">
        <v>20</v>
      </c>
      <c r="AX10" s="114" t="s">
        <v>21</v>
      </c>
      <c r="AY10" s="115"/>
      <c r="AZ10" s="115"/>
      <c r="BA10" s="115"/>
      <c r="BB10" s="115"/>
      <c r="BC10" s="116"/>
    </row>
    <row r="11" spans="1:56" s="10" customFormat="1" ht="15" customHeight="1" x14ac:dyDescent="0.2">
      <c r="A11" s="9" t="s">
        <v>22</v>
      </c>
      <c r="B11" s="23" t="s">
        <v>23</v>
      </c>
      <c r="C11" s="56" t="s">
        <v>24</v>
      </c>
      <c r="D11" s="57" t="s">
        <v>25</v>
      </c>
      <c r="E11" s="57" t="s">
        <v>26</v>
      </c>
      <c r="F11" s="57" t="s">
        <v>27</v>
      </c>
      <c r="G11" s="58" t="s">
        <v>28</v>
      </c>
      <c r="H11" s="59" t="s">
        <v>29</v>
      </c>
      <c r="I11" s="56" t="s">
        <v>24</v>
      </c>
      <c r="J11" s="57" t="s">
        <v>25</v>
      </c>
      <c r="K11" s="57" t="s">
        <v>26</v>
      </c>
      <c r="L11" s="57" t="s">
        <v>30</v>
      </c>
      <c r="M11" s="58" t="s">
        <v>28</v>
      </c>
      <c r="N11" s="59" t="s">
        <v>31</v>
      </c>
      <c r="O11" s="60" t="s">
        <v>29</v>
      </c>
      <c r="P11" s="56" t="s">
        <v>24</v>
      </c>
      <c r="Q11" s="57" t="s">
        <v>25</v>
      </c>
      <c r="R11" s="57" t="s">
        <v>26</v>
      </c>
      <c r="S11" s="57" t="s">
        <v>27</v>
      </c>
      <c r="T11" s="58" t="s">
        <v>28</v>
      </c>
      <c r="U11" s="59" t="s">
        <v>31</v>
      </c>
      <c r="V11" s="103"/>
      <c r="W11" s="61" t="s">
        <v>32</v>
      </c>
      <c r="X11" s="62" t="s">
        <v>33</v>
      </c>
      <c r="Y11" s="101"/>
      <c r="Z11" s="117" t="s">
        <v>34</v>
      </c>
      <c r="AA11" s="63" t="s">
        <v>35</v>
      </c>
      <c r="AB11" s="117" t="s">
        <v>34</v>
      </c>
      <c r="AC11" s="103"/>
      <c r="AD11" s="54" t="s">
        <v>36</v>
      </c>
      <c r="AE11" s="54" t="s">
        <v>37</v>
      </c>
      <c r="AF11" s="112"/>
      <c r="AG11" s="105"/>
      <c r="AH11" s="120"/>
      <c r="AI11" s="122"/>
      <c r="AJ11" s="124"/>
      <c r="AK11" s="64"/>
      <c r="AL11" s="65" t="s">
        <v>38</v>
      </c>
      <c r="AM11" s="54" t="s">
        <v>39</v>
      </c>
      <c r="AN11" s="127"/>
      <c r="AO11" s="66" t="s">
        <v>40</v>
      </c>
      <c r="AP11" s="124"/>
      <c r="AQ11" s="67"/>
      <c r="AR11" s="61" t="s">
        <v>41</v>
      </c>
      <c r="AS11" s="68" t="s">
        <v>42</v>
      </c>
      <c r="AT11" s="69" t="s">
        <v>6</v>
      </c>
      <c r="AU11" s="117" t="s">
        <v>34</v>
      </c>
      <c r="AV11" s="117" t="s">
        <v>34</v>
      </c>
      <c r="AW11" s="67"/>
      <c r="AX11" s="56" t="s">
        <v>43</v>
      </c>
      <c r="AY11" s="57" t="s">
        <v>44</v>
      </c>
      <c r="AZ11" s="57" t="s">
        <v>26</v>
      </c>
      <c r="BA11" s="57" t="s">
        <v>27</v>
      </c>
      <c r="BB11" s="58" t="s">
        <v>45</v>
      </c>
      <c r="BC11" s="70" t="s">
        <v>31</v>
      </c>
    </row>
    <row r="12" spans="1:56" ht="15.75" customHeight="1" thickBot="1" x14ac:dyDescent="0.25">
      <c r="B12" s="24"/>
      <c r="C12" s="71" t="s">
        <v>46</v>
      </c>
      <c r="D12" s="72" t="s">
        <v>46</v>
      </c>
      <c r="E12" s="72" t="s">
        <v>46</v>
      </c>
      <c r="F12" s="72" t="s">
        <v>46</v>
      </c>
      <c r="G12" s="73" t="s">
        <v>46</v>
      </c>
      <c r="H12" s="74" t="s">
        <v>46</v>
      </c>
      <c r="I12" s="75" t="s">
        <v>47</v>
      </c>
      <c r="J12" s="75" t="s">
        <v>47</v>
      </c>
      <c r="K12" s="75" t="s">
        <v>47</v>
      </c>
      <c r="L12" s="75" t="s">
        <v>47</v>
      </c>
      <c r="M12" s="75" t="s">
        <v>47</v>
      </c>
      <c r="N12" s="75" t="s">
        <v>47</v>
      </c>
      <c r="O12" s="75" t="s">
        <v>48</v>
      </c>
      <c r="P12" s="76" t="s">
        <v>49</v>
      </c>
      <c r="Q12" s="77" t="s">
        <v>49</v>
      </c>
      <c r="R12" s="77" t="s">
        <v>49</v>
      </c>
      <c r="S12" s="77" t="s">
        <v>49</v>
      </c>
      <c r="T12" s="78" t="s">
        <v>49</v>
      </c>
      <c r="U12" s="79" t="s">
        <v>49</v>
      </c>
      <c r="W12" s="80" t="s">
        <v>50</v>
      </c>
      <c r="X12" s="81" t="s">
        <v>50</v>
      </c>
      <c r="Z12" s="118"/>
      <c r="AA12" s="82" t="s">
        <v>51</v>
      </c>
      <c r="AB12" s="118"/>
      <c r="AD12" s="83" t="s">
        <v>46</v>
      </c>
      <c r="AE12" s="83" t="s">
        <v>46</v>
      </c>
      <c r="AF12" s="84" t="s">
        <v>52</v>
      </c>
      <c r="AH12" s="85" t="s">
        <v>53</v>
      </c>
      <c r="AI12" s="86" t="s">
        <v>53</v>
      </c>
      <c r="AJ12" s="125"/>
      <c r="AL12" s="87" t="s">
        <v>46</v>
      </c>
      <c r="AM12" s="88" t="s">
        <v>46</v>
      </c>
      <c r="AN12" s="128"/>
      <c r="AO12" s="88" t="s">
        <v>46</v>
      </c>
      <c r="AP12" s="129"/>
      <c r="AR12" s="80" t="s">
        <v>50</v>
      </c>
      <c r="AS12" s="89" t="s">
        <v>50</v>
      </c>
      <c r="AT12" s="90" t="s">
        <v>50</v>
      </c>
      <c r="AU12" s="118"/>
      <c r="AV12" s="118"/>
      <c r="AX12" s="71" t="s">
        <v>54</v>
      </c>
      <c r="AY12" s="72" t="s">
        <v>54</v>
      </c>
      <c r="AZ12" s="72" t="s">
        <v>54</v>
      </c>
      <c r="BA12" s="72" t="s">
        <v>54</v>
      </c>
      <c r="BB12" s="73" t="s">
        <v>54</v>
      </c>
      <c r="BC12" s="88" t="s">
        <v>54</v>
      </c>
      <c r="BD12" s="10"/>
    </row>
    <row r="13" spans="1:56" ht="15.6" customHeight="1" x14ac:dyDescent="0.2">
      <c r="B13" s="25">
        <v>45292</v>
      </c>
      <c r="C13" s="26">
        <v>5001</v>
      </c>
      <c r="D13" s="27">
        <v>13363</v>
      </c>
      <c r="E13" s="27">
        <v>3243</v>
      </c>
      <c r="F13" s="27">
        <v>2678</v>
      </c>
      <c r="G13" s="28">
        <v>3476</v>
      </c>
      <c r="H13" s="14">
        <f t="shared" ref="H13" si="2">SUM(C13:G13)</f>
        <v>27761</v>
      </c>
      <c r="I13" s="29">
        <v>1141.76</v>
      </c>
      <c r="J13" s="29">
        <v>1136</v>
      </c>
      <c r="K13" s="29">
        <v>1231.68</v>
      </c>
      <c r="L13" s="29">
        <v>1215.76</v>
      </c>
      <c r="M13" s="29">
        <v>1169.18</v>
      </c>
      <c r="N13" s="15">
        <f t="shared" ref="N13" si="3">+ROUND((I13*C13+J13*D13+K13*E13+L13*F13+G13*M13)/H13,2)</f>
        <v>1160.06</v>
      </c>
      <c r="O13" s="16">
        <f>+ROUND((C13*I13+D13*J13+E13*K13+F13*L13+G13*M13)/1000,2)</f>
        <v>32204.52</v>
      </c>
      <c r="P13" s="30">
        <v>1.2916000000000001</v>
      </c>
      <c r="Q13" s="30">
        <v>1.4944</v>
      </c>
      <c r="R13" s="30">
        <v>2.4981</v>
      </c>
      <c r="S13" s="30">
        <v>2.3367</v>
      </c>
      <c r="T13" s="31">
        <v>1.8505</v>
      </c>
      <c r="U13" s="17">
        <f>+ROUND((P13*C13+Q13*D13+R13*E13+S13*F13+T13*G13)/H13,4)</f>
        <v>1.7010000000000001</v>
      </c>
      <c r="W13" s="11">
        <f>SUMPRODUCT(C13:G13,P13:T13)/42</f>
        <v>1124.2932785714286</v>
      </c>
      <c r="X13" s="102">
        <v>993.16999999999916</v>
      </c>
      <c r="Y13" s="113"/>
      <c r="Z13" s="13">
        <f t="shared" ref="Z13:Z44" si="4">X13/W13</f>
        <v>0.88337270970965887</v>
      </c>
      <c r="AA13" s="15"/>
      <c r="AB13" s="33">
        <f t="shared" ref="AB13:AB63" si="5">+Z13*24/(24-AA13)</f>
        <v>0.88337270970965898</v>
      </c>
      <c r="AD13" s="15">
        <f t="shared" ref="AD13:AD57" si="6">ROUND(H13*(24-AA13)/24,0)</f>
        <v>27761</v>
      </c>
      <c r="AE13" s="28">
        <f t="shared" ref="AE13:AE37" si="7">+H13-AD13</f>
        <v>0</v>
      </c>
      <c r="AF13" s="32">
        <f t="shared" ref="AF13:AF44" si="8">((W13*AB13-X13)*(AH13*0.77+AI13*0.23)*0.5)</f>
        <v>3.5879054394172273E-12</v>
      </c>
      <c r="AH13" s="29">
        <v>55.72</v>
      </c>
      <c r="AI13" s="32">
        <v>87.89</v>
      </c>
      <c r="AJ13" s="91"/>
      <c r="AL13" s="15">
        <v>6977</v>
      </c>
      <c r="AM13" s="15">
        <v>6649.68</v>
      </c>
      <c r="AN13" s="35">
        <f t="shared" ref="AN13:AN25" si="9">+(AM13-AL13)/AM13</f>
        <v>-4.922342127741481E-2</v>
      </c>
      <c r="AO13" s="15">
        <v>1053.67</v>
      </c>
      <c r="AP13" s="36" t="s">
        <v>58</v>
      </c>
      <c r="AR13" s="11" t="s">
        <v>59</v>
      </c>
      <c r="AS13" s="15"/>
      <c r="AT13" s="36" t="e">
        <f t="shared" ref="AT13:AT61" si="10">+AR13+AS13</f>
        <v>#VALUE!</v>
      </c>
      <c r="AU13" s="12" t="e">
        <f t="shared" ref="AU13:AU61" si="11">+AT13/W13</f>
        <v>#VALUE!</v>
      </c>
      <c r="AV13" s="12" t="e">
        <f t="shared" ref="AV13:AV61" si="12">+AB13-AU13</f>
        <v>#VALUE!</v>
      </c>
      <c r="AX13" s="92">
        <f t="shared" ref="AX13:BC19" si="13">P13/42*1000</f>
        <v>30.752380952380953</v>
      </c>
      <c r="AY13" s="92">
        <f t="shared" si="13"/>
        <v>35.580952380952382</v>
      </c>
      <c r="AZ13" s="92">
        <f t="shared" si="13"/>
        <v>59.478571428571428</v>
      </c>
      <c r="BA13" s="92">
        <f t="shared" ref="BA13:BC18" si="14">S13/42*1000</f>
        <v>55.635714285714286</v>
      </c>
      <c r="BB13" s="92">
        <f t="shared" si="14"/>
        <v>44.05952380952381</v>
      </c>
      <c r="BC13" s="92">
        <f t="shared" si="14"/>
        <v>40.5</v>
      </c>
    </row>
    <row r="14" spans="1:56" ht="15.6" customHeight="1" x14ac:dyDescent="0.2">
      <c r="B14" s="25">
        <v>45293</v>
      </c>
      <c r="C14" s="26">
        <v>5207</v>
      </c>
      <c r="D14" s="27">
        <v>12985</v>
      </c>
      <c r="E14" s="27">
        <v>3174</v>
      </c>
      <c r="F14" s="27">
        <v>2653</v>
      </c>
      <c r="G14" s="28">
        <v>3307</v>
      </c>
      <c r="H14" s="14">
        <f t="shared" ref="H14:H77" si="15">SUM(C14:G14)</f>
        <v>27326</v>
      </c>
      <c r="I14" s="29">
        <v>1139.2</v>
      </c>
      <c r="J14" s="29">
        <v>1134.5999999999999</v>
      </c>
      <c r="K14" s="29">
        <v>1231.68</v>
      </c>
      <c r="L14" s="29">
        <v>1212.3599999999999</v>
      </c>
      <c r="M14" s="29">
        <v>1171.47</v>
      </c>
      <c r="N14" s="15">
        <f>+ROUND((I14*C14+J14*D14+K14*E14+L14*F14+G14*M14)/H14,2)</f>
        <v>1158.76</v>
      </c>
      <c r="O14" s="16">
        <f t="shared" ref="O14:O62" si="16">+ROUND((C14*I14+D14*J14+E14*K14+F14*L14+G14*M14)/1000,2)</f>
        <v>31664.39</v>
      </c>
      <c r="P14" s="30">
        <v>1.2565999999999999</v>
      </c>
      <c r="Q14" s="30">
        <v>1.4756</v>
      </c>
      <c r="R14" s="30">
        <v>2.4981</v>
      </c>
      <c r="S14" s="30">
        <v>2.2989999999999999</v>
      </c>
      <c r="T14" s="31">
        <v>1.8833</v>
      </c>
      <c r="U14" s="17">
        <f t="shared" ref="U14:U62" si="17">+ROUND((P14*C14+Q14*D14+R14*E14+S14*F14+T14*G14)/H14,4)</f>
        <v>1.6819</v>
      </c>
      <c r="W14" s="11">
        <f t="shared" ref="W14:W77" si="18">SUMPRODUCT(C14:G14,P14:T14)/42</f>
        <v>1094.2874214285716</v>
      </c>
      <c r="X14" s="102">
        <v>959.72</v>
      </c>
      <c r="Y14" s="113"/>
      <c r="Z14" s="13">
        <f t="shared" si="4"/>
        <v>0.87702735241816421</v>
      </c>
      <c r="AA14" s="15"/>
      <c r="AB14" s="33">
        <f t="shared" si="5"/>
        <v>0.87702735241816432</v>
      </c>
      <c r="AD14" s="15">
        <f t="shared" si="6"/>
        <v>27326</v>
      </c>
      <c r="AE14" s="28">
        <f t="shared" si="7"/>
        <v>0</v>
      </c>
      <c r="AF14" s="32">
        <f t="shared" si="8"/>
        <v>3.5879054394172273E-12</v>
      </c>
      <c r="AH14" s="29">
        <v>55.72</v>
      </c>
      <c r="AI14" s="32">
        <v>87.89</v>
      </c>
      <c r="AJ14" s="91"/>
      <c r="AL14" s="15">
        <v>11000</v>
      </c>
      <c r="AM14" s="15">
        <v>10535.78</v>
      </c>
      <c r="AN14" s="35">
        <f t="shared" si="9"/>
        <v>-4.406128449910679E-2</v>
      </c>
      <c r="AO14" s="15">
        <v>1107.69</v>
      </c>
      <c r="AP14" s="93" t="s">
        <v>58</v>
      </c>
      <c r="AR14" s="11" t="s">
        <v>59</v>
      </c>
      <c r="AS14" s="15">
        <v>263</v>
      </c>
      <c r="AT14" s="36" t="e">
        <f t="shared" si="10"/>
        <v>#VALUE!</v>
      </c>
      <c r="AU14" s="12" t="e">
        <f t="shared" si="11"/>
        <v>#VALUE!</v>
      </c>
      <c r="AV14" s="12" t="e">
        <f t="shared" si="12"/>
        <v>#VALUE!</v>
      </c>
      <c r="AX14" s="92">
        <f t="shared" si="13"/>
        <v>29.919047619047618</v>
      </c>
      <c r="AY14" s="92">
        <f t="shared" si="13"/>
        <v>35.133333333333333</v>
      </c>
      <c r="AZ14" s="92">
        <f t="shared" si="13"/>
        <v>59.478571428571428</v>
      </c>
      <c r="BA14" s="92">
        <f t="shared" si="14"/>
        <v>54.738095238095241</v>
      </c>
      <c r="BB14" s="92">
        <f t="shared" si="14"/>
        <v>44.840476190476188</v>
      </c>
      <c r="BC14" s="92">
        <f t="shared" si="14"/>
        <v>40.045238095238091</v>
      </c>
    </row>
    <row r="15" spans="1:56" ht="15.6" customHeight="1" x14ac:dyDescent="0.2">
      <c r="B15" s="25">
        <v>45294</v>
      </c>
      <c r="C15" s="26">
        <v>5000</v>
      </c>
      <c r="D15" s="27">
        <v>12912</v>
      </c>
      <c r="E15" s="27">
        <v>3186</v>
      </c>
      <c r="F15" s="27">
        <v>2631</v>
      </c>
      <c r="G15" s="28">
        <v>3261</v>
      </c>
      <c r="H15" s="14">
        <f t="shared" si="15"/>
        <v>26990</v>
      </c>
      <c r="I15" s="29">
        <v>1140.47</v>
      </c>
      <c r="J15" s="29">
        <v>1133.96</v>
      </c>
      <c r="K15" s="29">
        <v>1231.68</v>
      </c>
      <c r="L15" s="29">
        <v>1214.3</v>
      </c>
      <c r="M15" s="29">
        <v>1173.18</v>
      </c>
      <c r="N15" s="15">
        <f t="shared" ref="N15:N78" si="19">+ROUND((I15*C15+J15*D15+K15*E15+L15*F15+G15*M15)/H15,2)</f>
        <v>1159.27</v>
      </c>
      <c r="O15" s="16">
        <f t="shared" si="16"/>
        <v>31288.74</v>
      </c>
      <c r="P15" s="30">
        <v>1.2670999999999999</v>
      </c>
      <c r="Q15" s="30">
        <v>1.4679</v>
      </c>
      <c r="R15" s="30">
        <v>2.4981</v>
      </c>
      <c r="S15" s="30">
        <v>2.3189000000000002</v>
      </c>
      <c r="T15" s="31">
        <v>1.8787</v>
      </c>
      <c r="U15" s="17">
        <f t="shared" si="17"/>
        <v>1.6849000000000001</v>
      </c>
      <c r="W15" s="11">
        <f t="shared" si="18"/>
        <v>1082.7485238095239</v>
      </c>
      <c r="X15" s="102">
        <v>984.00000000000091</v>
      </c>
      <c r="Y15" s="113"/>
      <c r="Z15" s="13">
        <f t="shared" si="4"/>
        <v>0.90879828359212356</v>
      </c>
      <c r="AA15" s="15"/>
      <c r="AB15" s="33">
        <f t="shared" si="5"/>
        <v>0.90879828359212356</v>
      </c>
      <c r="AD15" s="15">
        <f t="shared" si="6"/>
        <v>26990</v>
      </c>
      <c r="AE15" s="28">
        <f t="shared" si="7"/>
        <v>0</v>
      </c>
      <c r="AF15" s="32">
        <f t="shared" si="8"/>
        <v>0</v>
      </c>
      <c r="AH15" s="29">
        <v>52.8</v>
      </c>
      <c r="AI15" s="32">
        <v>87.3</v>
      </c>
      <c r="AJ15" s="91"/>
      <c r="AL15" s="15">
        <v>11015</v>
      </c>
      <c r="AM15" s="15">
        <v>10506.98</v>
      </c>
      <c r="AN15" s="35">
        <f t="shared" si="9"/>
        <v>-4.8350715429171888E-2</v>
      </c>
      <c r="AO15" s="15">
        <v>1115.9100000000001</v>
      </c>
      <c r="AP15" s="93" t="s">
        <v>56</v>
      </c>
      <c r="AR15" s="11" t="s">
        <v>59</v>
      </c>
      <c r="AS15" s="15">
        <v>275</v>
      </c>
      <c r="AT15" s="36" t="e">
        <f t="shared" si="10"/>
        <v>#VALUE!</v>
      </c>
      <c r="AU15" s="12" t="e">
        <f t="shared" si="11"/>
        <v>#VALUE!</v>
      </c>
      <c r="AV15" s="12" t="e">
        <f t="shared" si="12"/>
        <v>#VALUE!</v>
      </c>
      <c r="AX15" s="92">
        <f t="shared" si="13"/>
        <v>30.169047619047618</v>
      </c>
      <c r="AY15" s="92">
        <f t="shared" si="13"/>
        <v>34.950000000000003</v>
      </c>
      <c r="AZ15" s="92">
        <f t="shared" si="13"/>
        <v>59.478571428571428</v>
      </c>
      <c r="BA15" s="92">
        <f t="shared" si="14"/>
        <v>55.211904761904769</v>
      </c>
      <c r="BB15" s="92">
        <f t="shared" si="14"/>
        <v>44.730952380952388</v>
      </c>
      <c r="BC15" s="92">
        <f t="shared" si="14"/>
        <v>40.116666666666667</v>
      </c>
    </row>
    <row r="16" spans="1:56" ht="15.6" customHeight="1" x14ac:dyDescent="0.2">
      <c r="B16" s="25">
        <v>45295</v>
      </c>
      <c r="C16" s="26">
        <v>4804</v>
      </c>
      <c r="D16" s="27">
        <v>12145</v>
      </c>
      <c r="E16" s="27">
        <v>3050</v>
      </c>
      <c r="F16" s="27">
        <v>2603</v>
      </c>
      <c r="G16" s="28">
        <v>3230</v>
      </c>
      <c r="H16" s="14">
        <f t="shared" si="15"/>
        <v>25832</v>
      </c>
      <c r="I16" s="29">
        <v>1141.82</v>
      </c>
      <c r="J16" s="29">
        <v>1133.02</v>
      </c>
      <c r="K16" s="29">
        <v>1224.6300000000001</v>
      </c>
      <c r="L16" s="29">
        <v>1214.0899999999999</v>
      </c>
      <c r="M16" s="29">
        <v>1174.19</v>
      </c>
      <c r="N16" s="15">
        <f t="shared" si="19"/>
        <v>1158.79</v>
      </c>
      <c r="O16" s="16">
        <f t="shared" si="16"/>
        <v>29933.86</v>
      </c>
      <c r="P16" s="30">
        <v>1.288</v>
      </c>
      <c r="Q16" s="30">
        <v>1.4587000000000001</v>
      </c>
      <c r="R16" s="30">
        <v>2.5118999999999998</v>
      </c>
      <c r="S16" s="30">
        <v>2.3165</v>
      </c>
      <c r="T16" s="31">
        <v>1.9038999999999999</v>
      </c>
      <c r="U16" s="17">
        <f t="shared" si="17"/>
        <v>1.6934</v>
      </c>
      <c r="W16" s="11">
        <f t="shared" si="18"/>
        <v>1041.5286904761906</v>
      </c>
      <c r="X16" s="102">
        <v>937.27999999999952</v>
      </c>
      <c r="Y16" s="113"/>
      <c r="Z16" s="13">
        <f t="shared" si="4"/>
        <v>0.89990799924241338</v>
      </c>
      <c r="AA16" s="15"/>
      <c r="AB16" s="33">
        <f t="shared" si="5"/>
        <v>0.89990799924241338</v>
      </c>
      <c r="AD16" s="15">
        <f t="shared" si="6"/>
        <v>25832</v>
      </c>
      <c r="AE16" s="28">
        <f t="shared" si="7"/>
        <v>0</v>
      </c>
      <c r="AF16" s="32">
        <f t="shared" si="8"/>
        <v>0</v>
      </c>
      <c r="AH16" s="29">
        <v>55.35</v>
      </c>
      <c r="AI16" s="32">
        <v>87.3</v>
      </c>
      <c r="AJ16" s="91"/>
      <c r="AL16" s="15">
        <v>11034</v>
      </c>
      <c r="AM16" s="15">
        <v>10559.01</v>
      </c>
      <c r="AN16" s="35">
        <f t="shared" si="9"/>
        <v>-4.4984330917387121E-2</v>
      </c>
      <c r="AO16" s="15">
        <v>1113.92</v>
      </c>
      <c r="AP16" s="93" t="s">
        <v>58</v>
      </c>
      <c r="AR16" s="11" t="s">
        <v>59</v>
      </c>
      <c r="AS16" s="15">
        <v>258</v>
      </c>
      <c r="AT16" s="36" t="e">
        <f t="shared" si="10"/>
        <v>#VALUE!</v>
      </c>
      <c r="AU16" s="12" t="e">
        <f t="shared" si="11"/>
        <v>#VALUE!</v>
      </c>
      <c r="AV16" s="12" t="e">
        <f t="shared" si="12"/>
        <v>#VALUE!</v>
      </c>
      <c r="AX16" s="92">
        <f t="shared" si="13"/>
        <v>30.666666666666668</v>
      </c>
      <c r="AY16" s="92">
        <f t="shared" si="13"/>
        <v>34.730952380952381</v>
      </c>
      <c r="AZ16" s="92">
        <f t="shared" si="13"/>
        <v>59.80714285714285</v>
      </c>
      <c r="BA16" s="92">
        <f t="shared" si="14"/>
        <v>55.154761904761905</v>
      </c>
      <c r="BB16" s="92">
        <f t="shared" si="14"/>
        <v>45.330952380952382</v>
      </c>
      <c r="BC16" s="92">
        <f t="shared" si="14"/>
        <v>40.319047619047623</v>
      </c>
    </row>
    <row r="17" spans="2:55" ht="15.6" customHeight="1" x14ac:dyDescent="0.2">
      <c r="B17" s="25">
        <v>45296</v>
      </c>
      <c r="C17" s="26">
        <v>5000</v>
      </c>
      <c r="D17" s="27">
        <v>12339</v>
      </c>
      <c r="E17" s="27">
        <v>3016</v>
      </c>
      <c r="F17" s="27">
        <v>2540</v>
      </c>
      <c r="G17" s="28">
        <v>3236</v>
      </c>
      <c r="H17" s="14">
        <f t="shared" si="15"/>
        <v>26131</v>
      </c>
      <c r="I17" s="29">
        <v>1141.03</v>
      </c>
      <c r="J17" s="29">
        <v>1139.05</v>
      </c>
      <c r="K17" s="29">
        <v>1224.6300000000001</v>
      </c>
      <c r="L17" s="29">
        <v>1215.56</v>
      </c>
      <c r="M17" s="29">
        <v>1175.3699999999999</v>
      </c>
      <c r="N17" s="15">
        <f t="shared" si="19"/>
        <v>1161.24</v>
      </c>
      <c r="O17" s="16">
        <f t="shared" si="16"/>
        <v>30344.39</v>
      </c>
      <c r="P17" s="30">
        <v>1.2734000000000001</v>
      </c>
      <c r="Q17" s="30">
        <v>1.5330999999999999</v>
      </c>
      <c r="R17" s="30">
        <v>2.5118999999999998</v>
      </c>
      <c r="S17" s="30">
        <v>2.3466</v>
      </c>
      <c r="T17" s="31">
        <v>1.9303999999999999</v>
      </c>
      <c r="U17" s="17">
        <f t="shared" si="17"/>
        <v>1.7246999999999999</v>
      </c>
      <c r="W17" s="11">
        <f t="shared" si="18"/>
        <v>1073.0226119047618</v>
      </c>
      <c r="X17" s="102">
        <v>957.63999999999987</v>
      </c>
      <c r="Y17" s="113"/>
      <c r="Z17" s="13">
        <f t="shared" si="4"/>
        <v>0.89246954292981584</v>
      </c>
      <c r="AA17" s="15"/>
      <c r="AB17" s="33">
        <f t="shared" si="5"/>
        <v>0.89246954292981584</v>
      </c>
      <c r="AD17" s="15">
        <f t="shared" si="6"/>
        <v>26131</v>
      </c>
      <c r="AE17" s="28">
        <f t="shared" si="7"/>
        <v>0</v>
      </c>
      <c r="AF17" s="32">
        <f t="shared" si="8"/>
        <v>0</v>
      </c>
      <c r="AH17" s="29">
        <v>51.75</v>
      </c>
      <c r="AI17" s="32">
        <v>87.26</v>
      </c>
      <c r="AJ17" s="91"/>
      <c r="AL17" s="15">
        <v>11028</v>
      </c>
      <c r="AM17" s="15">
        <v>10489.5</v>
      </c>
      <c r="AN17" s="35">
        <f t="shared" si="9"/>
        <v>-5.133705133705134E-2</v>
      </c>
      <c r="AO17" s="15">
        <v>1114.68</v>
      </c>
      <c r="AP17" s="93" t="s">
        <v>56</v>
      </c>
      <c r="AR17" s="11" t="s">
        <v>59</v>
      </c>
      <c r="AS17" s="15"/>
      <c r="AT17" s="36" t="e">
        <f t="shared" si="10"/>
        <v>#VALUE!</v>
      </c>
      <c r="AU17" s="12" t="e">
        <f t="shared" si="11"/>
        <v>#VALUE!</v>
      </c>
      <c r="AV17" s="12" t="e">
        <f t="shared" si="12"/>
        <v>#VALUE!</v>
      </c>
      <c r="AX17" s="92">
        <f t="shared" si="13"/>
        <v>30.31904761904762</v>
      </c>
      <c r="AY17" s="92">
        <f t="shared" si="13"/>
        <v>36.502380952380953</v>
      </c>
      <c r="AZ17" s="92">
        <f t="shared" si="13"/>
        <v>59.80714285714285</v>
      </c>
      <c r="BA17" s="92">
        <f t="shared" si="14"/>
        <v>55.871428571428574</v>
      </c>
      <c r="BB17" s="92">
        <f t="shared" si="14"/>
        <v>45.961904761904762</v>
      </c>
      <c r="BC17" s="92">
        <f t="shared" si="14"/>
        <v>41.06428571428571</v>
      </c>
    </row>
    <row r="18" spans="2:55" ht="15.6" customHeight="1" x14ac:dyDescent="0.2">
      <c r="B18" s="25">
        <v>45297</v>
      </c>
      <c r="C18" s="26">
        <v>5000</v>
      </c>
      <c r="D18" s="27">
        <v>12552</v>
      </c>
      <c r="E18" s="27">
        <v>3118</v>
      </c>
      <c r="F18" s="27">
        <v>2512</v>
      </c>
      <c r="G18" s="28">
        <v>3216</v>
      </c>
      <c r="H18" s="14">
        <f t="shared" si="15"/>
        <v>26398</v>
      </c>
      <c r="I18" s="29">
        <v>1135.52</v>
      </c>
      <c r="J18" s="29">
        <v>1138.01</v>
      </c>
      <c r="K18" s="29">
        <v>1224.6300000000001</v>
      </c>
      <c r="L18" s="29">
        <v>1213.67</v>
      </c>
      <c r="M18" s="29">
        <v>1175.73</v>
      </c>
      <c r="N18" s="15">
        <f t="shared" si="19"/>
        <v>1159.56</v>
      </c>
      <c r="O18" s="16">
        <f t="shared" si="16"/>
        <v>30610.18</v>
      </c>
      <c r="P18" s="30">
        <v>1.1894</v>
      </c>
      <c r="Q18" s="30">
        <v>1.5239</v>
      </c>
      <c r="R18" s="30">
        <v>2.5118999999999998</v>
      </c>
      <c r="S18" s="30">
        <v>2.3157000000000001</v>
      </c>
      <c r="T18" s="31">
        <v>1.9382999999999999</v>
      </c>
      <c r="U18" s="17">
        <f t="shared" si="17"/>
        <v>1.7031000000000001</v>
      </c>
      <c r="W18" s="11">
        <f t="shared" si="18"/>
        <v>1070.4216238095239</v>
      </c>
      <c r="X18" s="102">
        <v>967.61000000000013</v>
      </c>
      <c r="Y18" s="113"/>
      <c r="Z18" s="13">
        <f t="shared" si="4"/>
        <v>0.90395221703049355</v>
      </c>
      <c r="AA18" s="15"/>
      <c r="AB18" s="33">
        <f t="shared" si="5"/>
        <v>0.90395221703049355</v>
      </c>
      <c r="AD18" s="15">
        <f t="shared" si="6"/>
        <v>26398</v>
      </c>
      <c r="AE18" s="28">
        <f t="shared" si="7"/>
        <v>0</v>
      </c>
      <c r="AF18" s="32">
        <f t="shared" si="8"/>
        <v>0</v>
      </c>
      <c r="AH18" s="29">
        <v>55.34</v>
      </c>
      <c r="AI18" s="32">
        <v>87.66</v>
      </c>
      <c r="AJ18" s="91"/>
      <c r="AL18" s="15">
        <v>11025</v>
      </c>
      <c r="AM18" s="15">
        <v>10477.51</v>
      </c>
      <c r="AN18" s="35">
        <f t="shared" si="9"/>
        <v>-5.2253827483820084E-2</v>
      </c>
      <c r="AO18" s="15">
        <v>1122.8699999999999</v>
      </c>
      <c r="AP18" s="93" t="s">
        <v>58</v>
      </c>
      <c r="AR18" s="11" t="s">
        <v>59</v>
      </c>
      <c r="AS18" s="15">
        <v>261.92</v>
      </c>
      <c r="AT18" s="36" t="e">
        <f t="shared" si="10"/>
        <v>#VALUE!</v>
      </c>
      <c r="AU18" s="12" t="e">
        <f t="shared" si="11"/>
        <v>#VALUE!</v>
      </c>
      <c r="AV18" s="12" t="e">
        <f t="shared" si="12"/>
        <v>#VALUE!</v>
      </c>
      <c r="AX18" s="92">
        <f t="shared" si="13"/>
        <v>28.31904761904762</v>
      </c>
      <c r="AY18" s="92">
        <f t="shared" si="13"/>
        <v>36.283333333333331</v>
      </c>
      <c r="AZ18" s="92">
        <f t="shared" si="13"/>
        <v>59.80714285714285</v>
      </c>
      <c r="BA18" s="92">
        <f t="shared" si="14"/>
        <v>55.135714285714286</v>
      </c>
      <c r="BB18" s="92">
        <f t="shared" si="14"/>
        <v>46.15</v>
      </c>
      <c r="BC18" s="92">
        <f t="shared" si="14"/>
        <v>40.550000000000004</v>
      </c>
    </row>
    <row r="19" spans="2:55" ht="15.6" customHeight="1" x14ac:dyDescent="0.2">
      <c r="B19" s="25">
        <v>45298</v>
      </c>
      <c r="C19" s="26">
        <v>5000</v>
      </c>
      <c r="D19" s="27">
        <v>12328</v>
      </c>
      <c r="E19" s="27">
        <v>3168</v>
      </c>
      <c r="F19" s="27">
        <v>2541</v>
      </c>
      <c r="G19" s="28">
        <v>3148</v>
      </c>
      <c r="H19" s="14">
        <f t="shared" si="15"/>
        <v>26185</v>
      </c>
      <c r="I19" s="29">
        <v>1140.21</v>
      </c>
      <c r="J19" s="29">
        <v>1131.67</v>
      </c>
      <c r="K19" s="29">
        <v>1224.6300000000001</v>
      </c>
      <c r="L19" s="29">
        <v>1207.82</v>
      </c>
      <c r="M19" s="29">
        <v>1173.08</v>
      </c>
      <c r="N19" s="15">
        <f t="shared" si="19"/>
        <v>1156.92</v>
      </c>
      <c r="O19" s="16">
        <f t="shared" si="16"/>
        <v>30293.83</v>
      </c>
      <c r="P19" s="30">
        <v>1.2612000000000001</v>
      </c>
      <c r="Q19" s="30">
        <v>1.4466000000000001</v>
      </c>
      <c r="R19" s="30">
        <v>2.5118999999999998</v>
      </c>
      <c r="S19" s="30">
        <v>2.2551000000000001</v>
      </c>
      <c r="T19" s="31">
        <v>1.8968</v>
      </c>
      <c r="U19" s="17">
        <f t="shared" si="17"/>
        <v>1.6727000000000001</v>
      </c>
      <c r="W19" s="11">
        <f t="shared" si="18"/>
        <v>1042.8266547619048</v>
      </c>
      <c r="X19" s="102">
        <v>923.00999999999976</v>
      </c>
      <c r="Y19" s="113"/>
      <c r="Z19" s="13">
        <f t="shared" si="4"/>
        <v>0.88510395834745781</v>
      </c>
      <c r="AA19" s="15"/>
      <c r="AB19" s="33">
        <f t="shared" si="5"/>
        <v>0.88510395834745781</v>
      </c>
      <c r="AD19" s="15">
        <f t="shared" si="6"/>
        <v>26185</v>
      </c>
      <c r="AE19" s="28">
        <f t="shared" si="7"/>
        <v>0</v>
      </c>
      <c r="AF19" s="32">
        <f t="shared" si="8"/>
        <v>0</v>
      </c>
      <c r="AH19" s="29">
        <v>55.34</v>
      </c>
      <c r="AI19" s="32">
        <v>87.66</v>
      </c>
      <c r="AJ19" s="91"/>
      <c r="AL19" s="15">
        <v>11041</v>
      </c>
      <c r="AM19" s="15">
        <v>10319.709999999999</v>
      </c>
      <c r="AN19" s="35">
        <f t="shared" si="9"/>
        <v>-6.9894405947454039E-2</v>
      </c>
      <c r="AO19" s="15">
        <v>1119.06</v>
      </c>
      <c r="AP19" s="93" t="s">
        <v>58</v>
      </c>
      <c r="AR19" s="11" t="s">
        <v>59</v>
      </c>
      <c r="AS19" s="15">
        <v>240.26</v>
      </c>
      <c r="AT19" s="36" t="e">
        <f t="shared" si="10"/>
        <v>#VALUE!</v>
      </c>
      <c r="AU19" s="12" t="e">
        <f t="shared" si="11"/>
        <v>#VALUE!</v>
      </c>
      <c r="AV19" s="12" t="e">
        <f t="shared" si="12"/>
        <v>#VALUE!</v>
      </c>
      <c r="AX19" s="92">
        <f t="shared" si="13"/>
        <v>30.028571428571432</v>
      </c>
      <c r="AY19" s="92">
        <f t="shared" si="13"/>
        <v>34.442857142857143</v>
      </c>
      <c r="AZ19" s="92">
        <f t="shared" si="13"/>
        <v>59.80714285714285</v>
      </c>
      <c r="BA19" s="92">
        <f t="shared" si="13"/>
        <v>53.692857142857143</v>
      </c>
      <c r="BB19" s="92">
        <f t="shared" si="13"/>
        <v>45.161904761904765</v>
      </c>
      <c r="BC19" s="92">
        <f t="shared" si="13"/>
        <v>39.826190476190483</v>
      </c>
    </row>
    <row r="20" spans="2:55" ht="15.6" customHeight="1" x14ac:dyDescent="0.2">
      <c r="B20" s="25">
        <v>45299</v>
      </c>
      <c r="C20" s="26">
        <v>5001</v>
      </c>
      <c r="D20" s="27">
        <v>12698</v>
      </c>
      <c r="E20" s="27">
        <v>3184</v>
      </c>
      <c r="F20" s="27">
        <v>2535</v>
      </c>
      <c r="G20" s="28">
        <v>3147</v>
      </c>
      <c r="H20" s="14">
        <f t="shared" si="15"/>
        <v>26565</v>
      </c>
      <c r="I20" s="29">
        <v>1142.92</v>
      </c>
      <c r="J20" s="29">
        <v>1141</v>
      </c>
      <c r="K20" s="29">
        <v>1224.6300000000001</v>
      </c>
      <c r="L20" s="29">
        <v>1216.33</v>
      </c>
      <c r="M20" s="29">
        <v>1174.05</v>
      </c>
      <c r="N20" s="15">
        <f t="shared" si="19"/>
        <v>1162.49</v>
      </c>
      <c r="O20" s="16">
        <f t="shared" si="16"/>
        <v>30881.51</v>
      </c>
      <c r="P20" s="30">
        <v>1.2921</v>
      </c>
      <c r="Q20" s="30">
        <v>1.5624</v>
      </c>
      <c r="R20" s="30">
        <v>2.5118999999999998</v>
      </c>
      <c r="S20" s="30">
        <v>2.3380000000000001</v>
      </c>
      <c r="T20" s="31">
        <v>1.9058999999999999</v>
      </c>
      <c r="U20" s="17">
        <f t="shared" si="17"/>
        <v>1.74</v>
      </c>
      <c r="W20" s="11">
        <f t="shared" si="18"/>
        <v>1100.5651000000003</v>
      </c>
      <c r="X20" s="102">
        <v>991.05999999999972</v>
      </c>
      <c r="Y20" s="113"/>
      <c r="Z20" s="13">
        <f t="shared" si="4"/>
        <v>0.90050102442826829</v>
      </c>
      <c r="AA20" s="15"/>
      <c r="AB20" s="33">
        <f t="shared" si="5"/>
        <v>0.90050102442826818</v>
      </c>
      <c r="AD20" s="15">
        <f t="shared" si="6"/>
        <v>26565</v>
      </c>
      <c r="AE20" s="28">
        <f t="shared" si="7"/>
        <v>0</v>
      </c>
      <c r="AF20" s="32">
        <f t="shared" si="8"/>
        <v>-3.5682660382008181E-12</v>
      </c>
      <c r="AH20" s="29">
        <v>55.34</v>
      </c>
      <c r="AI20" s="32">
        <v>87.66</v>
      </c>
      <c r="AJ20" s="91"/>
      <c r="AL20" s="15">
        <v>11010</v>
      </c>
      <c r="AM20" s="15">
        <v>10455.86</v>
      </c>
      <c r="AN20" s="35">
        <f t="shared" si="9"/>
        <v>-5.2998031725749906E-2</v>
      </c>
      <c r="AO20" s="15">
        <v>1114.95</v>
      </c>
      <c r="AP20" s="93" t="s">
        <v>58</v>
      </c>
      <c r="AR20" s="11" t="s">
        <v>59</v>
      </c>
      <c r="AS20" s="15">
        <v>273.11</v>
      </c>
      <c r="AT20" s="36" t="e">
        <f t="shared" si="10"/>
        <v>#VALUE!</v>
      </c>
      <c r="AU20" s="12" t="e">
        <f t="shared" si="11"/>
        <v>#VALUE!</v>
      </c>
      <c r="AV20" s="12" t="e">
        <f t="shared" si="12"/>
        <v>#VALUE!</v>
      </c>
      <c r="AX20" s="92">
        <f t="shared" ref="AX20:BC62" si="20">P20/42*1000</f>
        <v>30.764285714285716</v>
      </c>
      <c r="AY20" s="92">
        <f t="shared" si="20"/>
        <v>37.199999999999996</v>
      </c>
      <c r="AZ20" s="92">
        <f t="shared" si="20"/>
        <v>59.80714285714285</v>
      </c>
      <c r="BA20" s="92">
        <f t="shared" si="20"/>
        <v>55.666666666666671</v>
      </c>
      <c r="BB20" s="92">
        <f t="shared" si="20"/>
        <v>45.378571428571426</v>
      </c>
      <c r="BC20" s="92">
        <f t="shared" si="20"/>
        <v>41.428571428571423</v>
      </c>
    </row>
    <row r="21" spans="2:55" ht="15.6" customHeight="1" x14ac:dyDescent="0.2">
      <c r="B21" s="25">
        <v>45300</v>
      </c>
      <c r="C21" s="26">
        <v>4923</v>
      </c>
      <c r="D21" s="27">
        <v>12883</v>
      </c>
      <c r="E21" s="27">
        <v>3286</v>
      </c>
      <c r="F21" s="27">
        <v>2551</v>
      </c>
      <c r="G21" s="28">
        <v>3059</v>
      </c>
      <c r="H21" s="14">
        <f t="shared" si="15"/>
        <v>26702</v>
      </c>
      <c r="I21" s="29">
        <v>1142.2</v>
      </c>
      <c r="J21" s="29">
        <v>1135.01</v>
      </c>
      <c r="K21" s="29">
        <v>1224.6300000000001</v>
      </c>
      <c r="L21" s="29">
        <v>1214.3800000000001</v>
      </c>
      <c r="M21" s="29">
        <v>1173.69</v>
      </c>
      <c r="N21" s="15">
        <f t="shared" si="19"/>
        <v>1159.3800000000001</v>
      </c>
      <c r="O21" s="16">
        <f t="shared" si="16"/>
        <v>30957.72</v>
      </c>
      <c r="P21" s="30">
        <v>1.2871999999999999</v>
      </c>
      <c r="Q21" s="30">
        <v>1.4826999999999999</v>
      </c>
      <c r="R21" s="30">
        <v>2.5118999999999998</v>
      </c>
      <c r="S21" s="30">
        <v>2.3287</v>
      </c>
      <c r="T21" s="31">
        <v>1.8959999999999999</v>
      </c>
      <c r="U21" s="17">
        <f t="shared" si="17"/>
        <v>1.7015</v>
      </c>
      <c r="W21" s="11">
        <f t="shared" si="18"/>
        <v>1081.7378761904761</v>
      </c>
      <c r="X21" s="102">
        <v>970.25</v>
      </c>
      <c r="Y21" s="113"/>
      <c r="Z21" s="13">
        <f t="shared" si="4"/>
        <v>0.89693632936002976</v>
      </c>
      <c r="AA21" s="15"/>
      <c r="AB21" s="33">
        <f t="shared" si="5"/>
        <v>0.89693632936002976</v>
      </c>
      <c r="AD21" s="15">
        <f t="shared" si="6"/>
        <v>26702</v>
      </c>
      <c r="AE21" s="28">
        <f t="shared" si="7"/>
        <v>0</v>
      </c>
      <c r="AF21" s="32">
        <f t="shared" si="8"/>
        <v>-3.5672542253450961E-12</v>
      </c>
      <c r="AH21" s="29">
        <v>55.29</v>
      </c>
      <c r="AI21" s="32">
        <v>87.75</v>
      </c>
      <c r="AJ21" s="91"/>
      <c r="AL21" s="15">
        <v>10583</v>
      </c>
      <c r="AM21" s="15">
        <v>10004.42</v>
      </c>
      <c r="AN21" s="35">
        <f t="shared" si="9"/>
        <v>-5.7832438062376423E-2</v>
      </c>
      <c r="AO21" s="15">
        <v>1108.17</v>
      </c>
      <c r="AP21" s="93" t="s">
        <v>58</v>
      </c>
      <c r="AR21" s="11" t="s">
        <v>59</v>
      </c>
      <c r="AS21" s="15">
        <v>266.31</v>
      </c>
      <c r="AT21" s="36" t="e">
        <f t="shared" si="10"/>
        <v>#VALUE!</v>
      </c>
      <c r="AU21" s="12" t="e">
        <f t="shared" si="11"/>
        <v>#VALUE!</v>
      </c>
      <c r="AV21" s="12" t="e">
        <f t="shared" si="12"/>
        <v>#VALUE!</v>
      </c>
      <c r="AX21" s="92">
        <f t="shared" si="20"/>
        <v>30.647619047619045</v>
      </c>
      <c r="AY21" s="92">
        <f t="shared" si="20"/>
        <v>35.30238095238095</v>
      </c>
      <c r="AZ21" s="92">
        <f t="shared" si="20"/>
        <v>59.80714285714285</v>
      </c>
      <c r="BA21" s="92">
        <f t="shared" si="20"/>
        <v>55.445238095238096</v>
      </c>
      <c r="BB21" s="92">
        <f t="shared" si="20"/>
        <v>45.142857142857139</v>
      </c>
      <c r="BC21" s="92">
        <f t="shared" si="20"/>
        <v>40.511904761904766</v>
      </c>
    </row>
    <row r="22" spans="2:55" ht="15.6" customHeight="1" x14ac:dyDescent="0.2">
      <c r="B22" s="25">
        <v>45301</v>
      </c>
      <c r="C22" s="26">
        <v>4969</v>
      </c>
      <c r="D22" s="27">
        <v>12929</v>
      </c>
      <c r="E22" s="27">
        <v>3023</v>
      </c>
      <c r="F22" s="27">
        <v>2571</v>
      </c>
      <c r="G22" s="28">
        <v>3221</v>
      </c>
      <c r="H22" s="14">
        <f t="shared" si="15"/>
        <v>26713</v>
      </c>
      <c r="I22" s="29">
        <v>1142.03</v>
      </c>
      <c r="J22" s="29">
        <v>1131.06</v>
      </c>
      <c r="K22" s="29">
        <v>1224.6300000000001</v>
      </c>
      <c r="L22" s="29">
        <v>1209.93</v>
      </c>
      <c r="M22" s="29">
        <v>1171.5999999999999</v>
      </c>
      <c r="N22" s="15">
        <f t="shared" si="19"/>
        <v>1156.17</v>
      </c>
      <c r="O22" s="16">
        <f t="shared" si="16"/>
        <v>30884.73</v>
      </c>
      <c r="P22" s="30">
        <v>1.2896000000000001</v>
      </c>
      <c r="Q22" s="30">
        <v>1.4360999999999999</v>
      </c>
      <c r="R22" s="30">
        <v>2.5118999999999998</v>
      </c>
      <c r="S22" s="30">
        <v>2.2646000000000002</v>
      </c>
      <c r="T22" s="31">
        <v>1.8754</v>
      </c>
      <c r="U22" s="17">
        <f t="shared" si="17"/>
        <v>1.6633</v>
      </c>
      <c r="W22" s="11">
        <f t="shared" si="18"/>
        <v>1057.8995952380951</v>
      </c>
      <c r="X22" s="102">
        <v>932.65000000000009</v>
      </c>
      <c r="Y22" s="113"/>
      <c r="Z22" s="13">
        <f t="shared" si="4"/>
        <v>0.88160540395149145</v>
      </c>
      <c r="AA22" s="15"/>
      <c r="AB22" s="33">
        <f t="shared" si="5"/>
        <v>0.88160540395149145</v>
      </c>
      <c r="AD22" s="15">
        <f t="shared" si="6"/>
        <v>26713</v>
      </c>
      <c r="AE22" s="28">
        <f t="shared" si="7"/>
        <v>0</v>
      </c>
      <c r="AF22" s="32">
        <f t="shared" si="8"/>
        <v>0</v>
      </c>
      <c r="AH22" s="29">
        <v>55.45</v>
      </c>
      <c r="AI22" s="32">
        <v>88.01</v>
      </c>
      <c r="AJ22" s="91"/>
      <c r="AL22" s="15">
        <v>8734</v>
      </c>
      <c r="AM22" s="15">
        <v>8265.98</v>
      </c>
      <c r="AN22" s="35">
        <f t="shared" si="9"/>
        <v>-5.6620025695682842E-2</v>
      </c>
      <c r="AO22" s="15">
        <v>1089.31</v>
      </c>
      <c r="AP22" s="93" t="s">
        <v>58</v>
      </c>
      <c r="AR22" s="11" t="s">
        <v>59</v>
      </c>
      <c r="AS22" s="15">
        <v>266.31</v>
      </c>
      <c r="AT22" s="36" t="e">
        <f t="shared" si="10"/>
        <v>#VALUE!</v>
      </c>
      <c r="AU22" s="12" t="e">
        <f t="shared" si="11"/>
        <v>#VALUE!</v>
      </c>
      <c r="AV22" s="12" t="e">
        <f t="shared" si="12"/>
        <v>#VALUE!</v>
      </c>
      <c r="AX22" s="92">
        <f t="shared" si="20"/>
        <v>30.704761904761909</v>
      </c>
      <c r="AY22" s="92">
        <f t="shared" si="20"/>
        <v>34.192857142857143</v>
      </c>
      <c r="AZ22" s="92">
        <f t="shared" si="20"/>
        <v>59.80714285714285</v>
      </c>
      <c r="BA22" s="92">
        <f t="shared" si="20"/>
        <v>53.919047619047625</v>
      </c>
      <c r="BB22" s="92">
        <f t="shared" si="20"/>
        <v>44.652380952380952</v>
      </c>
      <c r="BC22" s="92">
        <f t="shared" si="20"/>
        <v>39.602380952380955</v>
      </c>
    </row>
    <row r="23" spans="2:55" ht="15.6" customHeight="1" x14ac:dyDescent="0.2">
      <c r="B23" s="25">
        <v>45302</v>
      </c>
      <c r="C23" s="26">
        <v>5000</v>
      </c>
      <c r="D23" s="27">
        <v>12451</v>
      </c>
      <c r="E23" s="27">
        <v>3050</v>
      </c>
      <c r="F23" s="27">
        <v>2545</v>
      </c>
      <c r="G23" s="28">
        <v>3060</v>
      </c>
      <c r="H23" s="14">
        <f t="shared" si="15"/>
        <v>26106</v>
      </c>
      <c r="I23" s="29">
        <v>1144.43</v>
      </c>
      <c r="J23" s="29">
        <v>1136.28</v>
      </c>
      <c r="K23" s="29">
        <v>1227.76</v>
      </c>
      <c r="L23" s="29">
        <v>1212.17</v>
      </c>
      <c r="M23" s="29">
        <v>1172.24</v>
      </c>
      <c r="N23" s="15">
        <f t="shared" si="19"/>
        <v>1160.1400000000001</v>
      </c>
      <c r="O23" s="16">
        <f t="shared" si="16"/>
        <v>30286.67</v>
      </c>
      <c r="P23" s="30">
        <v>1.3311999999999999</v>
      </c>
      <c r="Q23" s="30">
        <v>1.4976</v>
      </c>
      <c r="R23" s="30">
        <v>2.4346999999999999</v>
      </c>
      <c r="S23" s="30">
        <v>2.2909999999999999</v>
      </c>
      <c r="T23" s="31">
        <v>1.8879999999999999</v>
      </c>
      <c r="U23" s="17">
        <f t="shared" si="17"/>
        <v>1.6982999999999999</v>
      </c>
      <c r="W23" s="11">
        <f t="shared" si="18"/>
        <v>1055.6268476190476</v>
      </c>
      <c r="X23" s="102">
        <v>892.36000000000081</v>
      </c>
      <c r="Y23" s="113"/>
      <c r="Z23" s="13">
        <f t="shared" si="4"/>
        <v>0.84533659030433628</v>
      </c>
      <c r="AA23" s="15">
        <v>1.4</v>
      </c>
      <c r="AB23" s="33">
        <f t="shared" si="5"/>
        <v>0.89770257377451634</v>
      </c>
      <c r="AD23" s="15">
        <f t="shared" si="6"/>
        <v>24583</v>
      </c>
      <c r="AE23" s="28">
        <f t="shared" si="7"/>
        <v>1523</v>
      </c>
      <c r="AF23" s="32">
        <f t="shared" si="8"/>
        <v>1738.8902067079653</v>
      </c>
      <c r="AH23" s="29">
        <v>55.39</v>
      </c>
      <c r="AI23" s="32">
        <v>88.1</v>
      </c>
      <c r="AJ23" s="91"/>
      <c r="AL23" s="15">
        <v>10631</v>
      </c>
      <c r="AM23" s="15">
        <v>10052.58</v>
      </c>
      <c r="AN23" s="35">
        <f t="shared" si="9"/>
        <v>-5.7539457532295196E-2</v>
      </c>
      <c r="AO23" s="15">
        <v>1099.6199999999999</v>
      </c>
      <c r="AP23" s="93" t="s">
        <v>58</v>
      </c>
      <c r="AR23" s="11" t="s">
        <v>59</v>
      </c>
      <c r="AS23" s="15">
        <v>244.36</v>
      </c>
      <c r="AT23" s="36" t="e">
        <f t="shared" si="10"/>
        <v>#VALUE!</v>
      </c>
      <c r="AU23" s="12" t="e">
        <f t="shared" si="11"/>
        <v>#VALUE!</v>
      </c>
      <c r="AV23" s="12" t="e">
        <f t="shared" si="12"/>
        <v>#VALUE!</v>
      </c>
      <c r="AX23" s="92">
        <f t="shared" si="20"/>
        <v>31.695238095238096</v>
      </c>
      <c r="AY23" s="92">
        <f t="shared" si="20"/>
        <v>35.657142857142858</v>
      </c>
      <c r="AZ23" s="92">
        <f t="shared" si="20"/>
        <v>57.969047619047615</v>
      </c>
      <c r="BA23" s="92">
        <f t="shared" si="20"/>
        <v>54.547619047619044</v>
      </c>
      <c r="BB23" s="92">
        <f t="shared" si="20"/>
        <v>44.952380952380949</v>
      </c>
      <c r="BC23" s="92">
        <f t="shared" si="20"/>
        <v>40.435714285714283</v>
      </c>
    </row>
    <row r="24" spans="2:55" ht="15.6" customHeight="1" x14ac:dyDescent="0.2">
      <c r="B24" s="25">
        <v>45303</v>
      </c>
      <c r="C24" s="26">
        <v>4999</v>
      </c>
      <c r="D24" s="27">
        <v>12436</v>
      </c>
      <c r="E24" s="27">
        <v>3032</v>
      </c>
      <c r="F24" s="27">
        <v>2544</v>
      </c>
      <c r="G24" s="28">
        <v>3078</v>
      </c>
      <c r="H24" s="14">
        <f t="shared" si="15"/>
        <v>26089</v>
      </c>
      <c r="I24" s="29">
        <v>1143.92</v>
      </c>
      <c r="J24" s="29">
        <v>1136.43</v>
      </c>
      <c r="K24" s="29">
        <v>1227.97</v>
      </c>
      <c r="L24" s="29">
        <v>1210.08</v>
      </c>
      <c r="M24" s="29">
        <v>1176.51</v>
      </c>
      <c r="N24" s="15">
        <f t="shared" si="19"/>
        <v>1160.4100000000001</v>
      </c>
      <c r="O24" s="16">
        <f t="shared" si="16"/>
        <v>30274.05</v>
      </c>
      <c r="P24" s="30">
        <v>1.3251999999999999</v>
      </c>
      <c r="Q24" s="30">
        <v>1.4988999999999999</v>
      </c>
      <c r="R24" s="30">
        <v>2.448</v>
      </c>
      <c r="S24" s="30">
        <v>2.2604000000000002</v>
      </c>
      <c r="T24" s="31">
        <v>1.9338</v>
      </c>
      <c r="U24" s="17">
        <f t="shared" si="17"/>
        <v>1.7015</v>
      </c>
      <c r="W24" s="11">
        <f t="shared" si="18"/>
        <v>1056.905361904762</v>
      </c>
      <c r="X24" s="102">
        <v>959.10999999999979</v>
      </c>
      <c r="Y24" s="113"/>
      <c r="Z24" s="13">
        <f t="shared" si="4"/>
        <v>0.90747008632020298</v>
      </c>
      <c r="AA24" s="15"/>
      <c r="AB24" s="33">
        <f t="shared" si="5"/>
        <v>0.90747008632020298</v>
      </c>
      <c r="AD24" s="15">
        <f t="shared" si="6"/>
        <v>26089</v>
      </c>
      <c r="AE24" s="28">
        <f t="shared" si="7"/>
        <v>0</v>
      </c>
      <c r="AF24" s="32">
        <f t="shared" si="8"/>
        <v>0</v>
      </c>
      <c r="AH24" s="29">
        <v>54.71</v>
      </c>
      <c r="AI24" s="32">
        <v>88.13</v>
      </c>
      <c r="AJ24" s="91"/>
      <c r="AL24" s="15">
        <v>9337</v>
      </c>
      <c r="AM24" s="15">
        <v>8867.77</v>
      </c>
      <c r="AN24" s="35">
        <f t="shared" si="9"/>
        <v>-5.2914092268969488E-2</v>
      </c>
      <c r="AO24" s="15">
        <v>1100.31</v>
      </c>
      <c r="AP24" s="93" t="s">
        <v>56</v>
      </c>
      <c r="AR24" s="11" t="s">
        <v>59</v>
      </c>
      <c r="AS24" s="15">
        <v>260.33999999999997</v>
      </c>
      <c r="AT24" s="36" t="e">
        <f t="shared" si="10"/>
        <v>#VALUE!</v>
      </c>
      <c r="AU24" s="12" t="e">
        <f t="shared" si="11"/>
        <v>#VALUE!</v>
      </c>
      <c r="AV24" s="12" t="e">
        <f t="shared" si="12"/>
        <v>#VALUE!</v>
      </c>
      <c r="AX24" s="92">
        <f t="shared" si="20"/>
        <v>31.55238095238095</v>
      </c>
      <c r="AY24" s="92">
        <f t="shared" si="20"/>
        <v>35.688095238095237</v>
      </c>
      <c r="AZ24" s="92">
        <f t="shared" si="20"/>
        <v>58.285714285714285</v>
      </c>
      <c r="BA24" s="92">
        <f t="shared" si="20"/>
        <v>53.819047619047623</v>
      </c>
      <c r="BB24" s="92">
        <f t="shared" si="20"/>
        <v>46.042857142857144</v>
      </c>
      <c r="BC24" s="92">
        <f t="shared" si="20"/>
        <v>40.511904761904766</v>
      </c>
    </row>
    <row r="25" spans="2:55" ht="15.6" customHeight="1" x14ac:dyDescent="0.2">
      <c r="B25" s="25">
        <v>45304</v>
      </c>
      <c r="C25" s="26">
        <v>5000</v>
      </c>
      <c r="D25" s="27">
        <v>12713</v>
      </c>
      <c r="E25" s="27">
        <v>3004</v>
      </c>
      <c r="F25" s="27">
        <v>2573</v>
      </c>
      <c r="G25" s="28">
        <v>3149</v>
      </c>
      <c r="H25" s="14">
        <f t="shared" si="15"/>
        <v>26439</v>
      </c>
      <c r="I25" s="29">
        <v>1144.8399999999999</v>
      </c>
      <c r="J25" s="29">
        <v>1138.99</v>
      </c>
      <c r="K25" s="29">
        <v>1230.96</v>
      </c>
      <c r="L25" s="29">
        <v>1211.5999999999999</v>
      </c>
      <c r="M25" s="29">
        <v>1176.1400000000001</v>
      </c>
      <c r="N25" s="15">
        <f t="shared" si="19"/>
        <v>1162.04</v>
      </c>
      <c r="O25" s="16">
        <f t="shared" si="16"/>
        <v>30723.1</v>
      </c>
      <c r="P25" s="30">
        <v>1.3366</v>
      </c>
      <c r="Q25" s="30">
        <v>1.5305</v>
      </c>
      <c r="R25" s="30">
        <v>2.4819</v>
      </c>
      <c r="S25" s="30">
        <v>2.2791000000000001</v>
      </c>
      <c r="T25" s="31">
        <v>1.9384999999999999</v>
      </c>
      <c r="U25" s="17">
        <f t="shared" si="17"/>
        <v>1.7234</v>
      </c>
      <c r="W25" s="11">
        <f t="shared" si="18"/>
        <v>1084.8651166666666</v>
      </c>
      <c r="X25" s="102">
        <v>927.75999999999931</v>
      </c>
      <c r="Y25" s="113"/>
      <c r="Z25" s="13">
        <f t="shared" si="4"/>
        <v>0.85518465452241188</v>
      </c>
      <c r="AA25" s="15">
        <v>1</v>
      </c>
      <c r="AB25" s="33">
        <f t="shared" si="5"/>
        <v>0.8923665960233863</v>
      </c>
      <c r="AD25" s="15">
        <f t="shared" si="6"/>
        <v>25337</v>
      </c>
      <c r="AE25" s="28">
        <f t="shared" si="7"/>
        <v>1102</v>
      </c>
      <c r="AF25" s="32">
        <f t="shared" si="8"/>
        <v>1260.9549196521757</v>
      </c>
      <c r="AH25" s="29">
        <v>54.82</v>
      </c>
      <c r="AI25" s="32">
        <v>88.3</v>
      </c>
      <c r="AJ25" s="91"/>
      <c r="AL25" s="15">
        <v>8056</v>
      </c>
      <c r="AM25" s="15">
        <v>7565.06</v>
      </c>
      <c r="AN25" s="35">
        <f t="shared" si="9"/>
        <v>-6.4895717945396281E-2</v>
      </c>
      <c r="AO25" s="15">
        <v>1065.92</v>
      </c>
      <c r="AP25" s="93" t="s">
        <v>57</v>
      </c>
      <c r="AR25" s="11" t="s">
        <v>59</v>
      </c>
      <c r="AS25" s="15">
        <v>222.11</v>
      </c>
      <c r="AT25" s="36" t="e">
        <f t="shared" si="10"/>
        <v>#VALUE!</v>
      </c>
      <c r="AU25" s="12" t="e">
        <f t="shared" si="11"/>
        <v>#VALUE!</v>
      </c>
      <c r="AV25" s="12" t="e">
        <f t="shared" si="12"/>
        <v>#VALUE!</v>
      </c>
      <c r="AX25" s="92">
        <f t="shared" si="20"/>
        <v>31.823809523809526</v>
      </c>
      <c r="AY25" s="92">
        <f t="shared" si="20"/>
        <v>36.44047619047619</v>
      </c>
      <c r="AZ25" s="92">
        <f t="shared" si="20"/>
        <v>59.092857142857142</v>
      </c>
      <c r="BA25" s="92">
        <f t="shared" si="20"/>
        <v>54.26428571428572</v>
      </c>
      <c r="BB25" s="92">
        <f t="shared" si="20"/>
        <v>46.154761904761898</v>
      </c>
      <c r="BC25" s="92">
        <f t="shared" si="20"/>
        <v>41.033333333333331</v>
      </c>
    </row>
    <row r="26" spans="2:55" ht="15.6" customHeight="1" x14ac:dyDescent="0.2">
      <c r="B26" s="25">
        <v>45305</v>
      </c>
      <c r="C26" s="26">
        <v>5000</v>
      </c>
      <c r="D26" s="27">
        <v>12625</v>
      </c>
      <c r="E26" s="27">
        <v>3060</v>
      </c>
      <c r="F26" s="27">
        <v>2537</v>
      </c>
      <c r="G26" s="28">
        <v>3282</v>
      </c>
      <c r="H26" s="14">
        <f t="shared" si="15"/>
        <v>26504</v>
      </c>
      <c r="I26" s="29">
        <v>1146.18</v>
      </c>
      <c r="J26" s="29">
        <v>1138.5899999999999</v>
      </c>
      <c r="K26" s="29">
        <v>1230.26</v>
      </c>
      <c r="L26" s="29">
        <v>1210.01</v>
      </c>
      <c r="M26" s="29">
        <v>1166.18</v>
      </c>
      <c r="N26" s="15">
        <f t="shared" si="19"/>
        <v>1160.8599999999999</v>
      </c>
      <c r="O26" s="16">
        <f t="shared" si="16"/>
        <v>30767.39</v>
      </c>
      <c r="P26" s="30">
        <v>1.3526</v>
      </c>
      <c r="Q26" s="30">
        <v>1.5313000000000001</v>
      </c>
      <c r="R26" s="30">
        <v>2.4727999999999999</v>
      </c>
      <c r="S26" s="30">
        <v>2.2629999999999999</v>
      </c>
      <c r="T26" s="31">
        <v>1.8158000000000001</v>
      </c>
      <c r="U26" s="17">
        <f t="shared" si="17"/>
        <v>1.7116</v>
      </c>
      <c r="W26" s="11">
        <f t="shared" si="18"/>
        <v>1080.0742166666666</v>
      </c>
      <c r="X26" s="102">
        <v>965.57000000000107</v>
      </c>
      <c r="Y26" s="113"/>
      <c r="Z26" s="13">
        <f t="shared" si="4"/>
        <v>0.89398486242913067</v>
      </c>
      <c r="AA26" s="15"/>
      <c r="AB26" s="33">
        <f t="shared" si="5"/>
        <v>0.89398486242913078</v>
      </c>
      <c r="AD26" s="15">
        <f t="shared" si="6"/>
        <v>26504</v>
      </c>
      <c r="AE26" s="28">
        <f t="shared" si="7"/>
        <v>0</v>
      </c>
      <c r="AF26" s="32">
        <f t="shared" si="8"/>
        <v>3.5538732845452619E-12</v>
      </c>
      <c r="AH26" s="29">
        <v>54.82</v>
      </c>
      <c r="AI26" s="32">
        <v>88.3</v>
      </c>
      <c r="AJ26" s="91"/>
      <c r="AL26" s="15">
        <v>8826</v>
      </c>
      <c r="AM26" s="15">
        <v>8610.26</v>
      </c>
      <c r="AN26" s="35">
        <f t="shared" ref="AN26:AN89" si="21">+(AM26-AL26)/AM26</f>
        <v>-2.5056153937279453E-2</v>
      </c>
      <c r="AO26" s="15">
        <v>1083.6500000000001</v>
      </c>
      <c r="AP26" s="93" t="s">
        <v>58</v>
      </c>
      <c r="AR26" s="11" t="s">
        <v>59</v>
      </c>
      <c r="AS26" s="15">
        <v>276.27</v>
      </c>
      <c r="AT26" s="36" t="e">
        <f t="shared" si="10"/>
        <v>#VALUE!</v>
      </c>
      <c r="AU26" s="12" t="e">
        <f t="shared" si="11"/>
        <v>#VALUE!</v>
      </c>
      <c r="AV26" s="12" t="e">
        <f t="shared" si="12"/>
        <v>#VALUE!</v>
      </c>
      <c r="AX26" s="92">
        <f t="shared" si="20"/>
        <v>32.204761904761902</v>
      </c>
      <c r="AY26" s="92">
        <f t="shared" si="20"/>
        <v>36.459523809523809</v>
      </c>
      <c r="AZ26" s="92">
        <f t="shared" si="20"/>
        <v>58.876190476190473</v>
      </c>
      <c r="BA26" s="92">
        <f t="shared" si="20"/>
        <v>53.88095238095238</v>
      </c>
      <c r="BB26" s="92">
        <f t="shared" si="20"/>
        <v>43.233333333333334</v>
      </c>
      <c r="BC26" s="92">
        <f t="shared" si="20"/>
        <v>40.752380952380946</v>
      </c>
    </row>
    <row r="27" spans="2:55" ht="15.6" customHeight="1" x14ac:dyDescent="0.2">
      <c r="B27" s="25">
        <v>45306</v>
      </c>
      <c r="C27" s="26">
        <v>5001</v>
      </c>
      <c r="D27" s="27">
        <v>13370</v>
      </c>
      <c r="E27" s="27">
        <v>3119</v>
      </c>
      <c r="F27" s="27">
        <v>2542</v>
      </c>
      <c r="G27" s="28">
        <v>3853</v>
      </c>
      <c r="H27" s="14">
        <f t="shared" si="15"/>
        <v>27885</v>
      </c>
      <c r="I27" s="29">
        <v>1142.99</v>
      </c>
      <c r="J27" s="29">
        <v>1137.1600000000001</v>
      </c>
      <c r="K27" s="29">
        <v>1233.1300000000001</v>
      </c>
      <c r="L27" s="29">
        <v>1209.69</v>
      </c>
      <c r="M27" s="29">
        <v>1155.3399999999999</v>
      </c>
      <c r="N27" s="15">
        <f t="shared" si="19"/>
        <v>1158.06</v>
      </c>
      <c r="O27" s="16">
        <f t="shared" si="16"/>
        <v>32292.61</v>
      </c>
      <c r="P27" s="30">
        <v>1.3092999999999999</v>
      </c>
      <c r="Q27" s="30">
        <v>1.5056</v>
      </c>
      <c r="R27" s="30">
        <v>2.5125999999999999</v>
      </c>
      <c r="S27" s="30">
        <v>2.2528000000000001</v>
      </c>
      <c r="T27" s="31">
        <v>1.6660999999999999</v>
      </c>
      <c r="U27" s="17">
        <f t="shared" si="17"/>
        <v>1.6733</v>
      </c>
      <c r="W27" s="11">
        <f t="shared" si="18"/>
        <v>1110.9662285714285</v>
      </c>
      <c r="X27" s="102">
        <v>788.99999999999977</v>
      </c>
      <c r="Y27" s="113"/>
      <c r="Z27" s="13">
        <f t="shared" si="4"/>
        <v>0.71019260505745585</v>
      </c>
      <c r="AA27" s="15">
        <v>5</v>
      </c>
      <c r="AB27" s="33">
        <f t="shared" si="5"/>
        <v>0.8970853958620495</v>
      </c>
      <c r="AD27" s="15">
        <f t="shared" si="6"/>
        <v>22076</v>
      </c>
      <c r="AE27" s="28">
        <f t="shared" si="7"/>
        <v>5809</v>
      </c>
      <c r="AF27" s="32">
        <f t="shared" si="8"/>
        <v>6478.6347236842075</v>
      </c>
      <c r="AH27" s="29">
        <v>54.73</v>
      </c>
      <c r="AI27" s="32">
        <v>88.1</v>
      </c>
      <c r="AJ27" s="91"/>
      <c r="AL27" s="15">
        <v>13624</v>
      </c>
      <c r="AM27" s="15">
        <v>13092.96</v>
      </c>
      <c r="AN27" s="35">
        <f t="shared" si="21"/>
        <v>-4.0559201280688316E-2</v>
      </c>
      <c r="AO27" s="15">
        <v>1068.0999999999999</v>
      </c>
      <c r="AP27" s="93" t="s">
        <v>58</v>
      </c>
      <c r="AR27" s="11" t="s">
        <v>59</v>
      </c>
      <c r="AS27" s="15">
        <v>192.31</v>
      </c>
      <c r="AT27" s="36" t="e">
        <f t="shared" si="10"/>
        <v>#VALUE!</v>
      </c>
      <c r="AU27" s="12" t="e">
        <f t="shared" si="11"/>
        <v>#VALUE!</v>
      </c>
      <c r="AV27" s="12" t="e">
        <f t="shared" si="12"/>
        <v>#VALUE!</v>
      </c>
      <c r="AX27" s="92">
        <f t="shared" si="20"/>
        <v>31.173809523809521</v>
      </c>
      <c r="AY27" s="92">
        <f t="shared" si="20"/>
        <v>35.847619047619055</v>
      </c>
      <c r="AZ27" s="92">
        <f t="shared" si="20"/>
        <v>59.823809523809523</v>
      </c>
      <c r="BA27" s="92">
        <f t="shared" si="20"/>
        <v>53.638095238095239</v>
      </c>
      <c r="BB27" s="92">
        <f t="shared" si="20"/>
        <v>39.669047619047618</v>
      </c>
      <c r="BC27" s="92">
        <f t="shared" si="20"/>
        <v>39.840476190476188</v>
      </c>
    </row>
    <row r="28" spans="2:55" ht="15.6" customHeight="1" x14ac:dyDescent="0.2">
      <c r="B28" s="25">
        <v>45307</v>
      </c>
      <c r="C28" s="26">
        <v>5000</v>
      </c>
      <c r="D28" s="27">
        <v>12407</v>
      </c>
      <c r="E28" s="27">
        <v>3089</v>
      </c>
      <c r="F28" s="27">
        <v>2537</v>
      </c>
      <c r="G28" s="28">
        <v>4074</v>
      </c>
      <c r="H28" s="14">
        <f t="shared" si="15"/>
        <v>27107</v>
      </c>
      <c r="I28" s="29">
        <v>1142.69</v>
      </c>
      <c r="J28" s="29">
        <v>1139.79</v>
      </c>
      <c r="K28" s="29">
        <v>1232.29</v>
      </c>
      <c r="L28" s="29">
        <v>1211.95</v>
      </c>
      <c r="M28" s="29">
        <v>1170.24</v>
      </c>
      <c r="N28" s="15">
        <f t="shared" si="19"/>
        <v>1162.2</v>
      </c>
      <c r="O28" s="16">
        <f t="shared" si="16"/>
        <v>31503.64</v>
      </c>
      <c r="P28" s="30">
        <v>1.3038000000000001</v>
      </c>
      <c r="Q28" s="30">
        <v>1.5335000000000001</v>
      </c>
      <c r="R28" s="30">
        <v>2.4946000000000002</v>
      </c>
      <c r="S28" s="30">
        <v>2.2787999999999999</v>
      </c>
      <c r="T28" s="31">
        <v>1.8591</v>
      </c>
      <c r="U28" s="17">
        <f t="shared" si="17"/>
        <v>1.7193000000000001</v>
      </c>
      <c r="W28" s="11">
        <f t="shared" si="18"/>
        <v>1109.67245</v>
      </c>
      <c r="X28" s="102">
        <v>447.02999999999975</v>
      </c>
      <c r="Y28" s="113"/>
      <c r="Z28" s="13">
        <f t="shared" si="4"/>
        <v>0.40284860636127329</v>
      </c>
      <c r="AA28" s="15"/>
      <c r="AB28" s="33">
        <f t="shared" si="5"/>
        <v>0.40284860636127329</v>
      </c>
      <c r="AD28" s="15">
        <f t="shared" si="6"/>
        <v>27107</v>
      </c>
      <c r="AE28" s="28">
        <f t="shared" si="7"/>
        <v>0</v>
      </c>
      <c r="AF28" s="32">
        <f t="shared" si="8"/>
        <v>0</v>
      </c>
      <c r="AH28" s="29">
        <v>54.72</v>
      </c>
      <c r="AI28" s="32">
        <v>88.1</v>
      </c>
      <c r="AJ28" s="91"/>
      <c r="AL28" s="15">
        <v>12500</v>
      </c>
      <c r="AM28" s="15">
        <v>11467.73</v>
      </c>
      <c r="AN28" s="35">
        <f t="shared" si="21"/>
        <v>-9.0015199171937302E-2</v>
      </c>
      <c r="AO28" s="15">
        <v>784.5</v>
      </c>
      <c r="AP28" s="93" t="s">
        <v>58</v>
      </c>
      <c r="AR28" s="11" t="s">
        <v>59</v>
      </c>
      <c r="AS28" s="15"/>
      <c r="AT28" s="36" t="e">
        <f t="shared" si="10"/>
        <v>#VALUE!</v>
      </c>
      <c r="AU28" s="12" t="e">
        <f t="shared" si="11"/>
        <v>#VALUE!</v>
      </c>
      <c r="AV28" s="12" t="e">
        <f t="shared" si="12"/>
        <v>#VALUE!</v>
      </c>
      <c r="AX28" s="92">
        <f t="shared" si="20"/>
        <v>31.042857142857144</v>
      </c>
      <c r="AY28" s="92">
        <f t="shared" si="20"/>
        <v>36.511904761904766</v>
      </c>
      <c r="AZ28" s="92">
        <f t="shared" si="20"/>
        <v>59.395238095238099</v>
      </c>
      <c r="BA28" s="92">
        <f t="shared" si="20"/>
        <v>54.25714285714286</v>
      </c>
      <c r="BB28" s="92">
        <f t="shared" si="20"/>
        <v>44.264285714285712</v>
      </c>
      <c r="BC28" s="92">
        <f t="shared" si="20"/>
        <v>40.935714285714283</v>
      </c>
    </row>
    <row r="29" spans="2:55" ht="15.6" customHeight="1" x14ac:dyDescent="0.2">
      <c r="B29" s="25">
        <v>45308</v>
      </c>
      <c r="C29" s="26">
        <v>5000</v>
      </c>
      <c r="D29" s="27">
        <v>12973</v>
      </c>
      <c r="E29" s="27">
        <v>3078</v>
      </c>
      <c r="F29" s="27">
        <v>2431</v>
      </c>
      <c r="G29" s="28">
        <v>4106</v>
      </c>
      <c r="H29" s="14">
        <f t="shared" si="15"/>
        <v>27588</v>
      </c>
      <c r="I29" s="29">
        <v>1143.3900000000001</v>
      </c>
      <c r="J29" s="29">
        <v>1135.4000000000001</v>
      </c>
      <c r="K29" s="29">
        <v>1230.93</v>
      </c>
      <c r="L29" s="29">
        <v>1209.43</v>
      </c>
      <c r="M29" s="29">
        <v>1152.0999999999999</v>
      </c>
      <c r="N29" s="15">
        <f t="shared" si="19"/>
        <v>1156.52</v>
      </c>
      <c r="O29" s="16">
        <f t="shared" si="16"/>
        <v>31905.94</v>
      </c>
      <c r="P29" s="30">
        <v>1.3181</v>
      </c>
      <c r="Q29" s="30">
        <v>1.4823999999999999</v>
      </c>
      <c r="R29" s="30">
        <v>2.4777999999999998</v>
      </c>
      <c r="S29" s="30">
        <v>2.2551999999999999</v>
      </c>
      <c r="T29" s="31">
        <v>1.6157999999999999</v>
      </c>
      <c r="U29" s="17">
        <f t="shared" si="17"/>
        <v>1.6516</v>
      </c>
      <c r="W29" s="11">
        <f t="shared" si="18"/>
        <v>1084.8859428571429</v>
      </c>
      <c r="X29" s="102">
        <v>901.62999999999943</v>
      </c>
      <c r="Y29" s="113"/>
      <c r="Z29" s="13">
        <f t="shared" si="4"/>
        <v>0.83108275661262343</v>
      </c>
      <c r="AA29" s="15"/>
      <c r="AB29" s="33">
        <f t="shared" si="5"/>
        <v>0.83108275661262343</v>
      </c>
      <c r="AD29" s="15">
        <f t="shared" si="6"/>
        <v>27588</v>
      </c>
      <c r="AE29" s="28">
        <f t="shared" si="7"/>
        <v>0</v>
      </c>
      <c r="AF29" s="32">
        <f t="shared" si="8"/>
        <v>0</v>
      </c>
      <c r="AH29" s="29">
        <v>52.66</v>
      </c>
      <c r="AI29" s="32">
        <v>87.28</v>
      </c>
      <c r="AJ29" s="91"/>
      <c r="AL29" s="15">
        <v>0</v>
      </c>
      <c r="AM29" s="15">
        <v>0.84</v>
      </c>
      <c r="AN29" s="35">
        <f t="shared" si="21"/>
        <v>1</v>
      </c>
      <c r="AO29" s="15">
        <v>961.46</v>
      </c>
      <c r="AP29" s="93" t="s">
        <v>58</v>
      </c>
      <c r="AR29" s="11" t="s">
        <v>59</v>
      </c>
      <c r="AS29" s="15">
        <v>254</v>
      </c>
      <c r="AT29" s="36" t="e">
        <f t="shared" si="10"/>
        <v>#VALUE!</v>
      </c>
      <c r="AU29" s="12" t="e">
        <f t="shared" si="11"/>
        <v>#VALUE!</v>
      </c>
      <c r="AV29" s="12" t="e">
        <f t="shared" si="12"/>
        <v>#VALUE!</v>
      </c>
      <c r="AX29" s="92">
        <f t="shared" si="20"/>
        <v>31.383333333333333</v>
      </c>
      <c r="AY29" s="92">
        <f t="shared" si="20"/>
        <v>35.295238095238098</v>
      </c>
      <c r="AZ29" s="92">
        <f t="shared" si="20"/>
        <v>58.995238095238086</v>
      </c>
      <c r="BA29" s="92">
        <f t="shared" si="20"/>
        <v>53.695238095238096</v>
      </c>
      <c r="BB29" s="92">
        <f t="shared" si="20"/>
        <v>38.471428571428568</v>
      </c>
      <c r="BC29" s="92">
        <f t="shared" si="20"/>
        <v>39.323809523809523</v>
      </c>
    </row>
    <row r="30" spans="2:55" ht="15.6" customHeight="1" x14ac:dyDescent="0.2">
      <c r="B30" s="25">
        <v>45309</v>
      </c>
      <c r="C30" s="26">
        <v>5246.6589999999997</v>
      </c>
      <c r="D30" s="27">
        <v>13013</v>
      </c>
      <c r="E30" s="27">
        <v>3167.201</v>
      </c>
      <c r="F30" s="27">
        <v>2501.4639999999999</v>
      </c>
      <c r="G30" s="28">
        <v>4173</v>
      </c>
      <c r="H30" s="14">
        <f t="shared" si="15"/>
        <v>28101.324000000001</v>
      </c>
      <c r="I30" s="29">
        <v>1143.92</v>
      </c>
      <c r="J30" s="29">
        <v>1136.0999999999999</v>
      </c>
      <c r="K30" s="29">
        <v>1234.4000000000001</v>
      </c>
      <c r="L30" s="29">
        <v>1210.31</v>
      </c>
      <c r="M30" s="29">
        <v>1152.3699999999999</v>
      </c>
      <c r="N30" s="15">
        <f t="shared" si="19"/>
        <v>1157.6600000000001</v>
      </c>
      <c r="O30" s="16">
        <f t="shared" si="16"/>
        <v>32531.81</v>
      </c>
      <c r="P30" s="30">
        <v>1.3265</v>
      </c>
      <c r="Q30" s="30">
        <v>1.4995000000000001</v>
      </c>
      <c r="R30" s="30">
        <v>2.5251999999999999</v>
      </c>
      <c r="S30" s="30">
        <v>2.2679999999999998</v>
      </c>
      <c r="T30" s="31">
        <v>1.6201000000000001</v>
      </c>
      <c r="U30" s="17">
        <f t="shared" si="17"/>
        <v>1.6691</v>
      </c>
      <c r="W30" s="11">
        <f t="shared" si="18"/>
        <v>1116.773816207143</v>
      </c>
      <c r="X30" s="102">
        <v>341.74000000000069</v>
      </c>
      <c r="Y30" s="113"/>
      <c r="Z30" s="13">
        <f t="shared" si="4"/>
        <v>0.30600645810325267</v>
      </c>
      <c r="AA30" s="15"/>
      <c r="AB30" s="33">
        <f t="shared" si="5"/>
        <v>0.30600645810325267</v>
      </c>
      <c r="AD30" s="15">
        <f t="shared" si="6"/>
        <v>28101</v>
      </c>
      <c r="AE30" s="28">
        <f t="shared" si="7"/>
        <v>0.32400000000052387</v>
      </c>
      <c r="AF30" s="32">
        <f t="shared" si="8"/>
        <v>0</v>
      </c>
      <c r="AH30" s="29">
        <v>54.19</v>
      </c>
      <c r="AI30" s="32">
        <v>87.28</v>
      </c>
      <c r="AJ30" s="91"/>
      <c r="AL30" s="15">
        <v>13710</v>
      </c>
      <c r="AM30" s="15">
        <v>12260.44</v>
      </c>
      <c r="AN30" s="35">
        <f t="shared" si="21"/>
        <v>-0.11823066708861994</v>
      </c>
      <c r="AO30" s="15">
        <v>699.95</v>
      </c>
      <c r="AP30" s="93" t="s">
        <v>56</v>
      </c>
      <c r="AR30" s="11" t="s">
        <v>59</v>
      </c>
      <c r="AS30" s="15">
        <v>76</v>
      </c>
      <c r="AT30" s="36" t="e">
        <f t="shared" si="10"/>
        <v>#VALUE!</v>
      </c>
      <c r="AU30" s="12" t="e">
        <f t="shared" si="11"/>
        <v>#VALUE!</v>
      </c>
      <c r="AV30" s="12" t="e">
        <f t="shared" si="12"/>
        <v>#VALUE!</v>
      </c>
      <c r="AX30" s="92">
        <f t="shared" si="20"/>
        <v>31.583333333333332</v>
      </c>
      <c r="AY30" s="92">
        <f t="shared" si="20"/>
        <v>35.702380952380949</v>
      </c>
      <c r="AZ30" s="92">
        <f t="shared" si="20"/>
        <v>60.123809523809527</v>
      </c>
      <c r="BA30" s="92">
        <f t="shared" si="20"/>
        <v>53.999999999999993</v>
      </c>
      <c r="BB30" s="92">
        <f t="shared" si="20"/>
        <v>38.573809523809523</v>
      </c>
      <c r="BC30" s="92">
        <f t="shared" si="20"/>
        <v>39.740476190476194</v>
      </c>
    </row>
    <row r="31" spans="2:55" ht="15.6" customHeight="1" x14ac:dyDescent="0.2">
      <c r="B31" s="25">
        <v>45310</v>
      </c>
      <c r="C31" s="26">
        <v>5476</v>
      </c>
      <c r="D31" s="27">
        <v>13010</v>
      </c>
      <c r="E31" s="27">
        <v>3086</v>
      </c>
      <c r="F31" s="27">
        <v>2479</v>
      </c>
      <c r="G31" s="28">
        <v>3956</v>
      </c>
      <c r="H31" s="14">
        <f t="shared" si="15"/>
        <v>28007</v>
      </c>
      <c r="I31" s="29">
        <v>1143.46</v>
      </c>
      <c r="J31" s="29">
        <v>1138.7</v>
      </c>
      <c r="K31" s="29">
        <v>1233.77</v>
      </c>
      <c r="L31" s="29">
        <v>1213.7</v>
      </c>
      <c r="M31" s="29">
        <v>1156.52</v>
      </c>
      <c r="N31" s="15">
        <f t="shared" si="19"/>
        <v>1159.26</v>
      </c>
      <c r="O31" s="16">
        <f t="shared" si="16"/>
        <v>32467.439999999999</v>
      </c>
      <c r="P31" s="30">
        <v>1.3126</v>
      </c>
      <c r="Q31" s="30">
        <v>1.5309999999999999</v>
      </c>
      <c r="R31" s="30">
        <v>2.5118999999999998</v>
      </c>
      <c r="S31" s="30">
        <v>2.2974999999999999</v>
      </c>
      <c r="T31" s="31">
        <v>1.6756</v>
      </c>
      <c r="U31" s="17">
        <f t="shared" si="17"/>
        <v>1.6847000000000001</v>
      </c>
      <c r="W31" s="11">
        <f t="shared" si="18"/>
        <v>1123.3811214285713</v>
      </c>
      <c r="X31" s="102">
        <v>992.11999999999944</v>
      </c>
      <c r="Y31" s="113"/>
      <c r="Z31" s="13">
        <f t="shared" si="4"/>
        <v>0.88315530773594375</v>
      </c>
      <c r="AA31" s="15"/>
      <c r="AB31" s="33">
        <f t="shared" si="5"/>
        <v>0.88315530773594375</v>
      </c>
      <c r="AD31" s="15">
        <f t="shared" si="6"/>
        <v>28007</v>
      </c>
      <c r="AE31" s="28">
        <f t="shared" si="7"/>
        <v>0</v>
      </c>
      <c r="AF31" s="32">
        <f t="shared" si="8"/>
        <v>0</v>
      </c>
      <c r="AH31" s="29">
        <v>53.43</v>
      </c>
      <c r="AI31" s="32">
        <v>87.21</v>
      </c>
      <c r="AJ31" s="91"/>
      <c r="AL31" s="15">
        <v>14375</v>
      </c>
      <c r="AM31" s="15">
        <v>14097.08</v>
      </c>
      <c r="AN31" s="35">
        <f t="shared" si="21"/>
        <v>-1.9714721062801664E-2</v>
      </c>
      <c r="AO31" s="15">
        <v>1121.8399999999999</v>
      </c>
      <c r="AP31" s="93" t="s">
        <v>56</v>
      </c>
      <c r="AR31" s="11" t="s">
        <v>59</v>
      </c>
      <c r="AS31" s="15">
        <v>282</v>
      </c>
      <c r="AT31" s="36" t="e">
        <f t="shared" si="10"/>
        <v>#VALUE!</v>
      </c>
      <c r="AU31" s="12" t="e">
        <f t="shared" si="11"/>
        <v>#VALUE!</v>
      </c>
      <c r="AV31" s="12" t="e">
        <f t="shared" si="12"/>
        <v>#VALUE!</v>
      </c>
      <c r="AX31" s="92">
        <f t="shared" si="20"/>
        <v>31.252380952380957</v>
      </c>
      <c r="AY31" s="92">
        <f t="shared" si="20"/>
        <v>36.452380952380949</v>
      </c>
      <c r="AZ31" s="92">
        <f t="shared" si="20"/>
        <v>59.80714285714285</v>
      </c>
      <c r="BA31" s="92">
        <f t="shared" si="20"/>
        <v>54.702380952380949</v>
      </c>
      <c r="BB31" s="92">
        <f t="shared" si="20"/>
        <v>39.895238095238092</v>
      </c>
      <c r="BC31" s="92">
        <f t="shared" si="20"/>
        <v>40.111904761904768</v>
      </c>
    </row>
    <row r="32" spans="2:55" ht="15.6" customHeight="1" x14ac:dyDescent="0.2">
      <c r="B32" s="25">
        <v>45311</v>
      </c>
      <c r="C32" s="26">
        <v>5000</v>
      </c>
      <c r="D32" s="27">
        <v>12751</v>
      </c>
      <c r="E32" s="27">
        <v>2940</v>
      </c>
      <c r="F32" s="27">
        <v>2560</v>
      </c>
      <c r="G32" s="28">
        <v>4105</v>
      </c>
      <c r="H32" s="14">
        <f t="shared" si="15"/>
        <v>27356</v>
      </c>
      <c r="I32" s="29">
        <v>1138.8800000000001</v>
      </c>
      <c r="J32" s="29">
        <v>1134.5899999999999</v>
      </c>
      <c r="K32" s="29">
        <v>1233.69</v>
      </c>
      <c r="L32" s="29">
        <v>1211.33</v>
      </c>
      <c r="M32" s="29">
        <v>1154.42</v>
      </c>
      <c r="N32" s="15">
        <f t="shared" si="19"/>
        <v>1156.18</v>
      </c>
      <c r="O32" s="16">
        <f t="shared" si="16"/>
        <v>31628.5</v>
      </c>
      <c r="P32" s="30">
        <v>1.2457</v>
      </c>
      <c r="Q32" s="30">
        <v>1.4799</v>
      </c>
      <c r="R32" s="30">
        <v>2.5087000000000002</v>
      </c>
      <c r="S32" s="30">
        <v>2.2778999999999998</v>
      </c>
      <c r="T32" s="31">
        <v>1.6468</v>
      </c>
      <c r="U32" s="17">
        <f t="shared" si="17"/>
        <v>1.6474</v>
      </c>
      <c r="W32" s="11">
        <f t="shared" si="18"/>
        <v>1072.995735714286</v>
      </c>
      <c r="X32" s="102">
        <v>967.89000000000033</v>
      </c>
      <c r="Y32" s="113"/>
      <c r="Z32" s="13">
        <f t="shared" si="4"/>
        <v>0.90204459140341553</v>
      </c>
      <c r="AA32" s="15"/>
      <c r="AB32" s="33">
        <f t="shared" si="5"/>
        <v>0.90204459140341553</v>
      </c>
      <c r="AD32" s="15">
        <f t="shared" si="6"/>
        <v>27356</v>
      </c>
      <c r="AE32" s="28">
        <f t="shared" si="7"/>
        <v>0</v>
      </c>
      <c r="AF32" s="32">
        <f t="shared" si="8"/>
        <v>0</v>
      </c>
      <c r="AH32" s="29">
        <v>54.59</v>
      </c>
      <c r="AI32" s="32">
        <v>87.19</v>
      </c>
      <c r="AJ32" s="91"/>
      <c r="AL32" s="15">
        <v>14219</v>
      </c>
      <c r="AM32" s="15">
        <v>13826.18</v>
      </c>
      <c r="AN32" s="35">
        <f t="shared" si="21"/>
        <v>-2.8411318238298625E-2</v>
      </c>
      <c r="AO32" s="15">
        <v>1124.6500000000001</v>
      </c>
      <c r="AP32" s="93" t="s">
        <v>56</v>
      </c>
      <c r="AR32" s="11" t="s">
        <v>59</v>
      </c>
      <c r="AS32" s="15">
        <v>270.26</v>
      </c>
      <c r="AT32" s="36" t="e">
        <f t="shared" si="10"/>
        <v>#VALUE!</v>
      </c>
      <c r="AU32" s="12" t="e">
        <f t="shared" si="11"/>
        <v>#VALUE!</v>
      </c>
      <c r="AV32" s="12" t="e">
        <f t="shared" si="12"/>
        <v>#VALUE!</v>
      </c>
      <c r="AX32" s="92">
        <f t="shared" si="20"/>
        <v>29.659523809523808</v>
      </c>
      <c r="AY32" s="92">
        <f t="shared" si="20"/>
        <v>35.235714285714288</v>
      </c>
      <c r="AZ32" s="92">
        <f t="shared" si="20"/>
        <v>59.730952380952388</v>
      </c>
      <c r="BA32" s="92">
        <f t="shared" si="20"/>
        <v>54.23571428571428</v>
      </c>
      <c r="BB32" s="92">
        <f t="shared" si="20"/>
        <v>39.209523809523809</v>
      </c>
      <c r="BC32" s="92">
        <f t="shared" si="20"/>
        <v>39.223809523809521</v>
      </c>
    </row>
    <row r="33" spans="2:55" ht="15.6" customHeight="1" x14ac:dyDescent="0.2">
      <c r="B33" s="25">
        <v>45312</v>
      </c>
      <c r="C33" s="26">
        <v>5001</v>
      </c>
      <c r="D33" s="27">
        <v>13118</v>
      </c>
      <c r="E33" s="27">
        <v>2681</v>
      </c>
      <c r="F33" s="27">
        <v>2556</v>
      </c>
      <c r="G33" s="28">
        <v>3885</v>
      </c>
      <c r="H33" s="14">
        <f t="shared" si="15"/>
        <v>27241</v>
      </c>
      <c r="I33" s="29">
        <v>1142.3900000000001</v>
      </c>
      <c r="J33" s="29">
        <v>1137.9100000000001</v>
      </c>
      <c r="K33" s="29">
        <v>1233.4100000000001</v>
      </c>
      <c r="L33" s="29">
        <v>1212.3499999999999</v>
      </c>
      <c r="M33" s="29">
        <v>1159.3699999999999</v>
      </c>
      <c r="N33" s="15">
        <f t="shared" si="19"/>
        <v>1158.18</v>
      </c>
      <c r="O33" s="16">
        <f t="shared" si="16"/>
        <v>31549.89</v>
      </c>
      <c r="P33" s="30">
        <v>1.2956000000000001</v>
      </c>
      <c r="Q33" s="30">
        <v>1.5177</v>
      </c>
      <c r="R33" s="30">
        <v>2.4988000000000001</v>
      </c>
      <c r="S33" s="30">
        <v>2.3184</v>
      </c>
      <c r="T33" s="31">
        <v>1.7090000000000001</v>
      </c>
      <c r="U33" s="17">
        <f t="shared" si="17"/>
        <v>1.6758999999999999</v>
      </c>
      <c r="W33" s="11">
        <f>SUMPRODUCT(C33:G33,P33:T33)/42</f>
        <v>1086.9776761904761</v>
      </c>
      <c r="X33" s="102">
        <v>956.38000000000056</v>
      </c>
      <c r="Y33" s="113"/>
      <c r="Z33" s="13">
        <f t="shared" si="4"/>
        <v>0.87985247622731277</v>
      </c>
      <c r="AA33" s="15"/>
      <c r="AB33" s="33">
        <f t="shared" si="5"/>
        <v>0.87985247622731277</v>
      </c>
      <c r="AD33" s="15">
        <f t="shared" si="6"/>
        <v>27241</v>
      </c>
      <c r="AE33" s="28">
        <f t="shared" si="7"/>
        <v>0</v>
      </c>
      <c r="AF33" s="32">
        <f t="shared" si="8"/>
        <v>0</v>
      </c>
      <c r="AH33" s="29">
        <v>54.59</v>
      </c>
      <c r="AI33" s="32">
        <v>87.19</v>
      </c>
      <c r="AJ33" s="91"/>
      <c r="AL33" s="15">
        <v>12217</v>
      </c>
      <c r="AM33" s="15">
        <v>11936.17</v>
      </c>
      <c r="AN33" s="35">
        <f t="shared" si="21"/>
        <v>-2.3527647478211178E-2</v>
      </c>
      <c r="AO33" s="15">
        <v>1114.51</v>
      </c>
      <c r="AP33" s="93" t="s">
        <v>55</v>
      </c>
      <c r="AR33" s="11" t="s">
        <v>59</v>
      </c>
      <c r="AS33" s="15">
        <v>277.54000000000002</v>
      </c>
      <c r="AT33" s="36" t="e">
        <f t="shared" si="10"/>
        <v>#VALUE!</v>
      </c>
      <c r="AU33" s="12" t="e">
        <f t="shared" si="11"/>
        <v>#VALUE!</v>
      </c>
      <c r="AV33" s="12" t="e">
        <f t="shared" si="12"/>
        <v>#VALUE!</v>
      </c>
      <c r="AX33" s="92">
        <f t="shared" si="20"/>
        <v>30.847619047619052</v>
      </c>
      <c r="AY33" s="92">
        <f t="shared" si="20"/>
        <v>36.135714285714286</v>
      </c>
      <c r="AZ33" s="92">
        <f t="shared" si="20"/>
        <v>59.495238095238101</v>
      </c>
      <c r="BA33" s="92">
        <f t="shared" si="20"/>
        <v>55.199999999999996</v>
      </c>
      <c r="BB33" s="92">
        <f t="shared" si="20"/>
        <v>40.690476190476197</v>
      </c>
      <c r="BC33" s="92">
        <f t="shared" si="20"/>
        <v>39.902380952380952</v>
      </c>
    </row>
    <row r="34" spans="2:55" ht="15.6" customHeight="1" x14ac:dyDescent="0.2">
      <c r="B34" s="25">
        <v>45313</v>
      </c>
      <c r="C34" s="26">
        <v>5000</v>
      </c>
      <c r="D34" s="27">
        <v>12941</v>
      </c>
      <c r="E34" s="27">
        <v>2944</v>
      </c>
      <c r="F34" s="27">
        <v>2577</v>
      </c>
      <c r="G34" s="28">
        <v>3797</v>
      </c>
      <c r="H34" s="14">
        <f t="shared" si="15"/>
        <v>27259</v>
      </c>
      <c r="I34" s="29">
        <v>1137.44</v>
      </c>
      <c r="J34" s="29">
        <v>1138.73</v>
      </c>
      <c r="K34" s="29">
        <v>1234.47</v>
      </c>
      <c r="L34" s="29">
        <v>1208.46</v>
      </c>
      <c r="M34" s="29">
        <v>1160.05</v>
      </c>
      <c r="N34" s="15">
        <f t="shared" si="19"/>
        <v>1158.4000000000001</v>
      </c>
      <c r="O34" s="16">
        <f t="shared" si="16"/>
        <v>31576.7</v>
      </c>
      <c r="P34" s="30">
        <v>1.2241</v>
      </c>
      <c r="Q34" s="30">
        <v>1.5324</v>
      </c>
      <c r="R34" s="30">
        <v>2.5204</v>
      </c>
      <c r="S34" s="30">
        <v>2.3060999999999998</v>
      </c>
      <c r="T34" s="31">
        <v>1.7115</v>
      </c>
      <c r="U34" s="17">
        <f t="shared" si="17"/>
        <v>1.6806000000000001</v>
      </c>
      <c r="W34" s="11">
        <f t="shared" si="18"/>
        <v>1090.7793142857142</v>
      </c>
      <c r="X34" s="102">
        <v>966.13999999999942</v>
      </c>
      <c r="Y34" s="113"/>
      <c r="Z34" s="13">
        <f t="shared" si="4"/>
        <v>0.88573370190162282</v>
      </c>
      <c r="AA34" s="15"/>
      <c r="AB34" s="33">
        <f t="shared" si="5"/>
        <v>0.88573370190162282</v>
      </c>
      <c r="AD34" s="15">
        <f t="shared" si="6"/>
        <v>27259</v>
      </c>
      <c r="AE34" s="28">
        <f t="shared" si="7"/>
        <v>0</v>
      </c>
      <c r="AF34" s="32">
        <f t="shared" si="8"/>
        <v>-3.4540107662905937E-12</v>
      </c>
      <c r="AH34" s="29">
        <v>52.87</v>
      </c>
      <c r="AI34" s="32">
        <v>87.19</v>
      </c>
      <c r="AJ34" s="91"/>
      <c r="AL34" s="15">
        <v>10375</v>
      </c>
      <c r="AM34" s="15">
        <v>9866.11</v>
      </c>
      <c r="AN34" s="35">
        <f t="shared" si="21"/>
        <v>-5.1579599254417331E-2</v>
      </c>
      <c r="AO34" s="15">
        <v>1109.8</v>
      </c>
      <c r="AP34" s="93" t="s">
        <v>58</v>
      </c>
      <c r="AR34" s="11" t="s">
        <v>59</v>
      </c>
      <c r="AS34" s="15">
        <v>280.02</v>
      </c>
      <c r="AT34" s="36" t="e">
        <f t="shared" si="10"/>
        <v>#VALUE!</v>
      </c>
      <c r="AU34" s="12" t="e">
        <f t="shared" si="11"/>
        <v>#VALUE!</v>
      </c>
      <c r="AV34" s="12" t="e">
        <f t="shared" si="12"/>
        <v>#VALUE!</v>
      </c>
      <c r="AX34" s="92">
        <f t="shared" si="20"/>
        <v>29.145238095238096</v>
      </c>
      <c r="AY34" s="92">
        <f t="shared" si="20"/>
        <v>36.485714285714288</v>
      </c>
      <c r="AZ34" s="92">
        <f t="shared" si="20"/>
        <v>60.009523809523813</v>
      </c>
      <c r="BA34" s="92">
        <f t="shared" si="20"/>
        <v>54.907142857142858</v>
      </c>
      <c r="BB34" s="92">
        <f t="shared" si="20"/>
        <v>40.75</v>
      </c>
      <c r="BC34" s="92">
        <f t="shared" si="20"/>
        <v>40.01428571428572</v>
      </c>
    </row>
    <row r="35" spans="2:55" ht="15.6" customHeight="1" x14ac:dyDescent="0.2">
      <c r="B35" s="25">
        <v>45314</v>
      </c>
      <c r="C35" s="26">
        <v>5000</v>
      </c>
      <c r="D35" s="27">
        <v>13353</v>
      </c>
      <c r="E35" s="27">
        <v>3098</v>
      </c>
      <c r="F35" s="27">
        <v>2490</v>
      </c>
      <c r="G35" s="28">
        <v>3237</v>
      </c>
      <c r="H35" s="14">
        <f t="shared" si="15"/>
        <v>27178</v>
      </c>
      <c r="I35" s="29">
        <v>1137.95</v>
      </c>
      <c r="J35" s="29">
        <v>1138.45</v>
      </c>
      <c r="K35" s="29">
        <v>1234.3399999999999</v>
      </c>
      <c r="L35" s="29">
        <v>1217.5899999999999</v>
      </c>
      <c r="M35" s="29">
        <v>1174.6500000000001</v>
      </c>
      <c r="N35" s="15">
        <f t="shared" si="19"/>
        <v>1160.8499999999999</v>
      </c>
      <c r="O35" s="16">
        <f t="shared" si="16"/>
        <v>31549.599999999999</v>
      </c>
      <c r="P35" s="30">
        <v>1.2302999999999999</v>
      </c>
      <c r="Q35" s="30">
        <v>1.5336000000000001</v>
      </c>
      <c r="R35" s="30">
        <v>2.52</v>
      </c>
      <c r="S35" s="30">
        <v>2.3637999999999999</v>
      </c>
      <c r="T35" s="31">
        <v>1.9094</v>
      </c>
      <c r="U35" s="17">
        <f t="shared" si="17"/>
        <v>1.7111000000000001</v>
      </c>
      <c r="W35" s="11">
        <f t="shared" si="18"/>
        <v>1107.2193000000002</v>
      </c>
      <c r="X35" s="102">
        <v>1000.170000000001</v>
      </c>
      <c r="Y35" s="113"/>
      <c r="Z35" s="13">
        <f t="shared" si="4"/>
        <v>0.90331698517177295</v>
      </c>
      <c r="AA35" s="15"/>
      <c r="AB35" s="33">
        <f t="shared" si="5"/>
        <v>0.90331698517177295</v>
      </c>
      <c r="AD35" s="15">
        <f t="shared" si="6"/>
        <v>27178</v>
      </c>
      <c r="AE35" s="28">
        <f t="shared" si="7"/>
        <v>0</v>
      </c>
      <c r="AF35" s="32">
        <f t="shared" si="8"/>
        <v>0</v>
      </c>
      <c r="AH35" s="29">
        <v>54.58</v>
      </c>
      <c r="AI35" s="32">
        <v>87.12</v>
      </c>
      <c r="AJ35" s="91"/>
      <c r="AL35" s="15">
        <v>11098</v>
      </c>
      <c r="AM35" s="15">
        <v>10541.8</v>
      </c>
      <c r="AN35" s="35">
        <f t="shared" si="21"/>
        <v>-5.2761387998254639E-2</v>
      </c>
      <c r="AO35" s="15">
        <v>1112.6600000000001</v>
      </c>
      <c r="AP35" s="93" t="s">
        <v>58</v>
      </c>
      <c r="AR35" s="11" t="s">
        <v>59</v>
      </c>
      <c r="AS35" s="15">
        <v>275.77999999999997</v>
      </c>
      <c r="AT35" s="36" t="e">
        <f t="shared" si="10"/>
        <v>#VALUE!</v>
      </c>
      <c r="AU35" s="12" t="e">
        <f t="shared" si="11"/>
        <v>#VALUE!</v>
      </c>
      <c r="AV35" s="12" t="e">
        <f t="shared" si="12"/>
        <v>#VALUE!</v>
      </c>
      <c r="AX35" s="92">
        <f t="shared" si="20"/>
        <v>29.292857142857141</v>
      </c>
      <c r="AY35" s="92">
        <f t="shared" si="20"/>
        <v>36.514285714285712</v>
      </c>
      <c r="AZ35" s="92">
        <f t="shared" si="20"/>
        <v>60</v>
      </c>
      <c r="BA35" s="92">
        <f t="shared" si="20"/>
        <v>56.280952380952378</v>
      </c>
      <c r="BB35" s="92">
        <f t="shared" si="20"/>
        <v>45.461904761904762</v>
      </c>
      <c r="BC35" s="92">
        <f t="shared" si="20"/>
        <v>40.740476190476194</v>
      </c>
    </row>
    <row r="36" spans="2:55" ht="15.6" customHeight="1" x14ac:dyDescent="0.2">
      <c r="B36" s="25">
        <v>45315</v>
      </c>
      <c r="C36" s="26">
        <v>5324</v>
      </c>
      <c r="D36" s="27">
        <v>13005</v>
      </c>
      <c r="E36" s="27">
        <v>3077</v>
      </c>
      <c r="F36" s="27">
        <v>2222</v>
      </c>
      <c r="G36" s="28">
        <v>3009</v>
      </c>
      <c r="H36" s="14">
        <f t="shared" si="15"/>
        <v>26637</v>
      </c>
      <c r="I36" s="29">
        <v>1136.77</v>
      </c>
      <c r="J36" s="29">
        <v>1138.08</v>
      </c>
      <c r="K36" s="29">
        <v>1234.21</v>
      </c>
      <c r="L36" s="29">
        <v>1221.1600000000001</v>
      </c>
      <c r="M36" s="29">
        <v>1178.5999999999999</v>
      </c>
      <c r="N36" s="15">
        <f t="shared" si="19"/>
        <v>1160.43</v>
      </c>
      <c r="O36" s="16">
        <f t="shared" si="16"/>
        <v>30910.38</v>
      </c>
      <c r="P36" s="30">
        <v>1.2170000000000001</v>
      </c>
      <c r="Q36" s="30">
        <v>1.5225</v>
      </c>
      <c r="R36" s="30">
        <v>2.5179999999999998</v>
      </c>
      <c r="S36" s="30">
        <v>2.3940999999999999</v>
      </c>
      <c r="T36" s="31">
        <v>1.9631000000000001</v>
      </c>
      <c r="U36" s="17">
        <f t="shared" si="17"/>
        <v>1.6989000000000001</v>
      </c>
      <c r="W36" s="11">
        <f t="shared" si="18"/>
        <v>1077.4753476190476</v>
      </c>
      <c r="X36" s="102">
        <v>943.4099999999994</v>
      </c>
      <c r="Y36" s="113"/>
      <c r="Z36" s="13">
        <f t="shared" si="4"/>
        <v>0.87557455684225227</v>
      </c>
      <c r="AA36" s="15"/>
      <c r="AB36" s="33">
        <f t="shared" si="5"/>
        <v>0.87557455684225227</v>
      </c>
      <c r="AD36" s="15">
        <f t="shared" si="6"/>
        <v>26637</v>
      </c>
      <c r="AE36" s="28">
        <f t="shared" si="7"/>
        <v>0</v>
      </c>
      <c r="AF36" s="32">
        <f t="shared" si="8"/>
        <v>-3.5174366530554837E-12</v>
      </c>
      <c r="AH36" s="29">
        <v>54.34</v>
      </c>
      <c r="AI36" s="32">
        <v>87.12</v>
      </c>
      <c r="AJ36" s="91"/>
      <c r="AL36" s="15">
        <v>11113</v>
      </c>
      <c r="AM36" s="15">
        <v>10528.47</v>
      </c>
      <c r="AN36" s="35">
        <f t="shared" si="21"/>
        <v>-5.5518988039097862E-2</v>
      </c>
      <c r="AO36" s="15">
        <v>1104.02</v>
      </c>
      <c r="AP36" s="93" t="s">
        <v>58</v>
      </c>
      <c r="AR36" s="11" t="s">
        <v>59</v>
      </c>
      <c r="AS36" s="15"/>
      <c r="AT36" s="36" t="e">
        <f t="shared" si="10"/>
        <v>#VALUE!</v>
      </c>
      <c r="AU36" s="12" t="e">
        <f t="shared" si="11"/>
        <v>#VALUE!</v>
      </c>
      <c r="AV36" s="12" t="e">
        <f t="shared" si="12"/>
        <v>#VALUE!</v>
      </c>
      <c r="AX36" s="92">
        <f t="shared" si="20"/>
        <v>28.976190476190478</v>
      </c>
      <c r="AY36" s="92">
        <f t="shared" si="20"/>
        <v>36.25</v>
      </c>
      <c r="AZ36" s="92">
        <f t="shared" si="20"/>
        <v>59.952380952380942</v>
      </c>
      <c r="BA36" s="92">
        <f t="shared" si="20"/>
        <v>57.002380952380953</v>
      </c>
      <c r="BB36" s="92">
        <f t="shared" si="20"/>
        <v>46.740476190476194</v>
      </c>
      <c r="BC36" s="92">
        <f t="shared" si="20"/>
        <v>40.450000000000003</v>
      </c>
    </row>
    <row r="37" spans="2:55" ht="15.6" customHeight="1" x14ac:dyDescent="0.2">
      <c r="B37" s="25">
        <v>45316</v>
      </c>
      <c r="C37" s="26">
        <v>5001</v>
      </c>
      <c r="D37" s="27">
        <v>12563</v>
      </c>
      <c r="E37" s="27">
        <v>3112</v>
      </c>
      <c r="F37" s="27">
        <v>2623</v>
      </c>
      <c r="G37" s="28">
        <v>3075</v>
      </c>
      <c r="H37" s="14">
        <f t="shared" si="15"/>
        <v>26374</v>
      </c>
      <c r="I37" s="29">
        <v>1138.3800000000001</v>
      </c>
      <c r="J37" s="29">
        <v>1138.97</v>
      </c>
      <c r="K37" s="29">
        <v>1233.3800000000001</v>
      </c>
      <c r="L37" s="29">
        <v>1217.55</v>
      </c>
      <c r="M37" s="29">
        <v>1181.08</v>
      </c>
      <c r="N37" s="15">
        <f t="shared" si="19"/>
        <v>1162.72</v>
      </c>
      <c r="O37" s="16">
        <f t="shared" si="16"/>
        <v>30665.65</v>
      </c>
      <c r="P37" s="30">
        <v>1.2412000000000001</v>
      </c>
      <c r="Q37" s="30">
        <v>1.5371999999999999</v>
      </c>
      <c r="R37" s="30">
        <v>2.5063</v>
      </c>
      <c r="S37" s="30">
        <v>2.3595999999999999</v>
      </c>
      <c r="T37" s="31">
        <v>1.994</v>
      </c>
      <c r="U37" s="17">
        <f t="shared" si="17"/>
        <v>1.7304999999999999</v>
      </c>
      <c r="W37" s="11">
        <f t="shared" si="18"/>
        <v>1086.6540761904762</v>
      </c>
      <c r="X37" s="102">
        <v>973.17999999999938</v>
      </c>
      <c r="Y37" s="113"/>
      <c r="Z37" s="13">
        <f t="shared" si="4"/>
        <v>0.8955747936010261</v>
      </c>
      <c r="AA37" s="15"/>
      <c r="AB37" s="33">
        <f t="shared" si="5"/>
        <v>0.8955747936010261</v>
      </c>
      <c r="AD37" s="15">
        <f t="shared" si="6"/>
        <v>26374</v>
      </c>
      <c r="AE37" s="28">
        <f t="shared" si="7"/>
        <v>0</v>
      </c>
      <c r="AF37" s="32">
        <f t="shared" si="8"/>
        <v>0</v>
      </c>
      <c r="AH37" s="29">
        <v>54.37</v>
      </c>
      <c r="AI37" s="32">
        <v>86.68</v>
      </c>
      <c r="AJ37" s="91"/>
      <c r="AL37" s="15">
        <v>11098</v>
      </c>
      <c r="AM37" s="15">
        <v>10564.45</v>
      </c>
      <c r="AN37" s="35">
        <f t="shared" si="21"/>
        <v>-5.0504285599344903E-2</v>
      </c>
      <c r="AO37" s="15">
        <v>1088.1199999999999</v>
      </c>
      <c r="AP37" s="93" t="s">
        <v>58</v>
      </c>
      <c r="AR37" s="11" t="s">
        <v>59</v>
      </c>
      <c r="AS37" s="15"/>
      <c r="AT37" s="36" t="e">
        <f t="shared" si="10"/>
        <v>#VALUE!</v>
      </c>
      <c r="AU37" s="12" t="e">
        <f t="shared" si="11"/>
        <v>#VALUE!</v>
      </c>
      <c r="AV37" s="12" t="e">
        <f t="shared" si="12"/>
        <v>#VALUE!</v>
      </c>
      <c r="AX37" s="92">
        <f t="shared" si="20"/>
        <v>29.552380952380954</v>
      </c>
      <c r="AY37" s="92">
        <f t="shared" si="20"/>
        <v>36.6</v>
      </c>
      <c r="AZ37" s="92">
        <f t="shared" si="20"/>
        <v>59.673809523809524</v>
      </c>
      <c r="BA37" s="92">
        <f t="shared" si="20"/>
        <v>56.180952380952377</v>
      </c>
      <c r="BB37" s="92">
        <f t="shared" si="20"/>
        <v>47.476190476190474</v>
      </c>
      <c r="BC37" s="92">
        <f t="shared" si="20"/>
        <v>41.202380952380949</v>
      </c>
    </row>
    <row r="38" spans="2:55" ht="15.6" customHeight="1" x14ac:dyDescent="0.2">
      <c r="B38" s="25">
        <v>45317</v>
      </c>
      <c r="C38" s="26">
        <v>5002</v>
      </c>
      <c r="D38" s="27">
        <v>12931</v>
      </c>
      <c r="E38" s="27">
        <v>3160</v>
      </c>
      <c r="F38" s="27">
        <v>2648</v>
      </c>
      <c r="G38" s="28">
        <v>3111</v>
      </c>
      <c r="H38" s="14">
        <f t="shared" si="15"/>
        <v>26852</v>
      </c>
      <c r="I38" s="29">
        <v>1137.05</v>
      </c>
      <c r="J38" s="29">
        <v>1139.04</v>
      </c>
      <c r="K38" s="29">
        <v>1234.25</v>
      </c>
      <c r="L38" s="29">
        <v>1218.54</v>
      </c>
      <c r="M38" s="29">
        <v>1180.78</v>
      </c>
      <c r="N38" s="15">
        <f t="shared" si="19"/>
        <v>1162.55</v>
      </c>
      <c r="O38" s="16">
        <f t="shared" si="16"/>
        <v>31216.78</v>
      </c>
      <c r="P38" s="30">
        <v>1.2261</v>
      </c>
      <c r="Q38" s="30">
        <v>1.5355000000000001</v>
      </c>
      <c r="R38" s="30">
        <v>2.5175999999999998</v>
      </c>
      <c r="S38" s="30">
        <v>2.3662000000000001</v>
      </c>
      <c r="T38" s="31">
        <v>1.9951000000000001</v>
      </c>
      <c r="U38" s="17">
        <f t="shared" si="17"/>
        <v>1.7285999999999999</v>
      </c>
      <c r="W38" s="11">
        <f t="shared" si="18"/>
        <v>1105.1564857142857</v>
      </c>
      <c r="X38" s="102">
        <v>999.96000000000026</v>
      </c>
      <c r="Y38" s="113"/>
      <c r="Z38" s="13">
        <f t="shared" si="4"/>
        <v>0.90481304043897925</v>
      </c>
      <c r="AA38" s="15"/>
      <c r="AB38" s="33">
        <f t="shared" si="5"/>
        <v>0.90481304043897925</v>
      </c>
      <c r="AD38" s="15">
        <f t="shared" si="6"/>
        <v>26852</v>
      </c>
      <c r="AE38" s="28">
        <f t="shared" ref="AE38:AE101" si="22">+H38-AD38</f>
        <v>0</v>
      </c>
      <c r="AF38" s="32">
        <f t="shared" si="8"/>
        <v>0</v>
      </c>
      <c r="AH38" s="29">
        <v>56.06</v>
      </c>
      <c r="AI38" s="32">
        <v>86.68</v>
      </c>
      <c r="AJ38" s="91"/>
      <c r="AL38" s="15">
        <v>11099</v>
      </c>
      <c r="AM38" s="15">
        <v>10435.19</v>
      </c>
      <c r="AN38" s="35">
        <f t="shared" si="21"/>
        <v>-6.3612641456456426E-2</v>
      </c>
      <c r="AO38" s="15">
        <v>1095.6600000000001</v>
      </c>
      <c r="AP38" s="93" t="s">
        <v>56</v>
      </c>
      <c r="AR38" s="11" t="s">
        <v>59</v>
      </c>
      <c r="AS38" s="15">
        <v>288</v>
      </c>
      <c r="AT38" s="36" t="e">
        <f t="shared" si="10"/>
        <v>#VALUE!</v>
      </c>
      <c r="AU38" s="12" t="e">
        <f t="shared" si="11"/>
        <v>#VALUE!</v>
      </c>
      <c r="AV38" s="12" t="e">
        <f t="shared" si="12"/>
        <v>#VALUE!</v>
      </c>
      <c r="AX38" s="92">
        <f t="shared" si="20"/>
        <v>29.192857142857143</v>
      </c>
      <c r="AY38" s="92">
        <f t="shared" si="20"/>
        <v>36.55952380952381</v>
      </c>
      <c r="AZ38" s="92">
        <f t="shared" si="20"/>
        <v>59.942857142857136</v>
      </c>
      <c r="BA38" s="92">
        <f t="shared" si="20"/>
        <v>56.338095238095242</v>
      </c>
      <c r="BB38" s="92">
        <f t="shared" si="20"/>
        <v>47.502380952380953</v>
      </c>
      <c r="BC38" s="92">
        <f t="shared" si="20"/>
        <v>41.157142857142858</v>
      </c>
    </row>
    <row r="39" spans="2:55" ht="15.6" customHeight="1" x14ac:dyDescent="0.2">
      <c r="B39" s="25">
        <v>45318</v>
      </c>
      <c r="C39" s="26">
        <v>5000</v>
      </c>
      <c r="D39" s="27">
        <v>12539</v>
      </c>
      <c r="E39" s="27">
        <v>3102</v>
      </c>
      <c r="F39" s="27">
        <v>2630</v>
      </c>
      <c r="G39" s="28">
        <v>3293</v>
      </c>
      <c r="H39" s="14">
        <f t="shared" si="15"/>
        <v>26564</v>
      </c>
      <c r="I39" s="29">
        <v>1138.4100000000001</v>
      </c>
      <c r="J39" s="29">
        <v>1139.82</v>
      </c>
      <c r="K39" s="29">
        <v>1233.33</v>
      </c>
      <c r="L39" s="29">
        <v>1220.3800000000001</v>
      </c>
      <c r="M39" s="29">
        <v>1177.05</v>
      </c>
      <c r="N39" s="15">
        <f t="shared" si="19"/>
        <v>1163.07</v>
      </c>
      <c r="O39" s="16">
        <f t="shared" si="16"/>
        <v>30895.67</v>
      </c>
      <c r="P39" s="30">
        <v>1.24</v>
      </c>
      <c r="Q39" s="30">
        <v>1.5468</v>
      </c>
      <c r="R39" s="30">
        <v>2.5059999999999998</v>
      </c>
      <c r="S39" s="30">
        <v>2.3932000000000002</v>
      </c>
      <c r="T39" s="31">
        <v>1.9534</v>
      </c>
      <c r="U39" s="17">
        <f t="shared" si="17"/>
        <v>1.7353000000000001</v>
      </c>
      <c r="W39" s="11">
        <f>SUMPRODUCT(C39:G39,P39:T39)/42</f>
        <v>1097.5142714285714</v>
      </c>
      <c r="X39" s="102">
        <v>1004.3599999999997</v>
      </c>
      <c r="Y39" s="113"/>
      <c r="Z39" s="13">
        <f t="shared" si="4"/>
        <v>0.91512249648715893</v>
      </c>
      <c r="AA39" s="15"/>
      <c r="AB39" s="33">
        <f t="shared" si="5"/>
        <v>0.91512249648715882</v>
      </c>
      <c r="AD39" s="15">
        <f t="shared" si="6"/>
        <v>26564</v>
      </c>
      <c r="AE39" s="28">
        <f t="shared" si="22"/>
        <v>0</v>
      </c>
      <c r="AF39" s="32">
        <f t="shared" si="8"/>
        <v>-3.6381777590577259E-12</v>
      </c>
      <c r="AH39" s="29">
        <v>57.23</v>
      </c>
      <c r="AI39" s="32">
        <v>86.68</v>
      </c>
      <c r="AJ39" s="91"/>
      <c r="AL39" s="15">
        <v>11083</v>
      </c>
      <c r="AM39" s="15">
        <v>10487.35</v>
      </c>
      <c r="AN39" s="35">
        <f t="shared" si="21"/>
        <v>-5.6796998288414099E-2</v>
      </c>
      <c r="AO39" s="15">
        <v>1100.0899999999999</v>
      </c>
      <c r="AP39" s="93" t="s">
        <v>56</v>
      </c>
      <c r="AR39" s="11" t="s">
        <v>59</v>
      </c>
      <c r="AS39" s="15">
        <v>286.41000000000003</v>
      </c>
      <c r="AT39" s="36" t="e">
        <f t="shared" si="10"/>
        <v>#VALUE!</v>
      </c>
      <c r="AU39" s="12" t="e">
        <f t="shared" si="11"/>
        <v>#VALUE!</v>
      </c>
      <c r="AV39" s="12" t="e">
        <f t="shared" si="12"/>
        <v>#VALUE!</v>
      </c>
      <c r="AX39" s="92">
        <f t="shared" si="20"/>
        <v>29.523809523809526</v>
      </c>
      <c r="AY39" s="92">
        <f t="shared" si="20"/>
        <v>36.828571428571429</v>
      </c>
      <c r="AZ39" s="92">
        <f t="shared" si="20"/>
        <v>59.666666666666657</v>
      </c>
      <c r="BA39" s="92">
        <f t="shared" si="20"/>
        <v>56.980952380952388</v>
      </c>
      <c r="BB39" s="92">
        <f t="shared" si="20"/>
        <v>46.509523809523813</v>
      </c>
      <c r="BC39" s="92">
        <f t="shared" si="20"/>
        <v>41.31666666666667</v>
      </c>
    </row>
    <row r="40" spans="2:55" ht="15.6" customHeight="1" x14ac:dyDescent="0.2">
      <c r="B40" s="25">
        <v>45319</v>
      </c>
      <c r="C40" s="26">
        <v>5000</v>
      </c>
      <c r="D40" s="27">
        <v>12334</v>
      </c>
      <c r="E40" s="27">
        <v>3150</v>
      </c>
      <c r="F40" s="27">
        <v>2635</v>
      </c>
      <c r="G40" s="28">
        <v>3149</v>
      </c>
      <c r="H40" s="14">
        <f t="shared" si="15"/>
        <v>26268</v>
      </c>
      <c r="I40" s="29">
        <v>1138.4100000000001</v>
      </c>
      <c r="J40" s="29">
        <v>1140.3499999999999</v>
      </c>
      <c r="K40" s="29">
        <v>1233.73</v>
      </c>
      <c r="L40" s="29">
        <v>1220.4000000000001</v>
      </c>
      <c r="M40" s="29">
        <v>1182.9100000000001</v>
      </c>
      <c r="N40" s="15">
        <f t="shared" si="19"/>
        <v>1164.31</v>
      </c>
      <c r="O40" s="16">
        <f t="shared" si="16"/>
        <v>30584.11</v>
      </c>
      <c r="P40" s="30">
        <v>1.24</v>
      </c>
      <c r="Q40" s="30">
        <v>1.5504</v>
      </c>
      <c r="R40" s="30">
        <v>2.5124</v>
      </c>
      <c r="S40" s="30">
        <v>2.3896999999999999</v>
      </c>
      <c r="T40" s="31">
        <v>2.0244</v>
      </c>
      <c r="U40" s="17">
        <f t="shared" si="17"/>
        <v>1.7477</v>
      </c>
      <c r="W40" s="11">
        <f t="shared" si="18"/>
        <v>1093.0568738095237</v>
      </c>
      <c r="X40" s="102">
        <v>970.2800000000002</v>
      </c>
      <c r="Y40" s="113"/>
      <c r="Z40" s="13">
        <f t="shared" si="4"/>
        <v>0.88767567658065094</v>
      </c>
      <c r="AA40" s="15"/>
      <c r="AB40" s="33">
        <f t="shared" si="5"/>
        <v>0.88767567658065094</v>
      </c>
      <c r="AD40" s="15">
        <f t="shared" si="6"/>
        <v>26268</v>
      </c>
      <c r="AE40" s="28">
        <f t="shared" si="22"/>
        <v>0</v>
      </c>
      <c r="AF40" s="32">
        <f t="shared" si="8"/>
        <v>0</v>
      </c>
      <c r="AH40" s="29">
        <v>57.23</v>
      </c>
      <c r="AI40" s="32">
        <v>86.68</v>
      </c>
      <c r="AJ40" s="91"/>
      <c r="AL40" s="15">
        <v>11094</v>
      </c>
      <c r="AM40" s="15">
        <v>10410.4</v>
      </c>
      <c r="AN40" s="35">
        <f t="shared" si="21"/>
        <v>-6.5665104126642629E-2</v>
      </c>
      <c r="AO40" s="15">
        <v>1097.45</v>
      </c>
      <c r="AP40" s="93" t="s">
        <v>58</v>
      </c>
      <c r="AR40" s="11" t="s">
        <v>59</v>
      </c>
      <c r="AS40" s="15">
        <v>281.88</v>
      </c>
      <c r="AT40" s="36" t="e">
        <f t="shared" si="10"/>
        <v>#VALUE!</v>
      </c>
      <c r="AU40" s="12" t="e">
        <f t="shared" si="11"/>
        <v>#VALUE!</v>
      </c>
      <c r="AV40" s="12" t="e">
        <f t="shared" si="12"/>
        <v>#VALUE!</v>
      </c>
      <c r="AX40" s="92">
        <f t="shared" si="20"/>
        <v>29.523809523809526</v>
      </c>
      <c r="AY40" s="92">
        <f t="shared" si="20"/>
        <v>36.914285714285711</v>
      </c>
      <c r="AZ40" s="92">
        <f t="shared" si="20"/>
        <v>59.819047619047616</v>
      </c>
      <c r="BA40" s="92">
        <f t="shared" si="20"/>
        <v>56.897619047619045</v>
      </c>
      <c r="BB40" s="92">
        <f t="shared" si="20"/>
        <v>48.2</v>
      </c>
      <c r="BC40" s="92">
        <f t="shared" si="20"/>
        <v>41.611904761904761</v>
      </c>
    </row>
    <row r="41" spans="2:55" ht="15.6" customHeight="1" x14ac:dyDescent="0.2">
      <c r="B41" s="25">
        <v>45320</v>
      </c>
      <c r="C41" s="26">
        <v>5000</v>
      </c>
      <c r="D41" s="27">
        <v>11837</v>
      </c>
      <c r="E41" s="27">
        <v>3179</v>
      </c>
      <c r="F41" s="27">
        <v>2586</v>
      </c>
      <c r="G41" s="28">
        <v>3064</v>
      </c>
      <c r="H41" s="14">
        <f t="shared" si="15"/>
        <v>25666</v>
      </c>
      <c r="I41" s="29">
        <v>1138.4100000000001</v>
      </c>
      <c r="J41" s="29">
        <v>1137.69</v>
      </c>
      <c r="K41" s="29">
        <v>1231.49</v>
      </c>
      <c r="L41" s="29">
        <v>1218.97</v>
      </c>
      <c r="M41" s="29">
        <v>1181.52</v>
      </c>
      <c r="N41" s="15">
        <f t="shared" si="19"/>
        <v>1162.8699999999999</v>
      </c>
      <c r="O41" s="16">
        <f t="shared" si="16"/>
        <v>29846.23</v>
      </c>
      <c r="P41" s="30">
        <v>1.24</v>
      </c>
      <c r="Q41" s="30">
        <v>1.5152000000000001</v>
      </c>
      <c r="R41" s="30">
        <v>2.4832000000000001</v>
      </c>
      <c r="S41" s="30">
        <v>2.3776999999999999</v>
      </c>
      <c r="T41" s="31">
        <v>2.0042</v>
      </c>
      <c r="U41" s="17">
        <f t="shared" si="17"/>
        <v>1.7267999999999999</v>
      </c>
      <c r="W41" s="11">
        <f t="shared" si="18"/>
        <v>1055.2170523809525</v>
      </c>
      <c r="X41" s="102">
        <v>933.83000000000038</v>
      </c>
      <c r="Y41" s="113"/>
      <c r="Z41" s="13">
        <f t="shared" si="4"/>
        <v>0.88496484954724819</v>
      </c>
      <c r="AA41" s="15"/>
      <c r="AB41" s="33">
        <f t="shared" si="5"/>
        <v>0.88496484954724819</v>
      </c>
      <c r="AD41" s="15">
        <f t="shared" si="6"/>
        <v>25666</v>
      </c>
      <c r="AE41" s="28">
        <f t="shared" si="22"/>
        <v>0</v>
      </c>
      <c r="AF41" s="32">
        <f t="shared" si="8"/>
        <v>0</v>
      </c>
      <c r="AH41" s="29">
        <v>56.07</v>
      </c>
      <c r="AI41" s="32">
        <v>85.72</v>
      </c>
      <c r="AJ41" s="91"/>
      <c r="AL41" s="15">
        <v>11089</v>
      </c>
      <c r="AM41" s="15">
        <v>10519.5</v>
      </c>
      <c r="AN41" s="35">
        <f t="shared" si="21"/>
        <v>-5.4137554066257899E-2</v>
      </c>
      <c r="AO41" s="15">
        <v>1112.17</v>
      </c>
      <c r="AP41" s="93" t="s">
        <v>58</v>
      </c>
      <c r="AR41" s="11" t="s">
        <v>59</v>
      </c>
      <c r="AS41" s="15">
        <v>262.14999999999998</v>
      </c>
      <c r="AT41" s="36" t="e">
        <f t="shared" si="10"/>
        <v>#VALUE!</v>
      </c>
      <c r="AU41" s="12" t="e">
        <f t="shared" si="11"/>
        <v>#VALUE!</v>
      </c>
      <c r="AV41" s="12" t="e">
        <f t="shared" si="12"/>
        <v>#VALUE!</v>
      </c>
      <c r="AX41" s="92">
        <f t="shared" si="20"/>
        <v>29.523809523809526</v>
      </c>
      <c r="AY41" s="92">
        <f t="shared" si="20"/>
        <v>36.076190476190476</v>
      </c>
      <c r="AZ41" s="92">
        <f t="shared" si="20"/>
        <v>59.12380952380952</v>
      </c>
      <c r="BA41" s="92">
        <f t="shared" si="20"/>
        <v>56.611904761904761</v>
      </c>
      <c r="BB41" s="92">
        <f t="shared" si="20"/>
        <v>47.719047619047622</v>
      </c>
      <c r="BC41" s="92">
        <f t="shared" si="20"/>
        <v>41.114285714285714</v>
      </c>
    </row>
    <row r="42" spans="2:55" ht="15.6" customHeight="1" x14ac:dyDescent="0.2">
      <c r="B42" s="25">
        <v>45321</v>
      </c>
      <c r="C42" s="26">
        <v>5000</v>
      </c>
      <c r="D42" s="27">
        <v>11594</v>
      </c>
      <c r="E42" s="27">
        <v>3135</v>
      </c>
      <c r="F42" s="27">
        <v>2660</v>
      </c>
      <c r="G42" s="28">
        <v>3200</v>
      </c>
      <c r="H42" s="14">
        <f t="shared" si="15"/>
        <v>25589</v>
      </c>
      <c r="I42" s="29">
        <v>1138.4100000000001</v>
      </c>
      <c r="J42" s="29">
        <v>1140.58</v>
      </c>
      <c r="K42" s="29">
        <v>1232.99</v>
      </c>
      <c r="L42" s="29">
        <v>1219.93</v>
      </c>
      <c r="M42" s="29">
        <v>1180.18</v>
      </c>
      <c r="N42" s="15">
        <f t="shared" si="19"/>
        <v>1164.68</v>
      </c>
      <c r="O42" s="16">
        <f t="shared" si="16"/>
        <v>29802.95</v>
      </c>
      <c r="P42" s="30">
        <v>1.24</v>
      </c>
      <c r="Q42" s="30">
        <v>1.5515000000000001</v>
      </c>
      <c r="R42" s="30">
        <v>2.4998999999999998</v>
      </c>
      <c r="S42" s="30">
        <v>2.3835999999999999</v>
      </c>
      <c r="T42" s="31">
        <v>1.9876</v>
      </c>
      <c r="U42" s="17">
        <f t="shared" si="17"/>
        <v>1.7479</v>
      </c>
      <c r="W42" s="11">
        <f t="shared" si="18"/>
        <v>1064.9041309523809</v>
      </c>
      <c r="X42" s="102">
        <v>962.55999999999881</v>
      </c>
      <c r="Y42" s="113"/>
      <c r="Z42" s="13">
        <f t="shared" si="4"/>
        <v>0.90389357316056973</v>
      </c>
      <c r="AA42" s="15"/>
      <c r="AB42" s="33">
        <f t="shared" si="5"/>
        <v>0.90389357316056973</v>
      </c>
      <c r="AD42" s="15">
        <f t="shared" si="6"/>
        <v>25589</v>
      </c>
      <c r="AE42" s="28">
        <f t="shared" si="22"/>
        <v>0</v>
      </c>
      <c r="AF42" s="32">
        <f t="shared" si="8"/>
        <v>0</v>
      </c>
      <c r="AH42" s="29">
        <v>56.6</v>
      </c>
      <c r="AI42" s="32">
        <v>85.72</v>
      </c>
      <c r="AJ42" s="91"/>
      <c r="AL42" s="15">
        <v>11071</v>
      </c>
      <c r="AM42" s="15">
        <v>10482.66</v>
      </c>
      <c r="AN42" s="35">
        <f t="shared" si="21"/>
        <v>-5.6125067492411293E-2</v>
      </c>
      <c r="AO42" s="15">
        <v>1099.3900000000001</v>
      </c>
      <c r="AP42" s="93" t="s">
        <v>60</v>
      </c>
      <c r="AR42" s="11" t="s">
        <v>59</v>
      </c>
      <c r="AS42" s="15">
        <v>262.14999999999998</v>
      </c>
      <c r="AT42" s="36" t="e">
        <f t="shared" si="10"/>
        <v>#VALUE!</v>
      </c>
      <c r="AU42" s="12" t="e">
        <f t="shared" si="11"/>
        <v>#VALUE!</v>
      </c>
      <c r="AV42" s="12" t="e">
        <f t="shared" si="12"/>
        <v>#VALUE!</v>
      </c>
      <c r="AX42" s="92">
        <f t="shared" si="20"/>
        <v>29.523809523809526</v>
      </c>
      <c r="AY42" s="92">
        <f t="shared" si="20"/>
        <v>36.94047619047619</v>
      </c>
      <c r="AZ42" s="92">
        <f t="shared" si="20"/>
        <v>59.521428571428565</v>
      </c>
      <c r="BA42" s="92">
        <f t="shared" si="20"/>
        <v>56.752380952380953</v>
      </c>
      <c r="BB42" s="92">
        <f t="shared" si="20"/>
        <v>47.323809523809523</v>
      </c>
      <c r="BC42" s="92">
        <f t="shared" si="20"/>
        <v>41.616666666666667</v>
      </c>
    </row>
    <row r="43" spans="2:55" ht="15.6" customHeight="1" x14ac:dyDescent="0.2">
      <c r="B43" s="25">
        <v>45322</v>
      </c>
      <c r="C43" s="26">
        <v>5000</v>
      </c>
      <c r="D43" s="27">
        <v>11400</v>
      </c>
      <c r="E43" s="27">
        <v>3190</v>
      </c>
      <c r="F43" s="27">
        <v>2587</v>
      </c>
      <c r="G43" s="28">
        <v>3125</v>
      </c>
      <c r="H43" s="14">
        <f t="shared" si="15"/>
        <v>25302</v>
      </c>
      <c r="I43" s="29">
        <v>1138.4100000000001</v>
      </c>
      <c r="J43" s="29">
        <v>1135.8399999999999</v>
      </c>
      <c r="K43" s="29">
        <v>1230.25</v>
      </c>
      <c r="L43" s="29">
        <v>1216.7</v>
      </c>
      <c r="M43" s="29">
        <v>1179.99</v>
      </c>
      <c r="N43" s="15">
        <f t="shared" si="19"/>
        <v>1161.97</v>
      </c>
      <c r="O43" s="16">
        <f t="shared" si="16"/>
        <v>29400.2</v>
      </c>
      <c r="P43" s="30">
        <v>1.24</v>
      </c>
      <c r="Q43" s="30">
        <v>1.4895</v>
      </c>
      <c r="R43" s="30">
        <v>2.4683000000000002</v>
      </c>
      <c r="S43" s="30">
        <v>2.3611</v>
      </c>
      <c r="T43" s="31">
        <v>1.9911000000000001</v>
      </c>
      <c r="U43" s="17">
        <f t="shared" si="17"/>
        <v>1.7146999999999999</v>
      </c>
      <c r="W43" s="11">
        <f t="shared" si="18"/>
        <v>1032.9650047619048</v>
      </c>
      <c r="X43" s="102">
        <v>715.9900000000008</v>
      </c>
      <c r="Y43" s="113"/>
      <c r="Z43" s="13">
        <f t="shared" si="4"/>
        <v>0.69314061628354418</v>
      </c>
      <c r="AA43" s="15"/>
      <c r="AB43" s="33">
        <f t="shared" si="5"/>
        <v>0.69314061628354418</v>
      </c>
      <c r="AD43" s="15">
        <f t="shared" si="6"/>
        <v>25302</v>
      </c>
      <c r="AE43" s="28">
        <f t="shared" si="22"/>
        <v>0</v>
      </c>
      <c r="AF43" s="32">
        <f t="shared" si="8"/>
        <v>0</v>
      </c>
      <c r="AH43" s="29">
        <v>57.1</v>
      </c>
      <c r="AI43" s="32">
        <v>85.59</v>
      </c>
      <c r="AJ43" s="91"/>
      <c r="AL43" s="15">
        <v>11065</v>
      </c>
      <c r="AM43" s="15">
        <v>10611.55</v>
      </c>
      <c r="AN43" s="35">
        <f t="shared" si="21"/>
        <v>-4.273174041492532E-2</v>
      </c>
      <c r="AO43" s="15">
        <v>963.52</v>
      </c>
      <c r="AP43" s="93" t="s">
        <v>60</v>
      </c>
      <c r="AR43" s="11" t="s">
        <v>59</v>
      </c>
      <c r="AS43" s="15">
        <v>140</v>
      </c>
      <c r="AT43" s="36" t="e">
        <f t="shared" si="10"/>
        <v>#VALUE!</v>
      </c>
      <c r="AU43" s="12" t="e">
        <f t="shared" si="11"/>
        <v>#VALUE!</v>
      </c>
      <c r="AV43" s="12" t="e">
        <f t="shared" si="12"/>
        <v>#VALUE!</v>
      </c>
      <c r="AX43" s="92">
        <f t="shared" si="20"/>
        <v>29.523809523809526</v>
      </c>
      <c r="AY43" s="92">
        <f t="shared" si="20"/>
        <v>35.464285714285715</v>
      </c>
      <c r="AZ43" s="92">
        <f t="shared" si="20"/>
        <v>58.769047619047626</v>
      </c>
      <c r="BA43" s="92">
        <f t="shared" si="20"/>
        <v>56.216666666666661</v>
      </c>
      <c r="BB43" s="92">
        <f t="shared" si="20"/>
        <v>47.407142857142858</v>
      </c>
      <c r="BC43" s="92">
        <f t="shared" si="20"/>
        <v>40.826190476190476</v>
      </c>
    </row>
    <row r="44" spans="2:55" ht="15.6" customHeight="1" x14ac:dyDescent="0.2">
      <c r="B44" s="25">
        <v>45323</v>
      </c>
      <c r="C44" s="26">
        <v>5276</v>
      </c>
      <c r="D44" s="27">
        <v>11514</v>
      </c>
      <c r="E44" s="27">
        <v>3199</v>
      </c>
      <c r="F44" s="27">
        <v>2644</v>
      </c>
      <c r="G44" s="28">
        <v>3161</v>
      </c>
      <c r="H44" s="14">
        <f t="shared" si="15"/>
        <v>25794</v>
      </c>
      <c r="I44" s="29">
        <v>1138.4100000000001</v>
      </c>
      <c r="J44" s="29">
        <v>1143.0899999999999</v>
      </c>
      <c r="K44" s="29">
        <v>1231.3599999999999</v>
      </c>
      <c r="L44" s="29">
        <v>1220.81</v>
      </c>
      <c r="M44" s="29">
        <v>1180.23</v>
      </c>
      <c r="N44" s="15">
        <f t="shared" si="19"/>
        <v>1165.5999999999999</v>
      </c>
      <c r="O44" s="16">
        <f t="shared" si="16"/>
        <v>30065.439999999999</v>
      </c>
      <c r="P44" s="30">
        <v>1.24</v>
      </c>
      <c r="Q44" s="30">
        <v>1.5758000000000001</v>
      </c>
      <c r="R44" s="30">
        <v>2.4805999999999999</v>
      </c>
      <c r="S44" s="30">
        <v>2.4037999999999999</v>
      </c>
      <c r="T44" s="31">
        <v>1.9908999999999999</v>
      </c>
      <c r="U44" s="17">
        <f t="shared" si="17"/>
        <v>1.7551000000000001</v>
      </c>
      <c r="W44" s="11">
        <f t="shared" si="18"/>
        <v>1077.8648261904759</v>
      </c>
      <c r="X44" s="102">
        <v>972.24999999999977</v>
      </c>
      <c r="Y44" s="113"/>
      <c r="Z44" s="13">
        <f t="shared" si="4"/>
        <v>0.90201477622778248</v>
      </c>
      <c r="AA44" s="15"/>
      <c r="AB44" s="33">
        <f t="shared" si="5"/>
        <v>0.90201477622778248</v>
      </c>
      <c r="AD44" s="15">
        <f t="shared" si="6"/>
        <v>25794</v>
      </c>
      <c r="AE44" s="28">
        <f t="shared" si="22"/>
        <v>0</v>
      </c>
      <c r="AF44" s="32">
        <f t="shared" si="8"/>
        <v>0</v>
      </c>
      <c r="AH44" s="29">
        <v>56.51</v>
      </c>
      <c r="AI44" s="32">
        <v>87.89</v>
      </c>
      <c r="AJ44" s="91"/>
      <c r="AL44" s="15">
        <v>11071</v>
      </c>
      <c r="AM44" s="15">
        <v>10469.51</v>
      </c>
      <c r="AN44" s="35">
        <f t="shared" si="21"/>
        <v>-5.7451590380065518E-2</v>
      </c>
      <c r="AO44" s="15">
        <v>1091.73</v>
      </c>
      <c r="AP44" s="93" t="s">
        <v>60</v>
      </c>
      <c r="AR44" s="11" t="s">
        <v>59</v>
      </c>
      <c r="AS44" s="15">
        <v>249</v>
      </c>
      <c r="AT44" s="36" t="e">
        <f t="shared" si="10"/>
        <v>#VALUE!</v>
      </c>
      <c r="AU44" s="12" t="e">
        <f t="shared" si="11"/>
        <v>#VALUE!</v>
      </c>
      <c r="AV44" s="12" t="e">
        <f t="shared" si="12"/>
        <v>#VALUE!</v>
      </c>
      <c r="AX44" s="92">
        <f t="shared" si="20"/>
        <v>29.523809523809526</v>
      </c>
      <c r="AY44" s="92">
        <f t="shared" si="20"/>
        <v>37.519047619047619</v>
      </c>
      <c r="AZ44" s="92">
        <f t="shared" si="20"/>
        <v>59.061904761904756</v>
      </c>
      <c r="BA44" s="92">
        <f t="shared" si="20"/>
        <v>57.233333333333327</v>
      </c>
      <c r="BB44" s="92">
        <f t="shared" si="20"/>
        <v>47.402380952380952</v>
      </c>
      <c r="BC44" s="92">
        <f t="shared" si="20"/>
        <v>41.788095238095245</v>
      </c>
    </row>
    <row r="45" spans="2:55" ht="15.6" customHeight="1" x14ac:dyDescent="0.2">
      <c r="B45" s="25">
        <v>45324</v>
      </c>
      <c r="C45" s="26">
        <v>5000</v>
      </c>
      <c r="D45" s="27">
        <v>11350</v>
      </c>
      <c r="E45" s="27">
        <v>3148</v>
      </c>
      <c r="F45" s="27">
        <v>2595</v>
      </c>
      <c r="G45" s="28">
        <v>3078</v>
      </c>
      <c r="H45" s="14">
        <f t="shared" si="15"/>
        <v>25171</v>
      </c>
      <c r="I45" s="29">
        <v>1138.4100000000001</v>
      </c>
      <c r="J45" s="29">
        <v>1137.82</v>
      </c>
      <c r="K45" s="29">
        <v>1229.99</v>
      </c>
      <c r="L45" s="29">
        <v>1217.1099999999999</v>
      </c>
      <c r="M45" s="29">
        <v>1180.69</v>
      </c>
      <c r="N45" s="15">
        <f t="shared" si="19"/>
        <v>1162.8800000000001</v>
      </c>
      <c r="O45" s="16">
        <f t="shared" si="16"/>
        <v>29270.880000000001</v>
      </c>
      <c r="P45" s="30">
        <v>1.24</v>
      </c>
      <c r="Q45" s="30">
        <v>1.5157</v>
      </c>
      <c r="R45" s="30">
        <v>2.4662000000000002</v>
      </c>
      <c r="S45" s="30">
        <v>2.3935</v>
      </c>
      <c r="T45" s="31">
        <v>1.9958</v>
      </c>
      <c r="U45" s="17">
        <f t="shared" si="17"/>
        <v>1.7290000000000001</v>
      </c>
      <c r="W45" s="11">
        <f t="shared" si="18"/>
        <v>1036.2142261904762</v>
      </c>
      <c r="X45" s="102">
        <v>944.01000000000022</v>
      </c>
      <c r="Y45" s="113"/>
      <c r="Z45" s="13">
        <f t="shared" ref="Z45:Z76" si="23">X45/W45</f>
        <v>0.91101818151112024</v>
      </c>
      <c r="AA45" s="15"/>
      <c r="AB45" s="33">
        <f t="shared" si="5"/>
        <v>0.91101818151112024</v>
      </c>
      <c r="AD45" s="15">
        <f t="shared" si="6"/>
        <v>25171</v>
      </c>
      <c r="AE45" s="28">
        <f t="shared" si="22"/>
        <v>0</v>
      </c>
      <c r="AF45" s="32">
        <f t="shared" ref="AF45:AF76" si="24">((W45*AB45-X45)*(AH45*0.77+AI45*0.23)*0.5)</f>
        <v>0</v>
      </c>
      <c r="AH45" s="29">
        <v>59.79</v>
      </c>
      <c r="AI45" s="32">
        <v>85.7</v>
      </c>
      <c r="AJ45" s="91"/>
      <c r="AL45" s="15">
        <v>11064</v>
      </c>
      <c r="AM45" s="15">
        <v>10497.06</v>
      </c>
      <c r="AN45" s="35">
        <f t="shared" si="21"/>
        <v>-5.4009408348623382E-2</v>
      </c>
      <c r="AO45" s="15">
        <v>1119.01</v>
      </c>
      <c r="AP45" s="93" t="s">
        <v>56</v>
      </c>
      <c r="AR45" s="11" t="s">
        <v>59</v>
      </c>
      <c r="AS45" s="15">
        <v>245</v>
      </c>
      <c r="AT45" s="36" t="e">
        <f t="shared" si="10"/>
        <v>#VALUE!</v>
      </c>
      <c r="AU45" s="12" t="e">
        <f t="shared" si="11"/>
        <v>#VALUE!</v>
      </c>
      <c r="AV45" s="12" t="e">
        <f t="shared" si="12"/>
        <v>#VALUE!</v>
      </c>
      <c r="AX45" s="92">
        <f t="shared" si="20"/>
        <v>29.523809523809526</v>
      </c>
      <c r="AY45" s="92">
        <f t="shared" si="20"/>
        <v>36.088095238095235</v>
      </c>
      <c r="AZ45" s="92">
        <f t="shared" si="20"/>
        <v>58.719047619047622</v>
      </c>
      <c r="BA45" s="92">
        <f t="shared" si="20"/>
        <v>56.988095238095241</v>
      </c>
      <c r="BB45" s="92">
        <f t="shared" si="20"/>
        <v>47.519047619047619</v>
      </c>
      <c r="BC45" s="92">
        <f t="shared" si="20"/>
        <v>41.166666666666671</v>
      </c>
    </row>
    <row r="46" spans="2:55" ht="15.6" customHeight="1" x14ac:dyDescent="0.2">
      <c r="B46" s="25">
        <v>45325</v>
      </c>
      <c r="C46" s="26">
        <v>5000</v>
      </c>
      <c r="D46" s="27">
        <v>11427</v>
      </c>
      <c r="E46" s="27">
        <v>2377</v>
      </c>
      <c r="F46" s="27">
        <v>1942</v>
      </c>
      <c r="G46" s="28">
        <v>3139</v>
      </c>
      <c r="H46" s="14">
        <f t="shared" si="15"/>
        <v>23885</v>
      </c>
      <c r="I46" s="29">
        <v>1138.4100000000001</v>
      </c>
      <c r="J46" s="29">
        <v>1141.8800000000001</v>
      </c>
      <c r="K46" s="29">
        <v>1228.17</v>
      </c>
      <c r="L46" s="29">
        <v>1219.19</v>
      </c>
      <c r="M46" s="29">
        <v>1180.8399999999999</v>
      </c>
      <c r="N46" s="15">
        <f t="shared" si="19"/>
        <v>1161.1500000000001</v>
      </c>
      <c r="O46" s="16">
        <f t="shared" si="16"/>
        <v>27734</v>
      </c>
      <c r="P46" s="30">
        <v>1.24</v>
      </c>
      <c r="Q46" s="30">
        <v>1.5682</v>
      </c>
      <c r="R46" s="30">
        <v>2.4378000000000002</v>
      </c>
      <c r="S46" s="30">
        <v>2.3860999999999999</v>
      </c>
      <c r="T46" s="31">
        <v>1.9973000000000001</v>
      </c>
      <c r="U46" s="17">
        <f t="shared" si="17"/>
        <v>1.7089000000000001</v>
      </c>
      <c r="W46" s="11">
        <f t="shared" si="18"/>
        <v>971.85245000000009</v>
      </c>
      <c r="X46" s="102">
        <v>742.99</v>
      </c>
      <c r="Y46" s="113"/>
      <c r="Z46" s="13">
        <f t="shared" si="23"/>
        <v>0.76450905690467719</v>
      </c>
      <c r="AA46" s="15"/>
      <c r="AB46" s="33">
        <f t="shared" si="5"/>
        <v>0.76450905690467719</v>
      </c>
      <c r="AD46" s="15">
        <f t="shared" si="6"/>
        <v>23885</v>
      </c>
      <c r="AE46" s="28">
        <f t="shared" si="22"/>
        <v>0</v>
      </c>
      <c r="AF46" s="32">
        <f t="shared" si="24"/>
        <v>0</v>
      </c>
      <c r="AH46" s="29">
        <v>59.41</v>
      </c>
      <c r="AI46" s="32">
        <v>85.23</v>
      </c>
      <c r="AJ46" s="91"/>
      <c r="AL46" s="15">
        <v>8500</v>
      </c>
      <c r="AM46" s="15">
        <v>7853.75</v>
      </c>
      <c r="AN46" s="35">
        <f t="shared" si="21"/>
        <v>-8.2285532388986157E-2</v>
      </c>
      <c r="AO46" s="15">
        <v>826.66</v>
      </c>
      <c r="AP46" s="93" t="s">
        <v>58</v>
      </c>
      <c r="AR46" s="11" t="s">
        <v>59</v>
      </c>
      <c r="AS46" s="15">
        <v>204.05</v>
      </c>
      <c r="AT46" s="36" t="e">
        <f t="shared" si="10"/>
        <v>#VALUE!</v>
      </c>
      <c r="AU46" s="12" t="e">
        <f t="shared" si="11"/>
        <v>#VALUE!</v>
      </c>
      <c r="AV46" s="12" t="e">
        <f t="shared" si="12"/>
        <v>#VALUE!</v>
      </c>
      <c r="AX46" s="92">
        <f t="shared" si="20"/>
        <v>29.523809523809526</v>
      </c>
      <c r="AY46" s="92">
        <f t="shared" si="20"/>
        <v>37.338095238095242</v>
      </c>
      <c r="AZ46" s="92">
        <f t="shared" si="20"/>
        <v>58.042857142857144</v>
      </c>
      <c r="BA46" s="92">
        <f t="shared" si="20"/>
        <v>56.811904761904756</v>
      </c>
      <c r="BB46" s="92">
        <f t="shared" si="20"/>
        <v>47.554761904761904</v>
      </c>
      <c r="BC46" s="92">
        <f t="shared" si="20"/>
        <v>40.688095238095237</v>
      </c>
    </row>
    <row r="47" spans="2:55" ht="15.6" customHeight="1" x14ac:dyDescent="0.2">
      <c r="B47" s="25">
        <v>45326</v>
      </c>
      <c r="C47" s="26">
        <v>5000</v>
      </c>
      <c r="D47" s="27">
        <v>11775</v>
      </c>
      <c r="E47" s="27">
        <v>478</v>
      </c>
      <c r="F47" s="27">
        <v>681</v>
      </c>
      <c r="G47" s="28">
        <v>2822</v>
      </c>
      <c r="H47" s="14">
        <f t="shared" si="15"/>
        <v>20756</v>
      </c>
      <c r="I47" s="29">
        <v>1138.4100000000001</v>
      </c>
      <c r="J47" s="29">
        <v>1143.49</v>
      </c>
      <c r="K47" s="29">
        <v>1231.1400000000001</v>
      </c>
      <c r="L47" s="29">
        <v>1219.19</v>
      </c>
      <c r="M47" s="29">
        <v>1192.8800000000001</v>
      </c>
      <c r="N47" s="15">
        <f t="shared" si="19"/>
        <v>1153.48</v>
      </c>
      <c r="O47" s="16">
        <f t="shared" si="16"/>
        <v>23941.71</v>
      </c>
      <c r="P47" s="30">
        <v>1.24</v>
      </c>
      <c r="Q47" s="30">
        <v>1.5834999999999999</v>
      </c>
      <c r="R47" s="30">
        <v>2.4782999999999999</v>
      </c>
      <c r="S47" s="30">
        <v>2.3860999999999999</v>
      </c>
      <c r="T47" s="31">
        <v>2.1419999999999999</v>
      </c>
      <c r="U47" s="17">
        <f t="shared" si="17"/>
        <v>1.6235999999999999</v>
      </c>
      <c r="W47" s="11">
        <f t="shared" si="18"/>
        <v>802.38090476190473</v>
      </c>
      <c r="X47" s="102">
        <v>266.0600000000004</v>
      </c>
      <c r="Y47" s="113"/>
      <c r="Z47" s="13">
        <f t="shared" si="23"/>
        <v>0.33158815024262073</v>
      </c>
      <c r="AA47" s="15">
        <v>15.15</v>
      </c>
      <c r="AB47" s="33">
        <f t="shared" si="5"/>
        <v>0.8992221023528697</v>
      </c>
      <c r="AD47" s="15">
        <f t="shared" si="6"/>
        <v>7654</v>
      </c>
      <c r="AE47" s="28">
        <f t="shared" si="22"/>
        <v>13102</v>
      </c>
      <c r="AF47" s="32">
        <f t="shared" si="24"/>
        <v>14881.792373864431</v>
      </c>
      <c r="AH47" s="29">
        <v>59.41</v>
      </c>
      <c r="AI47" s="32">
        <v>85.23</v>
      </c>
      <c r="AJ47" s="91"/>
      <c r="AL47" s="15">
        <v>632</v>
      </c>
      <c r="AM47" s="15">
        <v>872.64</v>
      </c>
      <c r="AN47" s="35">
        <f t="shared" si="21"/>
        <v>0.27576090942427572</v>
      </c>
      <c r="AO47" s="15">
        <v>357.92</v>
      </c>
      <c r="AP47" s="93" t="s">
        <v>60</v>
      </c>
      <c r="AR47" s="11" t="s">
        <v>59</v>
      </c>
      <c r="AS47" s="15">
        <v>68.39</v>
      </c>
      <c r="AT47" s="36" t="e">
        <f t="shared" si="10"/>
        <v>#VALUE!</v>
      </c>
      <c r="AU47" s="12" t="e">
        <f t="shared" si="11"/>
        <v>#VALUE!</v>
      </c>
      <c r="AV47" s="12" t="e">
        <f t="shared" si="12"/>
        <v>#VALUE!</v>
      </c>
      <c r="AX47" s="92">
        <f t="shared" si="20"/>
        <v>29.523809523809526</v>
      </c>
      <c r="AY47" s="92">
        <f t="shared" si="20"/>
        <v>37.702380952380949</v>
      </c>
      <c r="AZ47" s="92">
        <f t="shared" si="20"/>
        <v>59.007142857142853</v>
      </c>
      <c r="BA47" s="92">
        <f t="shared" si="20"/>
        <v>56.811904761904756</v>
      </c>
      <c r="BB47" s="92">
        <f t="shared" si="20"/>
        <v>51</v>
      </c>
      <c r="BC47" s="92">
        <f t="shared" si="20"/>
        <v>38.657142857142858</v>
      </c>
    </row>
    <row r="48" spans="2:55" ht="15.6" customHeight="1" x14ac:dyDescent="0.2">
      <c r="B48" s="25">
        <v>45327</v>
      </c>
      <c r="C48" s="26">
        <v>5000</v>
      </c>
      <c r="D48" s="27">
        <v>11363</v>
      </c>
      <c r="E48" s="27">
        <v>3025</v>
      </c>
      <c r="F48" s="27">
        <v>2617</v>
      </c>
      <c r="G48" s="28">
        <v>3007</v>
      </c>
      <c r="H48" s="14">
        <f t="shared" si="15"/>
        <v>25012</v>
      </c>
      <c r="I48" s="29">
        <v>1137.57</v>
      </c>
      <c r="J48" s="29">
        <v>1138.4100000000001</v>
      </c>
      <c r="K48" s="29">
        <v>1227.78</v>
      </c>
      <c r="L48" s="29">
        <v>1218.3699999999999</v>
      </c>
      <c r="M48" s="29">
        <v>1180.33</v>
      </c>
      <c r="N48" s="15">
        <f t="shared" si="19"/>
        <v>1162.46</v>
      </c>
      <c r="O48" s="16">
        <f t="shared" si="16"/>
        <v>29075.360000000001</v>
      </c>
      <c r="P48" s="30">
        <v>1.2257</v>
      </c>
      <c r="Q48" s="30">
        <v>1.5192000000000001</v>
      </c>
      <c r="R48" s="30">
        <v>2.4420999999999999</v>
      </c>
      <c r="S48" s="30">
        <v>2.3774999999999999</v>
      </c>
      <c r="T48" s="31">
        <v>1.9863</v>
      </c>
      <c r="U48" s="17">
        <f t="shared" si="17"/>
        <v>1.7181</v>
      </c>
      <c r="W48" s="11">
        <f t="shared" si="18"/>
        <v>1023.1724690476191</v>
      </c>
      <c r="X48" s="102">
        <v>887.02000000000044</v>
      </c>
      <c r="Y48" s="113"/>
      <c r="Z48" s="13">
        <f t="shared" si="23"/>
        <v>0.86693106669069098</v>
      </c>
      <c r="AA48" s="15">
        <v>1</v>
      </c>
      <c r="AB48" s="33">
        <f t="shared" si="5"/>
        <v>0.90462372176419936</v>
      </c>
      <c r="AD48" s="15">
        <f t="shared" si="6"/>
        <v>23970</v>
      </c>
      <c r="AE48" s="28">
        <f t="shared" si="22"/>
        <v>1042</v>
      </c>
      <c r="AF48" s="32">
        <f t="shared" si="24"/>
        <v>1232.7823243043485</v>
      </c>
      <c r="AH48" s="29">
        <v>59.6</v>
      </c>
      <c r="AI48" s="32">
        <v>78.430000000000007</v>
      </c>
      <c r="AJ48" s="91"/>
      <c r="AL48" s="15">
        <v>11118</v>
      </c>
      <c r="AM48" s="15">
        <v>10546.65</v>
      </c>
      <c r="AN48" s="35">
        <f t="shared" si="21"/>
        <v>-5.4173600147914301E-2</v>
      </c>
      <c r="AO48" s="15">
        <v>1045.78</v>
      </c>
      <c r="AP48" s="93" t="s">
        <v>60</v>
      </c>
      <c r="AR48" s="11" t="s">
        <v>59</v>
      </c>
      <c r="AS48" s="15">
        <v>245.17</v>
      </c>
      <c r="AT48" s="36" t="e">
        <f t="shared" si="10"/>
        <v>#VALUE!</v>
      </c>
      <c r="AU48" s="12" t="e">
        <f t="shared" si="11"/>
        <v>#VALUE!</v>
      </c>
      <c r="AV48" s="12" t="e">
        <f t="shared" si="12"/>
        <v>#VALUE!</v>
      </c>
      <c r="AX48" s="92">
        <f t="shared" si="20"/>
        <v>29.183333333333334</v>
      </c>
      <c r="AY48" s="92">
        <f t="shared" si="20"/>
        <v>36.171428571428578</v>
      </c>
      <c r="AZ48" s="92">
        <f t="shared" si="20"/>
        <v>58.145238095238099</v>
      </c>
      <c r="BA48" s="92">
        <f t="shared" si="20"/>
        <v>56.607142857142854</v>
      </c>
      <c r="BB48" s="92">
        <f t="shared" si="20"/>
        <v>47.292857142857144</v>
      </c>
      <c r="BC48" s="92">
        <f t="shared" si="20"/>
        <v>40.907142857142858</v>
      </c>
    </row>
    <row r="49" spans="2:55" ht="15.6" customHeight="1" x14ac:dyDescent="0.2">
      <c r="B49" s="25">
        <v>45328</v>
      </c>
      <c r="C49" s="26">
        <v>5000</v>
      </c>
      <c r="D49" s="27">
        <v>11388</v>
      </c>
      <c r="E49" s="27">
        <v>2799</v>
      </c>
      <c r="F49" s="27">
        <v>2737</v>
      </c>
      <c r="G49" s="28">
        <v>3179</v>
      </c>
      <c r="H49" s="14">
        <f t="shared" si="15"/>
        <v>25103</v>
      </c>
      <c r="I49" s="29">
        <v>1139</v>
      </c>
      <c r="J49" s="29">
        <v>1139.97</v>
      </c>
      <c r="K49" s="29">
        <v>1227.43</v>
      </c>
      <c r="L49" s="29">
        <v>1214.55</v>
      </c>
      <c r="M49" s="29">
        <v>1176.55</v>
      </c>
      <c r="N49" s="15">
        <f t="shared" si="19"/>
        <v>1162.29</v>
      </c>
      <c r="O49" s="16">
        <f t="shared" si="16"/>
        <v>29177.03</v>
      </c>
      <c r="P49" s="30">
        <v>1.2410000000000001</v>
      </c>
      <c r="Q49" s="30">
        <v>1.5376000000000001</v>
      </c>
      <c r="R49" s="30">
        <v>2.4380999999999999</v>
      </c>
      <c r="S49" s="30">
        <v>2.3142</v>
      </c>
      <c r="T49" s="31">
        <v>1.9372</v>
      </c>
      <c r="U49" s="17">
        <f t="shared" si="17"/>
        <v>1.7141999999999999</v>
      </c>
      <c r="W49" s="11">
        <f t="shared" si="18"/>
        <v>1024.5655928571427</v>
      </c>
      <c r="X49" s="102">
        <v>899.41999999999916</v>
      </c>
      <c r="Y49" s="113"/>
      <c r="Z49" s="13">
        <f t="shared" si="23"/>
        <v>0.87785497216614716</v>
      </c>
      <c r="AA49" s="15">
        <v>0.5</v>
      </c>
      <c r="AB49" s="33">
        <f t="shared" si="5"/>
        <v>0.89653273753138429</v>
      </c>
      <c r="AD49" s="15">
        <f t="shared" si="6"/>
        <v>24580</v>
      </c>
      <c r="AE49" s="28">
        <f t="shared" si="22"/>
        <v>523</v>
      </c>
      <c r="AF49" s="32">
        <f t="shared" si="24"/>
        <v>607.73139619148742</v>
      </c>
      <c r="AH49" s="29">
        <v>59.06</v>
      </c>
      <c r="AI49" s="32">
        <v>78.430000000000007</v>
      </c>
      <c r="AJ49" s="91"/>
      <c r="AL49" s="15">
        <v>11104</v>
      </c>
      <c r="AM49" s="15">
        <v>10532.48</v>
      </c>
      <c r="AN49" s="35">
        <f t="shared" si="21"/>
        <v>-5.426262380749837E-2</v>
      </c>
      <c r="AO49" s="15">
        <v>1049.06</v>
      </c>
      <c r="AP49" s="93" t="s">
        <v>60</v>
      </c>
      <c r="AR49" s="11" t="s">
        <v>59</v>
      </c>
      <c r="AS49" s="15">
        <v>245.17</v>
      </c>
      <c r="AT49" s="36" t="e">
        <f t="shared" si="10"/>
        <v>#VALUE!</v>
      </c>
      <c r="AU49" s="12" t="e">
        <f t="shared" si="11"/>
        <v>#VALUE!</v>
      </c>
      <c r="AV49" s="12" t="e">
        <f t="shared" si="12"/>
        <v>#VALUE!</v>
      </c>
      <c r="AX49" s="92">
        <f t="shared" si="20"/>
        <v>29.547619047619051</v>
      </c>
      <c r="AY49" s="92">
        <f t="shared" si="20"/>
        <v>36.609523809523814</v>
      </c>
      <c r="AZ49" s="92">
        <f t="shared" si="20"/>
        <v>58.05</v>
      </c>
      <c r="BA49" s="92">
        <f t="shared" si="20"/>
        <v>55.1</v>
      </c>
      <c r="BB49" s="92">
        <f t="shared" si="20"/>
        <v>46.123809523809527</v>
      </c>
      <c r="BC49" s="92">
        <f t="shared" si="20"/>
        <v>40.81428571428571</v>
      </c>
    </row>
    <row r="50" spans="2:55" ht="15.6" customHeight="1" x14ac:dyDescent="0.2">
      <c r="B50" s="25">
        <v>45329</v>
      </c>
      <c r="C50" s="26">
        <v>5000</v>
      </c>
      <c r="D50" s="27">
        <v>11684</v>
      </c>
      <c r="E50" s="27">
        <v>2991</v>
      </c>
      <c r="F50" s="27">
        <v>2646</v>
      </c>
      <c r="G50" s="28">
        <v>3087</v>
      </c>
      <c r="H50" s="14">
        <f t="shared" si="15"/>
        <v>25408</v>
      </c>
      <c r="I50" s="29">
        <v>1137.8900000000001</v>
      </c>
      <c r="J50" s="29">
        <v>1140.19</v>
      </c>
      <c r="K50" s="29">
        <v>1229.71</v>
      </c>
      <c r="L50" s="29">
        <v>1216.8900000000001</v>
      </c>
      <c r="M50" s="29">
        <v>1178.8</v>
      </c>
      <c r="N50" s="15">
        <f t="shared" si="19"/>
        <v>1162.95</v>
      </c>
      <c r="O50" s="16">
        <f t="shared" si="16"/>
        <v>29548.34</v>
      </c>
      <c r="P50" s="30">
        <v>1.2270000000000001</v>
      </c>
      <c r="Q50" s="30">
        <v>1.5335000000000001</v>
      </c>
      <c r="R50" s="30">
        <v>2.4619</v>
      </c>
      <c r="S50" s="30">
        <v>2.3498999999999999</v>
      </c>
      <c r="T50" s="31">
        <v>1.9681</v>
      </c>
      <c r="U50" s="17">
        <f t="shared" si="17"/>
        <v>1.7202999999999999</v>
      </c>
      <c r="W50" s="11">
        <f t="shared" si="18"/>
        <v>1040.6980238095239</v>
      </c>
      <c r="X50" s="102">
        <v>924.51000000000022</v>
      </c>
      <c r="Y50" s="113"/>
      <c r="Z50" s="13">
        <f t="shared" si="23"/>
        <v>0.88835567940812266</v>
      </c>
      <c r="AA50" s="15"/>
      <c r="AB50" s="33">
        <f t="shared" si="5"/>
        <v>0.88835567940812277</v>
      </c>
      <c r="AD50" s="15">
        <f t="shared" si="6"/>
        <v>25408</v>
      </c>
      <c r="AE50" s="28">
        <f t="shared" si="22"/>
        <v>0</v>
      </c>
      <c r="AF50" s="32">
        <f t="shared" si="24"/>
        <v>3.6283609006204644E-12</v>
      </c>
      <c r="AH50" s="29">
        <v>57.63</v>
      </c>
      <c r="AI50" s="32">
        <v>84.59</v>
      </c>
      <c r="AJ50" s="91"/>
      <c r="AL50" s="15">
        <v>11100</v>
      </c>
      <c r="AM50" s="15">
        <v>10347.98</v>
      </c>
      <c r="AN50" s="35">
        <f t="shared" si="21"/>
        <v>-7.2673120744338557E-2</v>
      </c>
      <c r="AO50" s="15">
        <v>1058.3900000000001</v>
      </c>
      <c r="AP50" s="93" t="s">
        <v>60</v>
      </c>
      <c r="AR50" s="11" t="s">
        <v>59</v>
      </c>
      <c r="AS50" s="15">
        <v>249</v>
      </c>
      <c r="AT50" s="36" t="e">
        <f t="shared" si="10"/>
        <v>#VALUE!</v>
      </c>
      <c r="AU50" s="12" t="e">
        <f t="shared" si="11"/>
        <v>#VALUE!</v>
      </c>
      <c r="AV50" s="12" t="e">
        <f t="shared" si="12"/>
        <v>#VALUE!</v>
      </c>
      <c r="AX50" s="92">
        <f t="shared" si="20"/>
        <v>29.214285714285715</v>
      </c>
      <c r="AY50" s="92">
        <f t="shared" si="20"/>
        <v>36.511904761904766</v>
      </c>
      <c r="AZ50" s="92">
        <f t="shared" si="20"/>
        <v>58.616666666666667</v>
      </c>
      <c r="BA50" s="92">
        <f t="shared" si="20"/>
        <v>55.95</v>
      </c>
      <c r="BB50" s="92">
        <f t="shared" si="20"/>
        <v>46.859523809523807</v>
      </c>
      <c r="BC50" s="92">
        <f t="shared" si="20"/>
        <v>40.959523809523809</v>
      </c>
    </row>
    <row r="51" spans="2:55" ht="15.6" customHeight="1" x14ac:dyDescent="0.2">
      <c r="B51" s="25">
        <v>45330</v>
      </c>
      <c r="C51" s="26">
        <v>5000</v>
      </c>
      <c r="D51" s="27">
        <v>11507</v>
      </c>
      <c r="E51" s="27">
        <v>3112</v>
      </c>
      <c r="F51" s="27">
        <v>2758</v>
      </c>
      <c r="G51" s="28">
        <v>3078</v>
      </c>
      <c r="H51" s="14">
        <f t="shared" si="15"/>
        <v>25455</v>
      </c>
      <c r="I51" s="29">
        <v>1133.08</v>
      </c>
      <c r="J51" s="29">
        <v>1134.48</v>
      </c>
      <c r="K51" s="29">
        <v>1226.3599999999999</v>
      </c>
      <c r="L51" s="29">
        <v>1206.4100000000001</v>
      </c>
      <c r="M51" s="29">
        <v>1175.77</v>
      </c>
      <c r="N51" s="15">
        <f t="shared" si="19"/>
        <v>1158.22</v>
      </c>
      <c r="O51" s="16">
        <f t="shared" si="16"/>
        <v>29482.59</v>
      </c>
      <c r="P51" s="30">
        <v>1.1625000000000001</v>
      </c>
      <c r="Q51" s="30">
        <v>1.4722</v>
      </c>
      <c r="R51" s="30">
        <v>2.4293999999999998</v>
      </c>
      <c r="S51" s="30">
        <v>2.2240000000000002</v>
      </c>
      <c r="T51" s="31">
        <v>1.9338</v>
      </c>
      <c r="U51" s="17">
        <f t="shared" si="17"/>
        <v>1.6657</v>
      </c>
      <c r="W51" s="11">
        <f t="shared" si="18"/>
        <v>1009.5101571428571</v>
      </c>
      <c r="X51" s="102">
        <v>880.54</v>
      </c>
      <c r="Y51" s="113"/>
      <c r="Z51" s="13">
        <f t="shared" si="23"/>
        <v>0.87224481474473525</v>
      </c>
      <c r="AA51" s="15"/>
      <c r="AB51" s="33">
        <f t="shared" si="5"/>
        <v>0.87224481474473536</v>
      </c>
      <c r="AD51" s="15">
        <f t="shared" si="6"/>
        <v>25455</v>
      </c>
      <c r="AE51" s="28">
        <f t="shared" si="22"/>
        <v>0</v>
      </c>
      <c r="AF51" s="32">
        <f t="shared" si="24"/>
        <v>3.6804465253226228E-12</v>
      </c>
      <c r="AH51" s="29">
        <v>58.82</v>
      </c>
      <c r="AI51" s="32">
        <v>84.59</v>
      </c>
      <c r="AJ51" s="91"/>
      <c r="AL51" s="15">
        <v>11127</v>
      </c>
      <c r="AM51" s="15">
        <v>10527.59</v>
      </c>
      <c r="AN51" s="35">
        <f t="shared" si="21"/>
        <v>-5.6937057769157029E-2</v>
      </c>
      <c r="AO51" s="15">
        <v>1067.25</v>
      </c>
      <c r="AP51" s="93" t="s">
        <v>60</v>
      </c>
      <c r="AR51" s="11" t="s">
        <v>59</v>
      </c>
      <c r="AS51" s="15">
        <v>249</v>
      </c>
      <c r="AT51" s="36" t="e">
        <f t="shared" si="10"/>
        <v>#VALUE!</v>
      </c>
      <c r="AU51" s="12" t="e">
        <f t="shared" si="11"/>
        <v>#VALUE!</v>
      </c>
      <c r="AV51" s="12" t="e">
        <f t="shared" si="12"/>
        <v>#VALUE!</v>
      </c>
      <c r="AX51" s="92">
        <f t="shared" si="20"/>
        <v>27.678571428571431</v>
      </c>
      <c r="AY51" s="92">
        <f t="shared" si="20"/>
        <v>35.05238095238095</v>
      </c>
      <c r="AZ51" s="92">
        <f t="shared" si="20"/>
        <v>57.842857142857142</v>
      </c>
      <c r="BA51" s="92">
        <f t="shared" si="20"/>
        <v>52.952380952380956</v>
      </c>
      <c r="BB51" s="92">
        <f t="shared" si="20"/>
        <v>46.042857142857144</v>
      </c>
      <c r="BC51" s="92">
        <f t="shared" si="20"/>
        <v>39.659523809523812</v>
      </c>
    </row>
    <row r="52" spans="2:55" ht="15.6" customHeight="1" x14ac:dyDescent="0.2">
      <c r="B52" s="25">
        <v>45331</v>
      </c>
      <c r="C52" s="26">
        <v>5000</v>
      </c>
      <c r="D52" s="27">
        <v>11454</v>
      </c>
      <c r="E52" s="27">
        <v>2924</v>
      </c>
      <c r="F52" s="27">
        <v>2746</v>
      </c>
      <c r="G52" s="28">
        <v>2994</v>
      </c>
      <c r="H52" s="14">
        <f t="shared" si="15"/>
        <v>25118</v>
      </c>
      <c r="I52" s="29">
        <v>1131.99</v>
      </c>
      <c r="J52" s="29">
        <v>1133.6600000000001</v>
      </c>
      <c r="K52" s="29">
        <v>1225.8900000000001</v>
      </c>
      <c r="L52" s="29">
        <v>1205.32</v>
      </c>
      <c r="M52" s="29">
        <v>1173.8599999999999</v>
      </c>
      <c r="N52" s="15">
        <f t="shared" si="19"/>
        <v>1156.69</v>
      </c>
      <c r="O52" s="16">
        <f t="shared" si="16"/>
        <v>29053.74</v>
      </c>
      <c r="P52" s="30">
        <v>1.1556999999999999</v>
      </c>
      <c r="Q52" s="30">
        <v>1.4630000000000001</v>
      </c>
      <c r="R52" s="30">
        <v>2.4211</v>
      </c>
      <c r="S52" s="30">
        <v>2.2014999999999998</v>
      </c>
      <c r="T52" s="31">
        <v>1.9086000000000001</v>
      </c>
      <c r="U52" s="17">
        <f t="shared" si="17"/>
        <v>1.6472</v>
      </c>
      <c r="W52" s="11">
        <f t="shared" si="18"/>
        <v>985.1110904761905</v>
      </c>
      <c r="X52" s="102">
        <v>927.88999999999942</v>
      </c>
      <c r="Y52" s="113"/>
      <c r="Z52" s="13">
        <f t="shared" si="23"/>
        <v>0.94191407341832778</v>
      </c>
      <c r="AA52" s="15"/>
      <c r="AB52" s="33">
        <f t="shared" si="5"/>
        <v>0.94191407341832767</v>
      </c>
      <c r="AD52" s="15">
        <f t="shared" si="6"/>
        <v>25118</v>
      </c>
      <c r="AE52" s="28">
        <f t="shared" si="22"/>
        <v>0</v>
      </c>
      <c r="AF52" s="32">
        <f t="shared" si="24"/>
        <v>-3.6888025078951619E-12</v>
      </c>
      <c r="AH52" s="29">
        <v>60.14</v>
      </c>
      <c r="AI52" s="32">
        <v>80.81</v>
      </c>
      <c r="AJ52" s="91"/>
      <c r="AL52" s="15">
        <v>11076</v>
      </c>
      <c r="AM52" s="15">
        <v>10505.55</v>
      </c>
      <c r="AN52" s="35">
        <f t="shared" si="21"/>
        <v>-5.4299870068678056E-2</v>
      </c>
      <c r="AO52" s="15">
        <v>1079.57</v>
      </c>
      <c r="AP52" s="93" t="s">
        <v>57</v>
      </c>
      <c r="AR52" s="11" t="s">
        <v>59</v>
      </c>
      <c r="AS52" s="15">
        <v>222</v>
      </c>
      <c r="AT52" s="36" t="e">
        <f t="shared" si="10"/>
        <v>#VALUE!</v>
      </c>
      <c r="AU52" s="12" t="e">
        <f t="shared" si="11"/>
        <v>#VALUE!</v>
      </c>
      <c r="AV52" s="12" t="e">
        <f t="shared" si="12"/>
        <v>#VALUE!</v>
      </c>
      <c r="AX52" s="92">
        <f t="shared" si="20"/>
        <v>27.516666666666666</v>
      </c>
      <c r="AY52" s="92">
        <f t="shared" si="20"/>
        <v>34.833333333333336</v>
      </c>
      <c r="AZ52" s="92">
        <f t="shared" si="20"/>
        <v>57.645238095238099</v>
      </c>
      <c r="BA52" s="92">
        <f t="shared" si="20"/>
        <v>52.416666666666657</v>
      </c>
      <c r="BB52" s="92">
        <f t="shared" si="20"/>
        <v>45.442857142857143</v>
      </c>
      <c r="BC52" s="92">
        <f t="shared" si="20"/>
        <v>39.219047619047622</v>
      </c>
    </row>
    <row r="53" spans="2:55" ht="15.6" customHeight="1" x14ac:dyDescent="0.2">
      <c r="B53" s="25">
        <v>45332</v>
      </c>
      <c r="C53" s="26">
        <v>5000</v>
      </c>
      <c r="D53" s="27">
        <v>11293</v>
      </c>
      <c r="E53" s="27">
        <v>3030</v>
      </c>
      <c r="F53" s="27">
        <v>2707</v>
      </c>
      <c r="G53" s="28">
        <v>3041</v>
      </c>
      <c r="H53" s="14">
        <f t="shared" si="15"/>
        <v>25071</v>
      </c>
      <c r="I53" s="29">
        <v>1136.8399999999999</v>
      </c>
      <c r="J53" s="29">
        <v>1138.08</v>
      </c>
      <c r="K53" s="29">
        <v>1228.95</v>
      </c>
      <c r="L53" s="29">
        <v>1210.6199999999999</v>
      </c>
      <c r="M53" s="29">
        <v>1173.1300000000001</v>
      </c>
      <c r="N53" s="15">
        <f t="shared" si="19"/>
        <v>1160.9000000000001</v>
      </c>
      <c r="O53" s="16">
        <f t="shared" si="16"/>
        <v>29104.89</v>
      </c>
      <c r="P53" s="30">
        <v>1.2208000000000001</v>
      </c>
      <c r="Q53" s="30">
        <v>1.5199</v>
      </c>
      <c r="R53" s="30">
        <v>2.4561000000000002</v>
      </c>
      <c r="S53" s="30">
        <v>2.2805</v>
      </c>
      <c r="T53" s="31">
        <v>1.9021999999999999</v>
      </c>
      <c r="U53" s="17">
        <f t="shared" si="17"/>
        <v>1.7019</v>
      </c>
      <c r="W53" s="11">
        <f t="shared" si="18"/>
        <v>1015.9075571428571</v>
      </c>
      <c r="X53" s="102">
        <v>909.10000000000059</v>
      </c>
      <c r="Y53" s="113"/>
      <c r="Z53" s="13">
        <f t="shared" si="23"/>
        <v>0.89486488569566058</v>
      </c>
      <c r="AA53" s="15"/>
      <c r="AB53" s="33">
        <f t="shared" si="5"/>
        <v>0.89486488569566058</v>
      </c>
      <c r="AD53" s="15">
        <f t="shared" si="6"/>
        <v>25071</v>
      </c>
      <c r="AE53" s="28">
        <f t="shared" si="22"/>
        <v>0</v>
      </c>
      <c r="AF53" s="32">
        <f t="shared" si="24"/>
        <v>0</v>
      </c>
      <c r="AH53" s="29">
        <v>59.92</v>
      </c>
      <c r="AI53" s="32">
        <v>84.37</v>
      </c>
      <c r="AJ53" s="91"/>
      <c r="AL53" s="15">
        <v>11089</v>
      </c>
      <c r="AM53" s="15">
        <v>10379.39</v>
      </c>
      <c r="AN53" s="35">
        <f t="shared" si="21"/>
        <v>-6.8367216185151597E-2</v>
      </c>
      <c r="AO53" s="15">
        <v>1073.31</v>
      </c>
      <c r="AP53" s="93" t="s">
        <v>57</v>
      </c>
      <c r="AR53" s="11" t="s">
        <v>59</v>
      </c>
      <c r="AS53" s="15"/>
      <c r="AT53" s="36" t="e">
        <f t="shared" si="10"/>
        <v>#VALUE!</v>
      </c>
      <c r="AU53" s="12" t="e">
        <f t="shared" si="11"/>
        <v>#VALUE!</v>
      </c>
      <c r="AV53" s="12" t="e">
        <f t="shared" si="12"/>
        <v>#VALUE!</v>
      </c>
      <c r="AX53" s="92">
        <f t="shared" si="20"/>
        <v>29.066666666666666</v>
      </c>
      <c r="AY53" s="92">
        <f t="shared" si="20"/>
        <v>36.188095238095244</v>
      </c>
      <c r="AZ53" s="92">
        <f t="shared" si="20"/>
        <v>58.478571428571435</v>
      </c>
      <c r="BA53" s="92">
        <f t="shared" si="20"/>
        <v>54.297619047619044</v>
      </c>
      <c r="BB53" s="92">
        <f t="shared" si="20"/>
        <v>45.290476190476184</v>
      </c>
      <c r="BC53" s="92">
        <f t="shared" si="20"/>
        <v>40.521428571428572</v>
      </c>
    </row>
    <row r="54" spans="2:55" ht="15.6" customHeight="1" x14ac:dyDescent="0.2">
      <c r="B54" s="25">
        <v>45333</v>
      </c>
      <c r="C54" s="26">
        <v>5000</v>
      </c>
      <c r="D54" s="27">
        <v>11710</v>
      </c>
      <c r="E54" s="27">
        <v>3142</v>
      </c>
      <c r="F54" s="27">
        <v>2818</v>
      </c>
      <c r="G54" s="28">
        <v>3122</v>
      </c>
      <c r="H54" s="14">
        <f t="shared" si="15"/>
        <v>25792</v>
      </c>
      <c r="I54" s="29">
        <v>1140.8800000000001</v>
      </c>
      <c r="J54" s="29">
        <v>1138.71</v>
      </c>
      <c r="K54" s="29">
        <v>1228.3499999999999</v>
      </c>
      <c r="L54" s="29">
        <v>1207.6600000000001</v>
      </c>
      <c r="M54" s="29">
        <v>1176.1400000000001</v>
      </c>
      <c r="N54" s="15">
        <f t="shared" si="19"/>
        <v>1162.1099999999999</v>
      </c>
      <c r="O54" s="16">
        <f t="shared" si="16"/>
        <v>29973.26</v>
      </c>
      <c r="P54" s="30">
        <v>1.2838000000000001</v>
      </c>
      <c r="Q54" s="30">
        <v>1.5251999999999999</v>
      </c>
      <c r="R54" s="30">
        <v>2.4518</v>
      </c>
      <c r="S54" s="30">
        <v>2.2355</v>
      </c>
      <c r="T54" s="31">
        <v>1.9306000000000001</v>
      </c>
      <c r="U54" s="17">
        <f t="shared" si="17"/>
        <v>1.718</v>
      </c>
      <c r="W54" s="11">
        <f t="shared" si="18"/>
        <v>1054.9909476190476</v>
      </c>
      <c r="X54" s="102">
        <v>946.3799999999992</v>
      </c>
      <c r="Y54" s="113"/>
      <c r="Z54" s="13">
        <f t="shared" si="23"/>
        <v>0.89705035112939446</v>
      </c>
      <c r="AA54" s="15"/>
      <c r="AB54" s="33">
        <f t="shared" si="5"/>
        <v>0.89705035112939446</v>
      </c>
      <c r="AD54" s="15">
        <f t="shared" si="6"/>
        <v>25792</v>
      </c>
      <c r="AE54" s="28">
        <f t="shared" si="22"/>
        <v>0</v>
      </c>
      <c r="AF54" s="32">
        <f t="shared" si="24"/>
        <v>0</v>
      </c>
      <c r="AH54" s="29">
        <v>59.92</v>
      </c>
      <c r="AI54" s="32">
        <v>84.37</v>
      </c>
      <c r="AJ54" s="91"/>
      <c r="AL54" s="15">
        <v>11102</v>
      </c>
      <c r="AM54" s="15">
        <v>10403.790000000001</v>
      </c>
      <c r="AN54" s="35">
        <f t="shared" si="21"/>
        <v>-6.7111120082200729E-2</v>
      </c>
      <c r="AO54" s="15">
        <v>1067.0899999999999</v>
      </c>
      <c r="AP54" s="93" t="s">
        <v>60</v>
      </c>
      <c r="AR54" s="11" t="s">
        <v>59</v>
      </c>
      <c r="AS54" s="15">
        <v>249</v>
      </c>
      <c r="AT54" s="36" t="e">
        <f t="shared" si="10"/>
        <v>#VALUE!</v>
      </c>
      <c r="AU54" s="12" t="e">
        <f t="shared" si="11"/>
        <v>#VALUE!</v>
      </c>
      <c r="AV54" s="12" t="e">
        <f t="shared" si="12"/>
        <v>#VALUE!</v>
      </c>
      <c r="AX54" s="92">
        <f t="shared" si="20"/>
        <v>30.56666666666667</v>
      </c>
      <c r="AY54" s="92">
        <f t="shared" si="20"/>
        <v>36.31428571428571</v>
      </c>
      <c r="AZ54" s="92">
        <f t="shared" si="20"/>
        <v>58.37619047619048</v>
      </c>
      <c r="BA54" s="92">
        <f t="shared" si="20"/>
        <v>53.226190476190474</v>
      </c>
      <c r="BB54" s="92">
        <f t="shared" si="20"/>
        <v>45.966666666666669</v>
      </c>
      <c r="BC54" s="92">
        <f t="shared" si="20"/>
        <v>40.904761904761905</v>
      </c>
    </row>
    <row r="55" spans="2:55" ht="15.6" customHeight="1" x14ac:dyDescent="0.2">
      <c r="B55" s="25">
        <v>45334</v>
      </c>
      <c r="C55" s="26">
        <v>5000</v>
      </c>
      <c r="D55" s="27">
        <v>11703</v>
      </c>
      <c r="E55" s="27">
        <v>3215</v>
      </c>
      <c r="F55" s="27">
        <v>2790</v>
      </c>
      <c r="G55" s="28">
        <v>2941</v>
      </c>
      <c r="H55" s="14">
        <f t="shared" si="15"/>
        <v>25649</v>
      </c>
      <c r="I55" s="29">
        <v>1140.3800000000001</v>
      </c>
      <c r="J55" s="29">
        <v>1139.75</v>
      </c>
      <c r="K55" s="29">
        <v>1232.18</v>
      </c>
      <c r="L55" s="29">
        <v>1209.74</v>
      </c>
      <c r="M55" s="29">
        <v>1177.76</v>
      </c>
      <c r="N55" s="15">
        <f t="shared" si="19"/>
        <v>1163.43</v>
      </c>
      <c r="O55" s="16">
        <f t="shared" si="16"/>
        <v>29840.82</v>
      </c>
      <c r="P55" s="30">
        <v>1.2741</v>
      </c>
      <c r="Q55" s="30">
        <v>1.5407999999999999</v>
      </c>
      <c r="R55" s="30">
        <v>2.4958</v>
      </c>
      <c r="S55" s="30">
        <v>2.2532999999999999</v>
      </c>
      <c r="T55" s="31">
        <v>1.9559</v>
      </c>
      <c r="U55" s="17">
        <f t="shared" si="17"/>
        <v>1.7336</v>
      </c>
      <c r="W55" s="11">
        <f t="shared" si="18"/>
        <v>1058.7021023809523</v>
      </c>
      <c r="X55" s="102">
        <v>949.32000000000107</v>
      </c>
      <c r="Y55" s="113"/>
      <c r="Z55" s="13">
        <f t="shared" si="23"/>
        <v>0.8966828325598315</v>
      </c>
      <c r="AA55" s="15"/>
      <c r="AB55" s="33">
        <f t="shared" si="5"/>
        <v>0.8966828325598315</v>
      </c>
      <c r="AD55" s="15">
        <f t="shared" si="6"/>
        <v>25649</v>
      </c>
      <c r="AE55" s="28">
        <f t="shared" si="22"/>
        <v>0</v>
      </c>
      <c r="AF55" s="32">
        <f t="shared" si="24"/>
        <v>0</v>
      </c>
      <c r="AH55" s="29">
        <v>59.92</v>
      </c>
      <c r="AI55" s="32">
        <v>84.37</v>
      </c>
      <c r="AJ55" s="91"/>
      <c r="AL55" s="15">
        <v>11096</v>
      </c>
      <c r="AM55" s="15">
        <v>10652.36</v>
      </c>
      <c r="AN55" s="35">
        <f t="shared" si="21"/>
        <v>-4.1647109185194583E-2</v>
      </c>
      <c r="AO55" s="15">
        <v>1059.99</v>
      </c>
      <c r="AP55" s="93" t="s">
        <v>60</v>
      </c>
      <c r="AR55" s="11" t="s">
        <v>59</v>
      </c>
      <c r="AS55" s="15">
        <v>263</v>
      </c>
      <c r="AT55" s="36" t="e">
        <f t="shared" si="10"/>
        <v>#VALUE!</v>
      </c>
      <c r="AU55" s="12" t="e">
        <f t="shared" si="11"/>
        <v>#VALUE!</v>
      </c>
      <c r="AV55" s="12" t="e">
        <f t="shared" si="12"/>
        <v>#VALUE!</v>
      </c>
      <c r="AX55" s="92">
        <f t="shared" si="20"/>
        <v>30.335714285714285</v>
      </c>
      <c r="AY55" s="92">
        <f t="shared" si="20"/>
        <v>36.685714285714283</v>
      </c>
      <c r="AZ55" s="92">
        <f t="shared" si="20"/>
        <v>59.423809523809524</v>
      </c>
      <c r="BA55" s="92">
        <f t="shared" si="20"/>
        <v>53.65</v>
      </c>
      <c r="BB55" s="92">
        <f t="shared" si="20"/>
        <v>46.569047619047623</v>
      </c>
      <c r="BC55" s="92">
        <f t="shared" si="20"/>
        <v>41.276190476190479</v>
      </c>
    </row>
    <row r="56" spans="2:55" ht="15.6" customHeight="1" x14ac:dyDescent="0.2">
      <c r="B56" s="25">
        <v>45335</v>
      </c>
      <c r="C56" s="26">
        <v>5408</v>
      </c>
      <c r="D56" s="27">
        <v>11789</v>
      </c>
      <c r="E56" s="27">
        <v>2794</v>
      </c>
      <c r="F56" s="27">
        <v>2767</v>
      </c>
      <c r="G56" s="28">
        <v>3113</v>
      </c>
      <c r="H56" s="14">
        <f t="shared" si="15"/>
        <v>25871</v>
      </c>
      <c r="I56" s="29">
        <v>1138.4000000000001</v>
      </c>
      <c r="J56" s="29">
        <v>1140.4000000000001</v>
      </c>
      <c r="K56" s="29">
        <v>1232.6099999999999</v>
      </c>
      <c r="L56" s="29">
        <v>1211.8699999999999</v>
      </c>
      <c r="M56" s="29">
        <v>1177.04</v>
      </c>
      <c r="N56" s="15">
        <f t="shared" si="19"/>
        <v>1161.99</v>
      </c>
      <c r="O56" s="16">
        <f t="shared" si="16"/>
        <v>30061.919999999998</v>
      </c>
      <c r="P56" s="30">
        <v>1.2473000000000001</v>
      </c>
      <c r="Q56" s="30">
        <v>1.5515000000000001</v>
      </c>
      <c r="R56" s="30">
        <v>2.5043000000000002</v>
      </c>
      <c r="S56" s="30">
        <v>2.2797999999999998</v>
      </c>
      <c r="T56" s="31">
        <v>1.9470000000000001</v>
      </c>
      <c r="U56" s="17">
        <f t="shared" si="17"/>
        <v>1.7162999999999999</v>
      </c>
      <c r="W56" s="11">
        <f t="shared" si="18"/>
        <v>1057.1967547619049</v>
      </c>
      <c r="X56" s="102">
        <v>947.61000000000013</v>
      </c>
      <c r="Y56" s="113"/>
      <c r="Z56" s="13">
        <f t="shared" si="23"/>
        <v>0.89634213852029354</v>
      </c>
      <c r="AA56" s="15"/>
      <c r="AB56" s="33">
        <f t="shared" si="5"/>
        <v>0.89634213852029354</v>
      </c>
      <c r="AD56" s="15">
        <f t="shared" si="6"/>
        <v>25871</v>
      </c>
      <c r="AE56" s="28">
        <f t="shared" si="22"/>
        <v>0</v>
      </c>
      <c r="AF56" s="32">
        <f t="shared" si="24"/>
        <v>0</v>
      </c>
      <c r="AH56" s="29">
        <v>59.98</v>
      </c>
      <c r="AI56" s="32">
        <v>77.62</v>
      </c>
      <c r="AJ56" s="91"/>
      <c r="AL56" s="15">
        <v>10340</v>
      </c>
      <c r="AM56" s="15">
        <v>9755.35</v>
      </c>
      <c r="AN56" s="35">
        <f t="shared" si="21"/>
        <v>-5.9931217229520176E-2</v>
      </c>
      <c r="AO56" s="15">
        <v>1050.9000000000001</v>
      </c>
      <c r="AP56" s="93" t="s">
        <v>60</v>
      </c>
      <c r="AR56" s="11" t="s">
        <v>59</v>
      </c>
      <c r="AS56" s="15">
        <v>261</v>
      </c>
      <c r="AT56" s="36" t="e">
        <f t="shared" si="10"/>
        <v>#VALUE!</v>
      </c>
      <c r="AU56" s="12" t="e">
        <f t="shared" si="11"/>
        <v>#VALUE!</v>
      </c>
      <c r="AV56" s="12" t="e">
        <f t="shared" si="12"/>
        <v>#VALUE!</v>
      </c>
      <c r="AX56" s="92">
        <f t="shared" si="20"/>
        <v>29.69761904761905</v>
      </c>
      <c r="AY56" s="92">
        <f t="shared" si="20"/>
        <v>36.94047619047619</v>
      </c>
      <c r="AZ56" s="92">
        <f t="shared" si="20"/>
        <v>59.62619047619048</v>
      </c>
      <c r="BA56" s="92">
        <f t="shared" si="20"/>
        <v>54.280952380952371</v>
      </c>
      <c r="BB56" s="92">
        <f t="shared" si="20"/>
        <v>46.357142857142861</v>
      </c>
      <c r="BC56" s="92">
        <f t="shared" si="20"/>
        <v>40.864285714285714</v>
      </c>
    </row>
    <row r="57" spans="2:55" ht="15.6" customHeight="1" x14ac:dyDescent="0.2">
      <c r="B57" s="25">
        <v>45336</v>
      </c>
      <c r="C57" s="26">
        <v>5000</v>
      </c>
      <c r="D57" s="27">
        <v>11955</v>
      </c>
      <c r="E57" s="27">
        <v>3179</v>
      </c>
      <c r="F57" s="27">
        <v>2717</v>
      </c>
      <c r="G57" s="28">
        <v>3174</v>
      </c>
      <c r="H57" s="14">
        <f t="shared" si="15"/>
        <v>26025</v>
      </c>
      <c r="I57" s="29">
        <v>1141.77</v>
      </c>
      <c r="J57" s="29">
        <v>1139.69</v>
      </c>
      <c r="K57" s="29">
        <v>1233.57</v>
      </c>
      <c r="L57" s="29">
        <v>1211.1500000000001</v>
      </c>
      <c r="M57" s="29">
        <v>1177.73</v>
      </c>
      <c r="N57" s="15">
        <f t="shared" si="19"/>
        <v>1163.6600000000001</v>
      </c>
      <c r="O57" s="16">
        <f t="shared" si="16"/>
        <v>30284.17</v>
      </c>
      <c r="P57" s="30">
        <v>1.2966</v>
      </c>
      <c r="Q57" s="30">
        <v>1.5441</v>
      </c>
      <c r="R57" s="30">
        <v>2.5085999999999999</v>
      </c>
      <c r="S57" s="30">
        <v>2.2759999999999998</v>
      </c>
      <c r="T57" s="31">
        <v>1.9475</v>
      </c>
      <c r="U57" s="17">
        <f t="shared" si="17"/>
        <v>1.74</v>
      </c>
      <c r="W57" s="11">
        <f t="shared" si="18"/>
        <v>1078.1621880952382</v>
      </c>
      <c r="X57" s="102">
        <v>957.30999999999972</v>
      </c>
      <c r="Y57" s="113"/>
      <c r="Z57" s="13">
        <f t="shared" si="23"/>
        <v>0.88790908322546069</v>
      </c>
      <c r="AA57" s="15"/>
      <c r="AB57" s="33">
        <f t="shared" si="5"/>
        <v>0.88790908322546069</v>
      </c>
      <c r="AD57" s="15">
        <f t="shared" si="6"/>
        <v>26025</v>
      </c>
      <c r="AE57" s="28">
        <f t="shared" si="22"/>
        <v>0</v>
      </c>
      <c r="AF57" s="32">
        <f t="shared" si="24"/>
        <v>0</v>
      </c>
      <c r="AH57" s="29">
        <v>57.94</v>
      </c>
      <c r="AI57" s="32">
        <v>77.62</v>
      </c>
      <c r="AJ57" s="91"/>
      <c r="AL57" s="15">
        <v>8400</v>
      </c>
      <c r="AM57" s="15">
        <v>7925.24</v>
      </c>
      <c r="AN57" s="35">
        <f t="shared" si="21"/>
        <v>-5.9904810453689762E-2</v>
      </c>
      <c r="AO57" s="15">
        <v>1007.19</v>
      </c>
      <c r="AP57" s="93" t="s">
        <v>60</v>
      </c>
      <c r="AR57" s="11" t="s">
        <v>59</v>
      </c>
      <c r="AS57" s="15">
        <v>285</v>
      </c>
      <c r="AT57" s="36" t="e">
        <f t="shared" si="10"/>
        <v>#VALUE!</v>
      </c>
      <c r="AU57" s="12" t="e">
        <f t="shared" si="11"/>
        <v>#VALUE!</v>
      </c>
      <c r="AV57" s="12" t="e">
        <f t="shared" si="12"/>
        <v>#VALUE!</v>
      </c>
      <c r="AX57" s="92">
        <f t="shared" si="20"/>
        <v>30.87142857142857</v>
      </c>
      <c r="AY57" s="92">
        <f t="shared" si="20"/>
        <v>36.764285714285712</v>
      </c>
      <c r="AZ57" s="92">
        <f t="shared" si="20"/>
        <v>59.728571428571428</v>
      </c>
      <c r="BA57" s="92">
        <f t="shared" si="20"/>
        <v>54.190476190476183</v>
      </c>
      <c r="BB57" s="92">
        <f t="shared" si="20"/>
        <v>46.36904761904762</v>
      </c>
      <c r="BC57" s="92">
        <f t="shared" si="20"/>
        <v>41.428571428571423</v>
      </c>
    </row>
    <row r="58" spans="2:55" ht="15.6" customHeight="1" x14ac:dyDescent="0.2">
      <c r="B58" s="25">
        <v>45337</v>
      </c>
      <c r="C58" s="26">
        <v>5000</v>
      </c>
      <c r="D58" s="27">
        <v>11922</v>
      </c>
      <c r="E58" s="27">
        <v>3220</v>
      </c>
      <c r="F58" s="27">
        <v>2644</v>
      </c>
      <c r="G58" s="28">
        <v>3019</v>
      </c>
      <c r="H58" s="14">
        <f t="shared" si="15"/>
        <v>25805</v>
      </c>
      <c r="I58" s="29">
        <v>1138.42</v>
      </c>
      <c r="J58" s="29">
        <v>1135.92</v>
      </c>
      <c r="K58" s="29">
        <v>1233</v>
      </c>
      <c r="L58" s="29">
        <v>1210.76</v>
      </c>
      <c r="M58" s="29">
        <v>1179.9100000000001</v>
      </c>
      <c r="N58" s="15">
        <f t="shared" si="19"/>
        <v>1161.33</v>
      </c>
      <c r="O58" s="16">
        <f t="shared" si="16"/>
        <v>29968.2</v>
      </c>
      <c r="P58" s="30">
        <v>1.2534000000000001</v>
      </c>
      <c r="Q58" s="30">
        <v>1.4955000000000001</v>
      </c>
      <c r="R58" s="30">
        <v>2.5059</v>
      </c>
      <c r="S58" s="30">
        <v>2.2656000000000001</v>
      </c>
      <c r="T58" s="31">
        <v>1.9833000000000001</v>
      </c>
      <c r="U58" s="17">
        <f t="shared" si="17"/>
        <v>1.7105999999999999</v>
      </c>
      <c r="W58" s="11">
        <f t="shared" si="18"/>
        <v>1051.0280500000001</v>
      </c>
      <c r="X58" s="102">
        <v>946.71999999999991</v>
      </c>
      <c r="Y58" s="113"/>
      <c r="Z58" s="13">
        <f t="shared" si="23"/>
        <v>0.90075616916218348</v>
      </c>
      <c r="AA58" s="15"/>
      <c r="AB58" s="33">
        <f t="shared" si="5"/>
        <v>0.9007561691621836</v>
      </c>
      <c r="AD58" s="15">
        <f t="shared" ref="AD58:AD121" si="25">ROUND(H58*(24-AA58)/24,0)</f>
        <v>25805</v>
      </c>
      <c r="AE58" s="28">
        <f t="shared" si="22"/>
        <v>0</v>
      </c>
      <c r="AF58" s="32">
        <f t="shared" si="24"/>
        <v>3.6361541333462814E-12</v>
      </c>
      <c r="AH58" s="29">
        <v>59.89</v>
      </c>
      <c r="AI58" s="32">
        <v>77.62</v>
      </c>
      <c r="AJ58" s="91"/>
      <c r="AL58" s="15">
        <v>7583</v>
      </c>
      <c r="AM58" s="15">
        <v>7244.85</v>
      </c>
      <c r="AN58" s="35">
        <f t="shared" si="21"/>
        <v>-4.6674534324382094E-2</v>
      </c>
      <c r="AO58" s="15">
        <v>996.59</v>
      </c>
      <c r="AP58" s="93" t="s">
        <v>60</v>
      </c>
      <c r="AR58" s="11">
        <v>1028.3499999999999</v>
      </c>
      <c r="AS58" s="15">
        <v>271.33</v>
      </c>
      <c r="AT58" s="36">
        <f t="shared" si="10"/>
        <v>1299.6799999999998</v>
      </c>
      <c r="AU58" s="12">
        <f t="shared" si="11"/>
        <v>1.2365797468488111</v>
      </c>
      <c r="AV58" s="12">
        <f t="shared" si="12"/>
        <v>-0.33582357768662752</v>
      </c>
      <c r="AX58" s="92">
        <f t="shared" si="20"/>
        <v>29.842857142857142</v>
      </c>
      <c r="AY58" s="92">
        <f t="shared" si="20"/>
        <v>35.607142857142861</v>
      </c>
      <c r="AZ58" s="92">
        <f t="shared" si="20"/>
        <v>59.664285714285711</v>
      </c>
      <c r="BA58" s="92">
        <f t="shared" si="20"/>
        <v>53.942857142857143</v>
      </c>
      <c r="BB58" s="92">
        <f t="shared" si="20"/>
        <v>47.221428571428575</v>
      </c>
      <c r="BC58" s="92">
        <f t="shared" si="20"/>
        <v>40.728571428571428</v>
      </c>
    </row>
    <row r="59" spans="2:55" ht="15.6" customHeight="1" x14ac:dyDescent="0.2">
      <c r="B59" s="25">
        <v>45338</v>
      </c>
      <c r="C59" s="26">
        <v>5000</v>
      </c>
      <c r="D59" s="27">
        <v>11575</v>
      </c>
      <c r="E59" s="27">
        <v>3247</v>
      </c>
      <c r="F59" s="27">
        <v>2637</v>
      </c>
      <c r="G59" s="28">
        <v>3112</v>
      </c>
      <c r="H59" s="14">
        <f t="shared" si="15"/>
        <v>25571</v>
      </c>
      <c r="I59" s="29">
        <v>1140.44</v>
      </c>
      <c r="J59" s="29">
        <v>1138.58</v>
      </c>
      <c r="K59" s="29">
        <v>1236.01</v>
      </c>
      <c r="L59" s="29">
        <v>1213.03</v>
      </c>
      <c r="M59" s="29">
        <v>1181.81</v>
      </c>
      <c r="N59" s="15">
        <f t="shared" si="19"/>
        <v>1164.25</v>
      </c>
      <c r="O59" s="16">
        <f t="shared" si="16"/>
        <v>29771.14</v>
      </c>
      <c r="P59" s="30">
        <v>1.2789999999999999</v>
      </c>
      <c r="Q59" s="30">
        <v>1.5291999999999999</v>
      </c>
      <c r="R59" s="30">
        <v>2.5425</v>
      </c>
      <c r="S59" s="30">
        <v>2.3132999999999999</v>
      </c>
      <c r="T59" s="31">
        <v>2.0112000000000001</v>
      </c>
      <c r="U59" s="17">
        <f t="shared" si="17"/>
        <v>1.7484999999999999</v>
      </c>
      <c r="W59" s="11">
        <f t="shared" si="18"/>
        <v>1064.5241428571428</v>
      </c>
      <c r="X59" s="102">
        <v>1019.2699999999995</v>
      </c>
      <c r="Y59" s="113"/>
      <c r="Z59" s="13">
        <f t="shared" si="23"/>
        <v>0.9574888524973395</v>
      </c>
      <c r="AA59" s="15"/>
      <c r="AB59" s="33">
        <f t="shared" si="5"/>
        <v>0.9574888524973395</v>
      </c>
      <c r="AD59" s="15">
        <f t="shared" si="25"/>
        <v>25571</v>
      </c>
      <c r="AE59" s="28">
        <f t="shared" si="22"/>
        <v>0</v>
      </c>
      <c r="AF59" s="32">
        <f t="shared" si="24"/>
        <v>0</v>
      </c>
      <c r="AH59" s="29">
        <v>60.79</v>
      </c>
      <c r="AI59" s="32">
        <v>82.02</v>
      </c>
      <c r="AJ59" s="91"/>
      <c r="AL59" s="15">
        <v>10680</v>
      </c>
      <c r="AM59" s="15">
        <v>10049.99</v>
      </c>
      <c r="AN59" s="35">
        <f t="shared" si="21"/>
        <v>-6.2687624564800579E-2</v>
      </c>
      <c r="AO59" s="15">
        <v>1033.56</v>
      </c>
      <c r="AP59" s="93" t="s">
        <v>55</v>
      </c>
      <c r="AR59" s="11">
        <v>849.23</v>
      </c>
      <c r="AS59" s="15">
        <v>273.39999999999998</v>
      </c>
      <c r="AT59" s="36">
        <f t="shared" si="10"/>
        <v>1122.6300000000001</v>
      </c>
      <c r="AU59" s="12">
        <f t="shared" si="11"/>
        <v>1.0545838791282867</v>
      </c>
      <c r="AV59" s="12">
        <f t="shared" si="12"/>
        <v>-9.7095026630947157E-2</v>
      </c>
      <c r="AX59" s="92">
        <f t="shared" si="20"/>
        <v>30.452380952380949</v>
      </c>
      <c r="AY59" s="92">
        <f t="shared" si="20"/>
        <v>36.409523809523812</v>
      </c>
      <c r="AZ59" s="92">
        <f t="shared" si="20"/>
        <v>60.535714285714285</v>
      </c>
      <c r="BA59" s="92">
        <f t="shared" si="20"/>
        <v>55.078571428571429</v>
      </c>
      <c r="BB59" s="92">
        <f t="shared" si="20"/>
        <v>47.885714285714286</v>
      </c>
      <c r="BC59" s="92">
        <f t="shared" si="20"/>
        <v>41.63095238095238</v>
      </c>
    </row>
    <row r="60" spans="2:55" ht="15.6" customHeight="1" x14ac:dyDescent="0.2">
      <c r="B60" s="25">
        <v>45339</v>
      </c>
      <c r="C60" s="26">
        <v>5000</v>
      </c>
      <c r="D60" s="27">
        <v>11699</v>
      </c>
      <c r="E60" s="27">
        <v>3243</v>
      </c>
      <c r="F60" s="27">
        <v>2739</v>
      </c>
      <c r="G60" s="28">
        <v>3044</v>
      </c>
      <c r="H60" s="14">
        <f t="shared" si="15"/>
        <v>25725</v>
      </c>
      <c r="I60" s="29">
        <v>1137.73</v>
      </c>
      <c r="J60" s="29">
        <v>1137.72</v>
      </c>
      <c r="K60" s="29">
        <v>1234.6600000000001</v>
      </c>
      <c r="L60" s="29">
        <v>1210.42</v>
      </c>
      <c r="M60" s="29">
        <v>1184.97</v>
      </c>
      <c r="N60" s="15">
        <f t="shared" si="19"/>
        <v>1163.27</v>
      </c>
      <c r="O60" s="16">
        <f t="shared" si="16"/>
        <v>29925.23</v>
      </c>
      <c r="P60" s="30">
        <v>1.2330000000000001</v>
      </c>
      <c r="Q60" s="30">
        <v>1.5202</v>
      </c>
      <c r="R60" s="30">
        <v>2.5261999999999998</v>
      </c>
      <c r="S60" s="30">
        <v>2.2736000000000001</v>
      </c>
      <c r="T60" s="31">
        <v>2.052</v>
      </c>
      <c r="U60" s="17">
        <f t="shared" si="17"/>
        <v>1.7343</v>
      </c>
      <c r="W60" s="11">
        <f t="shared" si="18"/>
        <v>1062.2848761904763</v>
      </c>
      <c r="X60" s="102">
        <v>964.0600000000004</v>
      </c>
      <c r="Y60" s="113"/>
      <c r="Z60" s="13">
        <f t="shared" si="23"/>
        <v>0.90753433622934931</v>
      </c>
      <c r="AA60" s="15"/>
      <c r="AB60" s="33">
        <f t="shared" si="5"/>
        <v>0.90753433622934931</v>
      </c>
      <c r="AD60" s="15">
        <f t="shared" si="25"/>
        <v>25725</v>
      </c>
      <c r="AE60" s="28">
        <f t="shared" si="22"/>
        <v>0</v>
      </c>
      <c r="AF60" s="32">
        <f t="shared" si="24"/>
        <v>0</v>
      </c>
      <c r="AH60" s="29">
        <v>59.21</v>
      </c>
      <c r="AI60" s="32">
        <v>84.9</v>
      </c>
      <c r="AJ60" s="91"/>
      <c r="AL60" s="15">
        <v>10863</v>
      </c>
      <c r="AM60" s="15">
        <v>10451.81</v>
      </c>
      <c r="AN60" s="35">
        <f t="shared" si="21"/>
        <v>-3.9341511183230517E-2</v>
      </c>
      <c r="AO60" s="15">
        <v>1042.05</v>
      </c>
      <c r="AP60" s="93" t="s">
        <v>60</v>
      </c>
      <c r="AR60" s="11">
        <v>720.23</v>
      </c>
      <c r="AS60" s="15">
        <v>269.75</v>
      </c>
      <c r="AT60" s="36">
        <f t="shared" si="10"/>
        <v>989.98</v>
      </c>
      <c r="AU60" s="12">
        <f t="shared" si="11"/>
        <v>0.93193457064947294</v>
      </c>
      <c r="AV60" s="12">
        <f t="shared" si="12"/>
        <v>-2.4400234420123623E-2</v>
      </c>
      <c r="AX60" s="92">
        <f t="shared" si="20"/>
        <v>29.357142857142861</v>
      </c>
      <c r="AY60" s="92">
        <f t="shared" si="20"/>
        <v>36.195238095238096</v>
      </c>
      <c r="AZ60" s="92">
        <f t="shared" si="20"/>
        <v>60.147619047619038</v>
      </c>
      <c r="BA60" s="92">
        <f t="shared" si="20"/>
        <v>54.133333333333333</v>
      </c>
      <c r="BB60" s="92">
        <f t="shared" si="20"/>
        <v>48.857142857142854</v>
      </c>
      <c r="BC60" s="92">
        <f t="shared" si="20"/>
        <v>41.292857142857144</v>
      </c>
    </row>
    <row r="61" spans="2:55" ht="15.6" customHeight="1" x14ac:dyDescent="0.2">
      <c r="B61" s="25">
        <v>45340</v>
      </c>
      <c r="C61" s="26">
        <v>5000</v>
      </c>
      <c r="D61" s="27">
        <v>12024</v>
      </c>
      <c r="E61" s="27">
        <v>3378</v>
      </c>
      <c r="F61" s="27">
        <v>2789</v>
      </c>
      <c r="G61" s="28">
        <v>3014</v>
      </c>
      <c r="H61" s="14">
        <f t="shared" si="15"/>
        <v>26205</v>
      </c>
      <c r="I61" s="29">
        <v>1141.42</v>
      </c>
      <c r="J61" s="29">
        <v>1143.27</v>
      </c>
      <c r="K61" s="29">
        <v>1237.19</v>
      </c>
      <c r="L61" s="29">
        <v>1215.45</v>
      </c>
      <c r="M61" s="29">
        <v>1180.33</v>
      </c>
      <c r="N61" s="15">
        <f t="shared" si="19"/>
        <v>1166.97</v>
      </c>
      <c r="O61" s="16">
        <f t="shared" si="16"/>
        <v>30580.41</v>
      </c>
      <c r="P61" s="30">
        <v>1.284</v>
      </c>
      <c r="Q61" s="30">
        <v>1.5863</v>
      </c>
      <c r="R61" s="30">
        <v>2.5567000000000002</v>
      </c>
      <c r="S61" s="30">
        <v>2.3264</v>
      </c>
      <c r="T61" s="31">
        <v>1.9917</v>
      </c>
      <c r="U61" s="17">
        <f t="shared" si="17"/>
        <v>1.7790999999999999</v>
      </c>
      <c r="W61" s="11">
        <f t="shared" si="18"/>
        <v>1110.0361238095238</v>
      </c>
      <c r="X61" s="102">
        <v>999.29999999999973</v>
      </c>
      <c r="Y61" s="113"/>
      <c r="Z61" s="13">
        <f t="shared" si="23"/>
        <v>0.9002409728527665</v>
      </c>
      <c r="AA61" s="15"/>
      <c r="AB61" s="33">
        <f t="shared" si="5"/>
        <v>0.9002409728527665</v>
      </c>
      <c r="AD61" s="15">
        <f t="shared" si="25"/>
        <v>26205</v>
      </c>
      <c r="AE61" s="28">
        <f t="shared" si="22"/>
        <v>0</v>
      </c>
      <c r="AF61" s="32">
        <f t="shared" si="24"/>
        <v>0</v>
      </c>
      <c r="AH61" s="29">
        <v>59.21</v>
      </c>
      <c r="AI61" s="32">
        <v>84.9</v>
      </c>
      <c r="AJ61" s="91"/>
      <c r="AL61" s="15">
        <v>8381</v>
      </c>
      <c r="AM61" s="15">
        <v>7909.7</v>
      </c>
      <c r="AN61" s="35">
        <f t="shared" si="21"/>
        <v>-5.9585066437412314E-2</v>
      </c>
      <c r="AO61" s="15">
        <v>1043.6600000000001</v>
      </c>
      <c r="AP61" s="93" t="s">
        <v>60</v>
      </c>
      <c r="AR61" s="11">
        <v>718.72</v>
      </c>
      <c r="AS61" s="15">
        <v>288.39999999999998</v>
      </c>
      <c r="AT61" s="36">
        <f t="shared" si="10"/>
        <v>1007.12</v>
      </c>
      <c r="AU61" s="12">
        <f t="shared" si="11"/>
        <v>0.90728578863152054</v>
      </c>
      <c r="AV61" s="12">
        <f t="shared" si="12"/>
        <v>-7.0448157787540433E-3</v>
      </c>
      <c r="AX61" s="92">
        <f t="shared" si="20"/>
        <v>30.571428571428573</v>
      </c>
      <c r="AY61" s="92">
        <f t="shared" si="20"/>
        <v>37.769047619047619</v>
      </c>
      <c r="AZ61" s="92">
        <f t="shared" si="20"/>
        <v>60.873809523809534</v>
      </c>
      <c r="BA61" s="92">
        <f t="shared" si="20"/>
        <v>55.390476190476193</v>
      </c>
      <c r="BB61" s="92">
        <f t="shared" si="20"/>
        <v>47.421428571428571</v>
      </c>
      <c r="BC61" s="92">
        <f t="shared" si="20"/>
        <v>42.359523809523807</v>
      </c>
    </row>
    <row r="62" spans="2:55" ht="15.6" customHeight="1" x14ac:dyDescent="0.2">
      <c r="B62" s="25">
        <v>45341</v>
      </c>
      <c r="C62" s="26">
        <v>4758.973</v>
      </c>
      <c r="D62" s="27">
        <v>11582</v>
      </c>
      <c r="E62" s="27">
        <v>3424.8629999999998</v>
      </c>
      <c r="F62" s="27">
        <v>2791.2150000000001</v>
      </c>
      <c r="G62" s="28">
        <v>2659</v>
      </c>
      <c r="H62" s="14">
        <f t="shared" si="15"/>
        <v>25216.050999999999</v>
      </c>
      <c r="I62" s="29">
        <v>1132.76</v>
      </c>
      <c r="J62" s="29">
        <v>1137.3399999999999</v>
      </c>
      <c r="K62" s="29">
        <v>1234.55</v>
      </c>
      <c r="L62" s="29">
        <v>1209.98</v>
      </c>
      <c r="M62" s="29">
        <v>1175.3499999999999</v>
      </c>
      <c r="N62" s="15">
        <f t="shared" si="19"/>
        <v>1161.73</v>
      </c>
      <c r="O62" s="16">
        <f t="shared" si="16"/>
        <v>29294.18</v>
      </c>
      <c r="P62" s="30">
        <v>1.1559999999999999</v>
      </c>
      <c r="Q62" s="30">
        <v>1.5044</v>
      </c>
      <c r="R62" s="30">
        <v>2.5194000000000001</v>
      </c>
      <c r="S62" s="30">
        <v>2.2559999999999998</v>
      </c>
      <c r="T62" s="31">
        <v>1.9108000000000001</v>
      </c>
      <c r="U62" s="17">
        <f t="shared" si="17"/>
        <v>1.7025999999999999</v>
      </c>
      <c r="W62" s="11">
        <f t="shared" si="18"/>
        <v>1022.1840873857142</v>
      </c>
      <c r="X62" s="102">
        <v>912.40999999999985</v>
      </c>
      <c r="Y62" s="113"/>
      <c r="Z62" s="13">
        <f t="shared" si="23"/>
        <v>0.89260829948305409</v>
      </c>
      <c r="AA62" s="15"/>
      <c r="AB62" s="33">
        <f t="shared" si="5"/>
        <v>0.89260829948305409</v>
      </c>
      <c r="AD62" s="15">
        <f t="shared" si="25"/>
        <v>25216</v>
      </c>
      <c r="AE62" s="28">
        <f t="shared" si="22"/>
        <v>5.0999999999476131E-2</v>
      </c>
      <c r="AF62" s="32">
        <f t="shared" si="24"/>
        <v>0</v>
      </c>
      <c r="AH62" s="29">
        <v>58.51</v>
      </c>
      <c r="AI62" s="32">
        <v>84.9</v>
      </c>
      <c r="AJ62" s="91"/>
      <c r="AL62" s="15">
        <v>7373</v>
      </c>
      <c r="AM62" s="15">
        <v>7092.33</v>
      </c>
      <c r="AN62" s="35">
        <f t="shared" si="21"/>
        <v>-3.9573736698658983E-2</v>
      </c>
      <c r="AO62" s="15">
        <v>1018.99</v>
      </c>
      <c r="AP62" s="93" t="s">
        <v>60</v>
      </c>
      <c r="AR62" s="11">
        <v>661</v>
      </c>
      <c r="AS62" s="15">
        <v>256</v>
      </c>
      <c r="AT62" s="36">
        <f t="shared" ref="AT62:AT125" si="26">+AR62+AS62</f>
        <v>917</v>
      </c>
      <c r="AU62" s="12">
        <f t="shared" ref="AU62:AU125" si="27">+AT62/W62</f>
        <v>0.89709868439184215</v>
      </c>
      <c r="AV62" s="12">
        <f t="shared" ref="AV62:AV125" si="28">+AB62-AU62</f>
        <v>-4.4903849087880587E-3</v>
      </c>
      <c r="AX62" s="92">
        <f t="shared" si="20"/>
        <v>27.523809523809522</v>
      </c>
      <c r="AY62" s="92">
        <f t="shared" si="20"/>
        <v>35.819047619047616</v>
      </c>
      <c r="AZ62" s="92">
        <f t="shared" si="20"/>
        <v>59.985714285714288</v>
      </c>
      <c r="BA62" s="92">
        <f t="shared" ref="BA62:BC125" si="29">S62/42*1000</f>
        <v>53.714285714285708</v>
      </c>
      <c r="BB62" s="92">
        <f t="shared" si="29"/>
        <v>45.495238095238093</v>
      </c>
      <c r="BC62" s="92">
        <f t="shared" si="29"/>
        <v>40.538095238095231</v>
      </c>
    </row>
    <row r="63" spans="2:55" ht="15.6" customHeight="1" x14ac:dyDescent="0.2">
      <c r="B63" s="25">
        <v>45342</v>
      </c>
      <c r="C63" s="26">
        <v>4500</v>
      </c>
      <c r="D63" s="27">
        <v>11863</v>
      </c>
      <c r="E63" s="27">
        <v>3295</v>
      </c>
      <c r="F63" s="27">
        <v>2816</v>
      </c>
      <c r="G63" s="28">
        <v>2938</v>
      </c>
      <c r="H63" s="14">
        <f t="shared" si="15"/>
        <v>25412</v>
      </c>
      <c r="I63" s="29">
        <v>1134.73</v>
      </c>
      <c r="J63" s="29">
        <v>1132.6099999999999</v>
      </c>
      <c r="K63" s="29">
        <v>1235.71</v>
      </c>
      <c r="L63" s="29">
        <v>1209.05</v>
      </c>
      <c r="M63" s="29">
        <v>1179.67</v>
      </c>
      <c r="N63" s="15">
        <f t="shared" si="19"/>
        <v>1160.27</v>
      </c>
      <c r="O63" s="16">
        <f t="shared" ref="O63:O126" si="30">+ROUND((C63*I63+D63*J63+E63*K63+F63*L63+G63*M63)/1000,2)</f>
        <v>29484.66</v>
      </c>
      <c r="P63" s="30">
        <v>1.1968000000000001</v>
      </c>
      <c r="Q63" s="30">
        <v>1.458</v>
      </c>
      <c r="R63" s="30">
        <v>2.5381</v>
      </c>
      <c r="S63" s="30">
        <v>2.2505999999999999</v>
      </c>
      <c r="T63" s="31">
        <v>1.9896</v>
      </c>
      <c r="U63" s="17">
        <f t="shared" ref="U63:U126" si="31">+ROUND((P63*C63+Q63*D63+R63*E63+S63*F63+T63*G63)/H63,4)</f>
        <v>1.7011000000000001</v>
      </c>
      <c r="W63" s="11">
        <f t="shared" si="18"/>
        <v>1029.2387595238094</v>
      </c>
      <c r="X63" s="102">
        <v>952.19000000000051</v>
      </c>
      <c r="Y63" s="113"/>
      <c r="Z63" s="13">
        <f t="shared" si="23"/>
        <v>0.9251400524797021</v>
      </c>
      <c r="AA63" s="15"/>
      <c r="AB63" s="33">
        <f t="shared" si="5"/>
        <v>0.9251400524797021</v>
      </c>
      <c r="AD63" s="15">
        <f t="shared" si="25"/>
        <v>25412</v>
      </c>
      <c r="AE63" s="28">
        <f t="shared" si="22"/>
        <v>0</v>
      </c>
      <c r="AF63" s="32">
        <f t="shared" si="24"/>
        <v>0</v>
      </c>
      <c r="AH63" s="29">
        <v>61.79</v>
      </c>
      <c r="AI63" s="32">
        <v>78.88</v>
      </c>
      <c r="AJ63" s="91"/>
      <c r="AL63" s="15">
        <v>8006</v>
      </c>
      <c r="AM63" s="15">
        <v>7654.69</v>
      </c>
      <c r="AN63" s="35">
        <f t="shared" si="21"/>
        <v>-4.5894739042338803E-2</v>
      </c>
      <c r="AO63" s="15">
        <v>1049.74</v>
      </c>
      <c r="AP63" s="93" t="s">
        <v>60</v>
      </c>
      <c r="AR63" s="11">
        <v>701.26</v>
      </c>
      <c r="AS63" s="15">
        <v>248</v>
      </c>
      <c r="AT63" s="36">
        <f t="shared" si="26"/>
        <v>949.26</v>
      </c>
      <c r="AU63" s="12">
        <f t="shared" si="27"/>
        <v>0.92229328833203617</v>
      </c>
      <c r="AV63" s="12">
        <f t="shared" si="28"/>
        <v>2.8467641476659367E-3</v>
      </c>
      <c r="AX63" s="92">
        <f t="shared" ref="AX63:BC126" si="32">P63/42*1000</f>
        <v>28.495238095238097</v>
      </c>
      <c r="AY63" s="92">
        <f t="shared" si="32"/>
        <v>34.714285714285708</v>
      </c>
      <c r="AZ63" s="92">
        <f t="shared" si="32"/>
        <v>60.430952380952384</v>
      </c>
      <c r="BA63" s="92">
        <f t="shared" si="29"/>
        <v>53.585714285714282</v>
      </c>
      <c r="BB63" s="92">
        <f t="shared" si="29"/>
        <v>47.371428571428574</v>
      </c>
      <c r="BC63" s="92">
        <f t="shared" si="29"/>
        <v>40.502380952380953</v>
      </c>
    </row>
    <row r="64" spans="2:55" ht="15.6" customHeight="1" x14ac:dyDescent="0.2">
      <c r="B64" s="25">
        <v>45343</v>
      </c>
      <c r="C64" s="26">
        <v>4500</v>
      </c>
      <c r="D64" s="27">
        <v>11821</v>
      </c>
      <c r="E64" s="27">
        <v>3024</v>
      </c>
      <c r="F64" s="27">
        <v>2800</v>
      </c>
      <c r="G64" s="28">
        <v>3203</v>
      </c>
      <c r="H64" s="14">
        <f t="shared" si="15"/>
        <v>25348</v>
      </c>
      <c r="I64" s="29">
        <v>1135.53</v>
      </c>
      <c r="J64" s="29">
        <v>1141.1400000000001</v>
      </c>
      <c r="K64" s="29">
        <v>1230.93</v>
      </c>
      <c r="L64" s="29">
        <v>1210.8800000000001</v>
      </c>
      <c r="M64" s="29">
        <v>1169.82</v>
      </c>
      <c r="N64" s="15">
        <f t="shared" si="19"/>
        <v>1162.18</v>
      </c>
      <c r="O64" s="16">
        <f t="shared" si="30"/>
        <v>29459.03</v>
      </c>
      <c r="P64" s="30">
        <v>1.2037</v>
      </c>
      <c r="Q64" s="30">
        <v>1.5629</v>
      </c>
      <c r="R64" s="30">
        <v>2.4775999999999998</v>
      </c>
      <c r="S64" s="30">
        <v>2.2761</v>
      </c>
      <c r="T64" s="31">
        <v>1.8548</v>
      </c>
      <c r="U64" s="17">
        <f t="shared" si="31"/>
        <v>1.7239</v>
      </c>
      <c r="W64" s="11">
        <f t="shared" si="18"/>
        <v>1040.4275642857142</v>
      </c>
      <c r="X64" s="102">
        <v>949.21999999999969</v>
      </c>
      <c r="Y64" s="113"/>
      <c r="Z64" s="13">
        <f t="shared" si="23"/>
        <v>0.91233645914760886</v>
      </c>
      <c r="AA64" s="15"/>
      <c r="AB64" s="33">
        <f t="shared" ref="AB64:AB127" si="33">+Z64*24/(24-AA64)</f>
        <v>0.91233645914760897</v>
      </c>
      <c r="AD64" s="15">
        <f t="shared" si="25"/>
        <v>25348</v>
      </c>
      <c r="AE64" s="28">
        <f t="shared" si="22"/>
        <v>0</v>
      </c>
      <c r="AF64" s="32">
        <f t="shared" si="24"/>
        <v>3.8158191273396372E-12</v>
      </c>
      <c r="AH64" s="29">
        <v>61.42</v>
      </c>
      <c r="AI64" s="32">
        <v>86.24</v>
      </c>
      <c r="AJ64" s="91"/>
      <c r="AL64" s="15">
        <v>8158</v>
      </c>
      <c r="AM64" s="15">
        <v>7691.23</v>
      </c>
      <c r="AN64" s="35">
        <f t="shared" si="21"/>
        <v>-6.0688602473206558E-2</v>
      </c>
      <c r="AO64" s="15">
        <v>1054.0899999999999</v>
      </c>
      <c r="AP64" s="93" t="s">
        <v>60</v>
      </c>
      <c r="AR64" s="11">
        <v>690.42</v>
      </c>
      <c r="AS64" s="15">
        <v>258.39</v>
      </c>
      <c r="AT64" s="36">
        <f t="shared" si="26"/>
        <v>948.81</v>
      </c>
      <c r="AU64" s="12">
        <f t="shared" si="27"/>
        <v>0.91194239038773206</v>
      </c>
      <c r="AV64" s="12">
        <f t="shared" si="28"/>
        <v>3.9406875987690881E-4</v>
      </c>
      <c r="AX64" s="92">
        <f t="shared" si="32"/>
        <v>28.659523809523808</v>
      </c>
      <c r="AY64" s="92">
        <f t="shared" si="32"/>
        <v>37.211904761904762</v>
      </c>
      <c r="AZ64" s="92">
        <f t="shared" si="32"/>
        <v>58.990476190476187</v>
      </c>
      <c r="BA64" s="92">
        <f t="shared" si="29"/>
        <v>54.192857142857143</v>
      </c>
      <c r="BB64" s="92">
        <f t="shared" si="29"/>
        <v>44.161904761904765</v>
      </c>
      <c r="BC64" s="92">
        <f t="shared" si="29"/>
        <v>41.045238095238091</v>
      </c>
    </row>
    <row r="65" spans="2:55" ht="15.6" customHeight="1" x14ac:dyDescent="0.2">
      <c r="B65" s="25">
        <v>45344</v>
      </c>
      <c r="C65" s="26">
        <v>4703</v>
      </c>
      <c r="D65" s="27">
        <v>11609</v>
      </c>
      <c r="E65" s="27">
        <v>2899</v>
      </c>
      <c r="F65" s="27">
        <v>2796</v>
      </c>
      <c r="G65" s="28">
        <v>3247</v>
      </c>
      <c r="H65" s="14">
        <f t="shared" si="15"/>
        <v>25254</v>
      </c>
      <c r="I65" s="29">
        <v>1138.58</v>
      </c>
      <c r="J65" s="29">
        <v>1143.0899999999999</v>
      </c>
      <c r="K65" s="29">
        <v>1229</v>
      </c>
      <c r="L65" s="29">
        <v>1212.54</v>
      </c>
      <c r="M65" s="29">
        <v>1165.1199999999999</v>
      </c>
      <c r="N65" s="15">
        <f t="shared" si="19"/>
        <v>1162.6300000000001</v>
      </c>
      <c r="O65" s="16">
        <f t="shared" si="30"/>
        <v>29361.15</v>
      </c>
      <c r="P65" s="30">
        <v>1.2461</v>
      </c>
      <c r="Q65" s="30">
        <v>1.5864</v>
      </c>
      <c r="R65" s="30">
        <v>2.4573999999999998</v>
      </c>
      <c r="S65" s="30">
        <v>2.2900999999999998</v>
      </c>
      <c r="T65" s="31">
        <v>1.7884</v>
      </c>
      <c r="U65" s="17">
        <f t="shared" si="31"/>
        <v>1.7269000000000001</v>
      </c>
      <c r="W65" s="11">
        <f t="shared" si="18"/>
        <v>1038.3567357142858</v>
      </c>
      <c r="X65" s="102">
        <v>933.30000000000041</v>
      </c>
      <c r="Y65" s="113"/>
      <c r="Z65" s="13">
        <f t="shared" si="23"/>
        <v>0.89882404370207425</v>
      </c>
      <c r="AA65" s="15"/>
      <c r="AB65" s="33">
        <f t="shared" si="33"/>
        <v>0.89882404370207425</v>
      </c>
      <c r="AD65" s="15">
        <f t="shared" si="25"/>
        <v>25254</v>
      </c>
      <c r="AE65" s="28">
        <f t="shared" si="22"/>
        <v>0</v>
      </c>
      <c r="AF65" s="32">
        <f t="shared" si="24"/>
        <v>0</v>
      </c>
      <c r="AH65" s="29">
        <v>59.11</v>
      </c>
      <c r="AI65" s="32">
        <v>85.95</v>
      </c>
      <c r="AJ65" s="91"/>
      <c r="AL65" s="15">
        <v>7792</v>
      </c>
      <c r="AM65" s="15">
        <v>7437.05</v>
      </c>
      <c r="AN65" s="35">
        <f t="shared" si="21"/>
        <v>-4.7727257447509407E-2</v>
      </c>
      <c r="AO65" s="15">
        <v>1046.1199999999999</v>
      </c>
      <c r="AP65" s="93" t="s">
        <v>60</v>
      </c>
      <c r="AR65" s="11">
        <v>703.78</v>
      </c>
      <c r="AS65" s="15">
        <v>264.67</v>
      </c>
      <c r="AT65" s="36">
        <f t="shared" si="26"/>
        <v>968.45</v>
      </c>
      <c r="AU65" s="12">
        <f t="shared" si="27"/>
        <v>0.932675608189514</v>
      </c>
      <c r="AV65" s="12">
        <f t="shared" si="28"/>
        <v>-3.3851564487439756E-2</v>
      </c>
      <c r="AX65" s="92">
        <f t="shared" si="32"/>
        <v>29.669047619047618</v>
      </c>
      <c r="AY65" s="92">
        <f t="shared" si="32"/>
        <v>37.771428571428572</v>
      </c>
      <c r="AZ65" s="92">
        <f t="shared" si="32"/>
        <v>58.509523809523806</v>
      </c>
      <c r="BA65" s="92">
        <f t="shared" si="29"/>
        <v>54.526190476190472</v>
      </c>
      <c r="BB65" s="92">
        <f t="shared" si="29"/>
        <v>42.580952380952382</v>
      </c>
      <c r="BC65" s="92">
        <f t="shared" si="29"/>
        <v>41.116666666666667</v>
      </c>
    </row>
    <row r="66" spans="2:55" ht="15.6" customHeight="1" x14ac:dyDescent="0.2">
      <c r="B66" s="25">
        <v>45345</v>
      </c>
      <c r="C66" s="26">
        <v>4501</v>
      </c>
      <c r="D66" s="27">
        <v>11737</v>
      </c>
      <c r="E66" s="27">
        <v>3222</v>
      </c>
      <c r="F66" s="27">
        <v>2793</v>
      </c>
      <c r="G66" s="28">
        <v>2995</v>
      </c>
      <c r="H66" s="14">
        <f t="shared" si="15"/>
        <v>25248</v>
      </c>
      <c r="I66" s="29">
        <v>1141.32</v>
      </c>
      <c r="J66" s="29">
        <v>1143.03</v>
      </c>
      <c r="K66" s="29">
        <v>1231.8699999999999</v>
      </c>
      <c r="L66" s="29">
        <v>1212.42</v>
      </c>
      <c r="M66" s="29">
        <v>1164.0999999999999</v>
      </c>
      <c r="N66" s="15">
        <f t="shared" si="19"/>
        <v>1164.24</v>
      </c>
      <c r="O66" s="16">
        <f t="shared" si="30"/>
        <v>29394.68</v>
      </c>
      <c r="P66" s="30">
        <v>1.2838000000000001</v>
      </c>
      <c r="Q66" s="30">
        <v>1.5807</v>
      </c>
      <c r="R66" s="30">
        <v>2.4933999999999998</v>
      </c>
      <c r="S66" s="30">
        <v>2.2896000000000001</v>
      </c>
      <c r="T66" s="31">
        <v>1.7778</v>
      </c>
      <c r="U66" s="17">
        <f t="shared" si="31"/>
        <v>1.746</v>
      </c>
      <c r="W66" s="11">
        <f t="shared" si="18"/>
        <v>1049.6228166666665</v>
      </c>
      <c r="X66" s="102">
        <v>938.69000000000051</v>
      </c>
      <c r="Y66" s="113"/>
      <c r="Z66" s="13">
        <f t="shared" si="23"/>
        <v>0.89431173283850651</v>
      </c>
      <c r="AA66" s="15"/>
      <c r="AB66" s="33">
        <f t="shared" si="33"/>
        <v>0.89431173283850651</v>
      </c>
      <c r="AD66" s="15">
        <f t="shared" si="25"/>
        <v>25248</v>
      </c>
      <c r="AE66" s="28">
        <f t="shared" si="22"/>
        <v>0</v>
      </c>
      <c r="AF66" s="32">
        <f t="shared" si="24"/>
        <v>0</v>
      </c>
      <c r="AH66" s="29">
        <v>61.8</v>
      </c>
      <c r="AI66" s="32">
        <v>78.88</v>
      </c>
      <c r="AJ66" s="91"/>
      <c r="AL66" s="15">
        <v>10461</v>
      </c>
      <c r="AM66" s="15">
        <v>9821.9599999999991</v>
      </c>
      <c r="AN66" s="35">
        <f t="shared" si="21"/>
        <v>-6.5062370443373929E-2</v>
      </c>
      <c r="AO66" s="15">
        <v>1059.25</v>
      </c>
      <c r="AP66" s="93" t="s">
        <v>57</v>
      </c>
      <c r="AR66" s="11">
        <v>1036.6500000000001</v>
      </c>
      <c r="AS66" s="15">
        <v>257.8</v>
      </c>
      <c r="AT66" s="36">
        <f t="shared" si="26"/>
        <v>1294.45</v>
      </c>
      <c r="AU66" s="12">
        <f t="shared" si="27"/>
        <v>1.2332525355258968</v>
      </c>
      <c r="AV66" s="12">
        <f t="shared" si="28"/>
        <v>-0.33894080268739024</v>
      </c>
      <c r="AX66" s="92">
        <f t="shared" si="32"/>
        <v>30.56666666666667</v>
      </c>
      <c r="AY66" s="92">
        <f t="shared" si="32"/>
        <v>37.635714285714286</v>
      </c>
      <c r="AZ66" s="92">
        <f t="shared" si="32"/>
        <v>59.366666666666667</v>
      </c>
      <c r="BA66" s="92">
        <f t="shared" si="29"/>
        <v>54.51428571428572</v>
      </c>
      <c r="BB66" s="92">
        <f t="shared" si="29"/>
        <v>42.328571428571429</v>
      </c>
      <c r="BC66" s="92">
        <f t="shared" si="29"/>
        <v>41.571428571428569</v>
      </c>
    </row>
    <row r="67" spans="2:55" ht="15.6" customHeight="1" x14ac:dyDescent="0.2">
      <c r="B67" s="25">
        <v>45346</v>
      </c>
      <c r="C67" s="26">
        <v>4500</v>
      </c>
      <c r="D67" s="27">
        <v>11771</v>
      </c>
      <c r="E67" s="27">
        <v>3147</v>
      </c>
      <c r="F67" s="27">
        <v>2791</v>
      </c>
      <c r="G67" s="28">
        <v>3412</v>
      </c>
      <c r="H67" s="14">
        <f t="shared" si="15"/>
        <v>25621</v>
      </c>
      <c r="I67" s="29">
        <v>1140.5</v>
      </c>
      <c r="J67" s="29">
        <v>1143.28</v>
      </c>
      <c r="K67" s="29">
        <v>1234.26</v>
      </c>
      <c r="L67" s="29">
        <v>1211.7</v>
      </c>
      <c r="M67" s="29">
        <v>1168.3499999999999</v>
      </c>
      <c r="N67" s="15">
        <f t="shared" si="19"/>
        <v>1164.76</v>
      </c>
      <c r="O67" s="16">
        <f t="shared" si="30"/>
        <v>29842.28</v>
      </c>
      <c r="P67" s="30">
        <v>1.2785</v>
      </c>
      <c r="Q67" s="30">
        <v>1.5808</v>
      </c>
      <c r="R67" s="30">
        <v>2.5228000000000002</v>
      </c>
      <c r="S67" s="30">
        <v>2.2829000000000002</v>
      </c>
      <c r="T67" s="31">
        <v>1.827</v>
      </c>
      <c r="U67" s="17">
        <f t="shared" si="31"/>
        <v>1.7526999999999999</v>
      </c>
      <c r="W67" s="11">
        <f t="shared" si="18"/>
        <v>1069.1761023809524</v>
      </c>
      <c r="X67" s="102">
        <v>974.60999999999876</v>
      </c>
      <c r="Y67" s="113"/>
      <c r="Z67" s="13">
        <f t="shared" si="23"/>
        <v>0.91155236057898781</v>
      </c>
      <c r="AA67" s="15"/>
      <c r="AB67" s="33">
        <f t="shared" si="33"/>
        <v>0.91155236057898781</v>
      </c>
      <c r="AD67" s="15">
        <f t="shared" si="25"/>
        <v>25621</v>
      </c>
      <c r="AE67" s="28">
        <f t="shared" si="22"/>
        <v>0</v>
      </c>
      <c r="AF67" s="32">
        <f t="shared" si="24"/>
        <v>0</v>
      </c>
      <c r="AH67" s="29">
        <v>61.92</v>
      </c>
      <c r="AI67" s="32">
        <v>85.9</v>
      </c>
      <c r="AJ67" s="91"/>
      <c r="AL67" s="15">
        <v>8662</v>
      </c>
      <c r="AM67" s="15">
        <v>8275.77</v>
      </c>
      <c r="AN67" s="35">
        <f t="shared" si="21"/>
        <v>-4.6669977536833378E-2</v>
      </c>
      <c r="AO67" s="15">
        <v>1028.6500000000001</v>
      </c>
      <c r="AP67" s="93" t="s">
        <v>57</v>
      </c>
      <c r="AR67" s="11">
        <v>1226.18</v>
      </c>
      <c r="AS67" s="15">
        <v>247.17</v>
      </c>
      <c r="AT67" s="36">
        <f t="shared" si="26"/>
        <v>1473.3500000000001</v>
      </c>
      <c r="AU67" s="12">
        <f t="shared" si="27"/>
        <v>1.3780236919989057</v>
      </c>
      <c r="AV67" s="12">
        <f t="shared" si="28"/>
        <v>-0.46647133141991792</v>
      </c>
      <c r="AX67" s="92">
        <f t="shared" si="32"/>
        <v>30.44047619047619</v>
      </c>
      <c r="AY67" s="92">
        <f t="shared" si="32"/>
        <v>37.638095238095232</v>
      </c>
      <c r="AZ67" s="92">
        <f t="shared" si="32"/>
        <v>60.06666666666667</v>
      </c>
      <c r="BA67" s="92">
        <f t="shared" si="29"/>
        <v>54.354761904761908</v>
      </c>
      <c r="BB67" s="92">
        <f t="shared" si="29"/>
        <v>43.5</v>
      </c>
      <c r="BC67" s="92">
        <f t="shared" si="29"/>
        <v>41.730952380952381</v>
      </c>
    </row>
    <row r="68" spans="2:55" ht="15.6" customHeight="1" x14ac:dyDescent="0.2">
      <c r="B68" s="25">
        <v>45347</v>
      </c>
      <c r="C68" s="26">
        <v>4500</v>
      </c>
      <c r="D68" s="27">
        <v>11806</v>
      </c>
      <c r="E68" s="27">
        <v>3140</v>
      </c>
      <c r="F68" s="27">
        <v>2769</v>
      </c>
      <c r="G68" s="28">
        <v>3440</v>
      </c>
      <c r="H68" s="14">
        <f t="shared" si="15"/>
        <v>25655</v>
      </c>
      <c r="I68" s="29">
        <v>1138.43</v>
      </c>
      <c r="J68" s="29">
        <v>1141.52</v>
      </c>
      <c r="K68" s="29">
        <v>1235.1300000000001</v>
      </c>
      <c r="L68" s="29">
        <v>1211.08</v>
      </c>
      <c r="M68" s="29">
        <v>1166.18</v>
      </c>
      <c r="N68" s="15">
        <f t="shared" si="19"/>
        <v>1163.25</v>
      </c>
      <c r="O68" s="16">
        <f t="shared" si="30"/>
        <v>29843.17</v>
      </c>
      <c r="P68" s="30">
        <v>1.2416</v>
      </c>
      <c r="Q68" s="30">
        <v>1.5575000000000001</v>
      </c>
      <c r="R68" s="30">
        <v>2.5310999999999999</v>
      </c>
      <c r="S68" s="30">
        <v>2.2726000000000002</v>
      </c>
      <c r="T68" s="31">
        <v>1.8082</v>
      </c>
      <c r="U68" s="17">
        <f t="shared" si="31"/>
        <v>1.732</v>
      </c>
      <c r="W68" s="11">
        <f t="shared" si="18"/>
        <v>1057.9937238095238</v>
      </c>
      <c r="X68" s="102">
        <v>957.71000000000049</v>
      </c>
      <c r="Y68" s="113"/>
      <c r="Z68" s="13">
        <f t="shared" si="23"/>
        <v>0.90521330934891453</v>
      </c>
      <c r="AA68" s="15"/>
      <c r="AB68" s="33">
        <f t="shared" si="33"/>
        <v>0.90521330934891464</v>
      </c>
      <c r="AD68" s="15">
        <f t="shared" si="25"/>
        <v>25655</v>
      </c>
      <c r="AE68" s="28">
        <f t="shared" si="22"/>
        <v>0</v>
      </c>
      <c r="AF68" s="32">
        <f t="shared" si="24"/>
        <v>3.8332586882461329E-12</v>
      </c>
      <c r="AH68" s="29">
        <v>61.92</v>
      </c>
      <c r="AI68" s="32">
        <v>85.9</v>
      </c>
      <c r="AJ68" s="91"/>
      <c r="AL68" s="15">
        <v>5704</v>
      </c>
      <c r="AM68" s="15">
        <v>5460.47</v>
      </c>
      <c r="AN68" s="35">
        <f t="shared" si="21"/>
        <v>-4.4598725018176043E-2</v>
      </c>
      <c r="AO68" s="15">
        <v>1004.21</v>
      </c>
      <c r="AP68" s="93" t="s">
        <v>60</v>
      </c>
      <c r="AR68" s="11">
        <v>1202.79</v>
      </c>
      <c r="AS68" s="15">
        <v>271</v>
      </c>
      <c r="AT68" s="36">
        <f t="shared" si="26"/>
        <v>1473.79</v>
      </c>
      <c r="AU68" s="12">
        <f t="shared" si="27"/>
        <v>1.3930044827613119</v>
      </c>
      <c r="AV68" s="12">
        <f t="shared" si="28"/>
        <v>-0.48779117341239731</v>
      </c>
      <c r="AX68" s="92">
        <f t="shared" si="32"/>
        <v>29.56190476190476</v>
      </c>
      <c r="AY68" s="92">
        <f t="shared" si="32"/>
        <v>37.083333333333336</v>
      </c>
      <c r="AZ68" s="92">
        <f t="shared" si="32"/>
        <v>60.264285714285712</v>
      </c>
      <c r="BA68" s="92">
        <f t="shared" si="29"/>
        <v>54.109523809523814</v>
      </c>
      <c r="BB68" s="92">
        <f t="shared" si="29"/>
        <v>43.05238095238095</v>
      </c>
      <c r="BC68" s="92">
        <f t="shared" si="29"/>
        <v>41.238095238095241</v>
      </c>
    </row>
    <row r="69" spans="2:55" ht="15.6" customHeight="1" x14ac:dyDescent="0.2">
      <c r="B69" s="25">
        <v>45348</v>
      </c>
      <c r="C69" s="26">
        <v>4500</v>
      </c>
      <c r="D69" s="27">
        <v>11797</v>
      </c>
      <c r="E69" s="27">
        <v>3185</v>
      </c>
      <c r="F69" s="27">
        <v>2780</v>
      </c>
      <c r="G69" s="28">
        <v>3418</v>
      </c>
      <c r="H69" s="14">
        <f t="shared" si="15"/>
        <v>25680</v>
      </c>
      <c r="I69" s="29">
        <v>1132.26</v>
      </c>
      <c r="J69" s="29">
        <v>1141.32</v>
      </c>
      <c r="K69" s="29">
        <v>1234.98</v>
      </c>
      <c r="L69" s="29">
        <v>1212.82</v>
      </c>
      <c r="M69" s="29">
        <v>1165.1500000000001</v>
      </c>
      <c r="N69" s="15">
        <f t="shared" si="19"/>
        <v>1162.26</v>
      </c>
      <c r="O69" s="16">
        <f t="shared" si="30"/>
        <v>29846.86</v>
      </c>
      <c r="P69" s="30">
        <v>1.1439999999999999</v>
      </c>
      <c r="Q69" s="30">
        <v>1.5546</v>
      </c>
      <c r="R69" s="30">
        <v>2.5268000000000002</v>
      </c>
      <c r="S69" s="30">
        <v>2.2940999999999998</v>
      </c>
      <c r="T69" s="31">
        <v>1.7899</v>
      </c>
      <c r="U69" s="17">
        <f t="shared" si="31"/>
        <v>1.7145999999999999</v>
      </c>
      <c r="W69" s="11">
        <f t="shared" si="18"/>
        <v>1048.3559619047619</v>
      </c>
      <c r="X69" s="102">
        <v>952.86000000000081</v>
      </c>
      <c r="Y69" s="113"/>
      <c r="Z69" s="13">
        <f t="shared" si="23"/>
        <v>0.90890883881534468</v>
      </c>
      <c r="AA69" s="15"/>
      <c r="AB69" s="33">
        <f t="shared" si="33"/>
        <v>0.90890883881534468</v>
      </c>
      <c r="AD69" s="15">
        <f t="shared" si="25"/>
        <v>25680</v>
      </c>
      <c r="AE69" s="28">
        <f t="shared" si="22"/>
        <v>0</v>
      </c>
      <c r="AF69" s="32">
        <f t="shared" si="24"/>
        <v>0</v>
      </c>
      <c r="AH69" s="29">
        <v>61.92</v>
      </c>
      <c r="AI69" s="32">
        <v>85.9</v>
      </c>
      <c r="AJ69" s="91"/>
      <c r="AL69" s="15">
        <v>10333</v>
      </c>
      <c r="AM69" s="15">
        <v>9792.16</v>
      </c>
      <c r="AN69" s="35">
        <f t="shared" si="21"/>
        <v>-5.5231940654564486E-2</v>
      </c>
      <c r="AO69" s="15">
        <v>1058.6300000000001</v>
      </c>
      <c r="AP69" s="93" t="s">
        <v>60</v>
      </c>
      <c r="AR69" s="11">
        <v>860.19</v>
      </c>
      <c r="AS69" s="15">
        <v>264</v>
      </c>
      <c r="AT69" s="36">
        <f t="shared" si="26"/>
        <v>1124.19</v>
      </c>
      <c r="AU69" s="12">
        <f t="shared" si="27"/>
        <v>1.0723361537978522</v>
      </c>
      <c r="AV69" s="12">
        <f t="shared" si="28"/>
        <v>-0.16342731498250751</v>
      </c>
      <c r="AX69" s="92">
        <f t="shared" si="32"/>
        <v>27.238095238095234</v>
      </c>
      <c r="AY69" s="92">
        <f t="shared" si="32"/>
        <v>37.014285714285712</v>
      </c>
      <c r="AZ69" s="92">
        <f t="shared" si="32"/>
        <v>60.161904761904765</v>
      </c>
      <c r="BA69" s="92">
        <f t="shared" si="29"/>
        <v>54.621428571428567</v>
      </c>
      <c r="BB69" s="92">
        <f t="shared" si="29"/>
        <v>42.616666666666674</v>
      </c>
      <c r="BC69" s="92">
        <f t="shared" si="29"/>
        <v>40.823809523809523</v>
      </c>
    </row>
    <row r="70" spans="2:55" ht="15.6" customHeight="1" x14ac:dyDescent="0.2">
      <c r="B70" s="25">
        <v>45349</v>
      </c>
      <c r="C70" s="26">
        <v>4500</v>
      </c>
      <c r="D70" s="27">
        <v>11761</v>
      </c>
      <c r="E70" s="27">
        <v>3161</v>
      </c>
      <c r="F70" s="27">
        <v>2806</v>
      </c>
      <c r="G70" s="28">
        <v>3161</v>
      </c>
      <c r="H70" s="14">
        <f t="shared" si="15"/>
        <v>25389</v>
      </c>
      <c r="I70" s="29">
        <v>1135.98</v>
      </c>
      <c r="J70" s="29">
        <v>1143.8599999999999</v>
      </c>
      <c r="K70" s="29">
        <v>1238.07</v>
      </c>
      <c r="L70" s="29">
        <v>1214.22</v>
      </c>
      <c r="M70" s="29">
        <v>1173.5</v>
      </c>
      <c r="N70" s="15">
        <f t="shared" si="19"/>
        <v>1165.6600000000001</v>
      </c>
      <c r="O70" s="16">
        <f t="shared" si="30"/>
        <v>29594.92</v>
      </c>
      <c r="P70" s="30">
        <v>1.2037</v>
      </c>
      <c r="Q70" s="30">
        <v>1.5893999999999999</v>
      </c>
      <c r="R70" s="30">
        <v>2.5688</v>
      </c>
      <c r="S70" s="30">
        <v>2.3121999999999998</v>
      </c>
      <c r="T70" s="31">
        <v>1.9046000000000001</v>
      </c>
      <c r="U70" s="17">
        <f t="shared" si="31"/>
        <v>1.7621</v>
      </c>
      <c r="W70" s="11">
        <f t="shared" si="18"/>
        <v>1065.1912857142856</v>
      </c>
      <c r="X70" s="102">
        <v>952.81999999999857</v>
      </c>
      <c r="Y70" s="113"/>
      <c r="Z70" s="13">
        <f t="shared" si="23"/>
        <v>0.89450600354946175</v>
      </c>
      <c r="AA70" s="15"/>
      <c r="AB70" s="33">
        <f t="shared" si="33"/>
        <v>0.89450600354946175</v>
      </c>
      <c r="AD70" s="15">
        <f t="shared" si="25"/>
        <v>25389</v>
      </c>
      <c r="AE70" s="28">
        <f t="shared" si="22"/>
        <v>0</v>
      </c>
      <c r="AF70" s="32">
        <f t="shared" si="24"/>
        <v>-3.553003580236691E-12</v>
      </c>
      <c r="AH70" s="29">
        <v>57.59</v>
      </c>
      <c r="AI70" s="32">
        <v>78.959999999999994</v>
      </c>
      <c r="AJ70" s="91"/>
      <c r="AL70" s="15">
        <v>11079</v>
      </c>
      <c r="AM70" s="15">
        <v>10584.82</v>
      </c>
      <c r="AN70" s="35">
        <f t="shared" si="21"/>
        <v>-4.6687614905118871E-2</v>
      </c>
      <c r="AO70" s="15">
        <v>1050.2</v>
      </c>
      <c r="AP70" s="93" t="s">
        <v>60</v>
      </c>
      <c r="AR70" s="11">
        <v>756.35</v>
      </c>
      <c r="AS70" s="15">
        <v>260</v>
      </c>
      <c r="AT70" s="36">
        <f t="shared" si="26"/>
        <v>1016.35</v>
      </c>
      <c r="AU70" s="12">
        <f t="shared" si="27"/>
        <v>0.95414787337324669</v>
      </c>
      <c r="AV70" s="12">
        <f t="shared" si="28"/>
        <v>-5.9641869823784943E-2</v>
      </c>
      <c r="AX70" s="92">
        <f t="shared" si="32"/>
        <v>28.659523809523808</v>
      </c>
      <c r="AY70" s="92">
        <f t="shared" si="32"/>
        <v>37.842857142857142</v>
      </c>
      <c r="AZ70" s="92">
        <f t="shared" si="32"/>
        <v>61.161904761904765</v>
      </c>
      <c r="BA70" s="92">
        <f t="shared" si="29"/>
        <v>55.05238095238095</v>
      </c>
      <c r="BB70" s="92">
        <f t="shared" si="29"/>
        <v>45.347619047619048</v>
      </c>
      <c r="BC70" s="92">
        <f t="shared" si="29"/>
        <v>41.954761904761902</v>
      </c>
    </row>
    <row r="71" spans="2:55" ht="15.6" customHeight="1" x14ac:dyDescent="0.2">
      <c r="B71" s="25">
        <v>45350</v>
      </c>
      <c r="C71" s="26">
        <v>4500</v>
      </c>
      <c r="D71" s="27">
        <v>11615</v>
      </c>
      <c r="E71" s="27">
        <v>3159</v>
      </c>
      <c r="F71" s="27">
        <v>2815</v>
      </c>
      <c r="G71" s="28">
        <v>2923</v>
      </c>
      <c r="H71" s="14">
        <f t="shared" si="15"/>
        <v>25012</v>
      </c>
      <c r="I71" s="29">
        <v>1138.76</v>
      </c>
      <c r="J71" s="29">
        <v>1143.52</v>
      </c>
      <c r="K71" s="29">
        <v>1236.32</v>
      </c>
      <c r="L71" s="29">
        <v>1212.73</v>
      </c>
      <c r="M71" s="29">
        <v>1179.53</v>
      </c>
      <c r="N71" s="15">
        <f t="shared" si="19"/>
        <v>1166.3800000000001</v>
      </c>
      <c r="O71" s="16">
        <f t="shared" si="30"/>
        <v>29173.54</v>
      </c>
      <c r="P71" s="30">
        <v>1.2478</v>
      </c>
      <c r="Q71" s="30">
        <v>1.5822000000000001</v>
      </c>
      <c r="R71" s="30">
        <v>2.548</v>
      </c>
      <c r="S71" s="30">
        <v>2.2858000000000001</v>
      </c>
      <c r="T71" s="31">
        <v>1.9779</v>
      </c>
      <c r="U71" s="17">
        <f t="shared" si="31"/>
        <v>1.7694000000000001</v>
      </c>
      <c r="W71" s="11">
        <f t="shared" si="18"/>
        <v>1053.7479452380953</v>
      </c>
      <c r="X71" s="102">
        <v>962.0400000000011</v>
      </c>
      <c r="Y71" s="113"/>
      <c r="Z71" s="13">
        <f t="shared" si="23"/>
        <v>0.91296975177743034</v>
      </c>
      <c r="AA71" s="15"/>
      <c r="AB71" s="33">
        <f t="shared" si="33"/>
        <v>0.91296975177743034</v>
      </c>
      <c r="AD71" s="15">
        <f t="shared" si="25"/>
        <v>25012</v>
      </c>
      <c r="AE71" s="28">
        <f t="shared" si="22"/>
        <v>0</v>
      </c>
      <c r="AF71" s="32">
        <f t="shared" si="24"/>
        <v>0</v>
      </c>
      <c r="AH71" s="29">
        <v>52.06</v>
      </c>
      <c r="AI71" s="32">
        <v>86.04</v>
      </c>
      <c r="AJ71" s="91"/>
      <c r="AL71" s="15">
        <v>8697</v>
      </c>
      <c r="AM71" s="15">
        <v>8274.67</v>
      </c>
      <c r="AN71" s="35">
        <f t="shared" si="21"/>
        <v>-5.1038893393935941E-2</v>
      </c>
      <c r="AO71" s="15">
        <v>1027.8499999999999</v>
      </c>
      <c r="AP71" s="93" t="s">
        <v>60</v>
      </c>
      <c r="AR71" s="11">
        <v>743.54</v>
      </c>
      <c r="AS71" s="15">
        <v>276</v>
      </c>
      <c r="AT71" s="36">
        <f t="shared" si="26"/>
        <v>1019.54</v>
      </c>
      <c r="AU71" s="12">
        <f t="shared" si="27"/>
        <v>0.96753688071926347</v>
      </c>
      <c r="AV71" s="12">
        <f t="shared" si="28"/>
        <v>-5.4567128941833132E-2</v>
      </c>
      <c r="AX71" s="92">
        <f t="shared" si="32"/>
        <v>29.709523809523812</v>
      </c>
      <c r="AY71" s="92">
        <f t="shared" si="32"/>
        <v>37.671428571428571</v>
      </c>
      <c r="AZ71" s="92">
        <f t="shared" si="32"/>
        <v>60.666666666666664</v>
      </c>
      <c r="BA71" s="92">
        <f t="shared" si="29"/>
        <v>54.423809523809524</v>
      </c>
      <c r="BB71" s="92">
        <f t="shared" si="29"/>
        <v>47.092857142857142</v>
      </c>
      <c r="BC71" s="92">
        <f t="shared" si="29"/>
        <v>42.128571428571433</v>
      </c>
    </row>
    <row r="72" spans="2:55" ht="15.6" customHeight="1" x14ac:dyDescent="0.2">
      <c r="B72" s="25">
        <v>45351</v>
      </c>
      <c r="C72" s="26">
        <v>4500</v>
      </c>
      <c r="D72" s="27">
        <v>11479</v>
      </c>
      <c r="E72" s="27">
        <v>3225</v>
      </c>
      <c r="F72" s="27">
        <v>2805</v>
      </c>
      <c r="G72" s="28">
        <v>3094</v>
      </c>
      <c r="H72" s="14">
        <f t="shared" si="15"/>
        <v>25103</v>
      </c>
      <c r="I72" s="29">
        <v>1141.7</v>
      </c>
      <c r="J72" s="29">
        <v>1140.25</v>
      </c>
      <c r="K72" s="29">
        <v>1236.6300000000001</v>
      </c>
      <c r="L72" s="29">
        <v>1210.8900000000001</v>
      </c>
      <c r="M72" s="29">
        <v>1168.8499999999999</v>
      </c>
      <c r="N72" s="15">
        <f t="shared" si="19"/>
        <v>1164.31</v>
      </c>
      <c r="O72" s="16">
        <f t="shared" si="30"/>
        <v>29227.68</v>
      </c>
      <c r="P72" s="30">
        <v>1.292</v>
      </c>
      <c r="Q72" s="30">
        <v>1.5419</v>
      </c>
      <c r="R72" s="30">
        <v>2.5512000000000001</v>
      </c>
      <c r="S72" s="30">
        <v>2.2669999999999999</v>
      </c>
      <c r="T72" s="31">
        <v>1.8391</v>
      </c>
      <c r="U72" s="17">
        <f t="shared" si="31"/>
        <v>1.7444</v>
      </c>
      <c r="W72" s="11">
        <f t="shared" si="18"/>
        <v>1042.6238214285713</v>
      </c>
      <c r="X72" s="102">
        <v>968.89999999999964</v>
      </c>
      <c r="Y72" s="113"/>
      <c r="Z72" s="13">
        <f t="shared" si="23"/>
        <v>0.92929010452920824</v>
      </c>
      <c r="AA72" s="15"/>
      <c r="AB72" s="33">
        <f t="shared" si="33"/>
        <v>0.92929010452920824</v>
      </c>
      <c r="AD72" s="15">
        <f t="shared" si="25"/>
        <v>25103</v>
      </c>
      <c r="AE72" s="28">
        <f t="shared" si="22"/>
        <v>0</v>
      </c>
      <c r="AF72" s="32">
        <f t="shared" si="24"/>
        <v>0</v>
      </c>
      <c r="AH72" s="29">
        <v>58.89</v>
      </c>
      <c r="AI72" s="32">
        <v>85.95</v>
      </c>
      <c r="AJ72" s="91"/>
      <c r="AL72" s="15">
        <v>8029</v>
      </c>
      <c r="AM72" s="15">
        <v>7375.32</v>
      </c>
      <c r="AN72" s="35">
        <f t="shared" si="21"/>
        <v>-8.8630730598807952E-2</v>
      </c>
      <c r="AO72" s="15">
        <v>1015.17</v>
      </c>
      <c r="AP72" s="93" t="s">
        <v>60</v>
      </c>
      <c r="AR72" s="11">
        <v>743.82</v>
      </c>
      <c r="AS72" s="15">
        <v>279.29000000000002</v>
      </c>
      <c r="AT72" s="36">
        <f t="shared" si="26"/>
        <v>1023.1100000000001</v>
      </c>
      <c r="AU72" s="12">
        <f t="shared" si="27"/>
        <v>0.98128392903795925</v>
      </c>
      <c r="AV72" s="12">
        <f t="shared" si="28"/>
        <v>-5.1993824508751008E-2</v>
      </c>
      <c r="AX72" s="92">
        <f t="shared" si="32"/>
        <v>30.761904761904763</v>
      </c>
      <c r="AY72" s="92">
        <f t="shared" si="32"/>
        <v>36.711904761904762</v>
      </c>
      <c r="AZ72" s="92">
        <f t="shared" si="32"/>
        <v>60.742857142857147</v>
      </c>
      <c r="BA72" s="92">
        <f t="shared" si="29"/>
        <v>53.976190476190474</v>
      </c>
      <c r="BB72" s="92">
        <f t="shared" si="29"/>
        <v>43.788095238095238</v>
      </c>
      <c r="BC72" s="92">
        <f t="shared" si="29"/>
        <v>41.533333333333331</v>
      </c>
    </row>
    <row r="73" spans="2:55" ht="15.6" customHeight="1" x14ac:dyDescent="0.2">
      <c r="B73" s="25">
        <v>45352</v>
      </c>
      <c r="C73" s="26">
        <v>3266</v>
      </c>
      <c r="D73" s="27">
        <v>11510</v>
      </c>
      <c r="E73" s="27">
        <v>3203</v>
      </c>
      <c r="F73" s="27">
        <v>2772</v>
      </c>
      <c r="G73" s="28">
        <v>2889</v>
      </c>
      <c r="H73" s="14">
        <f t="shared" si="15"/>
        <v>23640</v>
      </c>
      <c r="I73" s="29">
        <v>1143</v>
      </c>
      <c r="J73" s="29">
        <v>1139.55</v>
      </c>
      <c r="K73" s="29">
        <v>1238.78</v>
      </c>
      <c r="L73" s="29">
        <v>1213.08</v>
      </c>
      <c r="M73" s="29">
        <v>1179.97</v>
      </c>
      <c r="N73" s="15">
        <f t="shared" si="19"/>
        <v>1167.03</v>
      </c>
      <c r="O73" s="16">
        <f t="shared" si="30"/>
        <v>27588.66</v>
      </c>
      <c r="P73" s="30">
        <v>1.3037000000000001</v>
      </c>
      <c r="Q73" s="30">
        <v>1.5368999999999999</v>
      </c>
      <c r="R73" s="30">
        <v>2.5754000000000001</v>
      </c>
      <c r="S73" s="30">
        <v>2.2964000000000002</v>
      </c>
      <c r="T73" s="31">
        <v>1.9784999999999999</v>
      </c>
      <c r="U73" s="17">
        <f t="shared" si="31"/>
        <v>1.7884</v>
      </c>
      <c r="W73" s="11">
        <f t="shared" si="18"/>
        <v>1006.6218261904763</v>
      </c>
      <c r="X73" s="102">
        <v>899.18000000000006</v>
      </c>
      <c r="Y73" s="113"/>
      <c r="Z73" s="13">
        <f t="shared" si="23"/>
        <v>0.89326495472774925</v>
      </c>
      <c r="AA73" s="15"/>
      <c r="AB73" s="33">
        <f t="shared" si="33"/>
        <v>0.89326495472774925</v>
      </c>
      <c r="AD73" s="15">
        <f t="shared" si="25"/>
        <v>23640</v>
      </c>
      <c r="AE73" s="28">
        <f t="shared" si="22"/>
        <v>0</v>
      </c>
      <c r="AF73" s="32">
        <f t="shared" si="24"/>
        <v>0</v>
      </c>
      <c r="AH73" s="29">
        <v>57.83</v>
      </c>
      <c r="AI73" s="32">
        <v>86.29</v>
      </c>
      <c r="AJ73" s="91"/>
      <c r="AL73" s="15">
        <v>10442</v>
      </c>
      <c r="AM73" s="15">
        <v>9945.2199999999993</v>
      </c>
      <c r="AN73" s="35">
        <f t="shared" si="21"/>
        <v>-4.9951635056841449E-2</v>
      </c>
      <c r="AO73" s="15">
        <v>1024.1300000000001</v>
      </c>
      <c r="AP73" s="93" t="s">
        <v>60</v>
      </c>
      <c r="AR73" s="11">
        <v>698.93</v>
      </c>
      <c r="AS73" s="15">
        <v>253.57</v>
      </c>
      <c r="AT73" s="36">
        <f t="shared" si="26"/>
        <v>952.5</v>
      </c>
      <c r="AU73" s="12">
        <f t="shared" si="27"/>
        <v>0.94623420158164218</v>
      </c>
      <c r="AV73" s="12">
        <f t="shared" si="28"/>
        <v>-5.2969246853892926E-2</v>
      </c>
      <c r="AX73" s="92">
        <f t="shared" si="32"/>
        <v>31.040476190476191</v>
      </c>
      <c r="AY73" s="92">
        <f t="shared" si="32"/>
        <v>36.592857142857142</v>
      </c>
      <c r="AZ73" s="92">
        <f t="shared" si="32"/>
        <v>61.319047619047623</v>
      </c>
      <c r="BA73" s="92">
        <f t="shared" si="29"/>
        <v>54.676190476190484</v>
      </c>
      <c r="BB73" s="92">
        <f t="shared" si="29"/>
        <v>47.107142857142854</v>
      </c>
      <c r="BC73" s="92">
        <f t="shared" si="29"/>
        <v>42.580952380952382</v>
      </c>
    </row>
    <row r="74" spans="2:55" ht="15.6" customHeight="1" x14ac:dyDescent="0.2">
      <c r="B74" s="25">
        <v>45353</v>
      </c>
      <c r="C74" s="26">
        <v>3738</v>
      </c>
      <c r="D74" s="27">
        <v>12782</v>
      </c>
      <c r="E74" s="27">
        <v>3101</v>
      </c>
      <c r="F74" s="27">
        <v>2777</v>
      </c>
      <c r="G74" s="28">
        <v>2970</v>
      </c>
      <c r="H74" s="14">
        <f t="shared" si="15"/>
        <v>25368</v>
      </c>
      <c r="I74" s="29">
        <v>1143.29</v>
      </c>
      <c r="J74" s="29">
        <v>1137.43</v>
      </c>
      <c r="K74" s="29">
        <v>1236.07</v>
      </c>
      <c r="L74" s="29">
        <v>1213.82</v>
      </c>
      <c r="M74" s="29">
        <v>1182.22</v>
      </c>
      <c r="N74" s="15">
        <f t="shared" si="19"/>
        <v>1163.96</v>
      </c>
      <c r="O74" s="16">
        <f t="shared" si="30"/>
        <v>29527.27</v>
      </c>
      <c r="P74" s="30">
        <v>1.3139000000000001</v>
      </c>
      <c r="Q74" s="30">
        <v>1.5075000000000001</v>
      </c>
      <c r="R74" s="30">
        <v>2.5428000000000002</v>
      </c>
      <c r="S74" s="30">
        <v>2.3119999999999998</v>
      </c>
      <c r="T74" s="31">
        <v>2.0065</v>
      </c>
      <c r="U74" s="17">
        <f t="shared" si="31"/>
        <v>1.752</v>
      </c>
      <c r="W74" s="11">
        <f t="shared" si="18"/>
        <v>1058.2184523809524</v>
      </c>
      <c r="X74" s="102">
        <v>989.61999999999944</v>
      </c>
      <c r="Y74" s="113"/>
      <c r="Z74" s="13">
        <f t="shared" si="23"/>
        <v>0.93517552805225712</v>
      </c>
      <c r="AA74" s="15"/>
      <c r="AB74" s="33">
        <f t="shared" si="33"/>
        <v>0.93517552805225712</v>
      </c>
      <c r="AD74" s="15">
        <f t="shared" si="25"/>
        <v>25368</v>
      </c>
      <c r="AE74" s="28">
        <f t="shared" si="22"/>
        <v>0</v>
      </c>
      <c r="AF74" s="32">
        <f t="shared" si="24"/>
        <v>0</v>
      </c>
      <c r="AH74" s="29">
        <v>62.12</v>
      </c>
      <c r="AI74" s="32">
        <v>82.55</v>
      </c>
      <c r="AJ74" s="91"/>
      <c r="AL74" s="15">
        <v>9000</v>
      </c>
      <c r="AM74" s="15">
        <v>8551.7999999999993</v>
      </c>
      <c r="AN74" s="35">
        <f t="shared" si="21"/>
        <v>-5.2410018943380432E-2</v>
      </c>
      <c r="AO74" s="15">
        <v>1013.33</v>
      </c>
      <c r="AP74" s="93" t="s">
        <v>60</v>
      </c>
      <c r="AR74" s="11">
        <v>765.16</v>
      </c>
      <c r="AS74" s="15">
        <v>273.74</v>
      </c>
      <c r="AT74" s="36">
        <f t="shared" si="26"/>
        <v>1038.9000000000001</v>
      </c>
      <c r="AU74" s="12">
        <f t="shared" si="27"/>
        <v>0.98174436257704023</v>
      </c>
      <c r="AV74" s="12">
        <f t="shared" si="28"/>
        <v>-4.6568834524783109E-2</v>
      </c>
      <c r="AX74" s="92">
        <f t="shared" si="32"/>
        <v>31.283333333333335</v>
      </c>
      <c r="AY74" s="92">
        <f t="shared" si="32"/>
        <v>35.892857142857146</v>
      </c>
      <c r="AZ74" s="92">
        <f t="shared" si="32"/>
        <v>60.542857142857152</v>
      </c>
      <c r="BA74" s="92">
        <f t="shared" si="29"/>
        <v>55.047619047619044</v>
      </c>
      <c r="BB74" s="92">
        <f t="shared" si="29"/>
        <v>47.773809523809526</v>
      </c>
      <c r="BC74" s="92">
        <f t="shared" si="29"/>
        <v>41.714285714285715</v>
      </c>
    </row>
    <row r="75" spans="2:55" ht="15.6" customHeight="1" x14ac:dyDescent="0.2">
      <c r="B75" s="25">
        <v>45354</v>
      </c>
      <c r="C75" s="26">
        <v>4500</v>
      </c>
      <c r="D75" s="27">
        <v>12815</v>
      </c>
      <c r="E75" s="27">
        <v>3162</v>
      </c>
      <c r="F75" s="27">
        <v>2699</v>
      </c>
      <c r="G75" s="28">
        <v>2908</v>
      </c>
      <c r="H75" s="14">
        <f t="shared" si="15"/>
        <v>26084</v>
      </c>
      <c r="I75" s="29">
        <v>1139.58</v>
      </c>
      <c r="J75" s="29">
        <v>1135.9100000000001</v>
      </c>
      <c r="K75" s="29">
        <v>1234.71</v>
      </c>
      <c r="L75" s="29">
        <v>1213.6199999999999</v>
      </c>
      <c r="M75" s="29">
        <v>1181.78</v>
      </c>
      <c r="N75" s="15">
        <f t="shared" si="19"/>
        <v>1161.67</v>
      </c>
      <c r="O75" s="16">
        <f t="shared" si="30"/>
        <v>30301.13</v>
      </c>
      <c r="P75" s="30">
        <v>1.2615000000000001</v>
      </c>
      <c r="Q75" s="30">
        <v>1.4869000000000001</v>
      </c>
      <c r="R75" s="30">
        <v>2.5221</v>
      </c>
      <c r="S75" s="30">
        <v>2.3174999999999999</v>
      </c>
      <c r="T75" s="31">
        <v>1.9967999999999999</v>
      </c>
      <c r="U75" s="17">
        <f t="shared" si="31"/>
        <v>1.7162999999999999</v>
      </c>
      <c r="W75" s="11">
        <f t="shared" si="18"/>
        <v>1065.9019190476192</v>
      </c>
      <c r="X75" s="102">
        <v>961.24000000000069</v>
      </c>
      <c r="Y75" s="113"/>
      <c r="Z75" s="13">
        <f t="shared" si="23"/>
        <v>0.90180905280559609</v>
      </c>
      <c r="AA75" s="15"/>
      <c r="AB75" s="33">
        <f t="shared" si="33"/>
        <v>0.90180905280559609</v>
      </c>
      <c r="AD75" s="15">
        <f t="shared" si="25"/>
        <v>26084</v>
      </c>
      <c r="AE75" s="28">
        <f t="shared" si="22"/>
        <v>0</v>
      </c>
      <c r="AF75" s="32">
        <f t="shared" si="24"/>
        <v>0</v>
      </c>
      <c r="AH75" s="29">
        <v>62.12</v>
      </c>
      <c r="AI75" s="32">
        <v>82.55</v>
      </c>
      <c r="AJ75" s="91"/>
      <c r="AL75" s="15">
        <v>7219</v>
      </c>
      <c r="AM75" s="15">
        <v>6868.8</v>
      </c>
      <c r="AN75" s="35">
        <f t="shared" si="21"/>
        <v>-5.098416026088979E-2</v>
      </c>
      <c r="AO75" s="15">
        <v>1008.79</v>
      </c>
      <c r="AP75" s="93" t="s">
        <v>60</v>
      </c>
      <c r="AR75" s="11">
        <v>750.27</v>
      </c>
      <c r="AS75" s="15">
        <v>279.04000000000002</v>
      </c>
      <c r="AT75" s="36">
        <f t="shared" si="26"/>
        <v>1029.31</v>
      </c>
      <c r="AU75" s="12">
        <f t="shared" si="27"/>
        <v>0.96567046330086914</v>
      </c>
      <c r="AV75" s="12">
        <f t="shared" si="28"/>
        <v>-6.3861410495273052E-2</v>
      </c>
      <c r="AX75" s="92">
        <f t="shared" si="32"/>
        <v>30.035714285714288</v>
      </c>
      <c r="AY75" s="92">
        <f t="shared" si="32"/>
        <v>35.402380952380959</v>
      </c>
      <c r="AZ75" s="92">
        <f t="shared" si="32"/>
        <v>60.05</v>
      </c>
      <c r="BA75" s="92">
        <f t="shared" si="29"/>
        <v>55.178571428571423</v>
      </c>
      <c r="BB75" s="92">
        <f t="shared" si="29"/>
        <v>47.542857142857144</v>
      </c>
      <c r="BC75" s="92">
        <f t="shared" si="29"/>
        <v>40.864285714285714</v>
      </c>
    </row>
    <row r="76" spans="2:55" ht="15.6" customHeight="1" x14ac:dyDescent="0.2">
      <c r="B76" s="25">
        <v>45355</v>
      </c>
      <c r="C76" s="26">
        <v>4500</v>
      </c>
      <c r="D76" s="27">
        <v>12667</v>
      </c>
      <c r="E76" s="27">
        <v>3204</v>
      </c>
      <c r="F76" s="27">
        <v>2713</v>
      </c>
      <c r="G76" s="28">
        <v>2887</v>
      </c>
      <c r="H76" s="14">
        <f t="shared" si="15"/>
        <v>25971</v>
      </c>
      <c r="I76" s="29">
        <v>1138.56</v>
      </c>
      <c r="J76" s="29">
        <v>1138.73</v>
      </c>
      <c r="K76" s="29">
        <v>1238.05</v>
      </c>
      <c r="L76" s="29">
        <v>1215.98</v>
      </c>
      <c r="M76" s="29">
        <v>1180.23</v>
      </c>
      <c r="N76" s="15">
        <f t="shared" si="19"/>
        <v>1163.6400000000001</v>
      </c>
      <c r="O76" s="16">
        <f t="shared" si="30"/>
        <v>30220.799999999999</v>
      </c>
      <c r="P76" s="30">
        <v>1.2444999999999999</v>
      </c>
      <c r="Q76" s="30">
        <v>1.5204</v>
      </c>
      <c r="R76" s="30">
        <v>2.5684999999999998</v>
      </c>
      <c r="S76" s="30">
        <v>2.343</v>
      </c>
      <c r="T76" s="31">
        <v>1.976</v>
      </c>
      <c r="U76" s="17">
        <f t="shared" si="31"/>
        <v>1.7384999999999999</v>
      </c>
      <c r="W76" s="11">
        <f t="shared" si="18"/>
        <v>1074.9976619047618</v>
      </c>
      <c r="X76" s="102">
        <v>956.56</v>
      </c>
      <c r="Y76" s="113"/>
      <c r="Z76" s="13">
        <f t="shared" si="23"/>
        <v>0.88982519115910907</v>
      </c>
      <c r="AA76" s="15"/>
      <c r="AB76" s="33">
        <f t="shared" si="33"/>
        <v>0.88982519115910907</v>
      </c>
      <c r="AD76" s="15">
        <f t="shared" si="25"/>
        <v>25971</v>
      </c>
      <c r="AE76" s="28">
        <f t="shared" si="22"/>
        <v>0</v>
      </c>
      <c r="AF76" s="32">
        <f t="shared" si="24"/>
        <v>0</v>
      </c>
      <c r="AH76" s="29">
        <v>59.62</v>
      </c>
      <c r="AI76" s="32">
        <v>86.54</v>
      </c>
      <c r="AJ76" s="91"/>
      <c r="AL76" s="15">
        <v>10794</v>
      </c>
      <c r="AM76" s="15">
        <v>10331.98</v>
      </c>
      <c r="AN76" s="35">
        <f t="shared" si="21"/>
        <v>-4.4717469449224688E-2</v>
      </c>
      <c r="AO76" s="15">
        <v>1058.8699999999999</v>
      </c>
      <c r="AP76" s="93" t="s">
        <v>60</v>
      </c>
      <c r="AR76" s="11">
        <v>738.7</v>
      </c>
      <c r="AS76" s="15">
        <v>279.83</v>
      </c>
      <c r="AT76" s="36">
        <f t="shared" si="26"/>
        <v>1018.53</v>
      </c>
      <c r="AU76" s="12">
        <f t="shared" si="27"/>
        <v>0.9474718281668556</v>
      </c>
      <c r="AV76" s="12">
        <f t="shared" si="28"/>
        <v>-5.7646637007746526E-2</v>
      </c>
      <c r="AX76" s="92">
        <f t="shared" si="32"/>
        <v>29.63095238095238</v>
      </c>
      <c r="AY76" s="92">
        <f t="shared" si="32"/>
        <v>36.199999999999996</v>
      </c>
      <c r="AZ76" s="92">
        <f t="shared" si="32"/>
        <v>61.154761904761898</v>
      </c>
      <c r="BA76" s="92">
        <f t="shared" si="29"/>
        <v>55.785714285714285</v>
      </c>
      <c r="BB76" s="92">
        <f t="shared" si="29"/>
        <v>47.047619047619044</v>
      </c>
      <c r="BC76" s="92">
        <f t="shared" si="29"/>
        <v>41.392857142857139</v>
      </c>
    </row>
    <row r="77" spans="2:55" ht="15.6" customHeight="1" x14ac:dyDescent="0.2">
      <c r="B77" s="25">
        <v>45356</v>
      </c>
      <c r="C77" s="26">
        <v>4500</v>
      </c>
      <c r="D77" s="27">
        <v>12618</v>
      </c>
      <c r="E77" s="27">
        <v>3215</v>
      </c>
      <c r="F77" s="27">
        <v>2688</v>
      </c>
      <c r="G77" s="28">
        <v>2983</v>
      </c>
      <c r="H77" s="14">
        <f t="shared" si="15"/>
        <v>26004</v>
      </c>
      <c r="I77" s="29">
        <v>1142.49</v>
      </c>
      <c r="J77" s="29">
        <v>1138.79</v>
      </c>
      <c r="K77" s="29">
        <v>1237.42</v>
      </c>
      <c r="L77" s="29">
        <v>1213.18</v>
      </c>
      <c r="M77" s="29">
        <v>1184.22</v>
      </c>
      <c r="N77" s="15">
        <f t="shared" si="19"/>
        <v>1164.53</v>
      </c>
      <c r="O77" s="16">
        <f t="shared" si="30"/>
        <v>30282.32</v>
      </c>
      <c r="P77" s="30">
        <v>1.2949999999999999</v>
      </c>
      <c r="Q77" s="30">
        <v>1.5232000000000001</v>
      </c>
      <c r="R77" s="30">
        <v>2.5583999999999998</v>
      </c>
      <c r="S77" s="30">
        <v>2.3085</v>
      </c>
      <c r="T77" s="31">
        <v>2.0255000000000001</v>
      </c>
      <c r="U77" s="17">
        <f t="shared" si="31"/>
        <v>1.7504999999999999</v>
      </c>
      <c r="W77" s="11">
        <f t="shared" si="18"/>
        <v>1083.8049547619048</v>
      </c>
      <c r="X77" s="102">
        <v>989.24000000000024</v>
      </c>
      <c r="Y77" s="113"/>
      <c r="Z77" s="13">
        <f t="shared" ref="Z77:Z108" si="34">X77/W77</f>
        <v>0.91274725738573592</v>
      </c>
      <c r="AA77" s="15"/>
      <c r="AB77" s="33">
        <f t="shared" si="33"/>
        <v>0.91274725738573592</v>
      </c>
      <c r="AD77" s="15">
        <f t="shared" si="25"/>
        <v>26004</v>
      </c>
      <c r="AE77" s="28">
        <f t="shared" si="22"/>
        <v>0</v>
      </c>
      <c r="AF77" s="32">
        <f t="shared" ref="AF77:AF108" si="35">((W77*AB77-X77)*(AH77*0.77+AI77*0.23)*0.5)</f>
        <v>0</v>
      </c>
      <c r="AH77" s="29">
        <v>62.15</v>
      </c>
      <c r="AI77" s="32">
        <v>79.63</v>
      </c>
      <c r="AJ77" s="91"/>
      <c r="AL77" s="15">
        <v>11000</v>
      </c>
      <c r="AM77" s="15">
        <v>10400.4</v>
      </c>
      <c r="AN77" s="35">
        <f t="shared" si="21"/>
        <v>-5.7651628783508366E-2</v>
      </c>
      <c r="AO77" s="15">
        <v>1061.56</v>
      </c>
      <c r="AP77" s="93" t="s">
        <v>60</v>
      </c>
      <c r="AR77" s="11">
        <v>770.54</v>
      </c>
      <c r="AS77" s="15">
        <v>284.25</v>
      </c>
      <c r="AT77" s="36">
        <f t="shared" si="26"/>
        <v>1054.79</v>
      </c>
      <c r="AU77" s="12">
        <f t="shared" si="27"/>
        <v>0.9732286195644132</v>
      </c>
      <c r="AV77" s="12">
        <f t="shared" si="28"/>
        <v>-6.0481362178677278E-2</v>
      </c>
      <c r="AX77" s="92">
        <f t="shared" si="32"/>
        <v>30.833333333333332</v>
      </c>
      <c r="AY77" s="92">
        <f t="shared" si="32"/>
        <v>36.266666666666666</v>
      </c>
      <c r="AZ77" s="92">
        <f t="shared" si="32"/>
        <v>60.914285714285711</v>
      </c>
      <c r="BA77" s="92">
        <f t="shared" si="29"/>
        <v>54.964285714285715</v>
      </c>
      <c r="BB77" s="92">
        <f t="shared" si="29"/>
        <v>48.226190476190482</v>
      </c>
      <c r="BC77" s="92">
        <f t="shared" si="29"/>
        <v>41.678571428571423</v>
      </c>
    </row>
    <row r="78" spans="2:55" ht="15.6" customHeight="1" x14ac:dyDescent="0.2">
      <c r="B78" s="25">
        <v>45357</v>
      </c>
      <c r="C78" s="26">
        <v>4500</v>
      </c>
      <c r="D78" s="27">
        <v>12736</v>
      </c>
      <c r="E78" s="27">
        <v>3233</v>
      </c>
      <c r="F78" s="27">
        <v>2647</v>
      </c>
      <c r="G78" s="28">
        <v>3064</v>
      </c>
      <c r="H78" s="14">
        <f t="shared" ref="H78:H141" si="36">SUM(C78:G78)</f>
        <v>26180</v>
      </c>
      <c r="I78" s="29">
        <v>1140.23</v>
      </c>
      <c r="J78" s="29">
        <v>1134.95</v>
      </c>
      <c r="K78" s="29">
        <v>1236.83</v>
      </c>
      <c r="L78" s="29">
        <v>1211.01</v>
      </c>
      <c r="M78" s="29">
        <v>1185.52</v>
      </c>
      <c r="N78" s="15">
        <f t="shared" si="19"/>
        <v>1162.05</v>
      </c>
      <c r="O78" s="16">
        <f t="shared" si="30"/>
        <v>30422.41</v>
      </c>
      <c r="P78" s="30">
        <v>1.2668999999999999</v>
      </c>
      <c r="Q78" s="30">
        <v>1.4839</v>
      </c>
      <c r="R78" s="30">
        <v>2.5512999999999999</v>
      </c>
      <c r="S78" s="30">
        <v>2.2774999999999999</v>
      </c>
      <c r="T78" s="31">
        <v>2.0358999999999998</v>
      </c>
      <c r="U78" s="17">
        <f t="shared" si="31"/>
        <v>1.7233000000000001</v>
      </c>
      <c r="W78" s="11">
        <f t="shared" ref="W78:W141" si="37">SUMPRODUCT(C78:G78,P78:T78)/42</f>
        <v>1074.1641285714286</v>
      </c>
      <c r="X78" s="102">
        <v>953.24999999999977</v>
      </c>
      <c r="Y78" s="113"/>
      <c r="Z78" s="13">
        <f t="shared" si="34"/>
        <v>0.88743421479524076</v>
      </c>
      <c r="AA78" s="15"/>
      <c r="AB78" s="33">
        <f t="shared" si="33"/>
        <v>0.88743421479524065</v>
      </c>
      <c r="AD78" s="15">
        <f t="shared" si="25"/>
        <v>26180</v>
      </c>
      <c r="AE78" s="28">
        <f t="shared" si="22"/>
        <v>0</v>
      </c>
      <c r="AF78" s="32">
        <f t="shared" si="35"/>
        <v>-3.7359654925239736E-12</v>
      </c>
      <c r="AH78" s="29">
        <v>59.5</v>
      </c>
      <c r="AI78" s="32">
        <v>86.56</v>
      </c>
      <c r="AJ78" s="91"/>
      <c r="AL78" s="15">
        <v>8250</v>
      </c>
      <c r="AM78" s="15">
        <v>7853.57</v>
      </c>
      <c r="AN78" s="35">
        <f t="shared" si="21"/>
        <v>-5.0477680850874229E-2</v>
      </c>
      <c r="AO78" s="15">
        <v>1027.5899999999999</v>
      </c>
      <c r="AP78" s="93" t="s">
        <v>55</v>
      </c>
      <c r="AR78" s="11">
        <v>747.35</v>
      </c>
      <c r="AS78" s="15">
        <v>272.42</v>
      </c>
      <c r="AT78" s="36">
        <f t="shared" si="26"/>
        <v>1019.77</v>
      </c>
      <c r="AU78" s="12">
        <f t="shared" si="27"/>
        <v>0.94936143637214043</v>
      </c>
      <c r="AV78" s="12">
        <f t="shared" si="28"/>
        <v>-6.1927221576899782E-2</v>
      </c>
      <c r="AX78" s="92">
        <f t="shared" si="32"/>
        <v>30.164285714285715</v>
      </c>
      <c r="AY78" s="92">
        <f t="shared" si="32"/>
        <v>35.330952380952382</v>
      </c>
      <c r="AZ78" s="92">
        <f t="shared" si="32"/>
        <v>60.745238095238093</v>
      </c>
      <c r="BA78" s="92">
        <f t="shared" si="29"/>
        <v>54.226190476190467</v>
      </c>
      <c r="BB78" s="92">
        <f t="shared" si="29"/>
        <v>48.473809523809514</v>
      </c>
      <c r="BC78" s="92">
        <f t="shared" si="29"/>
        <v>41.030952380952385</v>
      </c>
    </row>
    <row r="79" spans="2:55" ht="15.6" customHeight="1" x14ac:dyDescent="0.2">
      <c r="B79" s="25">
        <v>45358</v>
      </c>
      <c r="C79" s="26">
        <v>4500</v>
      </c>
      <c r="D79" s="27">
        <v>12771</v>
      </c>
      <c r="E79" s="27">
        <v>3250</v>
      </c>
      <c r="F79" s="27">
        <v>2620</v>
      </c>
      <c r="G79" s="28">
        <v>2903</v>
      </c>
      <c r="H79" s="14">
        <f t="shared" si="36"/>
        <v>26044</v>
      </c>
      <c r="I79" s="29">
        <v>1142.27</v>
      </c>
      <c r="J79" s="29">
        <v>1138.26</v>
      </c>
      <c r="K79" s="29">
        <v>1238.1300000000001</v>
      </c>
      <c r="L79" s="29">
        <v>1212.07</v>
      </c>
      <c r="M79" s="29">
        <v>1189.0899999999999</v>
      </c>
      <c r="N79" s="15">
        <f t="shared" ref="N79:N142" si="38">+ROUND((I79*C79+J79*D79+K79*E79+L79*F79+G79*M79)/H79,2)</f>
        <v>1164.51</v>
      </c>
      <c r="O79" s="16">
        <f t="shared" si="30"/>
        <v>30328.41</v>
      </c>
      <c r="P79" s="30">
        <v>1.2983</v>
      </c>
      <c r="Q79" s="30">
        <v>1.5242</v>
      </c>
      <c r="R79" s="30">
        <v>2.5676000000000001</v>
      </c>
      <c r="S79" s="30">
        <v>2.2906</v>
      </c>
      <c r="T79" s="31">
        <v>2.0846</v>
      </c>
      <c r="U79" s="17">
        <f t="shared" si="31"/>
        <v>1.7548999999999999</v>
      </c>
      <c r="W79" s="11">
        <f t="shared" si="37"/>
        <v>1088.2279523809525</v>
      </c>
      <c r="X79" s="102">
        <v>986.22</v>
      </c>
      <c r="Y79" s="113"/>
      <c r="Z79" s="13">
        <f t="shared" si="34"/>
        <v>0.90626233027945335</v>
      </c>
      <c r="AA79" s="15"/>
      <c r="AB79" s="33">
        <f t="shared" si="33"/>
        <v>0.90626233027945335</v>
      </c>
      <c r="AD79" s="15">
        <f t="shared" si="25"/>
        <v>26044</v>
      </c>
      <c r="AE79" s="28">
        <f t="shared" si="22"/>
        <v>0</v>
      </c>
      <c r="AF79" s="32">
        <f t="shared" si="35"/>
        <v>0</v>
      </c>
      <c r="AH79" s="29">
        <v>59.36</v>
      </c>
      <c r="AI79" s="32">
        <v>86.56</v>
      </c>
      <c r="AJ79" s="91"/>
      <c r="AL79" s="15">
        <v>8250</v>
      </c>
      <c r="AM79" s="15">
        <v>7655.92</v>
      </c>
      <c r="AN79" s="35">
        <f t="shared" si="21"/>
        <v>-7.7597467058171971E-2</v>
      </c>
      <c r="AO79" s="15">
        <v>1028.9100000000001</v>
      </c>
      <c r="AP79" s="93" t="s">
        <v>60</v>
      </c>
      <c r="AR79" s="11">
        <v>762.46</v>
      </c>
      <c r="AS79" s="15">
        <v>280.43</v>
      </c>
      <c r="AT79" s="36">
        <f t="shared" si="26"/>
        <v>1042.8900000000001</v>
      </c>
      <c r="AU79" s="12">
        <f t="shared" si="27"/>
        <v>0.95833781673981377</v>
      </c>
      <c r="AV79" s="12">
        <f t="shared" si="28"/>
        <v>-5.2075486460360421E-2</v>
      </c>
      <c r="AX79" s="92">
        <f t="shared" si="32"/>
        <v>30.911904761904761</v>
      </c>
      <c r="AY79" s="92">
        <f t="shared" si="32"/>
        <v>36.290476190476191</v>
      </c>
      <c r="AZ79" s="92">
        <f t="shared" si="32"/>
        <v>61.13333333333334</v>
      </c>
      <c r="BA79" s="92">
        <f t="shared" si="29"/>
        <v>54.538095238095238</v>
      </c>
      <c r="BB79" s="92">
        <f t="shared" si="29"/>
        <v>49.633333333333333</v>
      </c>
      <c r="BC79" s="92">
        <f t="shared" si="29"/>
        <v>41.783333333333331</v>
      </c>
    </row>
    <row r="80" spans="2:55" ht="15.6" customHeight="1" x14ac:dyDescent="0.2">
      <c r="B80" s="25">
        <v>45359</v>
      </c>
      <c r="C80" s="26">
        <v>4500</v>
      </c>
      <c r="D80" s="27">
        <v>12296</v>
      </c>
      <c r="E80" s="27">
        <v>3077</v>
      </c>
      <c r="F80" s="27">
        <v>2602</v>
      </c>
      <c r="G80" s="28">
        <v>3042</v>
      </c>
      <c r="H80" s="14">
        <f t="shared" si="36"/>
        <v>25517</v>
      </c>
      <c r="I80" s="29">
        <v>1142.1099999999999</v>
      </c>
      <c r="J80" s="29">
        <v>1138.8599999999999</v>
      </c>
      <c r="K80" s="29">
        <v>1237.3399999999999</v>
      </c>
      <c r="L80" s="29">
        <v>1213.92</v>
      </c>
      <c r="M80" s="29">
        <v>1185.04</v>
      </c>
      <c r="N80" s="15">
        <f t="shared" si="38"/>
        <v>1164.47</v>
      </c>
      <c r="O80" s="16">
        <f t="shared" si="30"/>
        <v>29713.72</v>
      </c>
      <c r="P80" s="30">
        <v>1.2992999999999999</v>
      </c>
      <c r="Q80" s="30">
        <v>1.5277000000000001</v>
      </c>
      <c r="R80" s="30">
        <v>2.5510000000000002</v>
      </c>
      <c r="S80" s="30">
        <v>2.3126000000000002</v>
      </c>
      <c r="T80" s="31">
        <v>2.0335999999999999</v>
      </c>
      <c r="U80" s="17">
        <f t="shared" si="31"/>
        <v>1.7512000000000001</v>
      </c>
      <c r="W80" s="11">
        <f t="shared" si="37"/>
        <v>1063.9160142857143</v>
      </c>
      <c r="X80" s="102">
        <v>940.61999999999989</v>
      </c>
      <c r="Y80" s="113"/>
      <c r="Z80" s="13">
        <f t="shared" si="34"/>
        <v>0.88411113976088407</v>
      </c>
      <c r="AA80" s="15"/>
      <c r="AB80" s="33">
        <f t="shared" si="33"/>
        <v>0.88411113976088407</v>
      </c>
      <c r="AD80" s="15">
        <f t="shared" si="25"/>
        <v>25517</v>
      </c>
      <c r="AE80" s="28">
        <f t="shared" si="22"/>
        <v>0</v>
      </c>
      <c r="AF80" s="32">
        <f t="shared" si="35"/>
        <v>0</v>
      </c>
      <c r="AH80" s="29">
        <v>59.05</v>
      </c>
      <c r="AI80" s="32">
        <v>81.25</v>
      </c>
      <c r="AJ80" s="91"/>
      <c r="AL80" s="15">
        <v>8250</v>
      </c>
      <c r="AM80" s="15">
        <v>7711.59</v>
      </c>
      <c r="AN80" s="35">
        <f t="shared" si="21"/>
        <v>-6.9818286501227358E-2</v>
      </c>
      <c r="AO80" s="15">
        <v>1035.0899999999999</v>
      </c>
      <c r="AP80" s="93" t="s">
        <v>57</v>
      </c>
      <c r="AR80" s="11">
        <v>744.78</v>
      </c>
      <c r="AS80" s="15">
        <v>268.77</v>
      </c>
      <c r="AT80" s="36">
        <f t="shared" si="26"/>
        <v>1013.55</v>
      </c>
      <c r="AU80" s="12">
        <f t="shared" si="27"/>
        <v>0.95265978365827242</v>
      </c>
      <c r="AV80" s="12">
        <f t="shared" si="28"/>
        <v>-6.8548643897388351E-2</v>
      </c>
      <c r="AX80" s="92">
        <f t="shared" si="32"/>
        <v>30.935714285714283</v>
      </c>
      <c r="AY80" s="92">
        <f t="shared" si="32"/>
        <v>36.373809523809527</v>
      </c>
      <c r="AZ80" s="92">
        <f t="shared" si="32"/>
        <v>60.738095238095241</v>
      </c>
      <c r="BA80" s="92">
        <f t="shared" si="29"/>
        <v>55.061904761904771</v>
      </c>
      <c r="BB80" s="92">
        <f t="shared" si="29"/>
        <v>48.419047619047618</v>
      </c>
      <c r="BC80" s="92">
        <f t="shared" si="29"/>
        <v>41.695238095238096</v>
      </c>
    </row>
    <row r="81" spans="2:55" ht="15.6" customHeight="1" x14ac:dyDescent="0.2">
      <c r="B81" s="25">
        <v>45360</v>
      </c>
      <c r="C81" s="26">
        <v>4500</v>
      </c>
      <c r="D81" s="27">
        <v>12934</v>
      </c>
      <c r="E81" s="27">
        <v>3147</v>
      </c>
      <c r="F81" s="27">
        <v>2551</v>
      </c>
      <c r="G81" s="28">
        <v>2963</v>
      </c>
      <c r="H81" s="14">
        <f t="shared" si="36"/>
        <v>26095</v>
      </c>
      <c r="I81" s="29">
        <v>1142.08</v>
      </c>
      <c r="J81" s="29">
        <v>1137.3699999999999</v>
      </c>
      <c r="K81" s="29">
        <v>1238.55</v>
      </c>
      <c r="L81" s="29">
        <v>1213.82</v>
      </c>
      <c r="M81" s="29">
        <v>1187.01</v>
      </c>
      <c r="N81" s="15">
        <f t="shared" si="38"/>
        <v>1163.49</v>
      </c>
      <c r="O81" s="16">
        <f t="shared" si="30"/>
        <v>30361.39</v>
      </c>
      <c r="P81" s="30">
        <v>1.2988999999999999</v>
      </c>
      <c r="Q81" s="30">
        <v>1.5055000000000001</v>
      </c>
      <c r="R81" s="30">
        <v>2.5703999999999998</v>
      </c>
      <c r="S81" s="30">
        <v>2.3153999999999999</v>
      </c>
      <c r="T81" s="31">
        <v>2.0657000000000001</v>
      </c>
      <c r="U81" s="17">
        <f t="shared" si="31"/>
        <v>1.7411000000000001</v>
      </c>
      <c r="W81" s="11">
        <f t="shared" si="37"/>
        <v>1081.7497690476191</v>
      </c>
      <c r="X81" s="102">
        <v>976.33000000000027</v>
      </c>
      <c r="Y81" s="113"/>
      <c r="Z81" s="13">
        <f t="shared" si="34"/>
        <v>0.90254699186075982</v>
      </c>
      <c r="AA81" s="15"/>
      <c r="AB81" s="33">
        <f t="shared" si="33"/>
        <v>0.90254699186075982</v>
      </c>
      <c r="AD81" s="15">
        <f t="shared" si="25"/>
        <v>26095</v>
      </c>
      <c r="AE81" s="28">
        <f t="shared" si="22"/>
        <v>0</v>
      </c>
      <c r="AF81" s="32">
        <f t="shared" si="35"/>
        <v>0</v>
      </c>
      <c r="AH81" s="29">
        <v>56.98</v>
      </c>
      <c r="AI81" s="32">
        <v>88.3</v>
      </c>
      <c r="AJ81" s="91"/>
      <c r="AL81" s="15">
        <v>9854</v>
      </c>
      <c r="AM81" s="15">
        <v>9313.5300000000007</v>
      </c>
      <c r="AN81" s="35">
        <f t="shared" si="21"/>
        <v>-5.8030628558666725E-2</v>
      </c>
      <c r="AO81" s="15">
        <v>1056.81</v>
      </c>
      <c r="AP81" s="93" t="s">
        <v>57</v>
      </c>
      <c r="AR81" s="11">
        <v>768.24</v>
      </c>
      <c r="AS81" s="15">
        <v>270.98</v>
      </c>
      <c r="AT81" s="36">
        <f t="shared" si="26"/>
        <v>1039.22</v>
      </c>
      <c r="AU81" s="12">
        <f t="shared" si="27"/>
        <v>0.9606842818325142</v>
      </c>
      <c r="AV81" s="12">
        <f t="shared" si="28"/>
        <v>-5.813728997175438E-2</v>
      </c>
      <c r="AX81" s="92">
        <f t="shared" si="32"/>
        <v>30.926190476190474</v>
      </c>
      <c r="AY81" s="92">
        <f t="shared" si="32"/>
        <v>35.845238095238095</v>
      </c>
      <c r="AZ81" s="92">
        <f t="shared" si="32"/>
        <v>61.199999999999996</v>
      </c>
      <c r="BA81" s="92">
        <f t="shared" si="29"/>
        <v>55.128571428571426</v>
      </c>
      <c r="BB81" s="92">
        <f t="shared" si="29"/>
        <v>49.183333333333337</v>
      </c>
      <c r="BC81" s="92">
        <f t="shared" si="29"/>
        <v>41.454761904761902</v>
      </c>
    </row>
    <row r="82" spans="2:55" ht="15.6" customHeight="1" x14ac:dyDescent="0.2">
      <c r="B82" s="25">
        <v>45361</v>
      </c>
      <c r="C82" s="26">
        <v>4500</v>
      </c>
      <c r="D82" s="27">
        <v>12561</v>
      </c>
      <c r="E82" s="27">
        <v>3177</v>
      </c>
      <c r="F82" s="27">
        <v>2318</v>
      </c>
      <c r="G82" s="28">
        <v>2981</v>
      </c>
      <c r="H82" s="14">
        <f t="shared" si="36"/>
        <v>25537</v>
      </c>
      <c r="I82" s="29">
        <v>1141.52</v>
      </c>
      <c r="J82" s="29">
        <v>1134.68</v>
      </c>
      <c r="K82" s="29">
        <v>1237.21</v>
      </c>
      <c r="L82" s="29">
        <v>1216.8699999999999</v>
      </c>
      <c r="M82" s="29">
        <v>1184.98</v>
      </c>
      <c r="N82" s="15">
        <f t="shared" si="38"/>
        <v>1161.97</v>
      </c>
      <c r="O82" s="16">
        <f t="shared" si="30"/>
        <v>29673.3</v>
      </c>
      <c r="P82" s="30">
        <v>1.2947</v>
      </c>
      <c r="Q82" s="30">
        <v>1.4802999999999999</v>
      </c>
      <c r="R82" s="30">
        <v>2.5550000000000002</v>
      </c>
      <c r="S82" s="30">
        <v>2.3715000000000002</v>
      </c>
      <c r="T82" s="31">
        <v>2.0365000000000002</v>
      </c>
      <c r="U82" s="17">
        <f t="shared" si="31"/>
        <v>1.7271000000000001</v>
      </c>
      <c r="W82" s="11">
        <f t="shared" si="37"/>
        <v>1050.1280190476191</v>
      </c>
      <c r="X82" s="102">
        <v>944.55999999999949</v>
      </c>
      <c r="Y82" s="113"/>
      <c r="Z82" s="13">
        <f t="shared" si="34"/>
        <v>0.89947128623102424</v>
      </c>
      <c r="AA82" s="15"/>
      <c r="AB82" s="33">
        <f t="shared" si="33"/>
        <v>0.89947128623102424</v>
      </c>
      <c r="AD82" s="15">
        <f t="shared" si="25"/>
        <v>25537</v>
      </c>
      <c r="AE82" s="28">
        <f t="shared" si="22"/>
        <v>0</v>
      </c>
      <c r="AF82" s="32">
        <f t="shared" si="35"/>
        <v>0</v>
      </c>
      <c r="AH82" s="29">
        <v>56.98</v>
      </c>
      <c r="AI82" s="32">
        <v>88.3</v>
      </c>
      <c r="AJ82" s="91"/>
      <c r="AL82" s="15">
        <v>8594</v>
      </c>
      <c r="AM82" s="15">
        <v>8081.88</v>
      </c>
      <c r="AN82" s="35">
        <f t="shared" si="21"/>
        <v>-6.3366444441144865E-2</v>
      </c>
      <c r="AO82" s="15">
        <v>1050.22</v>
      </c>
      <c r="AP82" s="93" t="s">
        <v>60</v>
      </c>
      <c r="AR82" s="11">
        <v>748</v>
      </c>
      <c r="AS82" s="15">
        <v>250</v>
      </c>
      <c r="AT82" s="36">
        <f t="shared" si="26"/>
        <v>998</v>
      </c>
      <c r="AU82" s="12">
        <f t="shared" si="27"/>
        <v>0.9503603197875865</v>
      </c>
      <c r="AV82" s="12">
        <f t="shared" si="28"/>
        <v>-5.0889033556562269E-2</v>
      </c>
      <c r="AX82" s="92">
        <f t="shared" si="32"/>
        <v>30.826190476190476</v>
      </c>
      <c r="AY82" s="92">
        <f t="shared" si="32"/>
        <v>35.245238095238093</v>
      </c>
      <c r="AZ82" s="92">
        <f t="shared" si="32"/>
        <v>60.833333333333336</v>
      </c>
      <c r="BA82" s="92">
        <f t="shared" si="29"/>
        <v>56.464285714285715</v>
      </c>
      <c r="BB82" s="92">
        <f t="shared" si="29"/>
        <v>48.488095238095241</v>
      </c>
      <c r="BC82" s="92">
        <f t="shared" si="29"/>
        <v>41.121428571428574</v>
      </c>
    </row>
    <row r="83" spans="2:55" ht="15.6" customHeight="1" x14ac:dyDescent="0.2">
      <c r="B83" s="25">
        <v>45362</v>
      </c>
      <c r="C83" s="26">
        <v>4500</v>
      </c>
      <c r="D83" s="27">
        <v>12556</v>
      </c>
      <c r="E83" s="27">
        <v>3165</v>
      </c>
      <c r="F83" s="27">
        <v>2489</v>
      </c>
      <c r="G83" s="28">
        <v>3025</v>
      </c>
      <c r="H83" s="14">
        <f t="shared" si="36"/>
        <v>25735</v>
      </c>
      <c r="I83" s="29">
        <v>1143.76</v>
      </c>
      <c r="J83" s="29">
        <v>1138.71</v>
      </c>
      <c r="K83" s="29">
        <v>1233.57</v>
      </c>
      <c r="L83" s="29">
        <v>1212.1500000000001</v>
      </c>
      <c r="M83" s="29">
        <v>1188.48</v>
      </c>
      <c r="N83" s="15">
        <f t="shared" si="38"/>
        <v>1164.21</v>
      </c>
      <c r="O83" s="16">
        <f t="shared" si="30"/>
        <v>29961.01</v>
      </c>
      <c r="P83" s="30">
        <v>1.3233999999999999</v>
      </c>
      <c r="Q83" s="30">
        <v>1.5276000000000001</v>
      </c>
      <c r="R83" s="30">
        <v>2.5421999999999998</v>
      </c>
      <c r="S83" s="30">
        <v>2.2869000000000002</v>
      </c>
      <c r="T83" s="31">
        <v>2.081</v>
      </c>
      <c r="U83" s="17">
        <f t="shared" si="31"/>
        <v>1.7552000000000001</v>
      </c>
      <c r="W83" s="11">
        <f t="shared" si="37"/>
        <v>1075.4530404761906</v>
      </c>
      <c r="X83" s="102">
        <v>967.24000000000046</v>
      </c>
      <c r="Y83" s="113"/>
      <c r="Z83" s="13">
        <f t="shared" si="34"/>
        <v>0.89937911149679262</v>
      </c>
      <c r="AA83" s="15"/>
      <c r="AB83" s="33">
        <f t="shared" si="33"/>
        <v>0.8993791114967925</v>
      </c>
      <c r="AD83" s="15">
        <f t="shared" si="25"/>
        <v>25735</v>
      </c>
      <c r="AE83" s="28">
        <f t="shared" si="22"/>
        <v>0</v>
      </c>
      <c r="AF83" s="32">
        <f t="shared" si="35"/>
        <v>-3.8526820844708712E-12</v>
      </c>
      <c r="AH83" s="29">
        <v>61.62</v>
      </c>
      <c r="AI83" s="32">
        <v>88.39</v>
      </c>
      <c r="AJ83" s="91"/>
      <c r="AL83" s="15">
        <v>7792</v>
      </c>
      <c r="AM83" s="15">
        <v>7360.92</v>
      </c>
      <c r="AN83" s="35">
        <f t="shared" si="21"/>
        <v>-5.8563331757443354E-2</v>
      </c>
      <c r="AO83" s="15">
        <v>1068.9100000000001</v>
      </c>
      <c r="AP83" s="93" t="s">
        <v>60</v>
      </c>
      <c r="AR83" s="11">
        <v>779</v>
      </c>
      <c r="AS83" s="15">
        <v>252</v>
      </c>
      <c r="AT83" s="36">
        <f t="shared" si="26"/>
        <v>1031</v>
      </c>
      <c r="AU83" s="12">
        <f t="shared" si="27"/>
        <v>0.95866575405606957</v>
      </c>
      <c r="AV83" s="12">
        <f t="shared" si="28"/>
        <v>-5.928664255927707E-2</v>
      </c>
      <c r="AX83" s="92">
        <f t="shared" si="32"/>
        <v>31.509523809523806</v>
      </c>
      <c r="AY83" s="92">
        <f t="shared" si="32"/>
        <v>36.371428571428574</v>
      </c>
      <c r="AZ83" s="92">
        <f t="shared" si="32"/>
        <v>60.528571428571425</v>
      </c>
      <c r="BA83" s="92">
        <f t="shared" si="29"/>
        <v>54.45</v>
      </c>
      <c r="BB83" s="92">
        <f t="shared" si="29"/>
        <v>49.547619047619051</v>
      </c>
      <c r="BC83" s="92">
        <f t="shared" si="29"/>
        <v>41.790476190476191</v>
      </c>
    </row>
    <row r="84" spans="2:55" ht="15.6" customHeight="1" x14ac:dyDescent="0.2">
      <c r="B84" s="25">
        <v>45363</v>
      </c>
      <c r="C84" s="26">
        <v>4500</v>
      </c>
      <c r="D84" s="27">
        <v>12596</v>
      </c>
      <c r="E84" s="27">
        <v>3044</v>
      </c>
      <c r="F84" s="27">
        <v>2629</v>
      </c>
      <c r="G84" s="28">
        <v>2829</v>
      </c>
      <c r="H84" s="14">
        <f t="shared" si="36"/>
        <v>25598</v>
      </c>
      <c r="I84" s="29">
        <v>1140.9000000000001</v>
      </c>
      <c r="J84" s="29">
        <v>1140.21</v>
      </c>
      <c r="K84" s="29">
        <v>1236.28</v>
      </c>
      <c r="L84" s="29">
        <v>1214.46</v>
      </c>
      <c r="M84" s="29">
        <v>1183.07</v>
      </c>
      <c r="N84" s="15">
        <f t="shared" si="38"/>
        <v>1164.1199999999999</v>
      </c>
      <c r="O84" s="16">
        <f t="shared" si="30"/>
        <v>29799.09</v>
      </c>
      <c r="P84" s="30">
        <v>1.2795000000000001</v>
      </c>
      <c r="Q84" s="30">
        <v>1.5441</v>
      </c>
      <c r="R84" s="30">
        <v>2.5406</v>
      </c>
      <c r="S84" s="30">
        <v>2.3285</v>
      </c>
      <c r="T84" s="31">
        <v>2.0091999999999999</v>
      </c>
      <c r="U84" s="17">
        <f t="shared" si="31"/>
        <v>1.748</v>
      </c>
      <c r="W84" s="11">
        <f t="shared" si="37"/>
        <v>1065.3922214285715</v>
      </c>
      <c r="X84" s="102">
        <v>987.53999999999928</v>
      </c>
      <c r="Y84" s="113"/>
      <c r="Z84" s="13">
        <f t="shared" si="34"/>
        <v>0.9269262344301884</v>
      </c>
      <c r="AA84" s="15"/>
      <c r="AB84" s="33">
        <f t="shared" si="33"/>
        <v>0.9269262344301884</v>
      </c>
      <c r="AD84" s="15">
        <f t="shared" si="25"/>
        <v>25598</v>
      </c>
      <c r="AE84" s="28">
        <f t="shared" si="22"/>
        <v>0</v>
      </c>
      <c r="AF84" s="32">
        <f t="shared" si="35"/>
        <v>0</v>
      </c>
      <c r="AH84" s="29">
        <v>56.61</v>
      </c>
      <c r="AI84" s="32">
        <v>85.13</v>
      </c>
      <c r="AJ84" s="91"/>
      <c r="AL84" s="15">
        <v>7872</v>
      </c>
      <c r="AM84" s="15">
        <v>7198.41</v>
      </c>
      <c r="AN84" s="35">
        <f t="shared" si="21"/>
        <v>-9.3574831108536496E-2</v>
      </c>
      <c r="AO84" s="15">
        <v>1088.3499999999999</v>
      </c>
      <c r="AP84" s="93" t="s">
        <v>60</v>
      </c>
      <c r="AR84" s="11">
        <v>772</v>
      </c>
      <c r="AS84" s="15">
        <v>254</v>
      </c>
      <c r="AT84" s="36">
        <f t="shared" si="26"/>
        <v>1026</v>
      </c>
      <c r="AU84" s="12">
        <f t="shared" si="27"/>
        <v>0.9630256156969581</v>
      </c>
      <c r="AV84" s="12">
        <f t="shared" si="28"/>
        <v>-3.6099381266769703E-2</v>
      </c>
      <c r="AX84" s="92">
        <f t="shared" si="32"/>
        <v>30.464285714285715</v>
      </c>
      <c r="AY84" s="92">
        <f t="shared" si="32"/>
        <v>36.764285714285712</v>
      </c>
      <c r="AZ84" s="92">
        <f t="shared" si="32"/>
        <v>60.490476190476194</v>
      </c>
      <c r="BA84" s="92">
        <f t="shared" si="29"/>
        <v>55.44047619047619</v>
      </c>
      <c r="BB84" s="92">
        <f t="shared" si="29"/>
        <v>47.838095238095235</v>
      </c>
      <c r="BC84" s="92">
        <f t="shared" si="29"/>
        <v>41.61904761904762</v>
      </c>
    </row>
    <row r="85" spans="2:55" ht="15.6" customHeight="1" x14ac:dyDescent="0.2">
      <c r="B85" s="25">
        <v>45364</v>
      </c>
      <c r="C85" s="26">
        <v>4500</v>
      </c>
      <c r="D85" s="27">
        <v>12610</v>
      </c>
      <c r="E85" s="27">
        <v>3175</v>
      </c>
      <c r="F85" s="27">
        <v>2589</v>
      </c>
      <c r="G85" s="28">
        <v>2895</v>
      </c>
      <c r="H85" s="14">
        <f t="shared" si="36"/>
        <v>25769</v>
      </c>
      <c r="I85" s="29">
        <v>1144.1400000000001</v>
      </c>
      <c r="J85" s="29">
        <v>1137.42</v>
      </c>
      <c r="K85" s="29">
        <v>1240.1099999999999</v>
      </c>
      <c r="L85" s="29">
        <v>1213.6500000000001</v>
      </c>
      <c r="M85" s="29">
        <v>1187.3</v>
      </c>
      <c r="N85" s="15">
        <f t="shared" si="38"/>
        <v>1164.51</v>
      </c>
      <c r="O85" s="16">
        <f t="shared" si="30"/>
        <v>30008.22</v>
      </c>
      <c r="P85" s="30">
        <v>1.3327</v>
      </c>
      <c r="Q85" s="30">
        <v>1.5166999999999999</v>
      </c>
      <c r="R85" s="30">
        <v>2.5872000000000002</v>
      </c>
      <c r="S85" s="30">
        <v>2.3035999999999999</v>
      </c>
      <c r="T85" s="31">
        <v>2.0674999999999999</v>
      </c>
      <c r="U85" s="17">
        <f t="shared" si="31"/>
        <v>1.7574000000000001</v>
      </c>
      <c r="W85" s="11">
        <f t="shared" si="37"/>
        <v>1078.2507119047618</v>
      </c>
      <c r="X85" s="102">
        <v>970.72000000000014</v>
      </c>
      <c r="Y85" s="113"/>
      <c r="Z85" s="13">
        <f t="shared" si="34"/>
        <v>0.90027299707059272</v>
      </c>
      <c r="AA85" s="15"/>
      <c r="AB85" s="33">
        <f t="shared" si="33"/>
        <v>0.90027299707059283</v>
      </c>
      <c r="AD85" s="15">
        <f t="shared" si="25"/>
        <v>25769</v>
      </c>
      <c r="AE85" s="28">
        <f t="shared" si="22"/>
        <v>0</v>
      </c>
      <c r="AF85" s="32">
        <f t="shared" si="35"/>
        <v>3.6889446164423138E-12</v>
      </c>
      <c r="AH85" s="29">
        <v>57.9</v>
      </c>
      <c r="AI85" s="32">
        <v>88.32</v>
      </c>
      <c r="AJ85" s="91"/>
      <c r="AL85" s="15">
        <v>7792</v>
      </c>
      <c r="AM85" s="15">
        <v>7320.69</v>
      </c>
      <c r="AN85" s="35">
        <f t="shared" si="21"/>
        <v>-6.438054336408186E-2</v>
      </c>
      <c r="AO85" s="15">
        <v>1057.04</v>
      </c>
      <c r="AP85" s="93" t="s">
        <v>60</v>
      </c>
      <c r="AR85" s="11">
        <v>749.74</v>
      </c>
      <c r="AS85" s="15">
        <v>280.47000000000003</v>
      </c>
      <c r="AT85" s="36">
        <f t="shared" si="26"/>
        <v>1030.21</v>
      </c>
      <c r="AU85" s="12">
        <f t="shared" si="27"/>
        <v>0.9554456942394256</v>
      </c>
      <c r="AV85" s="12">
        <f t="shared" si="28"/>
        <v>-5.5172697168832774E-2</v>
      </c>
      <c r="AX85" s="92">
        <f t="shared" si="32"/>
        <v>31.730952380952381</v>
      </c>
      <c r="AY85" s="92">
        <f t="shared" si="32"/>
        <v>36.111904761904761</v>
      </c>
      <c r="AZ85" s="92">
        <f t="shared" si="32"/>
        <v>61.6</v>
      </c>
      <c r="BA85" s="92">
        <f t="shared" si="29"/>
        <v>54.847619047619048</v>
      </c>
      <c r="BB85" s="92">
        <f t="shared" si="29"/>
        <v>49.226190476190474</v>
      </c>
      <c r="BC85" s="92">
        <f t="shared" si="29"/>
        <v>41.842857142857149</v>
      </c>
    </row>
    <row r="86" spans="2:55" ht="15.6" customHeight="1" x14ac:dyDescent="0.2">
      <c r="B86" s="25">
        <v>45365</v>
      </c>
      <c r="C86" s="26">
        <v>4500</v>
      </c>
      <c r="D86" s="27">
        <v>12729</v>
      </c>
      <c r="E86" s="27">
        <v>3115</v>
      </c>
      <c r="F86" s="27">
        <v>2459</v>
      </c>
      <c r="G86" s="28">
        <v>2894</v>
      </c>
      <c r="H86" s="14">
        <f t="shared" si="36"/>
        <v>25697</v>
      </c>
      <c r="I86" s="29">
        <v>1143.6500000000001</v>
      </c>
      <c r="J86" s="29">
        <v>1133.8800000000001</v>
      </c>
      <c r="K86" s="29">
        <v>1238.57</v>
      </c>
      <c r="L86" s="29">
        <v>1215.33</v>
      </c>
      <c r="M86" s="29">
        <v>1187.52</v>
      </c>
      <c r="N86" s="15">
        <f t="shared" si="38"/>
        <v>1162.1199999999999</v>
      </c>
      <c r="O86" s="16">
        <f t="shared" si="30"/>
        <v>29862.91</v>
      </c>
      <c r="P86" s="30">
        <v>1.3258000000000001</v>
      </c>
      <c r="Q86" s="30">
        <v>1.4682999999999999</v>
      </c>
      <c r="R86" s="30">
        <v>2.5697999999999999</v>
      </c>
      <c r="S86" s="30">
        <v>2.3264</v>
      </c>
      <c r="T86" s="31">
        <v>2.0739000000000001</v>
      </c>
      <c r="U86" s="17">
        <f t="shared" si="31"/>
        <v>1.7272000000000001</v>
      </c>
      <c r="W86" s="11">
        <f t="shared" si="37"/>
        <v>1056.7500452380953</v>
      </c>
      <c r="X86" s="102">
        <v>967.15000000000055</v>
      </c>
      <c r="Y86" s="113"/>
      <c r="Z86" s="13">
        <f t="shared" si="34"/>
        <v>0.91521169491134768</v>
      </c>
      <c r="AA86" s="15"/>
      <c r="AB86" s="33">
        <f t="shared" si="33"/>
        <v>0.91521169491134768</v>
      </c>
      <c r="AD86" s="15">
        <f t="shared" si="25"/>
        <v>25697</v>
      </c>
      <c r="AE86" s="28">
        <f t="shared" si="22"/>
        <v>0</v>
      </c>
      <c r="AF86" s="32">
        <f t="shared" si="35"/>
        <v>0</v>
      </c>
      <c r="AH86" s="29">
        <v>60.27</v>
      </c>
      <c r="AI86" s="32">
        <v>88.75</v>
      </c>
      <c r="AJ86" s="91"/>
      <c r="AL86" s="15">
        <v>7792</v>
      </c>
      <c r="AM86" s="15">
        <v>7109.56</v>
      </c>
      <c r="AN86" s="35">
        <f t="shared" si="21"/>
        <v>-9.598906261428268E-2</v>
      </c>
      <c r="AO86" s="15">
        <v>1028.49</v>
      </c>
      <c r="AP86" s="93" t="s">
        <v>60</v>
      </c>
      <c r="AR86" s="11">
        <v>732.73</v>
      </c>
      <c r="AS86" s="15">
        <v>251.49</v>
      </c>
      <c r="AT86" s="36">
        <f t="shared" si="26"/>
        <v>984.22</v>
      </c>
      <c r="AU86" s="12">
        <f t="shared" si="27"/>
        <v>0.93136499443276244</v>
      </c>
      <c r="AV86" s="12">
        <f t="shared" si="28"/>
        <v>-1.6153299521414755E-2</v>
      </c>
      <c r="AX86" s="92">
        <f t="shared" si="32"/>
        <v>31.566666666666666</v>
      </c>
      <c r="AY86" s="92">
        <f t="shared" si="32"/>
        <v>34.959523809523809</v>
      </c>
      <c r="AZ86" s="92">
        <f t="shared" si="32"/>
        <v>61.185714285714283</v>
      </c>
      <c r="BA86" s="92">
        <f t="shared" si="29"/>
        <v>55.390476190476193</v>
      </c>
      <c r="BB86" s="92">
        <f t="shared" si="29"/>
        <v>49.378571428571433</v>
      </c>
      <c r="BC86" s="92">
        <f t="shared" si="29"/>
        <v>41.123809523809527</v>
      </c>
    </row>
    <row r="87" spans="2:55" ht="15.6" customHeight="1" x14ac:dyDescent="0.2">
      <c r="B87" s="25">
        <v>45366</v>
      </c>
      <c r="C87" s="26">
        <v>4501</v>
      </c>
      <c r="D87" s="27">
        <v>12698</v>
      </c>
      <c r="E87" s="27">
        <v>3007</v>
      </c>
      <c r="F87" s="27">
        <v>2344</v>
      </c>
      <c r="G87" s="28">
        <v>3052</v>
      </c>
      <c r="H87" s="14">
        <f t="shared" si="36"/>
        <v>25602</v>
      </c>
      <c r="I87" s="29">
        <v>1140.45</v>
      </c>
      <c r="J87" s="29">
        <v>1136.1500000000001</v>
      </c>
      <c r="K87" s="29">
        <v>1240.1099999999999</v>
      </c>
      <c r="L87" s="29">
        <v>1218.22</v>
      </c>
      <c r="M87" s="29">
        <v>1187.1300000000001</v>
      </c>
      <c r="N87" s="15">
        <f t="shared" si="38"/>
        <v>1162.71</v>
      </c>
      <c r="O87" s="16">
        <f t="shared" si="30"/>
        <v>29767.64</v>
      </c>
      <c r="P87" s="30">
        <v>1.2797000000000001</v>
      </c>
      <c r="Q87" s="30">
        <v>1.5038</v>
      </c>
      <c r="R87" s="30">
        <v>2.5920999999999998</v>
      </c>
      <c r="S87" s="30">
        <v>2.3639999999999999</v>
      </c>
      <c r="T87" s="31">
        <v>2.0724</v>
      </c>
      <c r="U87" s="17">
        <f t="shared" si="31"/>
        <v>1.7387999999999999</v>
      </c>
      <c r="W87" s="11">
        <f t="shared" si="37"/>
        <v>1059.9001809523809</v>
      </c>
      <c r="X87" s="102">
        <v>1003.8400000000001</v>
      </c>
      <c r="Y87" s="113"/>
      <c r="Z87" s="13">
        <f t="shared" si="34"/>
        <v>0.94710805606051751</v>
      </c>
      <c r="AA87" s="15"/>
      <c r="AB87" s="33">
        <f t="shared" si="33"/>
        <v>0.94710805606051751</v>
      </c>
      <c r="AD87" s="15">
        <f t="shared" si="25"/>
        <v>25602</v>
      </c>
      <c r="AE87" s="28">
        <f t="shared" si="22"/>
        <v>0</v>
      </c>
      <c r="AF87" s="32">
        <f t="shared" si="35"/>
        <v>3.5722393931791888E-12</v>
      </c>
      <c r="AH87" s="29">
        <v>57.22</v>
      </c>
      <c r="AI87" s="32">
        <v>81.67</v>
      </c>
      <c r="AJ87" s="91"/>
      <c r="AL87" s="15">
        <v>10771</v>
      </c>
      <c r="AM87" s="15">
        <v>10029.4</v>
      </c>
      <c r="AN87" s="35">
        <f t="shared" si="21"/>
        <v>-7.3942608730332857E-2</v>
      </c>
      <c r="AO87" s="15">
        <v>1068.24</v>
      </c>
      <c r="AP87" s="93" t="s">
        <v>60</v>
      </c>
      <c r="AR87" s="11">
        <v>743.25</v>
      </c>
      <c r="AS87" s="15">
        <v>284.37</v>
      </c>
      <c r="AT87" s="36">
        <f t="shared" si="26"/>
        <v>1027.6199999999999</v>
      </c>
      <c r="AU87" s="12">
        <f t="shared" si="27"/>
        <v>0.96954413110546367</v>
      </c>
      <c r="AV87" s="12">
        <f t="shared" si="28"/>
        <v>-2.2436075044946158E-2</v>
      </c>
      <c r="AX87" s="92">
        <f t="shared" si="32"/>
        <v>30.469047619047622</v>
      </c>
      <c r="AY87" s="92">
        <f t="shared" si="32"/>
        <v>35.804761904761911</v>
      </c>
      <c r="AZ87" s="92">
        <f t="shared" si="32"/>
        <v>61.716666666666661</v>
      </c>
      <c r="BA87" s="92">
        <f t="shared" si="29"/>
        <v>56.285714285714285</v>
      </c>
      <c r="BB87" s="92">
        <f t="shared" si="29"/>
        <v>49.342857142857149</v>
      </c>
      <c r="BC87" s="92">
        <f t="shared" si="29"/>
        <v>41.4</v>
      </c>
    </row>
    <row r="88" spans="2:55" ht="15.6" customHeight="1" x14ac:dyDescent="0.2">
      <c r="B88" s="25">
        <v>45367</v>
      </c>
      <c r="C88" s="26">
        <v>4500</v>
      </c>
      <c r="D88" s="27">
        <v>12833</v>
      </c>
      <c r="E88" s="27">
        <v>3213</v>
      </c>
      <c r="F88" s="27">
        <v>2406</v>
      </c>
      <c r="G88" s="28">
        <v>3010</v>
      </c>
      <c r="H88" s="14">
        <f t="shared" si="36"/>
        <v>25962</v>
      </c>
      <c r="I88" s="29">
        <v>1136.6300000000001</v>
      </c>
      <c r="J88" s="29">
        <v>1134.3399999999999</v>
      </c>
      <c r="K88" s="29">
        <v>1236.3800000000001</v>
      </c>
      <c r="L88" s="29">
        <v>1219.6199999999999</v>
      </c>
      <c r="M88" s="29">
        <v>1191.06</v>
      </c>
      <c r="N88" s="15">
        <f t="shared" si="38"/>
        <v>1161.8399999999999</v>
      </c>
      <c r="O88" s="16">
        <f t="shared" si="30"/>
        <v>30163.81</v>
      </c>
      <c r="P88" s="30">
        <v>1.2262</v>
      </c>
      <c r="Q88" s="30">
        <v>1.4786999999999999</v>
      </c>
      <c r="R88" s="30">
        <v>2.5467</v>
      </c>
      <c r="S88" s="30">
        <v>2.3797000000000001</v>
      </c>
      <c r="T88" s="31">
        <v>2.1242999999999999</v>
      </c>
      <c r="U88" s="17">
        <f t="shared" si="31"/>
        <v>1.7255</v>
      </c>
      <c r="W88" s="11">
        <f t="shared" si="37"/>
        <v>1066.5787</v>
      </c>
      <c r="X88" s="102">
        <v>995.83999999999889</v>
      </c>
      <c r="Y88" s="113"/>
      <c r="Z88" s="13">
        <f t="shared" si="34"/>
        <v>0.93367699917502467</v>
      </c>
      <c r="AA88" s="15"/>
      <c r="AB88" s="33">
        <f t="shared" si="33"/>
        <v>0.93367699917502467</v>
      </c>
      <c r="AD88" s="15">
        <f t="shared" si="25"/>
        <v>25962</v>
      </c>
      <c r="AE88" s="28">
        <f t="shared" si="22"/>
        <v>0</v>
      </c>
      <c r="AF88" s="32">
        <f t="shared" si="35"/>
        <v>0</v>
      </c>
      <c r="AH88" s="29">
        <v>59.29</v>
      </c>
      <c r="AI88" s="32">
        <v>88.39</v>
      </c>
      <c r="AJ88" s="91"/>
      <c r="AL88" s="15">
        <v>8250</v>
      </c>
      <c r="AM88" s="15">
        <v>7645.54</v>
      </c>
      <c r="AN88" s="35">
        <f t="shared" si="21"/>
        <v>-7.9060471856794948E-2</v>
      </c>
      <c r="AO88" s="15">
        <v>1040.57</v>
      </c>
      <c r="AP88" s="93" t="s">
        <v>60</v>
      </c>
      <c r="AR88" s="11">
        <v>735.53</v>
      </c>
      <c r="AS88" s="15">
        <v>274.89</v>
      </c>
      <c r="AT88" s="36">
        <f t="shared" si="26"/>
        <v>1010.42</v>
      </c>
      <c r="AU88" s="12">
        <f t="shared" si="27"/>
        <v>0.94734687651272231</v>
      </c>
      <c r="AV88" s="12">
        <f t="shared" si="28"/>
        <v>-1.3669877337697645E-2</v>
      </c>
      <c r="AX88" s="92">
        <f t="shared" si="32"/>
        <v>29.195238095238093</v>
      </c>
      <c r="AY88" s="92">
        <f t="shared" si="32"/>
        <v>35.207142857142856</v>
      </c>
      <c r="AZ88" s="92">
        <f t="shared" si="32"/>
        <v>60.635714285714286</v>
      </c>
      <c r="BA88" s="92">
        <f t="shared" si="29"/>
        <v>56.659523809523812</v>
      </c>
      <c r="BB88" s="92">
        <f t="shared" si="29"/>
        <v>50.578571428571422</v>
      </c>
      <c r="BC88" s="92">
        <f t="shared" si="29"/>
        <v>41.083333333333336</v>
      </c>
    </row>
    <row r="89" spans="2:55" ht="15.6" customHeight="1" x14ac:dyDescent="0.2">
      <c r="B89" s="25">
        <v>45368</v>
      </c>
      <c r="C89" s="26">
        <v>4500</v>
      </c>
      <c r="D89" s="27">
        <v>12822</v>
      </c>
      <c r="E89" s="27">
        <v>3124</v>
      </c>
      <c r="F89" s="27">
        <v>2422</v>
      </c>
      <c r="G89" s="28">
        <v>3149</v>
      </c>
      <c r="H89" s="14">
        <f t="shared" si="36"/>
        <v>26017</v>
      </c>
      <c r="I89" s="29">
        <v>1142.0999999999999</v>
      </c>
      <c r="J89" s="29">
        <v>1133.3699999999999</v>
      </c>
      <c r="K89" s="29">
        <v>1239.44</v>
      </c>
      <c r="L89" s="29">
        <v>1222.43</v>
      </c>
      <c r="M89" s="29">
        <v>1187.02</v>
      </c>
      <c r="N89" s="15">
        <f t="shared" si="38"/>
        <v>1162.4000000000001</v>
      </c>
      <c r="O89" s="16">
        <f t="shared" si="30"/>
        <v>30242.18</v>
      </c>
      <c r="P89" s="30">
        <v>1.302</v>
      </c>
      <c r="Q89" s="30">
        <v>1.4742999999999999</v>
      </c>
      <c r="R89" s="30">
        <v>2.5815999999999999</v>
      </c>
      <c r="S89" s="30">
        <v>2.4085000000000001</v>
      </c>
      <c r="T89" s="31">
        <v>2.0811999999999999</v>
      </c>
      <c r="U89" s="17">
        <f t="shared" si="31"/>
        <v>1.7379</v>
      </c>
      <c r="W89" s="11">
        <f t="shared" si="37"/>
        <v>1076.5352095238095</v>
      </c>
      <c r="X89" s="102">
        <v>997.16000000000076</v>
      </c>
      <c r="Y89" s="113"/>
      <c r="Z89" s="13">
        <f t="shared" si="34"/>
        <v>0.92626789275297439</v>
      </c>
      <c r="AA89" s="15"/>
      <c r="AB89" s="33">
        <f t="shared" si="33"/>
        <v>0.92626789275297439</v>
      </c>
      <c r="AD89" s="15">
        <f t="shared" si="25"/>
        <v>26017</v>
      </c>
      <c r="AE89" s="28">
        <f t="shared" si="22"/>
        <v>0</v>
      </c>
      <c r="AF89" s="32">
        <f t="shared" si="35"/>
        <v>0</v>
      </c>
      <c r="AH89" s="29">
        <v>59.29</v>
      </c>
      <c r="AI89" s="32">
        <v>88.39</v>
      </c>
      <c r="AJ89" s="91"/>
      <c r="AL89" s="15">
        <v>10931</v>
      </c>
      <c r="AM89" s="15">
        <v>10156.540000000001</v>
      </c>
      <c r="AN89" s="35">
        <f t="shared" si="21"/>
        <v>-7.6252345779172739E-2</v>
      </c>
      <c r="AO89" s="15">
        <v>1068.95</v>
      </c>
      <c r="AP89" s="93" t="s">
        <v>60</v>
      </c>
      <c r="AR89" s="11">
        <v>745.6</v>
      </c>
      <c r="AS89" s="15">
        <v>285.2</v>
      </c>
      <c r="AT89" s="36">
        <f t="shared" si="26"/>
        <v>1030.8</v>
      </c>
      <c r="AU89" s="12">
        <f t="shared" si="27"/>
        <v>0.95751629011368811</v>
      </c>
      <c r="AV89" s="12">
        <f t="shared" si="28"/>
        <v>-3.124839736071372E-2</v>
      </c>
      <c r="AX89" s="92">
        <f t="shared" si="32"/>
        <v>31</v>
      </c>
      <c r="AY89" s="92">
        <f t="shared" si="32"/>
        <v>35.102380952380955</v>
      </c>
      <c r="AZ89" s="92">
        <f t="shared" si="32"/>
        <v>61.466666666666661</v>
      </c>
      <c r="BA89" s="92">
        <f t="shared" si="29"/>
        <v>57.345238095238095</v>
      </c>
      <c r="BB89" s="92">
        <f t="shared" si="29"/>
        <v>49.55238095238095</v>
      </c>
      <c r="BC89" s="92">
        <f t="shared" si="29"/>
        <v>41.378571428571433</v>
      </c>
    </row>
    <row r="90" spans="2:55" ht="15.6" customHeight="1" x14ac:dyDescent="0.2">
      <c r="B90" s="25">
        <v>45369</v>
      </c>
      <c r="C90" s="26">
        <v>4500</v>
      </c>
      <c r="D90" s="27">
        <v>12757</v>
      </c>
      <c r="E90" s="27">
        <v>3023</v>
      </c>
      <c r="F90" s="27">
        <v>2397</v>
      </c>
      <c r="G90" s="28">
        <v>3092</v>
      </c>
      <c r="H90" s="14">
        <f t="shared" si="36"/>
        <v>25769</v>
      </c>
      <c r="I90" s="29">
        <v>1141.2</v>
      </c>
      <c r="J90" s="29">
        <v>1134.01</v>
      </c>
      <c r="K90" s="29">
        <v>1239.05</v>
      </c>
      <c r="L90" s="29">
        <v>1224.45</v>
      </c>
      <c r="M90" s="29">
        <v>1187.6500000000001</v>
      </c>
      <c r="N90" s="15">
        <f t="shared" si="38"/>
        <v>1162.44</v>
      </c>
      <c r="O90" s="16">
        <f t="shared" si="30"/>
        <v>29954.83</v>
      </c>
      <c r="P90" s="30">
        <v>1.2848999999999999</v>
      </c>
      <c r="Q90" s="30">
        <v>1.4795</v>
      </c>
      <c r="R90" s="30">
        <v>2.5739000000000001</v>
      </c>
      <c r="S90" s="30">
        <v>2.431</v>
      </c>
      <c r="T90" s="31">
        <v>2.1027999999999998</v>
      </c>
      <c r="U90" s="17">
        <f t="shared" si="31"/>
        <v>1.7372000000000001</v>
      </c>
      <c r="W90" s="11">
        <f t="shared" si="37"/>
        <v>1065.8546619047618</v>
      </c>
      <c r="X90" s="102">
        <v>987.57000000000107</v>
      </c>
      <c r="Y90" s="113"/>
      <c r="Z90" s="13">
        <f t="shared" si="34"/>
        <v>0.92655221701159507</v>
      </c>
      <c r="AA90" s="15"/>
      <c r="AB90" s="33">
        <f t="shared" si="33"/>
        <v>0.92655221701159507</v>
      </c>
      <c r="AD90" s="15">
        <f t="shared" si="25"/>
        <v>25769</v>
      </c>
      <c r="AE90" s="28">
        <f t="shared" si="22"/>
        <v>0</v>
      </c>
      <c r="AF90" s="32">
        <f t="shared" si="35"/>
        <v>0</v>
      </c>
      <c r="AH90" s="29">
        <v>59.34</v>
      </c>
      <c r="AI90" s="32">
        <v>88.25</v>
      </c>
      <c r="AJ90" s="91"/>
      <c r="AL90" s="15">
        <v>11000</v>
      </c>
      <c r="AM90" s="15">
        <v>10254.56</v>
      </c>
      <c r="AN90" s="35">
        <f t="shared" ref="AN90:AN153" si="39">+(AM90-AL90)/AM90</f>
        <v>-7.2693513909909399E-2</v>
      </c>
      <c r="AO90" s="15">
        <v>1075.1400000000001</v>
      </c>
      <c r="AP90" s="93" t="s">
        <v>60</v>
      </c>
      <c r="AR90" s="11">
        <v>737.63</v>
      </c>
      <c r="AS90" s="15">
        <v>273.73</v>
      </c>
      <c r="AT90" s="36">
        <f t="shared" si="26"/>
        <v>1011.36</v>
      </c>
      <c r="AU90" s="12">
        <f t="shared" si="27"/>
        <v>0.94887233329976173</v>
      </c>
      <c r="AV90" s="12">
        <f t="shared" si="28"/>
        <v>-2.2320116288166658E-2</v>
      </c>
      <c r="AX90" s="92">
        <f t="shared" si="32"/>
        <v>30.592857142857142</v>
      </c>
      <c r="AY90" s="92">
        <f t="shared" si="32"/>
        <v>35.226190476190482</v>
      </c>
      <c r="AZ90" s="92">
        <f t="shared" si="32"/>
        <v>61.283333333333339</v>
      </c>
      <c r="BA90" s="92">
        <f t="shared" si="29"/>
        <v>57.88095238095238</v>
      </c>
      <c r="BB90" s="92">
        <f t="shared" si="29"/>
        <v>50.066666666666663</v>
      </c>
      <c r="BC90" s="92">
        <f t="shared" si="29"/>
        <v>41.361904761904768</v>
      </c>
    </row>
    <row r="91" spans="2:55" ht="15.6" customHeight="1" x14ac:dyDescent="0.2">
      <c r="B91" s="25">
        <v>45370</v>
      </c>
      <c r="C91" s="26">
        <v>4500</v>
      </c>
      <c r="D91" s="27">
        <v>12890</v>
      </c>
      <c r="E91" s="27">
        <v>3089</v>
      </c>
      <c r="F91" s="27">
        <v>2525</v>
      </c>
      <c r="G91" s="28">
        <v>3428</v>
      </c>
      <c r="H91" s="14">
        <f t="shared" si="36"/>
        <v>26432</v>
      </c>
      <c r="I91" s="29">
        <v>1139.8399999999999</v>
      </c>
      <c r="J91" s="29">
        <v>1129.77</v>
      </c>
      <c r="K91" s="29">
        <v>1238.04</v>
      </c>
      <c r="L91" s="29">
        <v>1217.81</v>
      </c>
      <c r="M91" s="29">
        <v>1181.3800000000001</v>
      </c>
      <c r="N91" s="15">
        <f t="shared" si="38"/>
        <v>1159.24</v>
      </c>
      <c r="O91" s="16">
        <f t="shared" si="30"/>
        <v>30641.06</v>
      </c>
      <c r="P91" s="30">
        <v>1.2599</v>
      </c>
      <c r="Q91" s="30">
        <v>1.4252</v>
      </c>
      <c r="R91" s="30">
        <v>2.5628000000000002</v>
      </c>
      <c r="S91" s="30">
        <v>2.3506</v>
      </c>
      <c r="T91" s="31">
        <v>2.0081000000000002</v>
      </c>
      <c r="U91" s="17">
        <f t="shared" si="31"/>
        <v>1.694</v>
      </c>
      <c r="W91" s="11">
        <f t="shared" si="37"/>
        <v>1066.0928333333334</v>
      </c>
      <c r="X91" s="102">
        <v>933.46999999999935</v>
      </c>
      <c r="Y91" s="113"/>
      <c r="Z91" s="13">
        <f t="shared" si="34"/>
        <v>0.87559916999098042</v>
      </c>
      <c r="AA91" s="15"/>
      <c r="AB91" s="33">
        <f t="shared" si="33"/>
        <v>0.87559916999098031</v>
      </c>
      <c r="AD91" s="15">
        <f t="shared" si="25"/>
        <v>26432</v>
      </c>
      <c r="AE91" s="28">
        <f t="shared" si="22"/>
        <v>0</v>
      </c>
      <c r="AF91" s="32">
        <f t="shared" si="35"/>
        <v>-3.6185667795507472E-12</v>
      </c>
      <c r="AH91" s="29">
        <v>57.46</v>
      </c>
      <c r="AI91" s="32">
        <v>84.41</v>
      </c>
      <c r="AJ91" s="91"/>
      <c r="AL91" s="15">
        <v>12363</v>
      </c>
      <c r="AM91" s="15">
        <v>11212.52</v>
      </c>
      <c r="AN91" s="35">
        <f t="shared" si="39"/>
        <v>-0.10260672890661507</v>
      </c>
      <c r="AO91" s="15">
        <v>1075.21</v>
      </c>
      <c r="AP91" s="93" t="s">
        <v>58</v>
      </c>
      <c r="AR91" s="11">
        <v>725.99</v>
      </c>
      <c r="AS91" s="15">
        <v>261.04000000000002</v>
      </c>
      <c r="AT91" s="36">
        <f t="shared" si="26"/>
        <v>987.03</v>
      </c>
      <c r="AU91" s="12">
        <f t="shared" si="27"/>
        <v>0.92583869728668089</v>
      </c>
      <c r="AV91" s="12">
        <f t="shared" si="28"/>
        <v>-5.0239527295700581E-2</v>
      </c>
      <c r="AX91" s="92">
        <f t="shared" si="32"/>
        <v>29.997619047619047</v>
      </c>
      <c r="AY91" s="92">
        <f t="shared" si="32"/>
        <v>33.933333333333337</v>
      </c>
      <c r="AZ91" s="92">
        <f t="shared" si="32"/>
        <v>61.019047619047626</v>
      </c>
      <c r="BA91" s="92">
        <f t="shared" si="29"/>
        <v>55.966666666666661</v>
      </c>
      <c r="BB91" s="92">
        <f t="shared" si="29"/>
        <v>47.811904761904763</v>
      </c>
      <c r="BC91" s="92">
        <f t="shared" si="29"/>
        <v>40.333333333333329</v>
      </c>
    </row>
    <row r="92" spans="2:55" ht="15.6" customHeight="1" x14ac:dyDescent="0.2">
      <c r="B92" s="25">
        <v>45371</v>
      </c>
      <c r="C92" s="26">
        <v>4500</v>
      </c>
      <c r="D92" s="27">
        <v>13857</v>
      </c>
      <c r="E92" s="27">
        <v>3083</v>
      </c>
      <c r="F92" s="27">
        <v>2430</v>
      </c>
      <c r="G92" s="28">
        <v>4137</v>
      </c>
      <c r="H92" s="14">
        <f t="shared" si="36"/>
        <v>28007</v>
      </c>
      <c r="I92" s="29">
        <v>1137.2</v>
      </c>
      <c r="J92" s="29">
        <v>1130.1300000000001</v>
      </c>
      <c r="K92" s="29">
        <v>1236.49</v>
      </c>
      <c r="L92" s="29">
        <v>1216.24</v>
      </c>
      <c r="M92" s="29">
        <v>1163.97</v>
      </c>
      <c r="N92" s="15">
        <f t="shared" si="38"/>
        <v>1155.44</v>
      </c>
      <c r="O92" s="16">
        <f t="shared" si="30"/>
        <v>32360.52</v>
      </c>
      <c r="P92" s="30">
        <v>1.2249000000000001</v>
      </c>
      <c r="Q92" s="30">
        <v>1.417</v>
      </c>
      <c r="R92" s="30">
        <v>2.5402999999999998</v>
      </c>
      <c r="S92" s="30">
        <v>2.3422999999999998</v>
      </c>
      <c r="T92" s="31">
        <v>1.7689999999999999</v>
      </c>
      <c r="U92" s="17">
        <f t="shared" si="31"/>
        <v>1.6420999999999999</v>
      </c>
      <c r="W92" s="11">
        <f t="shared" si="37"/>
        <v>1094.9834738095237</v>
      </c>
      <c r="X92" s="102">
        <v>952.87999999999988</v>
      </c>
      <c r="Y92" s="113"/>
      <c r="Z92" s="13">
        <f t="shared" si="34"/>
        <v>0.87022317942832872</v>
      </c>
      <c r="AA92" s="15"/>
      <c r="AB92" s="33">
        <f t="shared" si="33"/>
        <v>0.87022317942832872</v>
      </c>
      <c r="AD92" s="15">
        <f t="shared" si="25"/>
        <v>28007</v>
      </c>
      <c r="AE92" s="28">
        <f t="shared" si="22"/>
        <v>0</v>
      </c>
      <c r="AF92" s="32">
        <f t="shared" si="35"/>
        <v>0</v>
      </c>
      <c r="AH92" s="29">
        <v>57.78</v>
      </c>
      <c r="AI92" s="32">
        <v>88.13</v>
      </c>
      <c r="AJ92" s="91"/>
      <c r="AL92" s="15">
        <v>12792</v>
      </c>
      <c r="AM92" s="15">
        <v>10918.93</v>
      </c>
      <c r="AN92" s="35">
        <f t="shared" si="39"/>
        <v>-0.1715433655129211</v>
      </c>
      <c r="AO92" s="15">
        <v>1048.8900000000001</v>
      </c>
      <c r="AP92" s="93" t="s">
        <v>58</v>
      </c>
      <c r="AR92" s="11">
        <v>749.16</v>
      </c>
      <c r="AS92" s="15">
        <v>288.33</v>
      </c>
      <c r="AT92" s="36">
        <f t="shared" si="26"/>
        <v>1037.49</v>
      </c>
      <c r="AU92" s="12">
        <f t="shared" si="27"/>
        <v>0.94749375202029318</v>
      </c>
      <c r="AV92" s="12">
        <f t="shared" si="28"/>
        <v>-7.7270572591964459E-2</v>
      </c>
      <c r="AX92" s="92">
        <f t="shared" si="32"/>
        <v>29.164285714285715</v>
      </c>
      <c r="AY92" s="92">
        <f t="shared" si="32"/>
        <v>33.738095238095241</v>
      </c>
      <c r="AZ92" s="92">
        <f t="shared" si="32"/>
        <v>60.483333333333327</v>
      </c>
      <c r="BA92" s="92">
        <f t="shared" si="29"/>
        <v>55.769047619047612</v>
      </c>
      <c r="BB92" s="92">
        <f t="shared" si="29"/>
        <v>42.11904761904762</v>
      </c>
      <c r="BC92" s="92">
        <f t="shared" si="29"/>
        <v>39.097619047619048</v>
      </c>
    </row>
    <row r="93" spans="2:55" ht="15.6" customHeight="1" x14ac:dyDescent="0.2">
      <c r="B93" s="25">
        <v>45372</v>
      </c>
      <c r="C93" s="26">
        <v>4500</v>
      </c>
      <c r="D93" s="27">
        <v>13555</v>
      </c>
      <c r="E93" s="27">
        <v>3075</v>
      </c>
      <c r="F93" s="27">
        <v>2375</v>
      </c>
      <c r="G93" s="28">
        <v>3828</v>
      </c>
      <c r="H93" s="14">
        <f t="shared" si="36"/>
        <v>27333</v>
      </c>
      <c r="I93" s="29">
        <v>1138.05</v>
      </c>
      <c r="J93" s="29">
        <v>1129.53</v>
      </c>
      <c r="K93" s="29">
        <v>1235.0999999999999</v>
      </c>
      <c r="L93" s="29">
        <v>1221.46</v>
      </c>
      <c r="M93" s="29">
        <v>1166.06</v>
      </c>
      <c r="N93" s="15">
        <f t="shared" si="38"/>
        <v>1155.9100000000001</v>
      </c>
      <c r="O93" s="16">
        <f t="shared" si="30"/>
        <v>31594.58</v>
      </c>
      <c r="P93" s="30">
        <v>1.2387999999999999</v>
      </c>
      <c r="Q93" s="30">
        <v>1.4135</v>
      </c>
      <c r="R93" s="30">
        <v>2.5230000000000001</v>
      </c>
      <c r="S93" s="30">
        <v>2.4314</v>
      </c>
      <c r="T93" s="31">
        <v>1.8140000000000001</v>
      </c>
      <c r="U93" s="17">
        <f t="shared" si="31"/>
        <v>1.6540999999999999</v>
      </c>
      <c r="W93" s="11">
        <f t="shared" si="37"/>
        <v>1076.4615357142854</v>
      </c>
      <c r="X93" s="102">
        <v>946.03999999999974</v>
      </c>
      <c r="Y93" s="113"/>
      <c r="Z93" s="13">
        <f t="shared" si="34"/>
        <v>0.87884236325476828</v>
      </c>
      <c r="AA93" s="15"/>
      <c r="AB93" s="33">
        <f t="shared" si="33"/>
        <v>0.87884236325476828</v>
      </c>
      <c r="AD93" s="15">
        <f t="shared" si="25"/>
        <v>27333</v>
      </c>
      <c r="AE93" s="28">
        <f t="shared" si="22"/>
        <v>0</v>
      </c>
      <c r="AF93" s="32">
        <f t="shared" si="35"/>
        <v>0</v>
      </c>
      <c r="AH93" s="29">
        <v>57.96</v>
      </c>
      <c r="AI93" s="32">
        <v>88.18</v>
      </c>
      <c r="AJ93" s="91"/>
      <c r="AL93" s="15">
        <v>9573</v>
      </c>
      <c r="AM93" s="15">
        <v>8491.82</v>
      </c>
      <c r="AN93" s="35">
        <f t="shared" si="39"/>
        <v>-0.1273201740027462</v>
      </c>
      <c r="AO93" s="15">
        <v>1045.28</v>
      </c>
      <c r="AP93" s="93" t="s">
        <v>60</v>
      </c>
      <c r="AR93" s="11">
        <v>757.21</v>
      </c>
      <c r="AS93" s="15">
        <v>288.24</v>
      </c>
      <c r="AT93" s="36">
        <f t="shared" si="26"/>
        <v>1045.45</v>
      </c>
      <c r="AU93" s="12">
        <f t="shared" si="27"/>
        <v>0.97119122728922436</v>
      </c>
      <c r="AV93" s="12">
        <f t="shared" si="28"/>
        <v>-9.234886403445608E-2</v>
      </c>
      <c r="AX93" s="92">
        <f t="shared" si="32"/>
        <v>29.495238095238093</v>
      </c>
      <c r="AY93" s="92">
        <f t="shared" si="32"/>
        <v>33.654761904761905</v>
      </c>
      <c r="AZ93" s="92">
        <f t="shared" si="32"/>
        <v>60.071428571428577</v>
      </c>
      <c r="BA93" s="92">
        <f t="shared" si="29"/>
        <v>57.890476190476193</v>
      </c>
      <c r="BB93" s="92">
        <f t="shared" si="29"/>
        <v>43.19047619047619</v>
      </c>
      <c r="BC93" s="92">
        <f t="shared" si="29"/>
        <v>39.383333333333333</v>
      </c>
    </row>
    <row r="94" spans="2:55" ht="15.6" customHeight="1" x14ac:dyDescent="0.2">
      <c r="B94" s="25">
        <v>45373</v>
      </c>
      <c r="C94" s="26">
        <v>4735</v>
      </c>
      <c r="D94" s="27">
        <v>13032</v>
      </c>
      <c r="E94" s="27">
        <v>3065</v>
      </c>
      <c r="F94" s="27">
        <v>2440</v>
      </c>
      <c r="G94" s="28">
        <v>3232</v>
      </c>
      <c r="H94" s="14">
        <f t="shared" si="36"/>
        <v>26504</v>
      </c>
      <c r="I94" s="29">
        <v>1137.8399999999999</v>
      </c>
      <c r="J94" s="29">
        <v>1131.81</v>
      </c>
      <c r="K94" s="29">
        <v>1237.9000000000001</v>
      </c>
      <c r="L94" s="29">
        <v>1222.72</v>
      </c>
      <c r="M94" s="29">
        <v>1177.22</v>
      </c>
      <c r="N94" s="15">
        <f t="shared" si="38"/>
        <v>1159.06</v>
      </c>
      <c r="O94" s="16">
        <f t="shared" si="30"/>
        <v>30719.8</v>
      </c>
      <c r="P94" s="30">
        <v>1.2281</v>
      </c>
      <c r="Q94" s="30">
        <v>1.4473</v>
      </c>
      <c r="R94" s="30">
        <v>2.5566</v>
      </c>
      <c r="S94" s="30">
        <v>2.4361000000000002</v>
      </c>
      <c r="T94" s="31">
        <v>1.974</v>
      </c>
      <c r="U94" s="17">
        <f t="shared" si="31"/>
        <v>1.6917</v>
      </c>
      <c r="W94" s="11">
        <f t="shared" si="37"/>
        <v>1067.5309071428571</v>
      </c>
      <c r="X94" s="102">
        <v>931.69000000000108</v>
      </c>
      <c r="Y94" s="113"/>
      <c r="Z94" s="13">
        <f t="shared" si="34"/>
        <v>0.87275224891949865</v>
      </c>
      <c r="AA94" s="15"/>
      <c r="AB94" s="33">
        <f t="shared" si="33"/>
        <v>0.87275224891949865</v>
      </c>
      <c r="AD94" s="15">
        <f t="shared" si="25"/>
        <v>26504</v>
      </c>
      <c r="AE94" s="28">
        <f t="shared" si="22"/>
        <v>0</v>
      </c>
      <c r="AF94" s="32">
        <f t="shared" si="35"/>
        <v>0</v>
      </c>
      <c r="AH94" s="29">
        <v>57.99</v>
      </c>
      <c r="AI94" s="32">
        <v>81.14</v>
      </c>
      <c r="AJ94" s="91"/>
      <c r="AL94" s="15">
        <v>9968</v>
      </c>
      <c r="AM94" s="15">
        <v>9315.23</v>
      </c>
      <c r="AN94" s="35">
        <f t="shared" si="39"/>
        <v>-7.0075564425140388E-2</v>
      </c>
      <c r="AO94" s="15">
        <v>1055.6099999999999</v>
      </c>
      <c r="AP94" s="93" t="s">
        <v>57</v>
      </c>
      <c r="AR94" s="11">
        <v>752.19</v>
      </c>
      <c r="AS94" s="15">
        <v>273.49</v>
      </c>
      <c r="AT94" s="36">
        <f t="shared" si="26"/>
        <v>1025.68</v>
      </c>
      <c r="AU94" s="12">
        <f t="shared" si="27"/>
        <v>0.96079653819591326</v>
      </c>
      <c r="AV94" s="12">
        <f t="shared" si="28"/>
        <v>-8.8044289276414611E-2</v>
      </c>
      <c r="AX94" s="92">
        <f t="shared" si="32"/>
        <v>29.240476190476187</v>
      </c>
      <c r="AY94" s="92">
        <f t="shared" si="32"/>
        <v>34.459523809523809</v>
      </c>
      <c r="AZ94" s="92">
        <f t="shared" si="32"/>
        <v>60.871428571428567</v>
      </c>
      <c r="BA94" s="92">
        <f t="shared" si="29"/>
        <v>58.00238095238096</v>
      </c>
      <c r="BB94" s="92">
        <f t="shared" si="29"/>
        <v>47</v>
      </c>
      <c r="BC94" s="92">
        <f t="shared" si="29"/>
        <v>40.278571428571425</v>
      </c>
    </row>
    <row r="95" spans="2:55" ht="15.6" customHeight="1" x14ac:dyDescent="0.2">
      <c r="B95" s="25">
        <v>45374</v>
      </c>
      <c r="C95" s="26">
        <v>4800</v>
      </c>
      <c r="D95" s="27">
        <v>12749</v>
      </c>
      <c r="E95" s="27">
        <v>3064</v>
      </c>
      <c r="F95" s="27">
        <v>2454</v>
      </c>
      <c r="G95" s="28">
        <v>3315</v>
      </c>
      <c r="H95" s="14">
        <f t="shared" si="36"/>
        <v>26382</v>
      </c>
      <c r="I95" s="29">
        <v>1134.47</v>
      </c>
      <c r="J95" s="29">
        <v>1134.0999999999999</v>
      </c>
      <c r="K95" s="29">
        <v>1236.02</v>
      </c>
      <c r="L95" s="29">
        <v>1220.19</v>
      </c>
      <c r="M95" s="29">
        <v>1177.1600000000001</v>
      </c>
      <c r="N95" s="15">
        <f t="shared" si="38"/>
        <v>1159.42</v>
      </c>
      <c r="O95" s="16">
        <f t="shared" si="30"/>
        <v>30587.89</v>
      </c>
      <c r="P95" s="30">
        <v>1.1880999999999999</v>
      </c>
      <c r="Q95" s="30">
        <v>1.4737</v>
      </c>
      <c r="R95" s="30">
        <v>2.5345</v>
      </c>
      <c r="S95" s="30">
        <v>2.3955000000000002</v>
      </c>
      <c r="T95" s="31">
        <v>1.9699</v>
      </c>
      <c r="U95" s="17">
        <f t="shared" si="31"/>
        <v>1.6930000000000001</v>
      </c>
      <c r="W95" s="11">
        <f t="shared" si="37"/>
        <v>1063.4658285714288</v>
      </c>
      <c r="X95" s="102">
        <v>929.79999999999882</v>
      </c>
      <c r="Y95" s="113"/>
      <c r="Z95" s="13">
        <f t="shared" si="34"/>
        <v>0.87431112031969516</v>
      </c>
      <c r="AA95" s="15"/>
      <c r="AB95" s="33">
        <f t="shared" si="33"/>
        <v>0.87431112031969516</v>
      </c>
      <c r="AD95" s="15">
        <f t="shared" si="25"/>
        <v>26382</v>
      </c>
      <c r="AE95" s="28">
        <f t="shared" si="22"/>
        <v>0</v>
      </c>
      <c r="AF95" s="32">
        <f t="shared" si="35"/>
        <v>0</v>
      </c>
      <c r="AH95" s="29">
        <v>58.1</v>
      </c>
      <c r="AI95" s="32">
        <v>88.34</v>
      </c>
      <c r="AL95" s="15">
        <v>8708</v>
      </c>
      <c r="AM95" s="15">
        <v>8283.64</v>
      </c>
      <c r="AN95" s="35">
        <f t="shared" si="39"/>
        <v>-5.1228686905756479E-2</v>
      </c>
      <c r="AO95" s="15">
        <v>1054.58</v>
      </c>
      <c r="AP95" s="93" t="s">
        <v>56</v>
      </c>
      <c r="AR95" s="11">
        <v>742</v>
      </c>
      <c r="AS95" s="15">
        <v>268</v>
      </c>
      <c r="AT95" s="36">
        <f t="shared" si="26"/>
        <v>1010</v>
      </c>
      <c r="AU95" s="12">
        <f t="shared" si="27"/>
        <v>0.94972492097536376</v>
      </c>
      <c r="AV95" s="12">
        <f t="shared" si="28"/>
        <v>-7.5413800655668606E-2</v>
      </c>
      <c r="AX95" s="92">
        <f t="shared" si="32"/>
        <v>28.288095238095238</v>
      </c>
      <c r="AY95" s="92">
        <f t="shared" si="32"/>
        <v>35.088095238095235</v>
      </c>
      <c r="AZ95" s="92">
        <f t="shared" si="32"/>
        <v>60.345238095238095</v>
      </c>
      <c r="BA95" s="92">
        <f t="shared" si="29"/>
        <v>57.035714285714285</v>
      </c>
      <c r="BB95" s="92">
        <f t="shared" si="29"/>
        <v>46.902380952380952</v>
      </c>
      <c r="BC95" s="92">
        <f t="shared" si="29"/>
        <v>40.30952380952381</v>
      </c>
    </row>
    <row r="96" spans="2:55" ht="15.6" customHeight="1" x14ac:dyDescent="0.2">
      <c r="B96" s="25">
        <v>45375</v>
      </c>
      <c r="C96" s="26">
        <v>4800</v>
      </c>
      <c r="D96" s="27">
        <v>12600</v>
      </c>
      <c r="E96" s="27">
        <v>3078</v>
      </c>
      <c r="F96" s="27">
        <v>2429</v>
      </c>
      <c r="G96" s="28">
        <v>3047</v>
      </c>
      <c r="H96" s="14">
        <f t="shared" si="36"/>
        <v>25954</v>
      </c>
      <c r="I96" s="29">
        <v>1137.1099999999999</v>
      </c>
      <c r="J96" s="29">
        <v>1130.99</v>
      </c>
      <c r="K96" s="29">
        <v>1235.78</v>
      </c>
      <c r="L96" s="29">
        <v>1223.94</v>
      </c>
      <c r="M96" s="29">
        <v>1184.46</v>
      </c>
      <c r="N96" s="15">
        <f t="shared" si="38"/>
        <v>1159.53</v>
      </c>
      <c r="O96" s="16">
        <f t="shared" si="30"/>
        <v>30094.33</v>
      </c>
      <c r="P96" s="30">
        <v>1.2298</v>
      </c>
      <c r="Q96" s="30">
        <v>1.4410000000000001</v>
      </c>
      <c r="R96" s="30">
        <v>2.5310000000000001</v>
      </c>
      <c r="S96" s="30">
        <v>2.4445999999999999</v>
      </c>
      <c r="T96" s="31">
        <v>2.0621</v>
      </c>
      <c r="U96" s="17">
        <f t="shared" si="31"/>
        <v>1.6980999999999999</v>
      </c>
      <c r="W96" s="11">
        <f t="shared" si="37"/>
        <v>1049.3145261904763</v>
      </c>
      <c r="X96" s="102">
        <v>941.45000000000073</v>
      </c>
      <c r="Y96" s="113"/>
      <c r="Z96" s="13">
        <f t="shared" si="34"/>
        <v>0.89720477178365532</v>
      </c>
      <c r="AA96" s="15"/>
      <c r="AB96" s="33">
        <f t="shared" si="33"/>
        <v>0.89720477178365543</v>
      </c>
      <c r="AD96" s="15">
        <f t="shared" si="25"/>
        <v>25954</v>
      </c>
      <c r="AE96" s="28">
        <f t="shared" si="22"/>
        <v>0</v>
      </c>
      <c r="AF96" s="32">
        <f t="shared" si="35"/>
        <v>3.6979599826736375E-12</v>
      </c>
      <c r="AH96" s="29">
        <v>58.1</v>
      </c>
      <c r="AI96" s="32">
        <v>88.34</v>
      </c>
      <c r="AJ96" s="91"/>
      <c r="AL96" s="15">
        <v>6875</v>
      </c>
      <c r="AM96" s="15">
        <v>6514.36</v>
      </c>
      <c r="AN96" s="35">
        <f t="shared" si="39"/>
        <v>-5.5360772201720559E-2</v>
      </c>
      <c r="AO96" s="15">
        <v>1036.04</v>
      </c>
      <c r="AP96" s="93" t="s">
        <v>60</v>
      </c>
      <c r="AR96" s="11">
        <v>750</v>
      </c>
      <c r="AS96" s="15">
        <v>261</v>
      </c>
      <c r="AT96" s="36">
        <f t="shared" si="26"/>
        <v>1011</v>
      </c>
      <c r="AU96" s="12">
        <f t="shared" si="27"/>
        <v>0.9634861376316054</v>
      </c>
      <c r="AV96" s="12">
        <f t="shared" si="28"/>
        <v>-6.6281365847949969E-2</v>
      </c>
      <c r="AX96" s="92">
        <f t="shared" si="32"/>
        <v>29.280952380952378</v>
      </c>
      <c r="AY96" s="92">
        <f t="shared" si="32"/>
        <v>34.30952380952381</v>
      </c>
      <c r="AZ96" s="92">
        <f t="shared" si="32"/>
        <v>60.261904761904766</v>
      </c>
      <c r="BA96" s="92">
        <f t="shared" si="29"/>
        <v>58.204761904761902</v>
      </c>
      <c r="BB96" s="92">
        <f t="shared" si="29"/>
        <v>49.097619047619048</v>
      </c>
      <c r="BC96" s="92">
        <f t="shared" si="29"/>
        <v>40.430952380952377</v>
      </c>
    </row>
    <row r="97" spans="2:55" ht="15.6" customHeight="1" x14ac:dyDescent="0.2">
      <c r="B97" s="25">
        <v>45376</v>
      </c>
      <c r="C97" s="26">
        <v>4800</v>
      </c>
      <c r="D97" s="27">
        <v>12905</v>
      </c>
      <c r="E97" s="27">
        <v>2714</v>
      </c>
      <c r="F97" s="27">
        <v>2463</v>
      </c>
      <c r="G97" s="28">
        <v>3200</v>
      </c>
      <c r="H97" s="14">
        <f t="shared" si="36"/>
        <v>26082</v>
      </c>
      <c r="I97" s="29">
        <v>1138.58</v>
      </c>
      <c r="J97" s="29">
        <v>1136.78</v>
      </c>
      <c r="K97" s="29">
        <v>1242.77</v>
      </c>
      <c r="L97" s="29">
        <v>1226.92</v>
      </c>
      <c r="M97" s="29">
        <v>1178.99</v>
      </c>
      <c r="N97" s="15">
        <f t="shared" si="38"/>
        <v>1161.83</v>
      </c>
      <c r="O97" s="16">
        <f t="shared" si="30"/>
        <v>30302.880000000001</v>
      </c>
      <c r="P97" s="30">
        <v>1.248</v>
      </c>
      <c r="Q97" s="30">
        <v>1.5116000000000001</v>
      </c>
      <c r="R97" s="30">
        <v>2.6221999999999999</v>
      </c>
      <c r="S97" s="30">
        <v>2.4842</v>
      </c>
      <c r="T97" s="31">
        <v>1.9866999999999999</v>
      </c>
      <c r="U97" s="17">
        <f t="shared" si="31"/>
        <v>1.7287999999999999</v>
      </c>
      <c r="W97" s="11">
        <f t="shared" si="37"/>
        <v>1073.5779380952381</v>
      </c>
      <c r="X97" s="102">
        <v>937.27</v>
      </c>
      <c r="Y97" s="113"/>
      <c r="Z97" s="13">
        <f t="shared" si="34"/>
        <v>0.87303396124451083</v>
      </c>
      <c r="AA97" s="15"/>
      <c r="AB97" s="33">
        <f t="shared" si="33"/>
        <v>0.87303396124451071</v>
      </c>
      <c r="AD97" s="15">
        <f t="shared" si="25"/>
        <v>26082</v>
      </c>
      <c r="AE97" s="28">
        <f t="shared" si="22"/>
        <v>0</v>
      </c>
      <c r="AF97" s="32">
        <f t="shared" si="35"/>
        <v>-3.6449989693210231E-12</v>
      </c>
      <c r="AH97" s="29">
        <v>56.89</v>
      </c>
      <c r="AI97" s="32">
        <v>88.34</v>
      </c>
      <c r="AJ97" s="91"/>
      <c r="AL97" s="15">
        <v>10313</v>
      </c>
      <c r="AM97" s="15">
        <v>9731.6200000000008</v>
      </c>
      <c r="AN97" s="35">
        <f t="shared" si="39"/>
        <v>-5.9741338030050405E-2</v>
      </c>
      <c r="AO97" s="15">
        <v>1079.6199999999999</v>
      </c>
      <c r="AP97" s="93" t="s">
        <v>60</v>
      </c>
      <c r="AR97" s="11">
        <v>755</v>
      </c>
      <c r="AS97" s="15">
        <v>268</v>
      </c>
      <c r="AT97" s="36">
        <f t="shared" si="26"/>
        <v>1023</v>
      </c>
      <c r="AU97" s="12">
        <f t="shared" si="27"/>
        <v>0.9528884338057706</v>
      </c>
      <c r="AV97" s="12">
        <f t="shared" si="28"/>
        <v>-7.9854472561259882E-2</v>
      </c>
      <c r="AX97" s="92">
        <f t="shared" si="32"/>
        <v>29.714285714285715</v>
      </c>
      <c r="AY97" s="92">
        <f t="shared" si="32"/>
        <v>35.990476190476194</v>
      </c>
      <c r="AZ97" s="92">
        <f t="shared" si="32"/>
        <v>62.43333333333333</v>
      </c>
      <c r="BA97" s="92">
        <f t="shared" si="29"/>
        <v>59.147619047619045</v>
      </c>
      <c r="BB97" s="92">
        <f t="shared" si="29"/>
        <v>47.30238095238095</v>
      </c>
      <c r="BC97" s="92">
        <f t="shared" si="29"/>
        <v>41.161904761904758</v>
      </c>
    </row>
    <row r="98" spans="2:55" ht="15.6" customHeight="1" x14ac:dyDescent="0.2">
      <c r="B98" s="25">
        <v>45377</v>
      </c>
      <c r="C98" s="26">
        <v>4800</v>
      </c>
      <c r="D98" s="27">
        <v>12658</v>
      </c>
      <c r="E98" s="27">
        <v>2763</v>
      </c>
      <c r="F98" s="27">
        <v>2443</v>
      </c>
      <c r="G98" s="28">
        <v>2949</v>
      </c>
      <c r="H98" s="14">
        <f t="shared" si="36"/>
        <v>25613</v>
      </c>
      <c r="I98" s="29">
        <v>1138.8599999999999</v>
      </c>
      <c r="J98" s="29">
        <v>1137.77</v>
      </c>
      <c r="K98" s="29">
        <v>1241.83</v>
      </c>
      <c r="L98" s="29">
        <v>1223.77</v>
      </c>
      <c r="M98" s="29">
        <v>1184.77</v>
      </c>
      <c r="N98" s="15">
        <f t="shared" si="38"/>
        <v>1162.81</v>
      </c>
      <c r="O98" s="16">
        <f t="shared" si="30"/>
        <v>29783.15</v>
      </c>
      <c r="P98" s="30">
        <v>1.2515000000000001</v>
      </c>
      <c r="Q98" s="30">
        <v>1.5217000000000001</v>
      </c>
      <c r="R98" s="30">
        <v>2.6044</v>
      </c>
      <c r="S98" s="30">
        <v>2.4489000000000001</v>
      </c>
      <c r="T98" s="31">
        <v>2.0737000000000001</v>
      </c>
      <c r="U98" s="17">
        <f t="shared" si="31"/>
        <v>1.7399</v>
      </c>
      <c r="W98" s="11">
        <f t="shared" si="37"/>
        <v>1061.0199952380954</v>
      </c>
      <c r="X98" s="102">
        <v>855.41999999999962</v>
      </c>
      <c r="Y98" s="113"/>
      <c r="Z98" s="13">
        <f t="shared" si="34"/>
        <v>0.80622420297370678</v>
      </c>
      <c r="AA98" s="15">
        <v>2.2000000000000002</v>
      </c>
      <c r="AB98" s="33">
        <f t="shared" si="33"/>
        <v>0.88758627850316352</v>
      </c>
      <c r="AD98" s="15">
        <f t="shared" si="25"/>
        <v>23265</v>
      </c>
      <c r="AE98" s="28">
        <f t="shared" si="22"/>
        <v>2348</v>
      </c>
      <c r="AF98" s="32">
        <f t="shared" si="35"/>
        <v>2672.0860486513789</v>
      </c>
      <c r="AH98" s="29">
        <v>56.2</v>
      </c>
      <c r="AI98" s="32">
        <v>81.010000000000005</v>
      </c>
      <c r="AJ98" s="91"/>
      <c r="AL98" s="15">
        <v>8250</v>
      </c>
      <c r="AM98" s="15">
        <v>7785.45</v>
      </c>
      <c r="AN98" s="35">
        <f t="shared" si="39"/>
        <v>-5.9668997938462157E-2</v>
      </c>
      <c r="AO98" s="15">
        <v>1045.27</v>
      </c>
      <c r="AP98" s="93" t="s">
        <v>60</v>
      </c>
      <c r="AR98" s="11">
        <v>729</v>
      </c>
      <c r="AS98" s="15">
        <v>264</v>
      </c>
      <c r="AT98" s="36">
        <f t="shared" si="26"/>
        <v>993</v>
      </c>
      <c r="AU98" s="12">
        <f t="shared" si="27"/>
        <v>0.93589188182751304</v>
      </c>
      <c r="AV98" s="12">
        <f t="shared" si="28"/>
        <v>-4.8305603324349522E-2</v>
      </c>
      <c r="AX98" s="92">
        <f t="shared" si="32"/>
        <v>29.797619047619047</v>
      </c>
      <c r="AY98" s="92">
        <f t="shared" si="32"/>
        <v>36.230952380952381</v>
      </c>
      <c r="AZ98" s="92">
        <f t="shared" si="32"/>
        <v>62.009523809523813</v>
      </c>
      <c r="BA98" s="92">
        <f t="shared" si="29"/>
        <v>58.307142857142857</v>
      </c>
      <c r="BB98" s="92">
        <f t="shared" si="29"/>
        <v>49.373809523809527</v>
      </c>
      <c r="BC98" s="92">
        <f t="shared" si="29"/>
        <v>41.426190476190477</v>
      </c>
    </row>
    <row r="99" spans="2:55" ht="15.6" customHeight="1" x14ac:dyDescent="0.2">
      <c r="B99" s="25">
        <v>45378</v>
      </c>
      <c r="C99" s="26">
        <v>4800</v>
      </c>
      <c r="D99" s="27">
        <v>12846</v>
      </c>
      <c r="E99" s="27">
        <v>2771</v>
      </c>
      <c r="F99" s="27">
        <v>2526</v>
      </c>
      <c r="G99" s="28">
        <v>2671</v>
      </c>
      <c r="H99" s="14">
        <f t="shared" si="36"/>
        <v>25614</v>
      </c>
      <c r="I99" s="29">
        <v>1139.3499999999999</v>
      </c>
      <c r="J99" s="29">
        <v>1135.31</v>
      </c>
      <c r="K99" s="29">
        <v>1237.8699999999999</v>
      </c>
      <c r="L99" s="29">
        <v>1217.96</v>
      </c>
      <c r="M99" s="29">
        <v>1191.24</v>
      </c>
      <c r="N99" s="15">
        <f t="shared" si="38"/>
        <v>1161.1500000000001</v>
      </c>
      <c r="O99" s="16">
        <f t="shared" si="30"/>
        <v>29741.58</v>
      </c>
      <c r="P99" s="30">
        <v>1.2629999999999999</v>
      </c>
      <c r="Q99" s="30">
        <v>1.4907999999999999</v>
      </c>
      <c r="R99" s="30">
        <v>2.5501</v>
      </c>
      <c r="S99" s="30">
        <v>2.3696000000000002</v>
      </c>
      <c r="T99" s="31">
        <v>2.1524999999999999</v>
      </c>
      <c r="U99" s="17">
        <f t="shared" si="31"/>
        <v>1.7183999999999999</v>
      </c>
      <c r="W99" s="11">
        <f t="shared" si="37"/>
        <v>1047.9638333333335</v>
      </c>
      <c r="X99" s="102">
        <v>918.1099999999999</v>
      </c>
      <c r="Y99" s="113"/>
      <c r="Z99" s="13">
        <f t="shared" si="34"/>
        <v>0.87608939430638733</v>
      </c>
      <c r="AA99" s="15"/>
      <c r="AB99" s="33">
        <f t="shared" si="33"/>
        <v>0.87608939430638733</v>
      </c>
      <c r="AD99" s="15">
        <f t="shared" si="25"/>
        <v>25614</v>
      </c>
      <c r="AE99" s="28">
        <f t="shared" si="22"/>
        <v>0</v>
      </c>
      <c r="AF99" s="32">
        <f t="shared" si="35"/>
        <v>0</v>
      </c>
      <c r="AH99" s="29">
        <v>55.48</v>
      </c>
      <c r="AI99" s="32">
        <v>87.56</v>
      </c>
      <c r="AJ99" s="91"/>
      <c r="AL99" s="15">
        <v>7792</v>
      </c>
      <c r="AM99" s="15">
        <v>7297.72</v>
      </c>
      <c r="AN99" s="35">
        <f t="shared" si="39"/>
        <v>-6.7730743300647295E-2</v>
      </c>
      <c r="AO99" s="15">
        <v>1053.5999999999999</v>
      </c>
      <c r="AP99" s="93" t="s">
        <v>60</v>
      </c>
      <c r="AR99" s="11">
        <v>732</v>
      </c>
      <c r="AS99" s="15">
        <v>268</v>
      </c>
      <c r="AT99" s="36">
        <f t="shared" si="26"/>
        <v>1000</v>
      </c>
      <c r="AU99" s="12">
        <f t="shared" si="27"/>
        <v>0.95423140397815875</v>
      </c>
      <c r="AV99" s="12">
        <f t="shared" si="28"/>
        <v>-7.8142009671771429E-2</v>
      </c>
      <c r="AX99" s="92">
        <f t="shared" si="32"/>
        <v>30.071428571428569</v>
      </c>
      <c r="AY99" s="92">
        <f t="shared" si="32"/>
        <v>35.495238095238093</v>
      </c>
      <c r="AZ99" s="92">
        <f t="shared" si="32"/>
        <v>60.716666666666669</v>
      </c>
      <c r="BA99" s="92">
        <f t="shared" si="29"/>
        <v>56.419047619047625</v>
      </c>
      <c r="BB99" s="92">
        <f t="shared" si="29"/>
        <v>51.25</v>
      </c>
      <c r="BC99" s="92">
        <f t="shared" si="29"/>
        <v>40.914285714285718</v>
      </c>
    </row>
    <row r="100" spans="2:55" ht="15.6" customHeight="1" x14ac:dyDescent="0.2">
      <c r="B100" s="25">
        <v>45379</v>
      </c>
      <c r="C100" s="26">
        <v>4800</v>
      </c>
      <c r="D100" s="27">
        <v>12698</v>
      </c>
      <c r="E100" s="27">
        <v>2890</v>
      </c>
      <c r="F100" s="27">
        <v>2621</v>
      </c>
      <c r="G100" s="28">
        <v>2807</v>
      </c>
      <c r="H100" s="14">
        <f t="shared" si="36"/>
        <v>25816</v>
      </c>
      <c r="I100" s="29">
        <v>1142.07</v>
      </c>
      <c r="J100" s="29">
        <v>1135.72</v>
      </c>
      <c r="K100" s="29">
        <v>1239.4000000000001</v>
      </c>
      <c r="L100" s="29">
        <v>1210.47</v>
      </c>
      <c r="M100" s="29">
        <v>1195.78</v>
      </c>
      <c r="N100" s="15">
        <f t="shared" si="38"/>
        <v>1162.6300000000001</v>
      </c>
      <c r="O100" s="16">
        <f t="shared" si="30"/>
        <v>30014.37</v>
      </c>
      <c r="P100" s="30">
        <v>1.3006</v>
      </c>
      <c r="Q100" s="30">
        <v>1.5019</v>
      </c>
      <c r="R100" s="30">
        <v>2.57</v>
      </c>
      <c r="S100" s="30">
        <v>2.2686999999999999</v>
      </c>
      <c r="T100" s="31">
        <v>2.2056</v>
      </c>
      <c r="U100" s="17">
        <f t="shared" si="31"/>
        <v>1.7383999999999999</v>
      </c>
      <c r="W100" s="11">
        <f t="shared" si="37"/>
        <v>1068.5401928571428</v>
      </c>
      <c r="X100" s="102">
        <v>935.96000000000095</v>
      </c>
      <c r="Y100" s="113"/>
      <c r="Z100" s="13">
        <f t="shared" si="34"/>
        <v>0.87592400010462967</v>
      </c>
      <c r="AA100" s="15"/>
      <c r="AB100" s="33">
        <f t="shared" si="33"/>
        <v>0.87592400010462967</v>
      </c>
      <c r="AD100" s="15">
        <f t="shared" si="25"/>
        <v>25816</v>
      </c>
      <c r="AE100" s="28">
        <f t="shared" si="22"/>
        <v>0</v>
      </c>
      <c r="AF100" s="32">
        <f t="shared" si="35"/>
        <v>0</v>
      </c>
      <c r="AH100" s="29">
        <v>57.68</v>
      </c>
      <c r="AI100" s="32">
        <v>87.7</v>
      </c>
      <c r="AJ100" s="91"/>
      <c r="AL100" s="15">
        <v>8708</v>
      </c>
      <c r="AM100" s="15">
        <v>7647.51</v>
      </c>
      <c r="AN100" s="35">
        <f t="shared" si="39"/>
        <v>-0.13867127993294545</v>
      </c>
      <c r="AO100" s="15">
        <v>1074.27</v>
      </c>
      <c r="AP100" s="93" t="s">
        <v>60</v>
      </c>
      <c r="AR100" s="11">
        <v>761</v>
      </c>
      <c r="AS100" s="15">
        <v>265</v>
      </c>
      <c r="AT100" s="36">
        <f t="shared" si="26"/>
        <v>1026</v>
      </c>
      <c r="AU100" s="12">
        <f t="shared" si="27"/>
        <v>0.96018849534953332</v>
      </c>
      <c r="AV100" s="12">
        <f t="shared" si="28"/>
        <v>-8.4264495244903648E-2</v>
      </c>
      <c r="AX100" s="92">
        <f t="shared" si="32"/>
        <v>30.966666666666665</v>
      </c>
      <c r="AY100" s="92">
        <f t="shared" si="32"/>
        <v>35.759523809523813</v>
      </c>
      <c r="AZ100" s="92">
        <f t="shared" si="32"/>
        <v>61.190476190476183</v>
      </c>
      <c r="BA100" s="92">
        <f t="shared" si="29"/>
        <v>54.016666666666666</v>
      </c>
      <c r="BB100" s="92">
        <f t="shared" si="29"/>
        <v>52.514285714285712</v>
      </c>
      <c r="BC100" s="92">
        <f t="shared" si="29"/>
        <v>41.390476190476186</v>
      </c>
    </row>
    <row r="101" spans="2:55" ht="15.6" customHeight="1" x14ac:dyDescent="0.2">
      <c r="B101" s="25">
        <v>45380</v>
      </c>
      <c r="C101" s="26">
        <v>4800</v>
      </c>
      <c r="D101" s="27">
        <v>12764</v>
      </c>
      <c r="E101" s="27">
        <v>2893</v>
      </c>
      <c r="F101" s="27">
        <v>2655</v>
      </c>
      <c r="G101" s="28">
        <v>2661</v>
      </c>
      <c r="H101" s="14">
        <f t="shared" si="36"/>
        <v>25773</v>
      </c>
      <c r="I101" s="29">
        <v>1136.9000000000001</v>
      </c>
      <c r="J101" s="29">
        <v>1138.95</v>
      </c>
      <c r="K101" s="29">
        <v>1239.8</v>
      </c>
      <c r="L101" s="29">
        <v>1209.18</v>
      </c>
      <c r="M101" s="29">
        <v>1196.1400000000001</v>
      </c>
      <c r="N101" s="15">
        <f t="shared" si="38"/>
        <v>1163.03</v>
      </c>
      <c r="O101" s="16">
        <f t="shared" si="30"/>
        <v>29974.720000000001</v>
      </c>
      <c r="P101" s="30">
        <v>1.2266999999999999</v>
      </c>
      <c r="Q101" s="30">
        <v>1.5361</v>
      </c>
      <c r="R101" s="30">
        <v>2.5712000000000002</v>
      </c>
      <c r="S101" s="30">
        <v>2.2444999999999999</v>
      </c>
      <c r="T101" s="31">
        <v>2.2208999999999999</v>
      </c>
      <c r="U101" s="17">
        <f t="shared" si="31"/>
        <v>1.7383</v>
      </c>
      <c r="W101" s="11">
        <f t="shared" si="37"/>
        <v>1066.723438095238</v>
      </c>
      <c r="X101" s="102">
        <v>944.8999999999985</v>
      </c>
      <c r="Y101" s="113"/>
      <c r="Z101" s="13">
        <f t="shared" si="34"/>
        <v>0.88579660505747415</v>
      </c>
      <c r="AA101" s="15"/>
      <c r="AB101" s="33">
        <f t="shared" si="33"/>
        <v>0.88579660505747404</v>
      </c>
      <c r="AD101" s="15">
        <f t="shared" si="25"/>
        <v>25773</v>
      </c>
      <c r="AE101" s="28">
        <f t="shared" si="22"/>
        <v>0</v>
      </c>
      <c r="AF101" s="32">
        <f t="shared" si="35"/>
        <v>-3.5840685086441227E-12</v>
      </c>
      <c r="AH101" s="29">
        <v>57.78</v>
      </c>
      <c r="AI101" s="32">
        <v>80.7</v>
      </c>
      <c r="AJ101" s="91"/>
      <c r="AL101" s="15">
        <v>6552</v>
      </c>
      <c r="AM101" s="15">
        <v>6098.08</v>
      </c>
      <c r="AN101" s="35">
        <f t="shared" si="39"/>
        <v>-7.4436543961378027E-2</v>
      </c>
      <c r="AO101" s="15">
        <v>1046.73</v>
      </c>
      <c r="AP101" s="93" t="s">
        <v>60</v>
      </c>
      <c r="AR101" s="11">
        <v>744</v>
      </c>
      <c r="AS101" s="15">
        <v>277</v>
      </c>
      <c r="AT101" s="36">
        <f t="shared" si="26"/>
        <v>1021</v>
      </c>
      <c r="AU101" s="12">
        <f t="shared" si="27"/>
        <v>0.95713655811586684</v>
      </c>
      <c r="AV101" s="12">
        <f t="shared" si="28"/>
        <v>-7.1339953058392802E-2</v>
      </c>
      <c r="AX101" s="92">
        <f t="shared" si="32"/>
        <v>29.207142857142856</v>
      </c>
      <c r="AY101" s="92">
        <f t="shared" si="32"/>
        <v>36.573809523809523</v>
      </c>
      <c r="AZ101" s="92">
        <f t="shared" si="32"/>
        <v>61.219047619047622</v>
      </c>
      <c r="BA101" s="92">
        <f t="shared" si="29"/>
        <v>53.44047619047619</v>
      </c>
      <c r="BB101" s="92">
        <f t="shared" si="29"/>
        <v>52.878571428571426</v>
      </c>
      <c r="BC101" s="92">
        <f t="shared" si="29"/>
        <v>41.388095238095239</v>
      </c>
    </row>
    <row r="102" spans="2:55" ht="15.6" customHeight="1" x14ac:dyDescent="0.2">
      <c r="B102" s="25">
        <v>45381</v>
      </c>
      <c r="C102" s="26">
        <v>4800</v>
      </c>
      <c r="D102" s="27">
        <v>12763</v>
      </c>
      <c r="E102" s="27">
        <v>2881</v>
      </c>
      <c r="F102" s="27">
        <v>2601</v>
      </c>
      <c r="G102" s="28">
        <v>2815</v>
      </c>
      <c r="H102" s="14">
        <f t="shared" si="36"/>
        <v>25860</v>
      </c>
      <c r="I102" s="29">
        <v>1135.83</v>
      </c>
      <c r="J102" s="29">
        <v>1138.76</v>
      </c>
      <c r="K102" s="29">
        <v>1237.44</v>
      </c>
      <c r="L102" s="29">
        <v>1212.71</v>
      </c>
      <c r="M102" s="29">
        <v>1192.28</v>
      </c>
      <c r="N102" s="15">
        <f t="shared" si="38"/>
        <v>1162.47</v>
      </c>
      <c r="O102" s="16">
        <f t="shared" si="30"/>
        <v>30061.57</v>
      </c>
      <c r="P102" s="30">
        <v>1.2094</v>
      </c>
      <c r="Q102" s="30">
        <v>1.5329999999999999</v>
      </c>
      <c r="R102" s="30">
        <v>2.5436000000000001</v>
      </c>
      <c r="S102" s="30">
        <v>2.3046000000000002</v>
      </c>
      <c r="T102" s="31">
        <v>2.1726999999999999</v>
      </c>
      <c r="U102" s="17">
        <f t="shared" si="31"/>
        <v>1.7327999999999999</v>
      </c>
      <c r="W102" s="11">
        <f t="shared" si="37"/>
        <v>1066.8887071428571</v>
      </c>
      <c r="X102" s="102">
        <v>959.62000000000057</v>
      </c>
      <c r="Y102" s="113"/>
      <c r="Z102" s="13">
        <f t="shared" si="34"/>
        <v>0.89945651648134539</v>
      </c>
      <c r="AA102" s="15"/>
      <c r="AB102" s="33">
        <f t="shared" si="33"/>
        <v>0.89945651648134539</v>
      </c>
      <c r="AD102" s="15">
        <f t="shared" si="25"/>
        <v>25860</v>
      </c>
      <c r="AE102" s="28">
        <f t="shared" ref="AE102:AE165" si="40">+H102-AD102</f>
        <v>0</v>
      </c>
      <c r="AF102" s="32">
        <f t="shared" si="35"/>
        <v>0</v>
      </c>
      <c r="AH102" s="29">
        <v>57.92</v>
      </c>
      <c r="AI102" s="32">
        <v>87.7</v>
      </c>
      <c r="AJ102" s="91"/>
      <c r="AL102" s="15">
        <v>7033</v>
      </c>
      <c r="AM102" s="15">
        <v>6603.13</v>
      </c>
      <c r="AN102" s="35">
        <f t="shared" si="39"/>
        <v>-6.5100944552053328E-2</v>
      </c>
      <c r="AO102" s="15">
        <v>1034.56</v>
      </c>
      <c r="AP102" s="93" t="s">
        <v>60</v>
      </c>
      <c r="AR102" s="11">
        <v>748</v>
      </c>
      <c r="AS102" s="15">
        <v>273</v>
      </c>
      <c r="AT102" s="36">
        <f t="shared" si="26"/>
        <v>1021</v>
      </c>
      <c r="AU102" s="12">
        <f t="shared" si="27"/>
        <v>0.95698829049775236</v>
      </c>
      <c r="AV102" s="12">
        <f t="shared" si="28"/>
        <v>-5.7531774016406967E-2</v>
      </c>
      <c r="AX102" s="92">
        <f t="shared" si="32"/>
        <v>28.795238095238098</v>
      </c>
      <c r="AY102" s="92">
        <f t="shared" si="32"/>
        <v>36.5</v>
      </c>
      <c r="AZ102" s="92">
        <f t="shared" si="32"/>
        <v>60.561904761904763</v>
      </c>
      <c r="BA102" s="92">
        <f t="shared" si="29"/>
        <v>54.871428571428581</v>
      </c>
      <c r="BB102" s="92">
        <f t="shared" si="29"/>
        <v>51.730952380952374</v>
      </c>
      <c r="BC102" s="92">
        <f t="shared" si="29"/>
        <v>41.257142857142853</v>
      </c>
    </row>
    <row r="103" spans="2:55" ht="15.6" customHeight="1" x14ac:dyDescent="0.2">
      <c r="B103" s="25">
        <v>45382</v>
      </c>
      <c r="C103" s="26">
        <v>4800</v>
      </c>
      <c r="D103" s="27">
        <v>12812</v>
      </c>
      <c r="E103" s="27">
        <v>2833</v>
      </c>
      <c r="F103" s="27">
        <v>2563</v>
      </c>
      <c r="G103" s="28">
        <v>2862</v>
      </c>
      <c r="H103" s="14">
        <f t="shared" si="36"/>
        <v>25870</v>
      </c>
      <c r="I103" s="29">
        <v>1134.4100000000001</v>
      </c>
      <c r="J103" s="29">
        <v>1135.56</v>
      </c>
      <c r="K103" s="29">
        <v>1236.3399999999999</v>
      </c>
      <c r="L103" s="29">
        <v>1215.95</v>
      </c>
      <c r="M103" s="29">
        <v>1186.98</v>
      </c>
      <c r="N103" s="15">
        <f t="shared" si="38"/>
        <v>1160.04</v>
      </c>
      <c r="O103" s="16">
        <f t="shared" si="30"/>
        <v>30010.13</v>
      </c>
      <c r="P103" s="30">
        <v>1.1951000000000001</v>
      </c>
      <c r="Q103" s="30">
        <v>1.4988999999999999</v>
      </c>
      <c r="R103" s="30">
        <v>2.5310999999999999</v>
      </c>
      <c r="S103" s="30">
        <v>2.3492000000000002</v>
      </c>
      <c r="T103" s="31">
        <v>2.0977999999999999</v>
      </c>
      <c r="U103" s="17">
        <f t="shared" si="31"/>
        <v>1.7060999999999999</v>
      </c>
      <c r="W103" s="11">
        <f t="shared" si="37"/>
        <v>1050.8546738095235</v>
      </c>
      <c r="X103" s="102">
        <v>942.49000000000115</v>
      </c>
      <c r="Y103" s="113"/>
      <c r="Z103" s="13">
        <f t="shared" si="34"/>
        <v>0.89687948627883785</v>
      </c>
      <c r="AA103" s="15"/>
      <c r="AB103" s="33">
        <f t="shared" si="33"/>
        <v>0.89687948627883785</v>
      </c>
      <c r="AD103" s="15">
        <f t="shared" si="25"/>
        <v>25870</v>
      </c>
      <c r="AE103" s="28">
        <f t="shared" si="40"/>
        <v>0</v>
      </c>
      <c r="AF103" s="32">
        <f t="shared" si="35"/>
        <v>0</v>
      </c>
      <c r="AH103" s="29">
        <v>56.76</v>
      </c>
      <c r="AI103" s="32">
        <v>87.7</v>
      </c>
      <c r="AJ103" s="91"/>
      <c r="AL103" s="15">
        <v>4888</v>
      </c>
      <c r="AM103" s="15">
        <v>4663.47</v>
      </c>
      <c r="AN103" s="35">
        <f t="shared" si="39"/>
        <v>-4.8146551816565721E-2</v>
      </c>
      <c r="AO103" s="15">
        <v>1015.3</v>
      </c>
      <c r="AP103" s="93" t="s">
        <v>60</v>
      </c>
      <c r="AR103" s="11">
        <v>735</v>
      </c>
      <c r="AS103" s="15">
        <v>261</v>
      </c>
      <c r="AT103" s="36">
        <f t="shared" si="26"/>
        <v>996</v>
      </c>
      <c r="AU103" s="12">
        <f t="shared" si="27"/>
        <v>0.94779994305904713</v>
      </c>
      <c r="AV103" s="12">
        <f t="shared" si="28"/>
        <v>-5.0920456780209289E-2</v>
      </c>
      <c r="AX103" s="92">
        <f t="shared" si="32"/>
        <v>28.454761904761906</v>
      </c>
      <c r="AY103" s="92">
        <f t="shared" si="32"/>
        <v>35.688095238095237</v>
      </c>
      <c r="AZ103" s="92">
        <f t="shared" si="32"/>
        <v>60.264285714285712</v>
      </c>
      <c r="BA103" s="92">
        <f t="shared" si="29"/>
        <v>55.933333333333337</v>
      </c>
      <c r="BB103" s="92">
        <f t="shared" si="29"/>
        <v>49.94761904761905</v>
      </c>
      <c r="BC103" s="92">
        <f t="shared" si="29"/>
        <v>40.621428571428574</v>
      </c>
    </row>
    <row r="104" spans="2:55" ht="15.6" customHeight="1" x14ac:dyDescent="0.2">
      <c r="B104" s="25">
        <v>45383</v>
      </c>
      <c r="C104" s="26">
        <v>4800</v>
      </c>
      <c r="D104" s="27">
        <v>12729</v>
      </c>
      <c r="E104" s="27">
        <v>2909</v>
      </c>
      <c r="F104" s="27">
        <v>2589</v>
      </c>
      <c r="G104" s="28">
        <v>2903</v>
      </c>
      <c r="H104" s="14">
        <f t="shared" si="36"/>
        <v>25930</v>
      </c>
      <c r="I104" s="29">
        <v>1134.1199999999999</v>
      </c>
      <c r="J104" s="29">
        <v>1134.8599999999999</v>
      </c>
      <c r="K104" s="29">
        <v>1239.51</v>
      </c>
      <c r="L104" s="29">
        <v>1211.76</v>
      </c>
      <c r="M104" s="29">
        <v>1187.2</v>
      </c>
      <c r="N104" s="15">
        <f t="shared" si="38"/>
        <v>1160</v>
      </c>
      <c r="O104" s="16">
        <f t="shared" si="30"/>
        <v>30078.83</v>
      </c>
      <c r="P104" s="30">
        <v>1.1915</v>
      </c>
      <c r="Q104" s="30">
        <v>1.4921</v>
      </c>
      <c r="R104" s="30">
        <v>2.5779999999999998</v>
      </c>
      <c r="S104" s="30">
        <v>2.298</v>
      </c>
      <c r="T104" s="31">
        <v>2.1034000000000002</v>
      </c>
      <c r="U104" s="17">
        <f t="shared" si="31"/>
        <v>1.7072000000000001</v>
      </c>
      <c r="W104" s="11">
        <f t="shared" si="37"/>
        <v>1053.981788095238</v>
      </c>
      <c r="X104" s="102">
        <v>941.35999999999899</v>
      </c>
      <c r="Y104" s="113"/>
      <c r="Z104" s="13">
        <f t="shared" si="34"/>
        <v>0.89314636233063405</v>
      </c>
      <c r="AA104" s="15"/>
      <c r="AB104" s="33">
        <f t="shared" si="33"/>
        <v>0.89314636233063405</v>
      </c>
      <c r="AD104" s="15">
        <f t="shared" si="25"/>
        <v>25930</v>
      </c>
      <c r="AE104" s="28">
        <f t="shared" si="40"/>
        <v>0</v>
      </c>
      <c r="AF104" s="32">
        <f t="shared" si="35"/>
        <v>0</v>
      </c>
      <c r="AH104" s="29">
        <v>58.39</v>
      </c>
      <c r="AI104" s="32">
        <v>87.7</v>
      </c>
      <c r="AJ104" s="91"/>
      <c r="AL104" s="15">
        <v>7867</v>
      </c>
      <c r="AM104" s="15">
        <v>7403.53</v>
      </c>
      <c r="AN104" s="35">
        <f t="shared" si="39"/>
        <v>-6.260121860788033E-2</v>
      </c>
      <c r="AO104" s="15">
        <v>1052.5999999999999</v>
      </c>
      <c r="AP104" s="93" t="s">
        <v>60</v>
      </c>
      <c r="AR104" s="11">
        <v>744</v>
      </c>
      <c r="AS104" s="15">
        <v>263</v>
      </c>
      <c r="AT104" s="36">
        <f t="shared" si="26"/>
        <v>1007</v>
      </c>
      <c r="AU104" s="12">
        <f t="shared" si="27"/>
        <v>0.95542447827287058</v>
      </c>
      <c r="AV104" s="12">
        <f t="shared" si="28"/>
        <v>-6.2278115942236534E-2</v>
      </c>
      <c r="AX104" s="92">
        <f t="shared" si="32"/>
        <v>28.36904761904762</v>
      </c>
      <c r="AY104" s="92">
        <f t="shared" si="32"/>
        <v>35.526190476190472</v>
      </c>
      <c r="AZ104" s="92">
        <f t="shared" si="32"/>
        <v>61.38095238095238</v>
      </c>
      <c r="BA104" s="92">
        <f t="shared" si="29"/>
        <v>54.714285714285715</v>
      </c>
      <c r="BB104" s="92">
        <f t="shared" si="29"/>
        <v>50.080952380952382</v>
      </c>
      <c r="BC104" s="92">
        <f t="shared" si="29"/>
        <v>40.647619047619052</v>
      </c>
    </row>
    <row r="105" spans="2:55" ht="15.6" customHeight="1" x14ac:dyDescent="0.2">
      <c r="B105" s="25">
        <v>45384</v>
      </c>
      <c r="C105" s="26">
        <v>4800</v>
      </c>
      <c r="D105" s="27">
        <v>13004</v>
      </c>
      <c r="E105" s="27">
        <v>2882</v>
      </c>
      <c r="F105" s="27">
        <v>2485</v>
      </c>
      <c r="G105" s="28">
        <v>2915</v>
      </c>
      <c r="H105" s="14">
        <f t="shared" si="36"/>
        <v>26086</v>
      </c>
      <c r="I105" s="29">
        <v>1131.22</v>
      </c>
      <c r="J105" s="29">
        <v>1133.3</v>
      </c>
      <c r="K105" s="29">
        <v>1238.3</v>
      </c>
      <c r="L105" s="29">
        <v>1217.1300000000001</v>
      </c>
      <c r="M105" s="29">
        <v>1185.69</v>
      </c>
      <c r="N105" s="15">
        <f t="shared" si="38"/>
        <v>1158.3599999999999</v>
      </c>
      <c r="O105" s="16">
        <f t="shared" si="30"/>
        <v>30216.92</v>
      </c>
      <c r="P105" s="30">
        <v>1.1547000000000001</v>
      </c>
      <c r="Q105" s="30">
        <v>1.472</v>
      </c>
      <c r="R105" s="30">
        <v>2.5653000000000001</v>
      </c>
      <c r="S105" s="30">
        <v>2.3736999999999999</v>
      </c>
      <c r="T105" s="31">
        <v>2.0922000000000001</v>
      </c>
      <c r="U105" s="17">
        <f t="shared" si="31"/>
        <v>1.6896</v>
      </c>
      <c r="W105" s="11">
        <f t="shared" si="37"/>
        <v>1049.4059547619047</v>
      </c>
      <c r="X105" s="102">
        <v>920.64000000000078</v>
      </c>
      <c r="Y105" s="113"/>
      <c r="Z105" s="13">
        <f t="shared" si="34"/>
        <v>0.87729633686791963</v>
      </c>
      <c r="AA105" s="15"/>
      <c r="AB105" s="33">
        <f t="shared" si="33"/>
        <v>0.87729633686791963</v>
      </c>
      <c r="AD105" s="15">
        <f t="shared" si="25"/>
        <v>26086</v>
      </c>
      <c r="AE105" s="28">
        <f t="shared" si="40"/>
        <v>0</v>
      </c>
      <c r="AF105" s="32">
        <f t="shared" si="35"/>
        <v>0</v>
      </c>
      <c r="AH105" s="29">
        <v>58.53</v>
      </c>
      <c r="AI105" s="32">
        <v>80.92</v>
      </c>
      <c r="AJ105" s="91"/>
      <c r="AL105" s="15">
        <v>8250</v>
      </c>
      <c r="AM105" s="15">
        <v>7530.26</v>
      </c>
      <c r="AN105" s="35">
        <f t="shared" si="39"/>
        <v>-9.5579701099298003E-2</v>
      </c>
      <c r="AO105" s="15">
        <v>1044.02</v>
      </c>
      <c r="AP105" s="93" t="s">
        <v>60</v>
      </c>
      <c r="AR105" s="11">
        <v>740.61</v>
      </c>
      <c r="AS105" s="15">
        <v>253.74</v>
      </c>
      <c r="AT105" s="36">
        <f t="shared" si="26"/>
        <v>994.35</v>
      </c>
      <c r="AU105" s="12">
        <f t="shared" si="27"/>
        <v>0.94753607551769981</v>
      </c>
      <c r="AV105" s="12">
        <f t="shared" si="28"/>
        <v>-7.023973864978017E-2</v>
      </c>
      <c r="AX105" s="92">
        <f t="shared" si="32"/>
        <v>27.492857142857144</v>
      </c>
      <c r="AY105" s="92">
        <f t="shared" si="32"/>
        <v>35.047619047619051</v>
      </c>
      <c r="AZ105" s="92">
        <f t="shared" si="32"/>
        <v>61.078571428571436</v>
      </c>
      <c r="BA105" s="92">
        <f t="shared" si="29"/>
        <v>56.516666666666666</v>
      </c>
      <c r="BB105" s="92">
        <f t="shared" si="29"/>
        <v>49.814285714285717</v>
      </c>
      <c r="BC105" s="92">
        <f t="shared" si="29"/>
        <v>40.228571428571428</v>
      </c>
    </row>
    <row r="106" spans="2:55" ht="15.6" customHeight="1" x14ac:dyDescent="0.2">
      <c r="B106" s="25">
        <v>45385</v>
      </c>
      <c r="C106" s="26">
        <v>4800</v>
      </c>
      <c r="D106" s="27">
        <v>12651</v>
      </c>
      <c r="E106" s="27">
        <v>2937</v>
      </c>
      <c r="F106" s="27">
        <v>2578</v>
      </c>
      <c r="G106" s="28">
        <v>2886</v>
      </c>
      <c r="H106" s="14">
        <f t="shared" si="36"/>
        <v>25852</v>
      </c>
      <c r="I106" s="29">
        <v>1135.43</v>
      </c>
      <c r="J106" s="29">
        <v>1135.97</v>
      </c>
      <c r="K106" s="29">
        <v>1237.99</v>
      </c>
      <c r="L106" s="29">
        <v>1214.8499999999999</v>
      </c>
      <c r="M106" s="29">
        <v>1184.75</v>
      </c>
      <c r="N106" s="15">
        <f t="shared" si="38"/>
        <v>1160.77</v>
      </c>
      <c r="O106" s="16">
        <f t="shared" si="30"/>
        <v>30008.27</v>
      </c>
      <c r="P106" s="30">
        <v>1.2108000000000001</v>
      </c>
      <c r="Q106" s="30">
        <v>1.4993000000000001</v>
      </c>
      <c r="R106" s="30">
        <v>2.581</v>
      </c>
      <c r="S106" s="30">
        <v>2.3473999999999999</v>
      </c>
      <c r="T106" s="31">
        <v>2.0724999999999998</v>
      </c>
      <c r="U106" s="17">
        <f t="shared" si="31"/>
        <v>1.7172000000000001</v>
      </c>
      <c r="W106" s="11">
        <f t="shared" si="37"/>
        <v>1056.969369047619</v>
      </c>
      <c r="X106" s="102">
        <v>932.67</v>
      </c>
      <c r="Y106" s="113"/>
      <c r="Z106" s="13">
        <f t="shared" si="34"/>
        <v>0.88240021642290467</v>
      </c>
      <c r="AA106" s="15"/>
      <c r="AB106" s="33">
        <f t="shared" si="33"/>
        <v>0.88240021642290467</v>
      </c>
      <c r="AD106" s="15">
        <f t="shared" si="25"/>
        <v>25852</v>
      </c>
      <c r="AE106" s="28">
        <f t="shared" si="40"/>
        <v>0</v>
      </c>
      <c r="AF106" s="32">
        <f t="shared" si="35"/>
        <v>0</v>
      </c>
      <c r="AH106" s="29">
        <v>57.93</v>
      </c>
      <c r="AI106" s="32">
        <v>87.94</v>
      </c>
      <c r="AJ106" s="91"/>
      <c r="AL106" s="15">
        <v>7517</v>
      </c>
      <c r="AM106" s="15">
        <v>7046.47</v>
      </c>
      <c r="AN106" s="35">
        <f t="shared" si="39"/>
        <v>-6.6775278969469776E-2</v>
      </c>
      <c r="AO106" s="15">
        <v>1046.93</v>
      </c>
      <c r="AP106" s="93" t="s">
        <v>60</v>
      </c>
      <c r="AR106" s="11">
        <v>742.36</v>
      </c>
      <c r="AS106" s="15">
        <v>258.24</v>
      </c>
      <c r="AT106" s="36">
        <f t="shared" si="26"/>
        <v>1000.6</v>
      </c>
      <c r="AU106" s="12">
        <f t="shared" si="27"/>
        <v>0.94666887168318747</v>
      </c>
      <c r="AV106" s="12">
        <f t="shared" si="28"/>
        <v>-6.4268655260282803E-2</v>
      </c>
      <c r="AX106" s="92">
        <f t="shared" si="32"/>
        <v>28.828571428571433</v>
      </c>
      <c r="AY106" s="92">
        <f t="shared" si="32"/>
        <v>35.69761904761905</v>
      </c>
      <c r="AZ106" s="92">
        <f t="shared" si="32"/>
        <v>61.452380952380956</v>
      </c>
      <c r="BA106" s="92">
        <f t="shared" si="29"/>
        <v>55.890476190476193</v>
      </c>
      <c r="BB106" s="92">
        <f t="shared" si="29"/>
        <v>49.345238095238088</v>
      </c>
      <c r="BC106" s="92">
        <f t="shared" si="29"/>
        <v>40.885714285714286</v>
      </c>
    </row>
    <row r="107" spans="2:55" ht="15.6" customHeight="1" x14ac:dyDescent="0.2">
      <c r="B107" s="25">
        <v>45386</v>
      </c>
      <c r="C107" s="26">
        <v>4800</v>
      </c>
      <c r="D107" s="27">
        <v>12751</v>
      </c>
      <c r="E107" s="27">
        <v>2979</v>
      </c>
      <c r="F107" s="27">
        <v>2593</v>
      </c>
      <c r="G107" s="28">
        <v>2853</v>
      </c>
      <c r="H107" s="14">
        <f t="shared" si="36"/>
        <v>25976</v>
      </c>
      <c r="I107" s="29">
        <v>1138.74</v>
      </c>
      <c r="J107" s="29">
        <v>1139.3499999999999</v>
      </c>
      <c r="K107" s="29">
        <v>1237.96</v>
      </c>
      <c r="L107" s="29">
        <v>1212.45</v>
      </c>
      <c r="M107" s="29">
        <v>1185.67</v>
      </c>
      <c r="N107" s="15">
        <f t="shared" si="38"/>
        <v>1162.93</v>
      </c>
      <c r="O107" s="16">
        <f t="shared" si="30"/>
        <v>30208.29</v>
      </c>
      <c r="P107" s="30">
        <v>1.2513000000000001</v>
      </c>
      <c r="Q107" s="30">
        <v>1.5427999999999999</v>
      </c>
      <c r="R107" s="30">
        <v>2.5558999999999998</v>
      </c>
      <c r="S107" s="30">
        <v>2.3068</v>
      </c>
      <c r="T107" s="31">
        <v>2.0756999999999999</v>
      </c>
      <c r="U107" s="17">
        <f t="shared" si="31"/>
        <v>1.7399</v>
      </c>
      <c r="W107" s="11">
        <f t="shared" si="37"/>
        <v>1076.0955571428572</v>
      </c>
      <c r="X107" s="102">
        <v>955.88000000000011</v>
      </c>
      <c r="Y107" s="113"/>
      <c r="Z107" s="13">
        <f t="shared" si="34"/>
        <v>0.88828542563446544</v>
      </c>
      <c r="AA107" s="15"/>
      <c r="AB107" s="33">
        <f t="shared" si="33"/>
        <v>0.88828542563446555</v>
      </c>
      <c r="AD107" s="15">
        <f t="shared" si="25"/>
        <v>25976</v>
      </c>
      <c r="AE107" s="28">
        <f t="shared" si="40"/>
        <v>0</v>
      </c>
      <c r="AF107" s="32">
        <f t="shared" si="35"/>
        <v>3.6524397728499027E-12</v>
      </c>
      <c r="AH107" s="29">
        <v>57.06</v>
      </c>
      <c r="AI107" s="32">
        <v>88.34</v>
      </c>
      <c r="AJ107" s="91"/>
      <c r="AL107" s="15">
        <v>7792</v>
      </c>
      <c r="AM107" s="15">
        <v>7155.94</v>
      </c>
      <c r="AN107" s="35">
        <f t="shared" si="39"/>
        <v>-8.8885597140277925E-2</v>
      </c>
      <c r="AO107" s="15">
        <v>1059.1199999999999</v>
      </c>
      <c r="AP107" s="93" t="s">
        <v>60</v>
      </c>
      <c r="AR107" s="11">
        <v>742.36</v>
      </c>
      <c r="AS107" s="15">
        <v>258.24</v>
      </c>
      <c r="AT107" s="36">
        <f t="shared" si="26"/>
        <v>1000.6</v>
      </c>
      <c r="AU107" s="12">
        <f t="shared" si="27"/>
        <v>0.92984307328309623</v>
      </c>
      <c r="AV107" s="12">
        <f t="shared" si="28"/>
        <v>-4.155764764863068E-2</v>
      </c>
      <c r="AX107" s="92">
        <f t="shared" si="32"/>
        <v>29.792857142857144</v>
      </c>
      <c r="AY107" s="92">
        <f t="shared" si="32"/>
        <v>36.733333333333334</v>
      </c>
      <c r="AZ107" s="92">
        <f t="shared" si="32"/>
        <v>60.854761904761901</v>
      </c>
      <c r="BA107" s="92">
        <f t="shared" si="29"/>
        <v>54.923809523809524</v>
      </c>
      <c r="BB107" s="92">
        <f t="shared" si="29"/>
        <v>49.421428571428571</v>
      </c>
      <c r="BC107" s="92">
        <f t="shared" si="29"/>
        <v>41.426190476190477</v>
      </c>
    </row>
    <row r="108" spans="2:55" ht="15.6" customHeight="1" x14ac:dyDescent="0.2">
      <c r="B108" s="25">
        <v>45387</v>
      </c>
      <c r="C108" s="26">
        <v>4611</v>
      </c>
      <c r="D108" s="27">
        <v>12977</v>
      </c>
      <c r="E108" s="27">
        <v>3142</v>
      </c>
      <c r="F108" s="27">
        <v>2559</v>
      </c>
      <c r="G108" s="28">
        <v>2986</v>
      </c>
      <c r="H108" s="14">
        <f t="shared" si="36"/>
        <v>26275</v>
      </c>
      <c r="I108" s="29">
        <v>1137.6199999999999</v>
      </c>
      <c r="J108" s="29">
        <v>1139.42</v>
      </c>
      <c r="K108" s="29">
        <v>1241.8499999999999</v>
      </c>
      <c r="L108" s="29">
        <v>1212.96</v>
      </c>
      <c r="M108" s="29">
        <v>1186.08</v>
      </c>
      <c r="N108" s="15">
        <f t="shared" si="38"/>
        <v>1163.82</v>
      </c>
      <c r="O108" s="16">
        <f t="shared" si="30"/>
        <v>30579.31</v>
      </c>
      <c r="P108" s="30">
        <v>1.2369000000000001</v>
      </c>
      <c r="Q108" s="30">
        <v>1.5492999999999999</v>
      </c>
      <c r="R108" s="30">
        <v>2.6025999999999998</v>
      </c>
      <c r="S108" s="30">
        <v>2.3083999999999998</v>
      </c>
      <c r="T108" s="31">
        <v>2.085</v>
      </c>
      <c r="U108" s="18">
        <f t="shared" si="31"/>
        <v>1.7552000000000001</v>
      </c>
      <c r="W108" s="11">
        <f t="shared" si="37"/>
        <v>1098.071114285714</v>
      </c>
      <c r="X108" s="102">
        <v>814.44999999999959</v>
      </c>
      <c r="Y108" s="113"/>
      <c r="Z108" s="13">
        <f t="shared" si="34"/>
        <v>0.74170970295470573</v>
      </c>
      <c r="AA108" s="15">
        <v>4</v>
      </c>
      <c r="AB108" s="33">
        <f t="shared" si="33"/>
        <v>0.89005164354564692</v>
      </c>
      <c r="AD108" s="15">
        <f t="shared" si="25"/>
        <v>21896</v>
      </c>
      <c r="AE108" s="28">
        <f t="shared" si="40"/>
        <v>4379</v>
      </c>
      <c r="AF108" s="32">
        <f t="shared" si="35"/>
        <v>5222.7827924999992</v>
      </c>
      <c r="AH108" s="29">
        <v>58.94</v>
      </c>
      <c r="AI108" s="32">
        <v>81.489999999999995</v>
      </c>
      <c r="AJ108" s="91"/>
      <c r="AL108" s="15">
        <v>7700</v>
      </c>
      <c r="AM108" s="15">
        <v>7155.94</v>
      </c>
      <c r="AN108" s="35">
        <f t="shared" si="39"/>
        <v>-7.602914501798512E-2</v>
      </c>
      <c r="AO108" s="15">
        <v>825.51</v>
      </c>
      <c r="AP108" s="93" t="s">
        <v>57</v>
      </c>
      <c r="AR108" s="11"/>
      <c r="AS108" s="15"/>
      <c r="AT108" s="36">
        <f t="shared" si="26"/>
        <v>0</v>
      </c>
      <c r="AU108" s="12">
        <f t="shared" si="27"/>
        <v>0</v>
      </c>
      <c r="AV108" s="12">
        <f t="shared" si="28"/>
        <v>0.89005164354564692</v>
      </c>
      <c r="AX108" s="92">
        <f t="shared" si="32"/>
        <v>29.450000000000003</v>
      </c>
      <c r="AY108" s="92">
        <f t="shared" si="32"/>
        <v>36.888095238095232</v>
      </c>
      <c r="AZ108" s="92">
        <f t="shared" si="32"/>
        <v>61.966666666666661</v>
      </c>
      <c r="BA108" s="92">
        <f t="shared" si="29"/>
        <v>54.961904761904755</v>
      </c>
      <c r="BB108" s="92">
        <f t="shared" si="29"/>
        <v>49.642857142857139</v>
      </c>
      <c r="BC108" s="92">
        <f t="shared" si="29"/>
        <v>41.790476190476191</v>
      </c>
    </row>
    <row r="109" spans="2:55" ht="15.6" customHeight="1" x14ac:dyDescent="0.2">
      <c r="B109" s="25">
        <v>45388</v>
      </c>
      <c r="C109" s="26">
        <v>4837</v>
      </c>
      <c r="D109" s="27">
        <v>12988</v>
      </c>
      <c r="E109" s="27">
        <v>3323</v>
      </c>
      <c r="F109" s="27">
        <v>2580</v>
      </c>
      <c r="G109" s="28">
        <v>2888</v>
      </c>
      <c r="H109" s="14">
        <f t="shared" si="36"/>
        <v>26616</v>
      </c>
      <c r="I109" s="29">
        <v>1136.31</v>
      </c>
      <c r="J109" s="29">
        <v>1140.46</v>
      </c>
      <c r="K109" s="29">
        <v>1241.06</v>
      </c>
      <c r="L109" s="29">
        <v>1213.97</v>
      </c>
      <c r="M109" s="29">
        <v>1186.8399999999999</v>
      </c>
      <c r="N109" s="15">
        <f t="shared" si="38"/>
        <v>1164.42</v>
      </c>
      <c r="O109" s="16">
        <f t="shared" si="30"/>
        <v>30992.3</v>
      </c>
      <c r="P109" s="30">
        <v>1.2170000000000001</v>
      </c>
      <c r="Q109" s="30">
        <v>1.5575000000000001</v>
      </c>
      <c r="R109" s="30">
        <v>2.5962000000000001</v>
      </c>
      <c r="S109" s="30">
        <v>2.3269000000000002</v>
      </c>
      <c r="T109" s="31">
        <v>2.0880999999999998</v>
      </c>
      <c r="U109" s="17">
        <f t="shared" si="31"/>
        <v>1.7575000000000001</v>
      </c>
      <c r="W109" s="11">
        <f t="shared" si="37"/>
        <v>1113.7249142857145</v>
      </c>
      <c r="X109" s="102">
        <v>445.19000000000017</v>
      </c>
      <c r="Y109" s="113"/>
      <c r="Z109" s="13">
        <f t="shared" ref="Z109:Z140" si="41">X109/W109</f>
        <v>0.39973066444825112</v>
      </c>
      <c r="AA109" s="15">
        <v>13.25</v>
      </c>
      <c r="AB109" s="33">
        <f t="shared" si="33"/>
        <v>0.8924219485356305</v>
      </c>
      <c r="AD109" s="15">
        <f t="shared" si="25"/>
        <v>11922</v>
      </c>
      <c r="AE109" s="28">
        <f t="shared" si="40"/>
        <v>14694</v>
      </c>
      <c r="AF109" s="32">
        <f t="shared" ref="AF109:AF140" si="42">((W109*AB109-X109)*(AH109*0.77+AI109*0.23)*0.5)</f>
        <v>18010.007186488383</v>
      </c>
      <c r="AH109" s="29">
        <v>58.84</v>
      </c>
      <c r="AI109" s="32">
        <v>88.42</v>
      </c>
      <c r="AJ109" s="91"/>
      <c r="AL109" s="15">
        <v>3875</v>
      </c>
      <c r="AM109" s="15">
        <v>3078.34</v>
      </c>
      <c r="AN109" s="35">
        <f t="shared" si="39"/>
        <v>-0.25879532475295119</v>
      </c>
      <c r="AO109" s="15">
        <v>549.69000000000005</v>
      </c>
      <c r="AP109" s="93" t="s">
        <v>60</v>
      </c>
      <c r="AR109" s="11">
        <v>346</v>
      </c>
      <c r="AS109" s="15">
        <v>125</v>
      </c>
      <c r="AT109" s="36">
        <f t="shared" si="26"/>
        <v>471</v>
      </c>
      <c r="AU109" s="12">
        <f t="shared" si="27"/>
        <v>0.42290514826282305</v>
      </c>
      <c r="AV109" s="12">
        <f t="shared" si="28"/>
        <v>0.46951680027280746</v>
      </c>
      <c r="AX109" s="92">
        <f t="shared" si="32"/>
        <v>28.976190476190478</v>
      </c>
      <c r="AY109" s="92">
        <f t="shared" si="32"/>
        <v>37.083333333333336</v>
      </c>
      <c r="AZ109" s="92">
        <f t="shared" si="32"/>
        <v>61.814285714285717</v>
      </c>
      <c r="BA109" s="92">
        <f t="shared" si="29"/>
        <v>55.402380952380959</v>
      </c>
      <c r="BB109" s="92">
        <f t="shared" si="29"/>
        <v>49.716666666666669</v>
      </c>
      <c r="BC109" s="92">
        <f t="shared" si="29"/>
        <v>41.845238095238095</v>
      </c>
    </row>
    <row r="110" spans="2:55" ht="15.6" customHeight="1" x14ac:dyDescent="0.2">
      <c r="B110" s="25">
        <v>45389</v>
      </c>
      <c r="C110" s="26">
        <v>4800</v>
      </c>
      <c r="D110" s="27">
        <v>12949</v>
      </c>
      <c r="E110" s="27">
        <v>3183</v>
      </c>
      <c r="F110" s="27">
        <v>2546</v>
      </c>
      <c r="G110" s="28">
        <v>2911</v>
      </c>
      <c r="H110" s="14">
        <f t="shared" si="36"/>
        <v>26389</v>
      </c>
      <c r="I110" s="29">
        <v>1138.27</v>
      </c>
      <c r="J110" s="29">
        <v>1139.01</v>
      </c>
      <c r="K110" s="29">
        <v>1241.79</v>
      </c>
      <c r="L110" s="29">
        <v>1213.97</v>
      </c>
      <c r="M110" s="29">
        <v>1187.48</v>
      </c>
      <c r="N110" s="15">
        <f t="shared" si="38"/>
        <v>1163.8499999999999</v>
      </c>
      <c r="O110" s="16">
        <f t="shared" si="30"/>
        <v>30712.880000000001</v>
      </c>
      <c r="P110" s="30">
        <v>1.2497</v>
      </c>
      <c r="Q110" s="30">
        <v>1.5392999999999999</v>
      </c>
      <c r="R110" s="30">
        <v>2.6034999999999999</v>
      </c>
      <c r="S110" s="30">
        <v>2.3269000000000002</v>
      </c>
      <c r="T110" s="31">
        <v>2.0992999999999999</v>
      </c>
      <c r="U110" s="17">
        <f t="shared" si="31"/>
        <v>1.7526999999999999</v>
      </c>
      <c r="W110" s="11">
        <f t="shared" si="37"/>
        <v>1101.2677595238097</v>
      </c>
      <c r="X110" s="102">
        <v>985.68000000000029</v>
      </c>
      <c r="Y110" s="113"/>
      <c r="Z110" s="13">
        <f t="shared" si="41"/>
        <v>0.89504118455824966</v>
      </c>
      <c r="AA110" s="15"/>
      <c r="AB110" s="33">
        <f t="shared" si="33"/>
        <v>0.89504118455824966</v>
      </c>
      <c r="AD110" s="15">
        <f t="shared" si="25"/>
        <v>26389</v>
      </c>
      <c r="AE110" s="28">
        <f t="shared" si="40"/>
        <v>0</v>
      </c>
      <c r="AF110" s="32">
        <f t="shared" si="42"/>
        <v>0</v>
      </c>
      <c r="AH110" s="29">
        <v>58.84</v>
      </c>
      <c r="AI110" s="32">
        <v>88.42</v>
      </c>
      <c r="AJ110" s="91"/>
      <c r="AL110" s="15">
        <v>9108</v>
      </c>
      <c r="AM110" s="15">
        <v>7314.31</v>
      </c>
      <c r="AN110" s="35">
        <f t="shared" si="39"/>
        <v>-0.24523024044646721</v>
      </c>
      <c r="AO110" s="15">
        <v>1031.1300000000001</v>
      </c>
      <c r="AP110" s="93" t="s">
        <v>60</v>
      </c>
      <c r="AR110" s="11">
        <v>1000</v>
      </c>
      <c r="AS110" s="15">
        <v>290.22000000000003</v>
      </c>
      <c r="AT110" s="36">
        <f t="shared" si="26"/>
        <v>1290.22</v>
      </c>
      <c r="AU110" s="12">
        <f t="shared" si="27"/>
        <v>1.1715770200681201</v>
      </c>
      <c r="AV110" s="12">
        <f t="shared" si="28"/>
        <v>-0.27653583550987049</v>
      </c>
      <c r="AX110" s="92">
        <f t="shared" si="32"/>
        <v>29.754761904761907</v>
      </c>
      <c r="AY110" s="92">
        <f t="shared" si="32"/>
        <v>36.65</v>
      </c>
      <c r="AZ110" s="92">
        <f t="shared" si="32"/>
        <v>61.988095238095241</v>
      </c>
      <c r="BA110" s="92">
        <f t="shared" si="29"/>
        <v>55.402380952380959</v>
      </c>
      <c r="BB110" s="92">
        <f t="shared" si="29"/>
        <v>49.983333333333334</v>
      </c>
      <c r="BC110" s="92">
        <f t="shared" si="29"/>
        <v>41.730952380952381</v>
      </c>
    </row>
    <row r="111" spans="2:55" ht="15.6" customHeight="1" x14ac:dyDescent="0.2">
      <c r="B111" s="25">
        <v>45390</v>
      </c>
      <c r="C111" s="26">
        <v>4800</v>
      </c>
      <c r="D111" s="27">
        <v>12615</v>
      </c>
      <c r="E111" s="27">
        <v>3101</v>
      </c>
      <c r="F111" s="27">
        <v>2544</v>
      </c>
      <c r="G111" s="28">
        <v>2808</v>
      </c>
      <c r="H111" s="14">
        <f t="shared" si="36"/>
        <v>25868</v>
      </c>
      <c r="I111" s="29">
        <v>1147</v>
      </c>
      <c r="J111" s="29">
        <v>1139.4100000000001</v>
      </c>
      <c r="K111" s="29">
        <v>1243.3</v>
      </c>
      <c r="L111" s="29">
        <v>1213.97</v>
      </c>
      <c r="M111" s="29">
        <v>1187.94</v>
      </c>
      <c r="N111" s="15">
        <f t="shared" si="38"/>
        <v>1165.8699999999999</v>
      </c>
      <c r="O111" s="16">
        <f t="shared" si="30"/>
        <v>30158.81</v>
      </c>
      <c r="P111" s="30">
        <v>1.4382999999999999</v>
      </c>
      <c r="Q111" s="30">
        <v>1.5399</v>
      </c>
      <c r="R111" s="30">
        <v>2.6193</v>
      </c>
      <c r="S111" s="30">
        <v>2.3269000000000002</v>
      </c>
      <c r="T111" s="31">
        <v>2.1061999999999999</v>
      </c>
      <c r="U111" s="17">
        <f t="shared" si="31"/>
        <v>1.7892999999999999</v>
      </c>
      <c r="W111" s="11">
        <f t="shared" si="37"/>
        <v>1102.0469285714287</v>
      </c>
      <c r="X111" s="102">
        <v>917.22999999999934</v>
      </c>
      <c r="Y111" s="113"/>
      <c r="Z111" s="13">
        <f t="shared" si="41"/>
        <v>0.83229668013230118</v>
      </c>
      <c r="AA111" s="15">
        <v>1.5</v>
      </c>
      <c r="AB111" s="33">
        <f t="shared" si="33"/>
        <v>0.88778312547445459</v>
      </c>
      <c r="AD111" s="15">
        <f t="shared" si="25"/>
        <v>24251</v>
      </c>
      <c r="AE111" s="28">
        <f t="shared" si="40"/>
        <v>1617</v>
      </c>
      <c r="AF111" s="32">
        <f t="shared" si="42"/>
        <v>1938.620638799998</v>
      </c>
      <c r="AH111" s="29">
        <v>59</v>
      </c>
      <c r="AI111" s="32">
        <v>78.16</v>
      </c>
      <c r="AJ111" s="91"/>
      <c r="AL111" s="15">
        <v>7890</v>
      </c>
      <c r="AM111" s="15">
        <v>7079.57</v>
      </c>
      <c r="AN111" s="35">
        <f t="shared" si="39"/>
        <v>-0.11447446666958591</v>
      </c>
      <c r="AO111" s="15">
        <v>1019.06</v>
      </c>
      <c r="AP111" s="93" t="s">
        <v>60</v>
      </c>
      <c r="AR111" s="11">
        <v>721</v>
      </c>
      <c r="AS111" s="15">
        <v>261</v>
      </c>
      <c r="AT111" s="36">
        <f t="shared" si="26"/>
        <v>982</v>
      </c>
      <c r="AU111" s="12">
        <f t="shared" si="27"/>
        <v>0.89106913194064774</v>
      </c>
      <c r="AV111" s="12">
        <f t="shared" si="28"/>
        <v>-3.2860064661931476E-3</v>
      </c>
      <c r="AX111" s="92">
        <f t="shared" si="32"/>
        <v>34.245238095238093</v>
      </c>
      <c r="AY111" s="92">
        <f t="shared" si="32"/>
        <v>36.664285714285718</v>
      </c>
      <c r="AZ111" s="92">
        <f t="shared" si="32"/>
        <v>62.364285714285714</v>
      </c>
      <c r="BA111" s="92">
        <f t="shared" si="29"/>
        <v>55.402380952380959</v>
      </c>
      <c r="BB111" s="92">
        <f t="shared" si="29"/>
        <v>50.147619047619045</v>
      </c>
      <c r="BC111" s="92">
        <f t="shared" si="29"/>
        <v>42.602380952380948</v>
      </c>
    </row>
    <row r="112" spans="2:55" ht="15.6" customHeight="1" x14ac:dyDescent="0.2">
      <c r="B112" s="25">
        <v>45391</v>
      </c>
      <c r="C112" s="26">
        <v>4800</v>
      </c>
      <c r="D112" s="27">
        <v>12813</v>
      </c>
      <c r="E112" s="27">
        <v>2747</v>
      </c>
      <c r="F112" s="27">
        <v>2542</v>
      </c>
      <c r="G112" s="28">
        <v>2862</v>
      </c>
      <c r="H112" s="14">
        <f t="shared" si="36"/>
        <v>25764</v>
      </c>
      <c r="I112" s="29">
        <v>1153.1500000000001</v>
      </c>
      <c r="J112" s="29">
        <v>1139.9000000000001</v>
      </c>
      <c r="K112" s="29">
        <v>1245.97</v>
      </c>
      <c r="L112" s="29">
        <v>1213.97</v>
      </c>
      <c r="M112" s="29">
        <v>1188.03</v>
      </c>
      <c r="N112" s="15">
        <f t="shared" si="38"/>
        <v>1166.33</v>
      </c>
      <c r="O112" s="16">
        <f t="shared" si="30"/>
        <v>30049.39</v>
      </c>
      <c r="P112" s="30">
        <v>1.6140000000000001</v>
      </c>
      <c r="Q112" s="30">
        <v>1.5475000000000001</v>
      </c>
      <c r="R112" s="30">
        <v>2.6636000000000002</v>
      </c>
      <c r="S112" s="30">
        <v>2.3269000000000002</v>
      </c>
      <c r="T112" s="31">
        <v>2.1101000000000001</v>
      </c>
      <c r="U112" s="17">
        <f t="shared" si="31"/>
        <v>1.8183</v>
      </c>
      <c r="W112" s="11">
        <f t="shared" si="37"/>
        <v>1115.3883976190477</v>
      </c>
      <c r="X112" s="102">
        <v>933.2999999999995</v>
      </c>
      <c r="Y112" s="113"/>
      <c r="Z112" s="13">
        <f t="shared" si="41"/>
        <v>0.83674888674856096</v>
      </c>
      <c r="AA112" s="15">
        <v>1.25</v>
      </c>
      <c r="AB112" s="33">
        <f t="shared" si="33"/>
        <v>0.88272410030617421</v>
      </c>
      <c r="AD112" s="15">
        <f t="shared" si="25"/>
        <v>24422</v>
      </c>
      <c r="AE112" s="28">
        <f t="shared" si="40"/>
        <v>1342</v>
      </c>
      <c r="AF112" s="32">
        <f t="shared" si="42"/>
        <v>1612.3321582417552</v>
      </c>
      <c r="AH112" s="29">
        <v>58.32</v>
      </c>
      <c r="AI112" s="32">
        <v>78.16</v>
      </c>
      <c r="AJ112" s="91"/>
      <c r="AL112" s="15">
        <v>8430</v>
      </c>
      <c r="AM112" s="15">
        <v>7669.21</v>
      </c>
      <c r="AN112" s="35">
        <f t="shared" si="39"/>
        <v>-9.9200569550188342E-2</v>
      </c>
      <c r="AO112" s="15">
        <v>1034.1300000000001</v>
      </c>
      <c r="AP112" s="93" t="s">
        <v>60</v>
      </c>
      <c r="AR112" s="11">
        <v>740.27</v>
      </c>
      <c r="AS112" s="15">
        <v>247.49</v>
      </c>
      <c r="AT112" s="36">
        <f t="shared" si="26"/>
        <v>987.76</v>
      </c>
      <c r="AU112" s="12">
        <f t="shared" si="27"/>
        <v>0.88557492807753035</v>
      </c>
      <c r="AV112" s="12">
        <f t="shared" si="28"/>
        <v>-2.8508277713561458E-3</v>
      </c>
      <c r="AX112" s="92">
        <f t="shared" si="32"/>
        <v>38.428571428571431</v>
      </c>
      <c r="AY112" s="92">
        <f t="shared" si="32"/>
        <v>36.845238095238095</v>
      </c>
      <c r="AZ112" s="92">
        <f t="shared" si="32"/>
        <v>63.419047619047625</v>
      </c>
      <c r="BA112" s="92">
        <f t="shared" si="29"/>
        <v>55.402380952380959</v>
      </c>
      <c r="BB112" s="92">
        <f t="shared" si="29"/>
        <v>50.240476190476187</v>
      </c>
      <c r="BC112" s="92">
        <f t="shared" si="29"/>
        <v>43.292857142857144</v>
      </c>
    </row>
    <row r="113" spans="2:55" ht="15.6" customHeight="1" x14ac:dyDescent="0.2">
      <c r="B113" s="25">
        <v>45392</v>
      </c>
      <c r="C113" s="26">
        <v>5152</v>
      </c>
      <c r="D113" s="27">
        <v>12472</v>
      </c>
      <c r="E113" s="27">
        <v>1709</v>
      </c>
      <c r="F113" s="27">
        <v>2582</v>
      </c>
      <c r="G113" s="28">
        <v>2911</v>
      </c>
      <c r="H113" s="14">
        <f t="shared" si="36"/>
        <v>24826</v>
      </c>
      <c r="I113" s="29">
        <v>1140.93</v>
      </c>
      <c r="J113" s="29">
        <v>1142.95</v>
      </c>
      <c r="K113" s="29">
        <v>1227.82</v>
      </c>
      <c r="L113" s="29">
        <v>1213.97</v>
      </c>
      <c r="M113" s="29">
        <v>1191.93</v>
      </c>
      <c r="N113" s="15">
        <f t="shared" si="38"/>
        <v>1161.5</v>
      </c>
      <c r="O113" s="16">
        <f t="shared" si="30"/>
        <v>28835.47</v>
      </c>
      <c r="P113" s="30">
        <v>1.3169</v>
      </c>
      <c r="Q113" s="30">
        <v>1.5781000000000001</v>
      </c>
      <c r="R113" s="30">
        <v>2.4590000000000001</v>
      </c>
      <c r="S113" s="30">
        <v>2.3269000000000002</v>
      </c>
      <c r="T113" s="31">
        <v>2.1291000000000002</v>
      </c>
      <c r="U113" s="17">
        <f t="shared" si="31"/>
        <v>1.7270000000000001</v>
      </c>
      <c r="W113" s="11">
        <f t="shared" si="37"/>
        <v>1020.8340214285715</v>
      </c>
      <c r="X113" s="102">
        <v>866.07000000000016</v>
      </c>
      <c r="Y113" s="113"/>
      <c r="Z113" s="13">
        <f t="shared" si="41"/>
        <v>0.84839453017838085</v>
      </c>
      <c r="AA113" s="15"/>
      <c r="AB113" s="33">
        <f t="shared" si="33"/>
        <v>0.84839453017838073</v>
      </c>
      <c r="AD113" s="15">
        <f t="shared" si="25"/>
        <v>24826</v>
      </c>
      <c r="AE113" s="28">
        <f t="shared" si="40"/>
        <v>0</v>
      </c>
      <c r="AF113" s="32">
        <f t="shared" si="42"/>
        <v>-3.6788719626201787E-12</v>
      </c>
      <c r="AH113" s="94">
        <v>58.79</v>
      </c>
      <c r="AI113" s="32">
        <v>84.57</v>
      </c>
      <c r="AJ113" s="91"/>
      <c r="AL113" s="15">
        <v>7400</v>
      </c>
      <c r="AM113" s="15">
        <v>6519.53</v>
      </c>
      <c r="AN113" s="35">
        <f t="shared" si="39"/>
        <v>-0.13505114632496518</v>
      </c>
      <c r="AO113" s="15">
        <v>993.46</v>
      </c>
      <c r="AP113" s="93" t="s">
        <v>60</v>
      </c>
      <c r="AR113" s="11">
        <v>674.55</v>
      </c>
      <c r="AS113" s="15">
        <v>257.95999999999998</v>
      </c>
      <c r="AT113" s="36">
        <f t="shared" si="26"/>
        <v>932.51</v>
      </c>
      <c r="AU113" s="12">
        <f t="shared" si="27"/>
        <v>0.91347856794097682</v>
      </c>
      <c r="AV113" s="12">
        <f t="shared" si="28"/>
        <v>-6.5084037762596081E-2</v>
      </c>
      <c r="AX113" s="92">
        <f t="shared" si="32"/>
        <v>31.354761904761904</v>
      </c>
      <c r="AY113" s="92">
        <f t="shared" si="32"/>
        <v>37.573809523809523</v>
      </c>
      <c r="AZ113" s="92">
        <f t="shared" si="32"/>
        <v>58.547619047619051</v>
      </c>
      <c r="BA113" s="92">
        <f t="shared" si="29"/>
        <v>55.402380952380959</v>
      </c>
      <c r="BB113" s="92">
        <f t="shared" si="29"/>
        <v>50.69285714285715</v>
      </c>
      <c r="BC113" s="92">
        <f t="shared" si="29"/>
        <v>41.119047619047628</v>
      </c>
    </row>
    <row r="114" spans="2:55" ht="15.6" customHeight="1" x14ac:dyDescent="0.2">
      <c r="B114" s="25">
        <v>45393</v>
      </c>
      <c r="C114" s="26">
        <v>4800</v>
      </c>
      <c r="D114" s="27">
        <v>12299</v>
      </c>
      <c r="E114" s="27">
        <v>2450</v>
      </c>
      <c r="F114" s="27">
        <v>2548</v>
      </c>
      <c r="G114" s="28">
        <v>2906</v>
      </c>
      <c r="H114" s="14">
        <f t="shared" si="36"/>
        <v>25003</v>
      </c>
      <c r="I114" s="29">
        <v>1140.93</v>
      </c>
      <c r="J114" s="29">
        <v>1129.6500000000001</v>
      </c>
      <c r="K114" s="29">
        <v>1211.56</v>
      </c>
      <c r="L114" s="29">
        <v>1213.97</v>
      </c>
      <c r="M114" s="29">
        <v>1190.17</v>
      </c>
      <c r="N114" s="15">
        <f t="shared" si="38"/>
        <v>1155.47</v>
      </c>
      <c r="O114" s="16">
        <f t="shared" si="30"/>
        <v>28890.18</v>
      </c>
      <c r="P114" s="30">
        <v>1.3169</v>
      </c>
      <c r="Q114" s="30">
        <v>1.4058999999999999</v>
      </c>
      <c r="R114" s="30">
        <v>2.2667999999999999</v>
      </c>
      <c r="S114" s="30">
        <v>2.3269000000000002</v>
      </c>
      <c r="T114" s="31">
        <v>2.1305000000000001</v>
      </c>
      <c r="U114" s="17">
        <f t="shared" si="31"/>
        <v>1.6512</v>
      </c>
      <c r="W114" s="11">
        <f t="shared" si="37"/>
        <v>983.00281666666649</v>
      </c>
      <c r="X114" s="102">
        <v>860.52000000000078</v>
      </c>
      <c r="Y114" s="113"/>
      <c r="Z114" s="13">
        <f t="shared" si="41"/>
        <v>0.87539932277915411</v>
      </c>
      <c r="AA114" s="15"/>
      <c r="AB114" s="33">
        <f t="shared" si="33"/>
        <v>0.875399322779154</v>
      </c>
      <c r="AD114" s="15">
        <f t="shared" si="25"/>
        <v>25003</v>
      </c>
      <c r="AE114" s="28">
        <f t="shared" si="40"/>
        <v>0</v>
      </c>
      <c r="AF114" s="32">
        <f t="shared" si="42"/>
        <v>0</v>
      </c>
      <c r="AH114" s="95">
        <v>58.54</v>
      </c>
      <c r="AI114" s="96">
        <v>84.57</v>
      </c>
      <c r="AJ114" s="91"/>
      <c r="AL114" s="15">
        <v>7792</v>
      </c>
      <c r="AM114" s="15">
        <v>7792</v>
      </c>
      <c r="AN114" s="35">
        <f t="shared" si="39"/>
        <v>0</v>
      </c>
      <c r="AO114" s="15">
        <v>1021.64</v>
      </c>
      <c r="AP114" s="93" t="s">
        <v>60</v>
      </c>
      <c r="AR114" s="11">
        <v>675.4</v>
      </c>
      <c r="AS114" s="15">
        <v>228.73</v>
      </c>
      <c r="AT114" s="36">
        <f t="shared" si="26"/>
        <v>904.13</v>
      </c>
      <c r="AU114" s="12">
        <f t="shared" si="27"/>
        <v>0.91976338691060733</v>
      </c>
      <c r="AV114" s="12">
        <f t="shared" si="28"/>
        <v>-4.4364064131453329E-2</v>
      </c>
      <c r="AX114" s="92">
        <f t="shared" si="32"/>
        <v>31.354761904761904</v>
      </c>
      <c r="AY114" s="92">
        <f t="shared" si="32"/>
        <v>33.473809523809521</v>
      </c>
      <c r="AZ114" s="92">
        <f t="shared" si="32"/>
        <v>53.971428571428575</v>
      </c>
      <c r="BA114" s="92">
        <f t="shared" si="29"/>
        <v>55.402380952380959</v>
      </c>
      <c r="BB114" s="92">
        <f t="shared" si="29"/>
        <v>50.726190476190482</v>
      </c>
      <c r="BC114" s="92">
        <f t="shared" si="29"/>
        <v>39.31428571428571</v>
      </c>
    </row>
    <row r="115" spans="2:55" ht="15.6" customHeight="1" x14ac:dyDescent="0.2">
      <c r="B115" s="25">
        <v>45394</v>
      </c>
      <c r="C115" s="26">
        <v>4800</v>
      </c>
      <c r="D115" s="27">
        <v>12622</v>
      </c>
      <c r="E115" s="27">
        <v>2969</v>
      </c>
      <c r="F115" s="27">
        <v>2536</v>
      </c>
      <c r="G115" s="28">
        <v>3051</v>
      </c>
      <c r="H115" s="14">
        <f t="shared" si="36"/>
        <v>25978</v>
      </c>
      <c r="I115" s="29">
        <v>1140.93</v>
      </c>
      <c r="J115" s="29">
        <v>1134.58</v>
      </c>
      <c r="K115" s="29">
        <v>1222.71</v>
      </c>
      <c r="L115" s="29">
        <v>1213.97</v>
      </c>
      <c r="M115" s="29">
        <v>1186.8699999999999</v>
      </c>
      <c r="N115" s="15">
        <f t="shared" si="38"/>
        <v>1159.72</v>
      </c>
      <c r="O115" s="16">
        <f t="shared" si="30"/>
        <v>30127.13</v>
      </c>
      <c r="P115" s="30">
        <v>1.3169</v>
      </c>
      <c r="Q115" s="30">
        <v>1.4750000000000001</v>
      </c>
      <c r="R115" s="30">
        <v>2.4047999999999998</v>
      </c>
      <c r="S115" s="30">
        <v>2.3269000000000002</v>
      </c>
      <c r="T115" s="31">
        <v>2.0851999999999999</v>
      </c>
      <c r="U115" s="17">
        <f t="shared" si="31"/>
        <v>1.7069000000000001</v>
      </c>
      <c r="W115" s="11">
        <f t="shared" si="37"/>
        <v>1055.7472571428571</v>
      </c>
      <c r="X115" s="102">
        <v>921.26999999999884</v>
      </c>
      <c r="Y115" s="113"/>
      <c r="Z115" s="13">
        <f t="shared" si="41"/>
        <v>0.87262362631489021</v>
      </c>
      <c r="AA115" s="15"/>
      <c r="AB115" s="33">
        <f t="shared" si="33"/>
        <v>0.87262362631489021</v>
      </c>
      <c r="AD115" s="15">
        <f t="shared" si="25"/>
        <v>25978</v>
      </c>
      <c r="AE115" s="28">
        <f t="shared" si="40"/>
        <v>0</v>
      </c>
      <c r="AF115" s="32">
        <f t="shared" si="42"/>
        <v>0</v>
      </c>
      <c r="AH115" s="97">
        <v>58.99</v>
      </c>
      <c r="AI115" s="32">
        <v>81.27</v>
      </c>
      <c r="AJ115" s="91"/>
      <c r="AL115" s="15">
        <v>6760</v>
      </c>
      <c r="AM115" s="15">
        <v>6136.79</v>
      </c>
      <c r="AN115" s="35">
        <f t="shared" si="39"/>
        <v>-0.10155309208886079</v>
      </c>
      <c r="AO115" s="15">
        <v>1017.37</v>
      </c>
      <c r="AP115" s="93" t="s">
        <v>60</v>
      </c>
      <c r="AR115" s="11">
        <v>715.25</v>
      </c>
      <c r="AS115" s="15">
        <v>251.86</v>
      </c>
      <c r="AT115" s="36">
        <f t="shared" si="26"/>
        <v>967.11</v>
      </c>
      <c r="AU115" s="12">
        <f t="shared" si="27"/>
        <v>0.91604310923550603</v>
      </c>
      <c r="AV115" s="12">
        <f t="shared" si="28"/>
        <v>-4.3419482920615815E-2</v>
      </c>
      <c r="AX115" s="92">
        <f t="shared" si="32"/>
        <v>31.354761904761904</v>
      </c>
      <c r="AY115" s="92">
        <f t="shared" si="32"/>
        <v>35.11904761904762</v>
      </c>
      <c r="AZ115" s="92">
        <f t="shared" si="32"/>
        <v>57.257142857142853</v>
      </c>
      <c r="BA115" s="92">
        <f t="shared" si="29"/>
        <v>55.402380952380959</v>
      </c>
      <c r="BB115" s="92">
        <f t="shared" si="29"/>
        <v>49.647619047619045</v>
      </c>
      <c r="BC115" s="92">
        <f t="shared" si="29"/>
        <v>40.640476190476193</v>
      </c>
    </row>
    <row r="116" spans="2:55" ht="15.6" customHeight="1" x14ac:dyDescent="0.2">
      <c r="B116" s="25">
        <v>45395</v>
      </c>
      <c r="C116" s="26">
        <v>4800</v>
      </c>
      <c r="D116" s="27">
        <v>12405</v>
      </c>
      <c r="E116" s="27">
        <v>2810</v>
      </c>
      <c r="F116" s="27">
        <v>2543</v>
      </c>
      <c r="G116" s="28">
        <v>3081</v>
      </c>
      <c r="H116" s="14">
        <f t="shared" si="36"/>
        <v>25639</v>
      </c>
      <c r="I116" s="29">
        <v>1140.93</v>
      </c>
      <c r="J116" s="29">
        <v>1136.98</v>
      </c>
      <c r="K116" s="29">
        <v>1229.78</v>
      </c>
      <c r="L116" s="29">
        <v>1185.0999999999999</v>
      </c>
      <c r="M116" s="29">
        <v>1183.19</v>
      </c>
      <c r="N116" s="15">
        <f t="shared" si="38"/>
        <v>1158.22</v>
      </c>
      <c r="O116" s="16">
        <f t="shared" si="30"/>
        <v>29695.5</v>
      </c>
      <c r="P116" s="30">
        <v>1.3169</v>
      </c>
      <c r="Q116" s="30">
        <v>1.4986999999999999</v>
      </c>
      <c r="R116" s="30">
        <v>2.4853999999999998</v>
      </c>
      <c r="S116" s="30">
        <v>2.0112999999999999</v>
      </c>
      <c r="T116" s="31">
        <v>2.0428000000000002</v>
      </c>
      <c r="U116" s="17">
        <f t="shared" si="31"/>
        <v>1.6890000000000001</v>
      </c>
      <c r="W116" s="11">
        <f t="shared" si="37"/>
        <v>1031.0731000000001</v>
      </c>
      <c r="X116" s="102">
        <v>813.9800000000007</v>
      </c>
      <c r="Y116" s="113"/>
      <c r="Z116" s="13">
        <f t="shared" si="41"/>
        <v>0.78944936105888186</v>
      </c>
      <c r="AA116" s="15">
        <v>2.5</v>
      </c>
      <c r="AB116" s="33">
        <f>+Z116*24/(24-AA116)</f>
        <v>0.88124579839131001</v>
      </c>
      <c r="AD116" s="15">
        <f t="shared" si="25"/>
        <v>22968</v>
      </c>
      <c r="AE116" s="28">
        <f t="shared" si="40"/>
        <v>2671</v>
      </c>
      <c r="AF116" s="32">
        <f t="shared" si="42"/>
        <v>3072.9354030232594</v>
      </c>
      <c r="AH116" s="29">
        <v>59.05</v>
      </c>
      <c r="AI116" s="32">
        <v>84.63</v>
      </c>
      <c r="AJ116" s="91"/>
      <c r="AL116" s="15">
        <v>9854</v>
      </c>
      <c r="AM116" s="15">
        <v>9854</v>
      </c>
      <c r="AN116" s="35">
        <f t="shared" si="39"/>
        <v>0</v>
      </c>
      <c r="AO116" s="15">
        <v>927.7</v>
      </c>
      <c r="AP116" s="93" t="s">
        <v>60</v>
      </c>
      <c r="AR116" s="11"/>
      <c r="AS116" s="15"/>
      <c r="AT116" s="36">
        <f t="shared" si="26"/>
        <v>0</v>
      </c>
      <c r="AU116" s="12">
        <f t="shared" si="27"/>
        <v>0</v>
      </c>
      <c r="AV116" s="12">
        <f t="shared" si="28"/>
        <v>0.88124579839131001</v>
      </c>
      <c r="AX116" s="92">
        <f t="shared" si="32"/>
        <v>31.354761904761904</v>
      </c>
      <c r="AY116" s="92">
        <f t="shared" si="32"/>
        <v>35.68333333333333</v>
      </c>
      <c r="AZ116" s="92">
        <f t="shared" si="32"/>
        <v>59.17619047619047</v>
      </c>
      <c r="BA116" s="92">
        <f t="shared" si="29"/>
        <v>47.888095238095239</v>
      </c>
      <c r="BB116" s="92">
        <f t="shared" si="29"/>
        <v>48.638095238095246</v>
      </c>
      <c r="BC116" s="92">
        <f t="shared" si="29"/>
        <v>40.214285714285715</v>
      </c>
    </row>
    <row r="117" spans="2:55" ht="15.6" customHeight="1" x14ac:dyDescent="0.2">
      <c r="B117" s="25">
        <v>45396</v>
      </c>
      <c r="C117" s="26">
        <v>4800</v>
      </c>
      <c r="D117" s="27">
        <v>12376</v>
      </c>
      <c r="E117" s="27">
        <v>3033</v>
      </c>
      <c r="F117" s="27">
        <v>2533</v>
      </c>
      <c r="G117" s="28">
        <v>2962</v>
      </c>
      <c r="H117" s="14">
        <f t="shared" si="36"/>
        <v>25704</v>
      </c>
      <c r="I117" s="29">
        <v>1140.93</v>
      </c>
      <c r="J117" s="29">
        <v>1139.22</v>
      </c>
      <c r="K117" s="29">
        <v>1222.08</v>
      </c>
      <c r="L117" s="29">
        <v>1185.0999999999999</v>
      </c>
      <c r="M117" s="29">
        <v>1180.9100000000001</v>
      </c>
      <c r="N117" s="15">
        <f t="shared" si="38"/>
        <v>1158.6400000000001</v>
      </c>
      <c r="O117" s="16">
        <f t="shared" si="30"/>
        <v>29781.73</v>
      </c>
      <c r="P117" s="30">
        <v>1.3169</v>
      </c>
      <c r="Q117" s="30">
        <v>1.5287999999999999</v>
      </c>
      <c r="R117" s="30">
        <v>2.3952</v>
      </c>
      <c r="S117" s="30">
        <v>2.0112999999999999</v>
      </c>
      <c r="T117" s="31">
        <v>2.0125999999999999</v>
      </c>
      <c r="U117" s="17">
        <f t="shared" si="31"/>
        <v>1.6948000000000001</v>
      </c>
      <c r="W117" s="11">
        <f t="shared" si="37"/>
        <v>1037.1936785714283</v>
      </c>
      <c r="X117" s="102">
        <v>718.86000000000058</v>
      </c>
      <c r="Y117" s="113"/>
      <c r="Z117" s="13">
        <f t="shared" si="41"/>
        <v>0.69308174051939608</v>
      </c>
      <c r="AA117" s="15">
        <v>5.0999999999999996</v>
      </c>
      <c r="AB117" s="33">
        <f t="shared" si="33"/>
        <v>0.88010379748494738</v>
      </c>
      <c r="AD117" s="15">
        <f t="shared" si="25"/>
        <v>20242</v>
      </c>
      <c r="AE117" s="28">
        <f t="shared" si="40"/>
        <v>5462</v>
      </c>
      <c r="AF117" s="32">
        <f t="shared" si="42"/>
        <v>6297.828624666673</v>
      </c>
      <c r="AH117" s="29">
        <v>59.05</v>
      </c>
      <c r="AI117" s="32">
        <v>84.63</v>
      </c>
      <c r="AJ117" s="91"/>
      <c r="AL117" s="15">
        <v>5500</v>
      </c>
      <c r="AM117" s="15">
        <v>8179.48</v>
      </c>
      <c r="AN117" s="35">
        <f t="shared" si="39"/>
        <v>0.32758561668956948</v>
      </c>
      <c r="AO117" s="15">
        <v>849.92</v>
      </c>
      <c r="AP117" s="93" t="s">
        <v>60</v>
      </c>
      <c r="AR117" s="11">
        <v>530</v>
      </c>
      <c r="AS117" s="15">
        <v>242</v>
      </c>
      <c r="AT117" s="36">
        <f t="shared" si="26"/>
        <v>772</v>
      </c>
      <c r="AU117" s="12">
        <f t="shared" si="27"/>
        <v>0.74431614456357753</v>
      </c>
      <c r="AV117" s="12">
        <f t="shared" si="28"/>
        <v>0.13578765292136985</v>
      </c>
      <c r="AX117" s="92">
        <f t="shared" si="32"/>
        <v>31.354761904761904</v>
      </c>
      <c r="AY117" s="92">
        <f t="shared" si="32"/>
        <v>36.4</v>
      </c>
      <c r="AZ117" s="92">
        <f t="shared" si="32"/>
        <v>57.028571428571425</v>
      </c>
      <c r="BA117" s="92">
        <f t="shared" si="29"/>
        <v>47.888095238095239</v>
      </c>
      <c r="BB117" s="92">
        <f t="shared" si="29"/>
        <v>47.919047619047618</v>
      </c>
      <c r="BC117" s="92">
        <f t="shared" si="29"/>
        <v>40.352380952380955</v>
      </c>
    </row>
    <row r="118" spans="2:55" ht="15.6" customHeight="1" x14ac:dyDescent="0.2">
      <c r="B118" s="25">
        <v>45397</v>
      </c>
      <c r="C118" s="26">
        <v>4800</v>
      </c>
      <c r="D118" s="27">
        <v>12484</v>
      </c>
      <c r="E118" s="27">
        <v>3273</v>
      </c>
      <c r="F118" s="27">
        <v>1512</v>
      </c>
      <c r="G118" s="28">
        <v>3065</v>
      </c>
      <c r="H118" s="14">
        <f t="shared" si="36"/>
        <v>25134</v>
      </c>
      <c r="I118" s="29">
        <v>1140.93</v>
      </c>
      <c r="J118" s="29">
        <v>1133.44</v>
      </c>
      <c r="K118" s="29">
        <v>1218.8900000000001</v>
      </c>
      <c r="L118" s="29">
        <v>1185.0999999999999</v>
      </c>
      <c r="M118" s="29">
        <v>1176.58</v>
      </c>
      <c r="N118" s="15">
        <f t="shared" si="38"/>
        <v>1154.3699999999999</v>
      </c>
      <c r="O118" s="16">
        <f t="shared" si="30"/>
        <v>29013.84</v>
      </c>
      <c r="P118" s="30">
        <v>1.3169</v>
      </c>
      <c r="Q118" s="30">
        <v>1.4602999999999999</v>
      </c>
      <c r="R118" s="30">
        <v>2.3433999999999999</v>
      </c>
      <c r="S118" s="30">
        <v>2.0112999999999999</v>
      </c>
      <c r="T118" s="31">
        <v>1.9666999999999999</v>
      </c>
      <c r="U118" s="17">
        <f t="shared" si="31"/>
        <v>1.6428</v>
      </c>
      <c r="W118" s="11">
        <f t="shared" si="37"/>
        <v>983.10653571428566</v>
      </c>
      <c r="X118" s="102">
        <v>890.60999999999865</v>
      </c>
      <c r="Y118" s="113"/>
      <c r="Z118" s="13">
        <f t="shared" si="41"/>
        <v>0.90591402624835293</v>
      </c>
      <c r="AA118" s="15"/>
      <c r="AB118" s="33">
        <f t="shared" si="33"/>
        <v>0.90591402624835293</v>
      </c>
      <c r="AD118" s="15">
        <f t="shared" si="25"/>
        <v>25134</v>
      </c>
      <c r="AE118" s="28">
        <f t="shared" si="40"/>
        <v>0</v>
      </c>
      <c r="AF118" s="32">
        <f t="shared" si="42"/>
        <v>0</v>
      </c>
      <c r="AH118" s="29">
        <v>59.05</v>
      </c>
      <c r="AI118" s="32">
        <v>77.61</v>
      </c>
      <c r="AJ118" s="91"/>
      <c r="AL118" s="15">
        <v>8250</v>
      </c>
      <c r="AM118" s="15">
        <v>7746.46</v>
      </c>
      <c r="AN118" s="35">
        <f t="shared" si="39"/>
        <v>-6.5002594733594432E-2</v>
      </c>
      <c r="AO118" s="15">
        <v>1074.6400000000001</v>
      </c>
      <c r="AP118" s="93" t="s">
        <v>60</v>
      </c>
      <c r="AR118" s="11">
        <v>696.99</v>
      </c>
      <c r="AS118" s="15">
        <v>251.08</v>
      </c>
      <c r="AT118" s="36">
        <f t="shared" si="26"/>
        <v>948.07</v>
      </c>
      <c r="AU118" s="12">
        <f t="shared" si="27"/>
        <v>0.96436140495309652</v>
      </c>
      <c r="AV118" s="12">
        <f t="shared" si="28"/>
        <v>-5.8447378704743591E-2</v>
      </c>
      <c r="AX118" s="92">
        <f t="shared" si="32"/>
        <v>31.354761904761904</v>
      </c>
      <c r="AY118" s="92">
        <f t="shared" si="32"/>
        <v>34.769047619047619</v>
      </c>
      <c r="AZ118" s="92">
        <f t="shared" si="32"/>
        <v>55.795238095238091</v>
      </c>
      <c r="BA118" s="92">
        <f t="shared" si="29"/>
        <v>47.888095238095239</v>
      </c>
      <c r="BB118" s="92">
        <f t="shared" si="29"/>
        <v>46.826190476190476</v>
      </c>
      <c r="BC118" s="92">
        <f t="shared" si="29"/>
        <v>39.114285714285714</v>
      </c>
    </row>
    <row r="119" spans="2:55" ht="15.6" customHeight="1" x14ac:dyDescent="0.2">
      <c r="B119" s="25">
        <v>45398</v>
      </c>
      <c r="C119" s="26">
        <v>4800</v>
      </c>
      <c r="D119" s="27">
        <v>12865</v>
      </c>
      <c r="E119" s="27">
        <v>3315</v>
      </c>
      <c r="F119" s="27">
        <v>2561</v>
      </c>
      <c r="G119" s="28">
        <v>3024</v>
      </c>
      <c r="H119" s="14">
        <f t="shared" si="36"/>
        <v>26565</v>
      </c>
      <c r="I119" s="29">
        <v>1140.93</v>
      </c>
      <c r="J119" s="29">
        <v>1134.8599999999999</v>
      </c>
      <c r="K119" s="29">
        <v>1220.07</v>
      </c>
      <c r="L119" s="29">
        <v>1199.31</v>
      </c>
      <c r="M119" s="29">
        <v>1173.05</v>
      </c>
      <c r="N119" s="15">
        <f t="shared" si="38"/>
        <v>1157.1500000000001</v>
      </c>
      <c r="O119" s="16">
        <f t="shared" si="30"/>
        <v>30739.71</v>
      </c>
      <c r="P119" s="30">
        <v>1.3169</v>
      </c>
      <c r="Q119" s="30">
        <v>1.4877</v>
      </c>
      <c r="R119" s="30">
        <v>2.3601000000000001</v>
      </c>
      <c r="S119" s="30">
        <v>2.1991000000000001</v>
      </c>
      <c r="T119" s="31">
        <v>1.9300999999999999</v>
      </c>
      <c r="U119" s="17">
        <f t="shared" si="31"/>
        <v>1.6846000000000001</v>
      </c>
      <c r="W119" s="11">
        <f t="shared" si="37"/>
        <v>1065.5387976190477</v>
      </c>
      <c r="X119" s="102">
        <v>890.92000000000075</v>
      </c>
      <c r="Y119" s="113"/>
      <c r="Z119" s="13">
        <f t="shared" si="41"/>
        <v>0.83612159593884927</v>
      </c>
      <c r="AA119" s="15">
        <v>1.2</v>
      </c>
      <c r="AB119" s="33">
        <f t="shared" si="33"/>
        <v>0.88012799572510447</v>
      </c>
      <c r="AD119" s="15">
        <f t="shared" si="25"/>
        <v>25237</v>
      </c>
      <c r="AE119" s="28">
        <f t="shared" si="40"/>
        <v>1328</v>
      </c>
      <c r="AF119" s="32">
        <f t="shared" si="42"/>
        <v>1498.0186777894723</v>
      </c>
      <c r="AH119" s="29">
        <v>57.82</v>
      </c>
      <c r="AI119" s="32">
        <v>84.23</v>
      </c>
      <c r="AJ119" s="91"/>
      <c r="AL119" s="15">
        <v>7563</v>
      </c>
      <c r="AM119" s="15">
        <v>6982.47</v>
      </c>
      <c r="AN119" s="35">
        <f t="shared" si="39"/>
        <v>-8.3141066127029511E-2</v>
      </c>
      <c r="AO119" s="15">
        <v>1035.73</v>
      </c>
      <c r="AP119" s="93" t="s">
        <v>60</v>
      </c>
      <c r="AR119" s="11">
        <v>682.24</v>
      </c>
      <c r="AS119" s="15">
        <v>279.27999999999997</v>
      </c>
      <c r="AT119" s="36">
        <f t="shared" si="26"/>
        <v>961.52</v>
      </c>
      <c r="AU119" s="12">
        <f t="shared" si="27"/>
        <v>0.90237915517344058</v>
      </c>
      <c r="AV119" s="12">
        <f t="shared" si="28"/>
        <v>-2.2251159448336111E-2</v>
      </c>
      <c r="AX119" s="92">
        <f t="shared" si="32"/>
        <v>31.354761904761904</v>
      </c>
      <c r="AY119" s="92">
        <f t="shared" si="32"/>
        <v>35.421428571428571</v>
      </c>
      <c r="AZ119" s="92">
        <f t="shared" si="32"/>
        <v>56.192857142857143</v>
      </c>
      <c r="BA119" s="92">
        <f t="shared" si="29"/>
        <v>52.359523809523814</v>
      </c>
      <c r="BB119" s="92">
        <f t="shared" si="29"/>
        <v>45.954761904761902</v>
      </c>
      <c r="BC119" s="92">
        <f t="shared" si="29"/>
        <v>40.109523809523807</v>
      </c>
    </row>
    <row r="120" spans="2:55" ht="15.6" customHeight="1" x14ac:dyDescent="0.2">
      <c r="B120" s="25">
        <v>45399</v>
      </c>
      <c r="C120" s="26">
        <v>4800</v>
      </c>
      <c r="D120" s="27">
        <v>12727</v>
      </c>
      <c r="E120" s="27">
        <v>3312</v>
      </c>
      <c r="F120" s="27">
        <v>2729</v>
      </c>
      <c r="G120" s="28">
        <v>3015</v>
      </c>
      <c r="H120" s="14">
        <f t="shared" si="36"/>
        <v>26583</v>
      </c>
      <c r="I120" s="29">
        <v>1140.93</v>
      </c>
      <c r="J120" s="29">
        <v>1138.47</v>
      </c>
      <c r="K120" s="29">
        <v>1224.23</v>
      </c>
      <c r="L120" s="29">
        <v>1199.31</v>
      </c>
      <c r="M120" s="29">
        <v>1174.54</v>
      </c>
      <c r="N120" s="15">
        <f t="shared" si="38"/>
        <v>1159.94</v>
      </c>
      <c r="O120" s="16">
        <f t="shared" si="30"/>
        <v>30834.58</v>
      </c>
      <c r="P120" s="30">
        <v>1.3169</v>
      </c>
      <c r="Q120" s="30">
        <v>1.5278</v>
      </c>
      <c r="R120" s="30">
        <v>2.4054000000000002</v>
      </c>
      <c r="S120" s="30">
        <v>2.1991000000000001</v>
      </c>
      <c r="T120" s="31">
        <v>1.9456</v>
      </c>
      <c r="U120" s="17">
        <f t="shared" si="31"/>
        <v>1.7154</v>
      </c>
      <c r="W120" s="11">
        <f t="shared" si="37"/>
        <v>1085.701030952381</v>
      </c>
      <c r="X120" s="102">
        <v>988.41000000000076</v>
      </c>
      <c r="Y120" s="113"/>
      <c r="Z120" s="13">
        <f t="shared" si="41"/>
        <v>0.91038874590822105</v>
      </c>
      <c r="AA120" s="15"/>
      <c r="AB120" s="33">
        <f t="shared" si="33"/>
        <v>0.91038874590822105</v>
      </c>
      <c r="AD120" s="15">
        <f>ROUND(H120*(24-AA120)/24,0)</f>
        <v>26583</v>
      </c>
      <c r="AE120" s="28">
        <f t="shared" si="40"/>
        <v>0</v>
      </c>
      <c r="AF120" s="32">
        <f t="shared" si="42"/>
        <v>0</v>
      </c>
      <c r="AH120" s="29">
        <v>58.3</v>
      </c>
      <c r="AI120" s="32">
        <v>83.55</v>
      </c>
      <c r="AJ120" s="91"/>
      <c r="AL120" s="15">
        <v>7654</v>
      </c>
      <c r="AM120" s="15">
        <v>7038.99</v>
      </c>
      <c r="AN120" s="35">
        <f t="shared" si="39"/>
        <v>-8.7371909890481478E-2</v>
      </c>
      <c r="AO120" s="15">
        <v>1056.8900000000001</v>
      </c>
      <c r="AP120" s="93" t="s">
        <v>60</v>
      </c>
      <c r="AR120" s="11">
        <v>764.69</v>
      </c>
      <c r="AS120" s="15">
        <v>279.99</v>
      </c>
      <c r="AT120" s="36">
        <f t="shared" si="26"/>
        <v>1044.68</v>
      </c>
      <c r="AU120" s="12">
        <f t="shared" si="27"/>
        <v>0.96221701022389461</v>
      </c>
      <c r="AV120" s="12">
        <f t="shared" si="28"/>
        <v>-5.1828264315673556E-2</v>
      </c>
      <c r="AX120" s="92">
        <f t="shared" si="32"/>
        <v>31.354761904761904</v>
      </c>
      <c r="AY120" s="92">
        <f t="shared" si="32"/>
        <v>36.37619047619048</v>
      </c>
      <c r="AZ120" s="92">
        <f t="shared" si="32"/>
        <v>57.271428571428579</v>
      </c>
      <c r="BA120" s="92">
        <f t="shared" si="29"/>
        <v>52.359523809523814</v>
      </c>
      <c r="BB120" s="92">
        <f t="shared" si="29"/>
        <v>46.323809523809523</v>
      </c>
      <c r="BC120" s="92">
        <f t="shared" si="29"/>
        <v>40.842857142857149</v>
      </c>
    </row>
    <row r="121" spans="2:55" ht="15.6" customHeight="1" x14ac:dyDescent="0.2">
      <c r="B121" s="25">
        <v>45400</v>
      </c>
      <c r="C121" s="26">
        <v>4800</v>
      </c>
      <c r="D121" s="27">
        <v>12807</v>
      </c>
      <c r="E121" s="27">
        <v>3193</v>
      </c>
      <c r="F121" s="27">
        <v>2666</v>
      </c>
      <c r="G121" s="28">
        <v>2968</v>
      </c>
      <c r="H121" s="14">
        <f t="shared" si="36"/>
        <v>26434</v>
      </c>
      <c r="I121" s="29">
        <v>1140.93</v>
      </c>
      <c r="J121" s="29">
        <v>1139.95</v>
      </c>
      <c r="K121" s="29">
        <v>1225.28</v>
      </c>
      <c r="L121" s="29">
        <v>1199.31</v>
      </c>
      <c r="M121" s="29">
        <v>1173.78</v>
      </c>
      <c r="N121" s="15">
        <f t="shared" si="38"/>
        <v>1160.22</v>
      </c>
      <c r="O121" s="16">
        <f t="shared" si="30"/>
        <v>30669.26</v>
      </c>
      <c r="P121" s="30">
        <v>1.3169</v>
      </c>
      <c r="Q121" s="30">
        <v>1.5398000000000001</v>
      </c>
      <c r="R121" s="30">
        <v>2.411</v>
      </c>
      <c r="S121" s="30">
        <v>2.1991000000000001</v>
      </c>
      <c r="T121" s="31">
        <v>1.9331</v>
      </c>
      <c r="U121" s="17">
        <f t="shared" si="31"/>
        <v>1.7152000000000001</v>
      </c>
      <c r="W121" s="11">
        <f t="shared" si="37"/>
        <v>1079.5215000000001</v>
      </c>
      <c r="X121" s="102">
        <v>998.56999999999925</v>
      </c>
      <c r="Y121" s="113"/>
      <c r="Z121" s="13">
        <f t="shared" si="41"/>
        <v>0.9250116834171429</v>
      </c>
      <c r="AA121" s="15"/>
      <c r="AB121" s="33">
        <f t="shared" si="33"/>
        <v>0.9250116834171429</v>
      </c>
      <c r="AD121" s="15">
        <f t="shared" si="25"/>
        <v>26434</v>
      </c>
      <c r="AE121" s="28">
        <f t="shared" si="40"/>
        <v>0</v>
      </c>
      <c r="AF121" s="32">
        <f t="shared" si="42"/>
        <v>0</v>
      </c>
      <c r="AH121" s="29">
        <v>57.71</v>
      </c>
      <c r="AI121" s="32">
        <v>83.69</v>
      </c>
      <c r="AJ121" s="91"/>
      <c r="AL121" s="15">
        <v>11000</v>
      </c>
      <c r="AM121" s="15">
        <v>10370.09</v>
      </c>
      <c r="AN121" s="35">
        <f t="shared" si="39"/>
        <v>-6.0742963657981736E-2</v>
      </c>
      <c r="AO121" s="15">
        <v>1092.92</v>
      </c>
      <c r="AP121" s="93" t="s">
        <v>60</v>
      </c>
      <c r="AR121" s="11">
        <v>782.44</v>
      </c>
      <c r="AS121" s="15">
        <v>271.74</v>
      </c>
      <c r="AT121" s="36">
        <f t="shared" si="26"/>
        <v>1054.18</v>
      </c>
      <c r="AU121" s="12">
        <f t="shared" si="27"/>
        <v>0.97652524752865044</v>
      </c>
      <c r="AV121" s="12">
        <f t="shared" si="28"/>
        <v>-5.1513564111507537E-2</v>
      </c>
      <c r="AX121" s="92">
        <f t="shared" si="32"/>
        <v>31.354761904761904</v>
      </c>
      <c r="AY121" s="92">
        <f t="shared" si="32"/>
        <v>36.661904761904765</v>
      </c>
      <c r="AZ121" s="92">
        <f t="shared" si="32"/>
        <v>57.404761904761905</v>
      </c>
      <c r="BA121" s="92">
        <f t="shared" si="29"/>
        <v>52.359523809523814</v>
      </c>
      <c r="BB121" s="92">
        <f t="shared" si="29"/>
        <v>46.026190476190479</v>
      </c>
      <c r="BC121" s="92">
        <f t="shared" si="29"/>
        <v>40.838095238095242</v>
      </c>
    </row>
    <row r="122" spans="2:55" ht="15.6" customHeight="1" x14ac:dyDescent="0.2">
      <c r="B122" s="25">
        <v>45401</v>
      </c>
      <c r="C122" s="26">
        <v>4800</v>
      </c>
      <c r="D122" s="27">
        <v>12458</v>
      </c>
      <c r="E122" s="27">
        <v>3298</v>
      </c>
      <c r="F122" s="27">
        <v>2684</v>
      </c>
      <c r="G122" s="28">
        <v>2958</v>
      </c>
      <c r="H122" s="14">
        <f t="shared" si="36"/>
        <v>26198</v>
      </c>
      <c r="I122" s="29">
        <v>1138.08</v>
      </c>
      <c r="J122" s="29">
        <v>1135.3</v>
      </c>
      <c r="K122" s="29">
        <v>1230.1400000000001</v>
      </c>
      <c r="L122" s="29">
        <v>1199.31</v>
      </c>
      <c r="M122" s="29">
        <v>1173.31</v>
      </c>
      <c r="N122" s="15">
        <f t="shared" si="38"/>
        <v>1158.5999999999999</v>
      </c>
      <c r="O122" s="16">
        <f t="shared" si="30"/>
        <v>30352.95</v>
      </c>
      <c r="P122" s="30">
        <v>1.2039</v>
      </c>
      <c r="Q122" s="30">
        <v>1.4883999999999999</v>
      </c>
      <c r="R122" s="30">
        <v>2.4668999999999999</v>
      </c>
      <c r="S122" s="30">
        <v>2.1991000000000001</v>
      </c>
      <c r="T122" s="31">
        <v>1.9349000000000001</v>
      </c>
      <c r="U122" s="17">
        <f t="shared" si="31"/>
        <v>1.6827000000000001</v>
      </c>
      <c r="W122" s="11">
        <f t="shared" si="37"/>
        <v>1049.5919523809525</v>
      </c>
      <c r="X122" s="102">
        <v>965.66999999999985</v>
      </c>
      <c r="Y122" s="113"/>
      <c r="Z122" s="13">
        <f t="shared" si="41"/>
        <v>0.9200432585343481</v>
      </c>
      <c r="AA122" s="15"/>
      <c r="AB122" s="33">
        <f t="shared" si="33"/>
        <v>0.92004325853434799</v>
      </c>
      <c r="AD122" s="15">
        <f t="shared" ref="AD122:AD177" si="43">ROUND(H122*(24-AA122)/24,0)</f>
        <v>26198</v>
      </c>
      <c r="AE122" s="28">
        <f t="shared" si="40"/>
        <v>0</v>
      </c>
      <c r="AF122" s="32">
        <f t="shared" si="42"/>
        <v>-3.5905088680010523E-12</v>
      </c>
      <c r="AH122" s="29">
        <v>57.96</v>
      </c>
      <c r="AI122" s="32">
        <v>80.59</v>
      </c>
      <c r="AJ122" s="91"/>
      <c r="AL122" s="15">
        <v>11000</v>
      </c>
      <c r="AM122" s="15">
        <v>10364.299999999999</v>
      </c>
      <c r="AN122" s="35">
        <f t="shared" si="39"/>
        <v>-6.1335546057138521E-2</v>
      </c>
      <c r="AO122" s="15">
        <v>1094.6199999999999</v>
      </c>
      <c r="AP122" s="93" t="s">
        <v>55</v>
      </c>
      <c r="AR122" s="11">
        <v>752.98</v>
      </c>
      <c r="AS122" s="15">
        <v>279.42</v>
      </c>
      <c r="AT122" s="36">
        <f t="shared" si="26"/>
        <v>1032.4000000000001</v>
      </c>
      <c r="AU122" s="12">
        <f t="shared" si="27"/>
        <v>0.98362034660998188</v>
      </c>
      <c r="AV122" s="12">
        <f t="shared" si="28"/>
        <v>-6.3577088075633892E-2</v>
      </c>
      <c r="AX122" s="92">
        <f t="shared" si="32"/>
        <v>28.664285714285715</v>
      </c>
      <c r="AY122" s="92">
        <f t="shared" si="32"/>
        <v>35.438095238095237</v>
      </c>
      <c r="AZ122" s="92">
        <f t="shared" si="32"/>
        <v>58.73571428571428</v>
      </c>
      <c r="BA122" s="92">
        <f t="shared" si="29"/>
        <v>52.359523809523814</v>
      </c>
      <c r="BB122" s="92">
        <f t="shared" si="29"/>
        <v>46.069047619047623</v>
      </c>
      <c r="BC122" s="92">
        <f t="shared" si="29"/>
        <v>40.064285714285717</v>
      </c>
    </row>
    <row r="123" spans="2:55" ht="15.6" customHeight="1" x14ac:dyDescent="0.2">
      <c r="B123" s="25">
        <v>45402</v>
      </c>
      <c r="C123" s="26">
        <v>4703</v>
      </c>
      <c r="D123" s="27">
        <v>12723</v>
      </c>
      <c r="E123" s="27">
        <v>3557</v>
      </c>
      <c r="F123" s="27">
        <v>2752</v>
      </c>
      <c r="G123" s="28">
        <v>3030</v>
      </c>
      <c r="H123" s="14">
        <f t="shared" si="36"/>
        <v>26765</v>
      </c>
      <c r="I123" s="29">
        <v>1139.81</v>
      </c>
      <c r="J123" s="29">
        <v>1137.1099999999999</v>
      </c>
      <c r="K123" s="29">
        <v>1239.6300000000001</v>
      </c>
      <c r="L123" s="29">
        <v>1199.31</v>
      </c>
      <c r="M123" s="29">
        <v>1173.52</v>
      </c>
      <c r="N123" s="15">
        <f t="shared" si="38"/>
        <v>1161.73</v>
      </c>
      <c r="O123" s="16">
        <f t="shared" si="30"/>
        <v>31093.61</v>
      </c>
      <c r="P123" s="30">
        <v>1.2269000000000001</v>
      </c>
      <c r="Q123" s="30">
        <v>1.5136000000000001</v>
      </c>
      <c r="R123" s="30">
        <v>2.5756000000000001</v>
      </c>
      <c r="S123" s="30">
        <v>2.1991000000000001</v>
      </c>
      <c r="T123" s="31">
        <v>1.9453</v>
      </c>
      <c r="U123" s="17">
        <f t="shared" si="31"/>
        <v>1.7237</v>
      </c>
      <c r="W123" s="11">
        <f t="shared" si="37"/>
        <v>1098.4579738095238</v>
      </c>
      <c r="X123" s="102">
        <v>984.05999999999972</v>
      </c>
      <c r="Y123" s="113"/>
      <c r="Z123" s="13">
        <f t="shared" si="41"/>
        <v>0.89585584834640108</v>
      </c>
      <c r="AA123" s="15"/>
      <c r="AB123" s="33">
        <f t="shared" si="33"/>
        <v>0.89585584834640108</v>
      </c>
      <c r="AD123" s="15">
        <f t="shared" si="43"/>
        <v>26765</v>
      </c>
      <c r="AE123" s="28">
        <f t="shared" si="40"/>
        <v>0</v>
      </c>
      <c r="AF123" s="32">
        <f t="shared" si="42"/>
        <v>0</v>
      </c>
      <c r="AH123" s="29">
        <v>59.6</v>
      </c>
      <c r="AI123" s="32">
        <v>84.75</v>
      </c>
      <c r="AJ123" s="91"/>
      <c r="AL123" s="15">
        <v>11000</v>
      </c>
      <c r="AM123" s="15">
        <v>10279.48</v>
      </c>
      <c r="AN123" s="35">
        <f t="shared" si="39"/>
        <v>-7.0093039725744932E-2</v>
      </c>
      <c r="AO123" s="15">
        <v>1102.46</v>
      </c>
      <c r="AP123" s="93" t="s">
        <v>55</v>
      </c>
      <c r="AR123" s="11">
        <v>772.82</v>
      </c>
      <c r="AS123" s="15">
        <v>275.8</v>
      </c>
      <c r="AT123" s="36">
        <f t="shared" si="26"/>
        <v>1048.6200000000001</v>
      </c>
      <c r="AU123" s="12">
        <f t="shared" si="27"/>
        <v>0.95462914831717927</v>
      </c>
      <c r="AV123" s="12">
        <f t="shared" si="28"/>
        <v>-5.8773299970778181E-2</v>
      </c>
      <c r="AX123" s="92">
        <f t="shared" si="32"/>
        <v>29.211904761904766</v>
      </c>
      <c r="AY123" s="92">
        <f t="shared" si="32"/>
        <v>36.038095238095238</v>
      </c>
      <c r="AZ123" s="92">
        <f t="shared" si="32"/>
        <v>61.323809523809523</v>
      </c>
      <c r="BA123" s="92">
        <f t="shared" si="29"/>
        <v>52.359523809523814</v>
      </c>
      <c r="BB123" s="92">
        <f t="shared" si="29"/>
        <v>46.316666666666663</v>
      </c>
      <c r="BC123" s="92">
        <f t="shared" si="29"/>
        <v>41.040476190476191</v>
      </c>
    </row>
    <row r="124" spans="2:55" ht="15.6" customHeight="1" x14ac:dyDescent="0.2">
      <c r="B124" s="25">
        <v>45403</v>
      </c>
      <c r="C124" s="26">
        <v>4700</v>
      </c>
      <c r="D124" s="27">
        <v>12670</v>
      </c>
      <c r="E124" s="27">
        <v>3182</v>
      </c>
      <c r="F124" s="27">
        <v>2673</v>
      </c>
      <c r="G124" s="28">
        <v>2803</v>
      </c>
      <c r="H124" s="14">
        <f t="shared" si="36"/>
        <v>26028</v>
      </c>
      <c r="I124" s="29">
        <v>1136.2</v>
      </c>
      <c r="J124" s="29">
        <v>1137.3399999999999</v>
      </c>
      <c r="K124" s="29">
        <v>1238.22</v>
      </c>
      <c r="L124" s="29">
        <v>1199.31</v>
      </c>
      <c r="M124" s="29">
        <v>1176.48</v>
      </c>
      <c r="N124" s="15">
        <f t="shared" si="38"/>
        <v>1160.05</v>
      </c>
      <c r="O124" s="16">
        <f t="shared" si="30"/>
        <v>30193.68</v>
      </c>
      <c r="P124" s="30">
        <v>1.1715</v>
      </c>
      <c r="Q124" s="30">
        <v>1.5158</v>
      </c>
      <c r="R124" s="30">
        <v>2.5581</v>
      </c>
      <c r="S124" s="30">
        <v>2.1991000000000001</v>
      </c>
      <c r="T124" s="31">
        <v>1.9802</v>
      </c>
      <c r="U124" s="17">
        <f t="shared" si="31"/>
        <v>1.7012</v>
      </c>
      <c r="W124" s="11">
        <f t="shared" si="37"/>
        <v>1054.2810738095238</v>
      </c>
      <c r="X124" s="102">
        <v>936.64999999999964</v>
      </c>
      <c r="Y124" s="113"/>
      <c r="Z124" s="13">
        <f t="shared" si="41"/>
        <v>0.88842531964983706</v>
      </c>
      <c r="AA124" s="15"/>
      <c r="AB124" s="33">
        <f t="shared" si="33"/>
        <v>0.88842531964983706</v>
      </c>
      <c r="AD124" s="15">
        <f t="shared" si="43"/>
        <v>26028</v>
      </c>
      <c r="AE124" s="28">
        <f t="shared" si="40"/>
        <v>0</v>
      </c>
      <c r="AF124" s="32">
        <f t="shared" si="42"/>
        <v>0</v>
      </c>
      <c r="AH124" s="29">
        <v>59.6</v>
      </c>
      <c r="AI124" s="32">
        <v>84.75</v>
      </c>
      <c r="AJ124" s="91"/>
      <c r="AL124" s="15">
        <v>7292</v>
      </c>
      <c r="AM124" s="15">
        <v>6770.99</v>
      </c>
      <c r="AN124" s="35">
        <f t="shared" si="39"/>
        <v>-7.694738878657334E-2</v>
      </c>
      <c r="AO124" s="15">
        <v>1067.8</v>
      </c>
      <c r="AP124" s="93" t="s">
        <v>60</v>
      </c>
      <c r="AR124" s="11">
        <v>747.58</v>
      </c>
      <c r="AS124" s="15">
        <v>271.97000000000003</v>
      </c>
      <c r="AT124" s="36">
        <f t="shared" si="26"/>
        <v>1019.5500000000001</v>
      </c>
      <c r="AU124" s="12">
        <f t="shared" si="27"/>
        <v>0.96705710206479667</v>
      </c>
      <c r="AV124" s="12">
        <f t="shared" si="28"/>
        <v>-7.8631782414959606E-2</v>
      </c>
      <c r="AX124" s="92">
        <f t="shared" si="32"/>
        <v>27.892857142857142</v>
      </c>
      <c r="AY124" s="92">
        <f t="shared" si="32"/>
        <v>36.090476190476195</v>
      </c>
      <c r="AZ124" s="92">
        <f t="shared" si="32"/>
        <v>60.907142857142858</v>
      </c>
      <c r="BA124" s="92">
        <f t="shared" si="29"/>
        <v>52.359523809523814</v>
      </c>
      <c r="BB124" s="92">
        <f t="shared" si="29"/>
        <v>47.147619047619052</v>
      </c>
      <c r="BC124" s="92">
        <f t="shared" si="29"/>
        <v>40.504761904761907</v>
      </c>
    </row>
    <row r="125" spans="2:55" ht="15.6" customHeight="1" x14ac:dyDescent="0.2">
      <c r="B125" s="25">
        <v>45404</v>
      </c>
      <c r="C125" s="26">
        <v>4700</v>
      </c>
      <c r="D125" s="27">
        <v>12581</v>
      </c>
      <c r="E125" s="27">
        <v>3248</v>
      </c>
      <c r="F125" s="27">
        <v>2707</v>
      </c>
      <c r="G125" s="28">
        <v>3012</v>
      </c>
      <c r="H125" s="14">
        <f t="shared" si="36"/>
        <v>26248</v>
      </c>
      <c r="I125" s="29">
        <v>1137.43</v>
      </c>
      <c r="J125" s="29">
        <v>1131.68</v>
      </c>
      <c r="K125" s="29">
        <v>1225.23</v>
      </c>
      <c r="L125" s="29">
        <v>1199.31</v>
      </c>
      <c r="M125" s="29">
        <v>1177.42</v>
      </c>
      <c r="N125" s="15">
        <f t="shared" si="38"/>
        <v>1156.51</v>
      </c>
      <c r="O125" s="16">
        <f t="shared" si="30"/>
        <v>30356.06</v>
      </c>
      <c r="P125" s="30">
        <v>1.1918</v>
      </c>
      <c r="Q125" s="30">
        <v>1.4514</v>
      </c>
      <c r="R125" s="30">
        <v>2.4087999999999998</v>
      </c>
      <c r="S125" s="30">
        <v>2.1991000000000001</v>
      </c>
      <c r="T125" s="31">
        <v>1.9897</v>
      </c>
      <c r="U125" s="17">
        <f t="shared" si="31"/>
        <v>1.6623000000000001</v>
      </c>
      <c r="W125" s="11">
        <f t="shared" si="37"/>
        <v>1038.8391880952379</v>
      </c>
      <c r="X125" s="102">
        <v>937.71000000000095</v>
      </c>
      <c r="Y125" s="113"/>
      <c r="Z125" s="13">
        <f t="shared" si="41"/>
        <v>0.90265173931235476</v>
      </c>
      <c r="AA125" s="15"/>
      <c r="AB125" s="33">
        <f t="shared" si="33"/>
        <v>0.90265173931235465</v>
      </c>
      <c r="AD125" s="15">
        <f t="shared" si="43"/>
        <v>26248</v>
      </c>
      <c r="AE125" s="28">
        <f t="shared" si="40"/>
        <v>0</v>
      </c>
      <c r="AF125" s="32">
        <f t="shared" si="42"/>
        <v>-3.5874336390406827E-12</v>
      </c>
      <c r="AH125" s="29">
        <v>58.75</v>
      </c>
      <c r="AI125" s="32">
        <v>77.709999999999994</v>
      </c>
      <c r="AJ125" s="91"/>
      <c r="AL125" s="15">
        <v>8983</v>
      </c>
      <c r="AM125" s="15">
        <v>8425.23</v>
      </c>
      <c r="AN125" s="35">
        <f t="shared" si="39"/>
        <v>-6.6202346998242234E-2</v>
      </c>
      <c r="AO125" s="15">
        <v>1081.29</v>
      </c>
      <c r="AP125" s="93" t="s">
        <v>60</v>
      </c>
      <c r="AR125" s="11">
        <v>755.92</v>
      </c>
      <c r="AS125" s="15">
        <v>261.26</v>
      </c>
      <c r="AT125" s="36">
        <f t="shared" si="26"/>
        <v>1017.18</v>
      </c>
      <c r="AU125" s="12">
        <f t="shared" si="27"/>
        <v>0.97915058620867867</v>
      </c>
      <c r="AV125" s="12">
        <f t="shared" si="28"/>
        <v>-7.6498846896324024E-2</v>
      </c>
      <c r="AX125" s="92">
        <f t="shared" si="32"/>
        <v>28.376190476190477</v>
      </c>
      <c r="AY125" s="92">
        <f t="shared" si="32"/>
        <v>34.557142857142857</v>
      </c>
      <c r="AZ125" s="92">
        <f t="shared" si="32"/>
        <v>57.352380952380948</v>
      </c>
      <c r="BA125" s="92">
        <f t="shared" si="29"/>
        <v>52.359523809523814</v>
      </c>
      <c r="BB125" s="92">
        <f t="shared" si="29"/>
        <v>47.373809523809527</v>
      </c>
      <c r="BC125" s="92">
        <f t="shared" si="29"/>
        <v>39.578571428571429</v>
      </c>
    </row>
    <row r="126" spans="2:55" ht="15.6" customHeight="1" x14ac:dyDescent="0.2">
      <c r="B126" s="25">
        <v>45405</v>
      </c>
      <c r="C126" s="26">
        <v>4700</v>
      </c>
      <c r="D126" s="27">
        <v>12609</v>
      </c>
      <c r="E126" s="27">
        <v>3507</v>
      </c>
      <c r="F126" s="27">
        <v>2654</v>
      </c>
      <c r="G126" s="28">
        <v>3618</v>
      </c>
      <c r="H126" s="14">
        <f t="shared" si="36"/>
        <v>27088</v>
      </c>
      <c r="I126" s="29">
        <v>1135.8</v>
      </c>
      <c r="J126" s="29">
        <v>1136.93</v>
      </c>
      <c r="K126" s="29">
        <v>1233.51</v>
      </c>
      <c r="L126" s="29">
        <v>1198.53</v>
      </c>
      <c r="M126" s="29">
        <v>1161.98</v>
      </c>
      <c r="N126" s="15">
        <f t="shared" si="38"/>
        <v>1158.6199999999999</v>
      </c>
      <c r="O126" s="16">
        <f t="shared" si="30"/>
        <v>31384.67</v>
      </c>
      <c r="P126" s="30">
        <v>1.1604000000000001</v>
      </c>
      <c r="Q126" s="30">
        <v>1.5094000000000001</v>
      </c>
      <c r="R126" s="30">
        <v>2.4940000000000002</v>
      </c>
      <c r="S126" s="30">
        <v>2.1606000000000001</v>
      </c>
      <c r="T126" s="31">
        <v>1.7755000000000001</v>
      </c>
      <c r="U126" s="17">
        <f t="shared" si="31"/>
        <v>1.6757</v>
      </c>
      <c r="W126" s="11">
        <f>SUMPRODUCT(C126:G126,P126:T126)/42</f>
        <v>1080.7227142857143</v>
      </c>
      <c r="X126" s="102">
        <v>978.17000000000007</v>
      </c>
      <c r="Y126" s="113"/>
      <c r="Z126" s="13">
        <f t="shared" si="41"/>
        <v>0.90510728336685808</v>
      </c>
      <c r="AA126" s="15"/>
      <c r="AB126" s="33">
        <f t="shared" si="33"/>
        <v>0.90510728336685808</v>
      </c>
      <c r="AD126" s="15">
        <f t="shared" si="43"/>
        <v>27088</v>
      </c>
      <c r="AE126" s="28">
        <f t="shared" si="40"/>
        <v>0</v>
      </c>
      <c r="AF126" s="32">
        <f t="shared" si="42"/>
        <v>0</v>
      </c>
      <c r="AH126" s="29">
        <v>58.71</v>
      </c>
      <c r="AI126" s="32">
        <v>84.77</v>
      </c>
      <c r="AJ126" s="91"/>
      <c r="AL126" s="15">
        <v>10083</v>
      </c>
      <c r="AM126" s="15">
        <v>9396.73</v>
      </c>
      <c r="AN126" s="35">
        <f t="shared" si="39"/>
        <v>-7.3032852917983226E-2</v>
      </c>
      <c r="AO126" s="15">
        <v>1091.43</v>
      </c>
      <c r="AP126" s="93" t="s">
        <v>60</v>
      </c>
      <c r="AR126" s="11">
        <v>762.78</v>
      </c>
      <c r="AS126" s="15">
        <v>282.36</v>
      </c>
      <c r="AT126" s="36">
        <f t="shared" ref="AT126:AT177" si="44">+AR126+AS126</f>
        <v>1045.1399999999999</v>
      </c>
      <c r="AU126" s="12">
        <f t="shared" ref="AU126:AU176" si="45">+AT126/W126</f>
        <v>0.96707507502585222</v>
      </c>
      <c r="AV126" s="12">
        <f t="shared" ref="AV126:AV176" si="46">+AB126-AU126</f>
        <v>-6.1967791658994131E-2</v>
      </c>
      <c r="AX126" s="92">
        <f t="shared" si="32"/>
        <v>27.62857142857143</v>
      </c>
      <c r="AY126" s="92">
        <f t="shared" si="32"/>
        <v>35.938095238095244</v>
      </c>
      <c r="AZ126" s="92">
        <f t="shared" si="32"/>
        <v>59.380952380952387</v>
      </c>
      <c r="BA126" s="92">
        <f t="shared" si="32"/>
        <v>51.442857142857143</v>
      </c>
      <c r="BB126" s="92">
        <f t="shared" si="32"/>
        <v>42.273809523809526</v>
      </c>
      <c r="BC126" s="92">
        <f t="shared" si="32"/>
        <v>39.897619047619052</v>
      </c>
    </row>
    <row r="127" spans="2:55" ht="15.6" customHeight="1" x14ac:dyDescent="0.2">
      <c r="B127" s="25">
        <v>45406</v>
      </c>
      <c r="C127" s="26">
        <v>4699</v>
      </c>
      <c r="D127" s="27">
        <v>12680</v>
      </c>
      <c r="E127" s="27">
        <v>3294</v>
      </c>
      <c r="F127" s="27">
        <v>2647</v>
      </c>
      <c r="G127" s="28">
        <v>3180</v>
      </c>
      <c r="H127" s="14">
        <f t="shared" si="36"/>
        <v>26500</v>
      </c>
      <c r="I127" s="29">
        <v>1136.1400000000001</v>
      </c>
      <c r="J127" s="29">
        <v>1133.5999999999999</v>
      </c>
      <c r="K127" s="29">
        <v>1231.76</v>
      </c>
      <c r="L127" s="29">
        <v>1198.53</v>
      </c>
      <c r="M127" s="29">
        <v>1170.68</v>
      </c>
      <c r="N127" s="15">
        <f t="shared" si="38"/>
        <v>1157.19</v>
      </c>
      <c r="O127" s="16">
        <f t="shared" ref="O127:O177" si="47">+ROUND((C127*I127+D127*J127+E127*K127+F127*L127+G127*M127)/1000,2)</f>
        <v>30665.46</v>
      </c>
      <c r="P127" s="30">
        <v>1.1736</v>
      </c>
      <c r="Q127" s="30">
        <v>1.4736</v>
      </c>
      <c r="R127" s="30">
        <v>2.4609999999999999</v>
      </c>
      <c r="S127" s="30">
        <v>2.1606000000000001</v>
      </c>
      <c r="T127" s="31">
        <v>1.9012</v>
      </c>
      <c r="U127" s="17">
        <f t="shared" ref="U127:U177" si="48">+ROUND((P127*C127+Q127*D127+R127*E127+S127*F127+T127*G127)/H127,4)</f>
        <v>1.6631</v>
      </c>
      <c r="W127" s="11">
        <f t="shared" si="37"/>
        <v>1049.3202999999999</v>
      </c>
      <c r="X127" s="102">
        <v>965.48999999999921</v>
      </c>
      <c r="Y127" s="113"/>
      <c r="Z127" s="13">
        <f t="shared" si="41"/>
        <v>0.92010990352516708</v>
      </c>
      <c r="AA127" s="15"/>
      <c r="AB127" s="33">
        <f t="shared" si="33"/>
        <v>0.92010990352516708</v>
      </c>
      <c r="AD127" s="15">
        <f t="shared" si="43"/>
        <v>26500</v>
      </c>
      <c r="AE127" s="28">
        <f t="shared" si="40"/>
        <v>0</v>
      </c>
      <c r="AF127" s="32">
        <f t="shared" si="42"/>
        <v>0</v>
      </c>
      <c r="AH127" s="29">
        <v>58.35</v>
      </c>
      <c r="AI127" s="32">
        <v>84.77</v>
      </c>
      <c r="AJ127" s="91"/>
      <c r="AL127" s="15">
        <v>11000</v>
      </c>
      <c r="AM127" s="15">
        <v>10342.25</v>
      </c>
      <c r="AN127" s="35">
        <f t="shared" si="39"/>
        <v>-6.3598346588024851E-2</v>
      </c>
      <c r="AO127" s="15">
        <v>1111.1500000000001</v>
      </c>
      <c r="AP127" s="93" t="s">
        <v>60</v>
      </c>
      <c r="AR127" s="11">
        <v>766.09</v>
      </c>
      <c r="AS127" s="15">
        <v>256.39</v>
      </c>
      <c r="AT127" s="36">
        <f t="shared" si="44"/>
        <v>1022.48</v>
      </c>
      <c r="AU127" s="12">
        <f t="shared" si="45"/>
        <v>0.9744212515473113</v>
      </c>
      <c r="AV127" s="12">
        <f t="shared" si="46"/>
        <v>-5.4311348022144212E-2</v>
      </c>
      <c r="AX127" s="92">
        <f t="shared" ref="AX127:BC169" si="49">P127/42*1000</f>
        <v>27.94285714285714</v>
      </c>
      <c r="AY127" s="92">
        <f t="shared" si="49"/>
        <v>35.085714285714289</v>
      </c>
      <c r="AZ127" s="92">
        <f t="shared" si="49"/>
        <v>58.595238095238088</v>
      </c>
      <c r="BA127" s="92">
        <f t="shared" si="49"/>
        <v>51.442857142857143</v>
      </c>
      <c r="BB127" s="92">
        <f t="shared" si="49"/>
        <v>45.266666666666666</v>
      </c>
      <c r="BC127" s="92">
        <f t="shared" si="49"/>
        <v>39.597619047619048</v>
      </c>
    </row>
    <row r="128" spans="2:55" ht="15.6" customHeight="1" x14ac:dyDescent="0.2">
      <c r="B128" s="25">
        <v>45407</v>
      </c>
      <c r="C128" s="26">
        <v>4700</v>
      </c>
      <c r="D128" s="27">
        <v>12310</v>
      </c>
      <c r="E128" s="27">
        <v>3227</v>
      </c>
      <c r="F128" s="27">
        <v>2578</v>
      </c>
      <c r="G128" s="28">
        <v>2976</v>
      </c>
      <c r="H128" s="14">
        <f t="shared" si="36"/>
        <v>25791</v>
      </c>
      <c r="I128" s="29">
        <v>1136.3599999999999</v>
      </c>
      <c r="J128" s="29">
        <v>1136.94</v>
      </c>
      <c r="K128" s="29">
        <v>1229.2</v>
      </c>
      <c r="L128" s="29">
        <v>1198.53</v>
      </c>
      <c r="M128" s="29">
        <v>1178.72</v>
      </c>
      <c r="N128" s="15">
        <f t="shared" si="38"/>
        <v>1159.3599999999999</v>
      </c>
      <c r="O128" s="16">
        <f t="shared" si="47"/>
        <v>29900.93</v>
      </c>
      <c r="P128" s="30">
        <v>1.169</v>
      </c>
      <c r="Q128" s="30">
        <v>1.5085</v>
      </c>
      <c r="R128" s="30">
        <v>2.4274</v>
      </c>
      <c r="S128" s="30">
        <v>2.1606000000000001</v>
      </c>
      <c r="T128" s="31">
        <v>2.0045999999999999</v>
      </c>
      <c r="U128" s="17">
        <f t="shared" si="48"/>
        <v>1.6839999999999999</v>
      </c>
      <c r="W128" s="11">
        <f t="shared" si="37"/>
        <v>1034.1159809523808</v>
      </c>
      <c r="X128" s="102">
        <v>971.41000000000008</v>
      </c>
      <c r="Y128" s="113"/>
      <c r="Z128" s="13">
        <f t="shared" si="41"/>
        <v>0.93936271935897275</v>
      </c>
      <c r="AA128" s="15"/>
      <c r="AB128" s="33">
        <f t="shared" ref="AB128:AB177" si="50">+Z128*24/(24-AA128)</f>
        <v>0.93936271935897275</v>
      </c>
      <c r="AD128" s="15">
        <f t="shared" si="43"/>
        <v>25791</v>
      </c>
      <c r="AE128" s="28">
        <f t="shared" si="40"/>
        <v>0</v>
      </c>
      <c r="AF128" s="32">
        <f t="shared" si="42"/>
        <v>0</v>
      </c>
      <c r="AH128" s="29">
        <v>58.35</v>
      </c>
      <c r="AI128" s="32">
        <v>84.77</v>
      </c>
      <c r="AJ128" s="91"/>
      <c r="AL128" s="15">
        <v>11156</v>
      </c>
      <c r="AM128" s="15">
        <v>10705.5</v>
      </c>
      <c r="AN128" s="35">
        <f t="shared" si="39"/>
        <v>-4.2081173228714214E-2</v>
      </c>
      <c r="AO128" s="15">
        <v>1096.1300000000001</v>
      </c>
      <c r="AP128" s="93" t="s">
        <v>60</v>
      </c>
      <c r="AR128" s="11">
        <v>752.43</v>
      </c>
      <c r="AS128" s="15">
        <v>276.02</v>
      </c>
      <c r="AT128" s="36">
        <f t="shared" si="44"/>
        <v>1028.4499999999998</v>
      </c>
      <c r="AU128" s="12">
        <f t="shared" si="45"/>
        <v>0.99452094246995115</v>
      </c>
      <c r="AV128" s="12">
        <f t="shared" si="46"/>
        <v>-5.5158223110978399E-2</v>
      </c>
      <c r="AX128" s="92">
        <f t="shared" si="49"/>
        <v>27.833333333333336</v>
      </c>
      <c r="AY128" s="92">
        <f t="shared" si="49"/>
        <v>35.916666666666664</v>
      </c>
      <c r="AZ128" s="92">
        <f t="shared" si="49"/>
        <v>57.795238095238091</v>
      </c>
      <c r="BA128" s="92">
        <f t="shared" si="49"/>
        <v>51.442857142857143</v>
      </c>
      <c r="BB128" s="92">
        <f t="shared" si="49"/>
        <v>47.728571428571428</v>
      </c>
      <c r="BC128" s="92">
        <f t="shared" si="49"/>
        <v>40.095238095238095</v>
      </c>
    </row>
    <row r="129" spans="2:55" ht="15.6" customHeight="1" x14ac:dyDescent="0.2">
      <c r="B129" s="25">
        <v>45408</v>
      </c>
      <c r="C129" s="26">
        <v>4700</v>
      </c>
      <c r="D129" s="27">
        <v>12409</v>
      </c>
      <c r="E129" s="27">
        <v>3162</v>
      </c>
      <c r="F129" s="27">
        <v>2708</v>
      </c>
      <c r="G129" s="28">
        <v>2794</v>
      </c>
      <c r="H129" s="14">
        <f t="shared" si="36"/>
        <v>25773</v>
      </c>
      <c r="I129" s="29">
        <v>1135.93</v>
      </c>
      <c r="J129" s="29">
        <v>1133.8800000000001</v>
      </c>
      <c r="K129" s="29">
        <v>1231.8900000000001</v>
      </c>
      <c r="L129" s="29">
        <v>1198.53</v>
      </c>
      <c r="M129" s="29">
        <v>1175.02</v>
      </c>
      <c r="N129" s="15">
        <f t="shared" si="38"/>
        <v>1157.53</v>
      </c>
      <c r="O129" s="16">
        <f t="shared" si="47"/>
        <v>29833.05</v>
      </c>
      <c r="P129" s="30">
        <v>1.1759999999999999</v>
      </c>
      <c r="Q129" s="30">
        <v>1.4679</v>
      </c>
      <c r="R129" s="30">
        <v>2.4584000000000001</v>
      </c>
      <c r="S129" s="30">
        <v>2.1606000000000001</v>
      </c>
      <c r="T129" s="31">
        <v>1.9637</v>
      </c>
      <c r="U129" s="17">
        <f t="shared" si="48"/>
        <v>1.6627000000000001</v>
      </c>
      <c r="W129" s="11">
        <f t="shared" si="37"/>
        <v>1020.3170119047619</v>
      </c>
      <c r="X129" s="102">
        <v>959.63000000000022</v>
      </c>
      <c r="Y129" s="113"/>
      <c r="Z129" s="13">
        <f t="shared" si="41"/>
        <v>0.94052141521048527</v>
      </c>
      <c r="AA129" s="15"/>
      <c r="AB129" s="33">
        <f t="shared" si="50"/>
        <v>0.94052141521048538</v>
      </c>
      <c r="AD129" s="15">
        <f t="shared" si="43"/>
        <v>25773</v>
      </c>
      <c r="AE129" s="28">
        <f t="shared" si="40"/>
        <v>0</v>
      </c>
      <c r="AF129" s="32">
        <f t="shared" si="42"/>
        <v>3.4825688999262637E-12</v>
      </c>
      <c r="AH129" s="29">
        <v>56.62</v>
      </c>
      <c r="AI129" s="32">
        <v>76.819999999999993</v>
      </c>
      <c r="AJ129" s="91"/>
      <c r="AL129" s="15">
        <v>11000</v>
      </c>
      <c r="AM129" s="15">
        <v>8486.94</v>
      </c>
      <c r="AN129" s="35">
        <f t="shared" si="39"/>
        <v>-0.29610908054021817</v>
      </c>
      <c r="AO129" s="15">
        <v>896.53</v>
      </c>
      <c r="AP129" s="93" t="s">
        <v>60</v>
      </c>
      <c r="AR129" s="11">
        <v>710.89</v>
      </c>
      <c r="AS129" s="15">
        <v>269</v>
      </c>
      <c r="AT129" s="36">
        <f t="shared" si="44"/>
        <v>979.89</v>
      </c>
      <c r="AU129" s="12">
        <f t="shared" si="45"/>
        <v>0.96037798896512427</v>
      </c>
      <c r="AV129" s="12">
        <f t="shared" si="46"/>
        <v>-1.9856573754638895E-2</v>
      </c>
      <c r="AX129" s="92">
        <f t="shared" si="49"/>
        <v>27.999999999999996</v>
      </c>
      <c r="AY129" s="92">
        <f t="shared" si="49"/>
        <v>34.950000000000003</v>
      </c>
      <c r="AZ129" s="92">
        <f t="shared" si="49"/>
        <v>58.533333333333339</v>
      </c>
      <c r="BA129" s="92">
        <f t="shared" si="49"/>
        <v>51.442857142857143</v>
      </c>
      <c r="BB129" s="92">
        <f t="shared" si="49"/>
        <v>46.754761904761907</v>
      </c>
      <c r="BC129" s="92">
        <f t="shared" si="49"/>
        <v>39.588095238095242</v>
      </c>
    </row>
    <row r="130" spans="2:55" ht="15.6" customHeight="1" x14ac:dyDescent="0.2">
      <c r="B130" s="25">
        <v>45409</v>
      </c>
      <c r="C130" s="26">
        <v>4700</v>
      </c>
      <c r="D130" s="27">
        <v>12295</v>
      </c>
      <c r="E130" s="27">
        <v>3279</v>
      </c>
      <c r="F130" s="27">
        <v>2712</v>
      </c>
      <c r="G130" s="28">
        <v>3086</v>
      </c>
      <c r="H130" s="14">
        <f t="shared" si="36"/>
        <v>26072</v>
      </c>
      <c r="I130" s="29">
        <v>1137.04</v>
      </c>
      <c r="J130" s="29">
        <v>1135.8399999999999</v>
      </c>
      <c r="K130" s="29">
        <v>1228.5899999999999</v>
      </c>
      <c r="L130" s="29">
        <v>1198.53</v>
      </c>
      <c r="M130" s="29">
        <v>1175.6500000000001</v>
      </c>
      <c r="N130" s="15">
        <f t="shared" si="38"/>
        <v>1158.95</v>
      </c>
      <c r="O130" s="16">
        <f t="shared" si="47"/>
        <v>30216.26</v>
      </c>
      <c r="P130" s="30">
        <v>1.1919</v>
      </c>
      <c r="Q130" s="30">
        <v>1.4933000000000001</v>
      </c>
      <c r="R130" s="30">
        <v>2.4232</v>
      </c>
      <c r="S130" s="30">
        <v>2.1606000000000001</v>
      </c>
      <c r="T130" s="31">
        <v>1.9659</v>
      </c>
      <c r="U130" s="17">
        <f t="shared" si="48"/>
        <v>1.6813</v>
      </c>
      <c r="W130" s="11">
        <f t="shared" si="37"/>
        <v>1043.6676404761904</v>
      </c>
      <c r="X130" s="102">
        <v>934.72000000000048</v>
      </c>
      <c r="Y130" s="113"/>
      <c r="Z130" s="13">
        <f t="shared" si="41"/>
        <v>0.89561079001502741</v>
      </c>
      <c r="AA130" s="15"/>
      <c r="AB130" s="33">
        <f t="shared" si="50"/>
        <v>0.89561079001502752</v>
      </c>
      <c r="AD130" s="15">
        <f t="shared" si="43"/>
        <v>26072</v>
      </c>
      <c r="AE130" s="28">
        <f t="shared" si="40"/>
        <v>0</v>
      </c>
      <c r="AF130" s="32">
        <f t="shared" si="42"/>
        <v>3.5628545447252693E-12</v>
      </c>
      <c r="AH130" s="29">
        <v>56.45</v>
      </c>
      <c r="AI130" s="32">
        <v>83.53</v>
      </c>
      <c r="AJ130" s="91"/>
      <c r="AL130" s="15">
        <v>11000</v>
      </c>
      <c r="AM130" s="15">
        <v>10485.02</v>
      </c>
      <c r="AN130" s="35">
        <f t="shared" si="39"/>
        <v>-4.9115786140608179E-2</v>
      </c>
      <c r="AO130" s="15">
        <v>1102.6099999999999</v>
      </c>
      <c r="AP130" s="93" t="s">
        <v>60</v>
      </c>
      <c r="AR130" s="11">
        <v>735.8</v>
      </c>
      <c r="AS130" s="15">
        <v>264.35000000000002</v>
      </c>
      <c r="AT130" s="36">
        <f t="shared" si="44"/>
        <v>1000.15</v>
      </c>
      <c r="AU130" s="12">
        <f t="shared" si="45"/>
        <v>0.95830316205230359</v>
      </c>
      <c r="AV130" s="12">
        <f t="shared" si="46"/>
        <v>-6.2692372037276067E-2</v>
      </c>
      <c r="AX130" s="92">
        <f t="shared" si="49"/>
        <v>28.378571428571426</v>
      </c>
      <c r="AY130" s="92">
        <f t="shared" si="49"/>
        <v>35.554761904761911</v>
      </c>
      <c r="AZ130" s="92">
        <f t="shared" si="49"/>
        <v>57.695238095238096</v>
      </c>
      <c r="BA130" s="92">
        <f t="shared" si="49"/>
        <v>51.442857142857143</v>
      </c>
      <c r="BB130" s="92">
        <f t="shared" si="49"/>
        <v>46.807142857142857</v>
      </c>
      <c r="BC130" s="92">
        <f t="shared" si="49"/>
        <v>40.030952380952385</v>
      </c>
    </row>
    <row r="131" spans="2:55" ht="15.6" customHeight="1" x14ac:dyDescent="0.2">
      <c r="B131" s="25">
        <v>45410</v>
      </c>
      <c r="C131" s="26">
        <v>4700</v>
      </c>
      <c r="D131" s="27">
        <v>12665</v>
      </c>
      <c r="E131" s="27">
        <v>3492</v>
      </c>
      <c r="F131" s="27">
        <v>2672</v>
      </c>
      <c r="G131" s="28">
        <v>2925</v>
      </c>
      <c r="H131" s="14">
        <f t="shared" si="36"/>
        <v>26454</v>
      </c>
      <c r="I131" s="29">
        <v>1134.1600000000001</v>
      </c>
      <c r="J131" s="29">
        <v>1134.76</v>
      </c>
      <c r="K131" s="29">
        <v>1223.52</v>
      </c>
      <c r="L131" s="29">
        <v>1198.53</v>
      </c>
      <c r="M131" s="29">
        <v>1175.3499999999999</v>
      </c>
      <c r="N131" s="15">
        <f t="shared" si="38"/>
        <v>1157.3</v>
      </c>
      <c r="O131" s="16">
        <f t="shared" si="47"/>
        <v>30615.19</v>
      </c>
      <c r="P131" s="30">
        <v>1.1850000000000001</v>
      </c>
      <c r="Q131" s="30">
        <v>1.4823999999999999</v>
      </c>
      <c r="R131" s="30">
        <v>2.3893</v>
      </c>
      <c r="S131" s="30">
        <v>2.1606000000000001</v>
      </c>
      <c r="T131" s="31">
        <v>1.9592000000000001</v>
      </c>
      <c r="U131" s="17">
        <f t="shared" si="48"/>
        <v>1.6705000000000001</v>
      </c>
      <c r="W131" s="11">
        <f t="shared" si="37"/>
        <v>1052.1741619047618</v>
      </c>
      <c r="X131" s="102">
        <v>999.4399999999996</v>
      </c>
      <c r="Y131" s="113"/>
      <c r="Z131" s="13">
        <f t="shared" si="41"/>
        <v>0.94988076706873603</v>
      </c>
      <c r="AA131" s="15"/>
      <c r="AB131" s="33">
        <f t="shared" si="50"/>
        <v>0.94988076706873603</v>
      </c>
      <c r="AD131" s="15">
        <f t="shared" si="43"/>
        <v>26454</v>
      </c>
      <c r="AE131" s="28">
        <f t="shared" si="40"/>
        <v>0</v>
      </c>
      <c r="AF131" s="32">
        <f t="shared" si="42"/>
        <v>0</v>
      </c>
      <c r="AH131" s="29">
        <v>56.45</v>
      </c>
      <c r="AI131" s="32">
        <v>83.53</v>
      </c>
      <c r="AJ131" s="91"/>
      <c r="AL131" s="15">
        <v>11000</v>
      </c>
      <c r="AM131" s="15">
        <v>10439.14</v>
      </c>
      <c r="AN131" s="35">
        <f t="shared" si="39"/>
        <v>-5.3726647980580834E-2</v>
      </c>
      <c r="AO131" s="15">
        <v>1103.33</v>
      </c>
      <c r="AP131" s="93" t="s">
        <v>60</v>
      </c>
      <c r="AR131" s="11">
        <v>787</v>
      </c>
      <c r="AS131" s="15">
        <v>279</v>
      </c>
      <c r="AT131" s="36">
        <f t="shared" si="44"/>
        <v>1066</v>
      </c>
      <c r="AU131" s="12">
        <f t="shared" si="45"/>
        <v>1.0131402562387668</v>
      </c>
      <c r="AV131" s="12">
        <f t="shared" si="46"/>
        <v>-6.3259489170030769E-2</v>
      </c>
      <c r="AX131" s="92">
        <f t="shared" si="49"/>
        <v>28.214285714285715</v>
      </c>
      <c r="AY131" s="92">
        <f t="shared" si="49"/>
        <v>35.295238095238098</v>
      </c>
      <c r="AZ131" s="92">
        <f t="shared" si="49"/>
        <v>56.888095238095239</v>
      </c>
      <c r="BA131" s="92">
        <f t="shared" si="49"/>
        <v>51.442857142857143</v>
      </c>
      <c r="BB131" s="92">
        <f t="shared" si="49"/>
        <v>46.647619047619045</v>
      </c>
      <c r="BC131" s="92">
        <f t="shared" si="49"/>
        <v>39.773809523809526</v>
      </c>
    </row>
    <row r="132" spans="2:55" ht="15.6" customHeight="1" x14ac:dyDescent="0.2">
      <c r="B132" s="25">
        <v>45411</v>
      </c>
      <c r="C132" s="26">
        <v>4700</v>
      </c>
      <c r="D132" s="27">
        <v>12459</v>
      </c>
      <c r="E132" s="27">
        <v>3155</v>
      </c>
      <c r="F132" s="27">
        <v>2704</v>
      </c>
      <c r="G132" s="28">
        <v>2967</v>
      </c>
      <c r="H132" s="14">
        <f t="shared" si="36"/>
        <v>25985</v>
      </c>
      <c r="I132" s="29">
        <v>1136.6400000000001</v>
      </c>
      <c r="J132" s="29">
        <v>1137.1199999999999</v>
      </c>
      <c r="K132" s="29">
        <v>1230.31</v>
      </c>
      <c r="L132" s="29">
        <v>1198.53</v>
      </c>
      <c r="M132" s="29">
        <v>1176.1099999999999</v>
      </c>
      <c r="N132" s="15">
        <f t="shared" si="38"/>
        <v>1159.19</v>
      </c>
      <c r="O132" s="16">
        <f t="shared" si="47"/>
        <v>30121.56</v>
      </c>
      <c r="P132" s="30">
        <v>1.2425999999999999</v>
      </c>
      <c r="Q132" s="30">
        <v>1.5087999999999999</v>
      </c>
      <c r="R132" s="30">
        <v>2.4737</v>
      </c>
      <c r="S132" s="30">
        <v>2.1606000000000001</v>
      </c>
      <c r="T132" s="31">
        <v>1.9712000000000001</v>
      </c>
      <c r="U132" s="17">
        <f t="shared" si="48"/>
        <v>1.6983999999999999</v>
      </c>
      <c r="W132" s="11">
        <f t="shared" si="37"/>
        <v>1050.8022738095237</v>
      </c>
      <c r="X132" s="102">
        <v>979.44</v>
      </c>
      <c r="Y132" s="113"/>
      <c r="Z132" s="13">
        <f t="shared" si="41"/>
        <v>0.93208781938507745</v>
      </c>
      <c r="AA132" s="15"/>
      <c r="AB132" s="33">
        <f t="shared" si="50"/>
        <v>0.93208781938507757</v>
      </c>
      <c r="AD132" s="15">
        <f t="shared" si="43"/>
        <v>25985</v>
      </c>
      <c r="AE132" s="28">
        <f t="shared" si="40"/>
        <v>0</v>
      </c>
      <c r="AF132" s="32">
        <f t="shared" si="42"/>
        <v>3.475315679679625E-12</v>
      </c>
      <c r="AH132" s="29">
        <v>56.52</v>
      </c>
      <c r="AI132" s="32">
        <v>76.599999999999994</v>
      </c>
      <c r="AJ132" s="91"/>
      <c r="AL132" s="15">
        <v>11000</v>
      </c>
      <c r="AM132" s="15">
        <v>10504.55</v>
      </c>
      <c r="AN132" s="35">
        <f t="shared" si="39"/>
        <v>-4.7165275999447934E-2</v>
      </c>
      <c r="AO132" s="15">
        <v>1114.67</v>
      </c>
      <c r="AP132" s="93" t="s">
        <v>60</v>
      </c>
      <c r="AR132" s="11">
        <v>782.57</v>
      </c>
      <c r="AS132" s="15">
        <v>276.60000000000002</v>
      </c>
      <c r="AT132" s="36">
        <f t="shared" si="44"/>
        <v>1059.17</v>
      </c>
      <c r="AU132" s="12">
        <f t="shared" si="45"/>
        <v>1.0079631786103207</v>
      </c>
      <c r="AV132" s="12">
        <f t="shared" si="46"/>
        <v>-7.5875359225243133E-2</v>
      </c>
      <c r="AX132" s="92">
        <f t="shared" si="49"/>
        <v>29.585714285714285</v>
      </c>
      <c r="AY132" s="92">
        <f t="shared" si="49"/>
        <v>35.923809523809524</v>
      </c>
      <c r="AZ132" s="92">
        <f t="shared" si="49"/>
        <v>58.897619047619045</v>
      </c>
      <c r="BA132" s="92">
        <f t="shared" si="49"/>
        <v>51.442857142857143</v>
      </c>
      <c r="BB132" s="92">
        <f t="shared" si="49"/>
        <v>46.933333333333337</v>
      </c>
      <c r="BC132" s="92">
        <f t="shared" si="49"/>
        <v>40.438095238095237</v>
      </c>
    </row>
    <row r="133" spans="2:55" ht="15.6" customHeight="1" x14ac:dyDescent="0.2">
      <c r="B133" s="25">
        <v>45412</v>
      </c>
      <c r="C133" s="26">
        <v>4699</v>
      </c>
      <c r="D133" s="27">
        <v>12342</v>
      </c>
      <c r="E133" s="27">
        <v>3031</v>
      </c>
      <c r="F133" s="27">
        <v>2675</v>
      </c>
      <c r="G133" s="28">
        <v>3102</v>
      </c>
      <c r="H133" s="14">
        <f t="shared" si="36"/>
        <v>25849</v>
      </c>
      <c r="I133" s="29">
        <v>1141.17</v>
      </c>
      <c r="J133" s="29">
        <v>1136.77</v>
      </c>
      <c r="K133" s="29">
        <v>1230.24</v>
      </c>
      <c r="L133" s="29">
        <v>1231.9000000000001</v>
      </c>
      <c r="M133" s="29">
        <v>1173.5999999999999</v>
      </c>
      <c r="N133" s="15">
        <f t="shared" si="38"/>
        <v>1162.79</v>
      </c>
      <c r="O133" s="16">
        <f t="shared" si="47"/>
        <v>30057.07</v>
      </c>
      <c r="P133" s="30">
        <v>1.3113999999999999</v>
      </c>
      <c r="Q133" s="30">
        <v>1.5085999999999999</v>
      </c>
      <c r="R133" s="30">
        <v>2.4685999999999999</v>
      </c>
      <c r="S133" s="30">
        <v>2.6585999999999999</v>
      </c>
      <c r="T133" s="31">
        <v>1.9767999999999999</v>
      </c>
      <c r="U133" s="17">
        <f t="shared" si="48"/>
        <v>1.7605</v>
      </c>
      <c r="W133" s="11">
        <f t="shared" si="37"/>
        <v>1083.5125</v>
      </c>
      <c r="X133" s="102">
        <v>959.22999999999934</v>
      </c>
      <c r="Y133" s="113"/>
      <c r="Z133" s="13">
        <f t="shared" si="41"/>
        <v>0.88529666247505157</v>
      </c>
      <c r="AA133" s="15"/>
      <c r="AB133" s="33">
        <f t="shared" si="50"/>
        <v>0.88529666247505157</v>
      </c>
      <c r="AD133" s="15">
        <f t="shared" si="43"/>
        <v>25849</v>
      </c>
      <c r="AE133" s="28">
        <f t="shared" si="40"/>
        <v>0</v>
      </c>
      <c r="AF133" s="32">
        <f t="shared" si="42"/>
        <v>0</v>
      </c>
      <c r="AH133" s="29">
        <v>56.76</v>
      </c>
      <c r="AI133" s="32">
        <v>84.02</v>
      </c>
      <c r="AJ133" s="91"/>
      <c r="AL133" s="15">
        <v>9625</v>
      </c>
      <c r="AM133" s="15">
        <v>9085.14</v>
      </c>
      <c r="AN133" s="35">
        <f t="shared" si="39"/>
        <v>-5.9422309397543747E-2</v>
      </c>
      <c r="AO133" s="15">
        <v>1076.25</v>
      </c>
      <c r="AP133" s="93" t="s">
        <v>60</v>
      </c>
      <c r="AR133" s="11">
        <v>760.09</v>
      </c>
      <c r="AS133" s="15">
        <v>256.81</v>
      </c>
      <c r="AT133" s="36">
        <f t="shared" si="44"/>
        <v>1016.9000000000001</v>
      </c>
      <c r="AU133" s="12">
        <f t="shared" si="45"/>
        <v>0.93852170602554197</v>
      </c>
      <c r="AV133" s="12">
        <f t="shared" si="46"/>
        <v>-5.3225043550490403E-2</v>
      </c>
      <c r="AX133" s="92">
        <f t="shared" si="49"/>
        <v>31.223809523809521</v>
      </c>
      <c r="AY133" s="92">
        <f t="shared" si="49"/>
        <v>35.919047619047618</v>
      </c>
      <c r="AZ133" s="92">
        <f t="shared" si="49"/>
        <v>58.776190476190472</v>
      </c>
      <c r="BA133" s="92">
        <f t="shared" si="49"/>
        <v>63.3</v>
      </c>
      <c r="BB133" s="92">
        <f t="shared" si="49"/>
        <v>47.066666666666663</v>
      </c>
      <c r="BC133" s="92">
        <f t="shared" si="49"/>
        <v>41.916666666666664</v>
      </c>
    </row>
    <row r="134" spans="2:55" ht="15.6" customHeight="1" x14ac:dyDescent="0.2">
      <c r="B134" s="25">
        <v>45413</v>
      </c>
      <c r="C134" s="26">
        <v>4700</v>
      </c>
      <c r="D134" s="27">
        <v>12514</v>
      </c>
      <c r="E134" s="27">
        <v>2998</v>
      </c>
      <c r="F134" s="27">
        <v>2716</v>
      </c>
      <c r="G134" s="28">
        <v>3060</v>
      </c>
      <c r="H134" s="14">
        <f t="shared" si="36"/>
        <v>25988</v>
      </c>
      <c r="I134" s="29">
        <v>1137.4100000000001</v>
      </c>
      <c r="J134" s="29">
        <v>1134.68</v>
      </c>
      <c r="K134" s="29">
        <v>1228.78</v>
      </c>
      <c r="L134" s="29">
        <v>1231.9000000000001</v>
      </c>
      <c r="M134" s="29">
        <v>1174.1400000000001</v>
      </c>
      <c r="N134" s="15">
        <f t="shared" si="38"/>
        <v>1160.8399999999999</v>
      </c>
      <c r="O134" s="16">
        <f t="shared" si="47"/>
        <v>30167.8</v>
      </c>
      <c r="P134" s="30">
        <v>1.2571000000000001</v>
      </c>
      <c r="Q134" s="30">
        <v>1.4836</v>
      </c>
      <c r="R134" s="30">
        <v>2.4516</v>
      </c>
      <c r="S134" s="30">
        <v>2.6585999999999999</v>
      </c>
      <c r="T134" s="31">
        <v>2.0007000000000001</v>
      </c>
      <c r="U134" s="17">
        <f t="shared" si="48"/>
        <v>1.738</v>
      </c>
      <c r="W134" s="11">
        <f t="shared" si="37"/>
        <v>1075.4032571428572</v>
      </c>
      <c r="X134" s="102">
        <v>968.59999999999991</v>
      </c>
      <c r="Y134" s="113"/>
      <c r="Z134" s="13">
        <f t="shared" si="41"/>
        <v>0.90068538807794452</v>
      </c>
      <c r="AA134" s="15"/>
      <c r="AB134" s="33">
        <f t="shared" si="50"/>
        <v>0.90068538807794452</v>
      </c>
      <c r="AD134" s="15">
        <f t="shared" si="43"/>
        <v>25988</v>
      </c>
      <c r="AE134" s="28">
        <f t="shared" si="40"/>
        <v>0</v>
      </c>
      <c r="AF134" s="32">
        <f t="shared" si="42"/>
        <v>0</v>
      </c>
      <c r="AH134" s="29">
        <v>56.52</v>
      </c>
      <c r="AI134" s="32">
        <v>83.62</v>
      </c>
      <c r="AJ134" s="91"/>
      <c r="AL134" s="15">
        <v>7333</v>
      </c>
      <c r="AM134" s="15">
        <v>6952.17</v>
      </c>
      <c r="AN134" s="35">
        <f t="shared" si="39"/>
        <v>-5.4778579925404573E-2</v>
      </c>
      <c r="AO134" s="15">
        <v>1047.23</v>
      </c>
      <c r="AP134" s="93" t="s">
        <v>60</v>
      </c>
      <c r="AR134" s="11">
        <v>775.17</v>
      </c>
      <c r="AS134" s="15">
        <v>260.77999999999997</v>
      </c>
      <c r="AT134" s="36">
        <f t="shared" si="44"/>
        <v>1035.9499999999998</v>
      </c>
      <c r="AU134" s="12">
        <f t="shared" si="45"/>
        <v>0.96331305779408072</v>
      </c>
      <c r="AV134" s="12">
        <f t="shared" si="46"/>
        <v>-6.2627669716136203E-2</v>
      </c>
      <c r="AX134" s="92">
        <f t="shared" si="49"/>
        <v>29.930952380952384</v>
      </c>
      <c r="AY134" s="92">
        <f t="shared" si="49"/>
        <v>35.323809523809523</v>
      </c>
      <c r="AZ134" s="92">
        <f t="shared" si="49"/>
        <v>58.371428571428574</v>
      </c>
      <c r="BA134" s="92">
        <f t="shared" si="49"/>
        <v>63.3</v>
      </c>
      <c r="BB134" s="92">
        <f t="shared" si="49"/>
        <v>47.635714285714286</v>
      </c>
      <c r="BC134" s="92">
        <f t="shared" si="49"/>
        <v>41.38095238095238</v>
      </c>
    </row>
    <row r="135" spans="2:55" ht="15.6" customHeight="1" x14ac:dyDescent="0.2">
      <c r="B135" s="25">
        <v>45414</v>
      </c>
      <c r="C135" s="26">
        <v>4700</v>
      </c>
      <c r="D135" s="27">
        <v>12002</v>
      </c>
      <c r="E135" s="27">
        <v>2977</v>
      </c>
      <c r="F135" s="27">
        <v>2527</v>
      </c>
      <c r="G135" s="28">
        <v>3064</v>
      </c>
      <c r="H135" s="14">
        <f t="shared" si="36"/>
        <v>25270</v>
      </c>
      <c r="I135" s="29">
        <v>1139.5</v>
      </c>
      <c r="J135" s="29">
        <v>1135.45</v>
      </c>
      <c r="K135" s="29">
        <v>1230.23</v>
      </c>
      <c r="L135" s="29">
        <v>1231.9000000000001</v>
      </c>
      <c r="M135" s="29">
        <v>1175.45</v>
      </c>
      <c r="N135" s="15">
        <f t="shared" si="38"/>
        <v>1161.8599999999999</v>
      </c>
      <c r="O135" s="16">
        <f t="shared" si="47"/>
        <v>29360.31</v>
      </c>
      <c r="P135" s="30">
        <v>1.2804</v>
      </c>
      <c r="Q135" s="30">
        <v>1.4906999999999999</v>
      </c>
      <c r="R135" s="30">
        <v>2.4659</v>
      </c>
      <c r="S135" s="30">
        <v>2.6585999999999999</v>
      </c>
      <c r="T135" s="31">
        <v>2.0106999999999999</v>
      </c>
      <c r="U135" s="17">
        <f t="shared" si="48"/>
        <v>1.7463</v>
      </c>
      <c r="W135" s="11">
        <f t="shared" si="37"/>
        <v>1050.6979214285716</v>
      </c>
      <c r="X135" s="102">
        <v>974.68000000000188</v>
      </c>
      <c r="Y135" s="113"/>
      <c r="Z135" s="13">
        <f t="shared" si="41"/>
        <v>0.92765006965540331</v>
      </c>
      <c r="AA135" s="15"/>
      <c r="AB135" s="33">
        <f t="shared" si="50"/>
        <v>0.92765006965540342</v>
      </c>
      <c r="AD135" s="15">
        <f t="shared" si="43"/>
        <v>25270</v>
      </c>
      <c r="AE135" s="28">
        <f t="shared" si="40"/>
        <v>0</v>
      </c>
      <c r="AF135" s="32">
        <f t="shared" si="42"/>
        <v>3.5688458410731982E-12</v>
      </c>
      <c r="AH135" s="29">
        <v>56.56</v>
      </c>
      <c r="AI135" s="32">
        <v>83.62</v>
      </c>
      <c r="AJ135" s="91"/>
      <c r="AL135" s="15">
        <v>7792</v>
      </c>
      <c r="AM135" s="15">
        <v>7113.74</v>
      </c>
      <c r="AN135" s="35">
        <f t="shared" si="39"/>
        <v>-9.5345064621422795E-2</v>
      </c>
      <c r="AO135" s="15">
        <v>1047.53</v>
      </c>
      <c r="AP135" s="93" t="s">
        <v>60</v>
      </c>
      <c r="AR135" s="11">
        <v>770.99</v>
      </c>
      <c r="AS135" s="15">
        <v>266.77</v>
      </c>
      <c r="AT135" s="36">
        <f t="shared" si="44"/>
        <v>1037.76</v>
      </c>
      <c r="AU135" s="12">
        <f t="shared" si="45"/>
        <v>0.98768635478884292</v>
      </c>
      <c r="AV135" s="12">
        <f t="shared" si="46"/>
        <v>-6.0036285133439504E-2</v>
      </c>
      <c r="AX135" s="92">
        <f t="shared" si="49"/>
        <v>30.485714285714288</v>
      </c>
      <c r="AY135" s="92">
        <f t="shared" si="49"/>
        <v>35.49285714285714</v>
      </c>
      <c r="AZ135" s="92">
        <f t="shared" si="49"/>
        <v>58.711904761904762</v>
      </c>
      <c r="BA135" s="92">
        <f t="shared" si="49"/>
        <v>63.3</v>
      </c>
      <c r="BB135" s="92">
        <f t="shared" si="49"/>
        <v>47.87380952380952</v>
      </c>
      <c r="BC135" s="92">
        <f t="shared" si="49"/>
        <v>41.578571428571429</v>
      </c>
    </row>
    <row r="136" spans="2:55" ht="15.6" customHeight="1" x14ac:dyDescent="0.2">
      <c r="B136" s="25">
        <v>45415</v>
      </c>
      <c r="C136" s="26">
        <v>4700</v>
      </c>
      <c r="D136" s="27">
        <v>11895</v>
      </c>
      <c r="E136" s="27">
        <v>2973</v>
      </c>
      <c r="F136" s="27">
        <v>2651</v>
      </c>
      <c r="G136" s="28">
        <v>2979</v>
      </c>
      <c r="H136" s="14">
        <f t="shared" si="36"/>
        <v>25198</v>
      </c>
      <c r="I136" s="29">
        <v>1134.48</v>
      </c>
      <c r="J136" s="29">
        <v>1132.4000000000001</v>
      </c>
      <c r="K136" s="29">
        <v>1225.1400000000001</v>
      </c>
      <c r="L136" s="29">
        <v>1231.9000000000001</v>
      </c>
      <c r="M136" s="29">
        <v>1174.67</v>
      </c>
      <c r="N136" s="15">
        <f t="shared" si="38"/>
        <v>1159.2</v>
      </c>
      <c r="O136" s="16">
        <f t="shared" si="47"/>
        <v>29209.4</v>
      </c>
      <c r="P136" s="30">
        <v>1.2138</v>
      </c>
      <c r="Q136" s="30">
        <v>1.4570000000000001</v>
      </c>
      <c r="R136" s="30">
        <v>2.4100999999999999</v>
      </c>
      <c r="S136" s="30">
        <v>2.6585999999999999</v>
      </c>
      <c r="T136" s="31">
        <v>2.0051000000000001</v>
      </c>
      <c r="U136" s="17">
        <f t="shared" si="48"/>
        <v>1.7153</v>
      </c>
      <c r="W136" s="11">
        <f t="shared" si="37"/>
        <v>1029.1010428571431</v>
      </c>
      <c r="X136" s="102">
        <v>963.66999999999871</v>
      </c>
      <c r="Y136" s="113"/>
      <c r="Z136" s="13">
        <f t="shared" si="41"/>
        <v>0.93641922402927025</v>
      </c>
      <c r="AA136" s="15"/>
      <c r="AB136" s="33">
        <f t="shared" si="50"/>
        <v>0.93641922402927025</v>
      </c>
      <c r="AD136" s="15">
        <f t="shared" si="43"/>
        <v>25198</v>
      </c>
      <c r="AE136" s="28">
        <f t="shared" si="40"/>
        <v>0</v>
      </c>
      <c r="AF136" s="32">
        <f t="shared" si="42"/>
        <v>0</v>
      </c>
      <c r="AH136" s="29">
        <v>57.35</v>
      </c>
      <c r="AI136" s="32">
        <v>76.58</v>
      </c>
      <c r="AJ136" s="91"/>
      <c r="AL136" s="15">
        <v>10161</v>
      </c>
      <c r="AM136" s="15">
        <v>9623.99</v>
      </c>
      <c r="AN136" s="35">
        <f t="shared" si="39"/>
        <v>-5.5799102035642208E-2</v>
      </c>
      <c r="AO136" s="15">
        <v>1075.1500000000001</v>
      </c>
      <c r="AP136" s="93" t="s">
        <v>56</v>
      </c>
      <c r="AR136" s="11">
        <v>760</v>
      </c>
      <c r="AS136" s="15">
        <v>268</v>
      </c>
      <c r="AT136" s="36">
        <f t="shared" si="44"/>
        <v>1028</v>
      </c>
      <c r="AU136" s="12">
        <f t="shared" si="45"/>
        <v>0.99893009256497678</v>
      </c>
      <c r="AV136" s="12">
        <f t="shared" si="46"/>
        <v>-6.2510868535706532E-2</v>
      </c>
      <c r="AX136" s="92">
        <f t="shared" si="49"/>
        <v>28.9</v>
      </c>
      <c r="AY136" s="92">
        <f t="shared" si="49"/>
        <v>34.690476190476197</v>
      </c>
      <c r="AZ136" s="92">
        <f t="shared" si="49"/>
        <v>57.383333333333326</v>
      </c>
      <c r="BA136" s="92">
        <f t="shared" si="49"/>
        <v>63.3</v>
      </c>
      <c r="BB136" s="92">
        <f t="shared" si="49"/>
        <v>47.740476190476194</v>
      </c>
      <c r="BC136" s="92">
        <f t="shared" si="49"/>
        <v>40.840476190476188</v>
      </c>
    </row>
    <row r="137" spans="2:55" ht="15.6" customHeight="1" x14ac:dyDescent="0.2">
      <c r="B137" s="25">
        <v>45416</v>
      </c>
      <c r="C137" s="26">
        <v>4700</v>
      </c>
      <c r="D137" s="27">
        <v>12425</v>
      </c>
      <c r="E137" s="27">
        <v>3036</v>
      </c>
      <c r="F137" s="27">
        <v>2599</v>
      </c>
      <c r="G137" s="28">
        <v>3034</v>
      </c>
      <c r="H137" s="14">
        <f t="shared" si="36"/>
        <v>25794</v>
      </c>
      <c r="I137" s="29">
        <v>1136.77</v>
      </c>
      <c r="J137" s="29">
        <v>1135.6400000000001</v>
      </c>
      <c r="K137" s="29">
        <v>1225.6400000000001</v>
      </c>
      <c r="L137" s="29">
        <v>1231.9000000000001</v>
      </c>
      <c r="M137" s="29">
        <v>1176.97</v>
      </c>
      <c r="N137" s="15">
        <f t="shared" si="38"/>
        <v>1161</v>
      </c>
      <c r="O137" s="16">
        <f t="shared" si="47"/>
        <v>29946.82</v>
      </c>
      <c r="P137" s="30">
        <v>1.2466999999999999</v>
      </c>
      <c r="Q137" s="30">
        <v>1.5029999999999999</v>
      </c>
      <c r="R137" s="30">
        <v>2.4113000000000002</v>
      </c>
      <c r="S137" s="30">
        <v>2.6585999999999999</v>
      </c>
      <c r="T137" s="31">
        <v>2.0278</v>
      </c>
      <c r="U137" s="17">
        <f t="shared" si="48"/>
        <v>1.7414000000000001</v>
      </c>
      <c r="W137" s="11">
        <f t="shared" si="37"/>
        <v>1069.452819047619</v>
      </c>
      <c r="X137" s="102">
        <v>1003.3799999999999</v>
      </c>
      <c r="Y137" s="113"/>
      <c r="Z137" s="13">
        <f t="shared" si="41"/>
        <v>0.93821810754918666</v>
      </c>
      <c r="AA137" s="15"/>
      <c r="AB137" s="33">
        <f t="shared" si="50"/>
        <v>0.93821810754918677</v>
      </c>
      <c r="AD137" s="15">
        <f t="shared" si="43"/>
        <v>25794</v>
      </c>
      <c r="AE137" s="28">
        <f t="shared" si="40"/>
        <v>0</v>
      </c>
      <c r="AF137" s="32">
        <f t="shared" si="42"/>
        <v>3.6320159324532142E-12</v>
      </c>
      <c r="AH137" s="29">
        <v>57.83</v>
      </c>
      <c r="AI137" s="32">
        <v>84.2</v>
      </c>
      <c r="AJ137" s="91"/>
      <c r="AL137" s="15">
        <v>10925</v>
      </c>
      <c r="AM137" s="15">
        <v>10399.879999999999</v>
      </c>
      <c r="AN137" s="35">
        <f t="shared" si="39"/>
        <v>-5.0492890302580494E-2</v>
      </c>
      <c r="AO137" s="15">
        <v>1090.22</v>
      </c>
      <c r="AP137" s="93" t="s">
        <v>56</v>
      </c>
      <c r="AR137" s="11"/>
      <c r="AS137" s="15"/>
      <c r="AT137" s="36">
        <f t="shared" si="44"/>
        <v>0</v>
      </c>
      <c r="AU137" s="12">
        <f t="shared" si="45"/>
        <v>0</v>
      </c>
      <c r="AV137" s="12">
        <f t="shared" si="46"/>
        <v>0.93821810754918677</v>
      </c>
      <c r="AX137" s="92">
        <f t="shared" si="49"/>
        <v>29.683333333333334</v>
      </c>
      <c r="AY137" s="92">
        <f t="shared" si="49"/>
        <v>35.785714285714285</v>
      </c>
      <c r="AZ137" s="92">
        <f t="shared" si="49"/>
        <v>57.411904761904765</v>
      </c>
      <c r="BA137" s="92">
        <f t="shared" si="49"/>
        <v>63.3</v>
      </c>
      <c r="BB137" s="92">
        <f t="shared" si="49"/>
        <v>48.280952380952385</v>
      </c>
      <c r="BC137" s="92">
        <f t="shared" si="49"/>
        <v>41.461904761904762</v>
      </c>
    </row>
    <row r="138" spans="2:55" ht="15.6" customHeight="1" x14ac:dyDescent="0.2">
      <c r="B138" s="25">
        <v>45417</v>
      </c>
      <c r="C138" s="26">
        <v>4700</v>
      </c>
      <c r="D138" s="27">
        <v>12706</v>
      </c>
      <c r="E138" s="27">
        <v>2983</v>
      </c>
      <c r="F138" s="27">
        <v>2658</v>
      </c>
      <c r="G138" s="28">
        <v>2981</v>
      </c>
      <c r="H138" s="14">
        <f t="shared" si="36"/>
        <v>26028</v>
      </c>
      <c r="I138" s="29">
        <v>1132.1199999999999</v>
      </c>
      <c r="J138" s="29">
        <v>1135.96</v>
      </c>
      <c r="K138" s="29">
        <v>1227.9100000000001</v>
      </c>
      <c r="L138" s="29">
        <v>1231.9000000000001</v>
      </c>
      <c r="M138" s="29">
        <v>1178</v>
      </c>
      <c r="N138" s="15">
        <f t="shared" si="38"/>
        <v>1160.42</v>
      </c>
      <c r="O138" s="16">
        <f t="shared" si="47"/>
        <v>30203.34</v>
      </c>
      <c r="P138" s="30">
        <v>1.1903999999999999</v>
      </c>
      <c r="Q138" s="30">
        <v>1.5076000000000001</v>
      </c>
      <c r="R138" s="30">
        <v>2.4375</v>
      </c>
      <c r="S138" s="30">
        <v>2.6585999999999999</v>
      </c>
      <c r="T138" s="31">
        <v>2.0387</v>
      </c>
      <c r="U138" s="17">
        <f t="shared" si="48"/>
        <v>1.7353000000000001</v>
      </c>
      <c r="W138" s="11">
        <f t="shared" si="37"/>
        <v>1075.367419047619</v>
      </c>
      <c r="X138" s="102">
        <v>981.83999999999924</v>
      </c>
      <c r="Y138" s="113"/>
      <c r="Z138" s="13">
        <f t="shared" si="41"/>
        <v>0.91302747564134801</v>
      </c>
      <c r="AA138" s="15"/>
      <c r="AB138" s="33">
        <f t="shared" si="50"/>
        <v>0.91302747564134801</v>
      </c>
      <c r="AD138" s="15">
        <f t="shared" si="43"/>
        <v>26028</v>
      </c>
      <c r="AE138" s="28">
        <f t="shared" si="40"/>
        <v>0</v>
      </c>
      <c r="AF138" s="32">
        <f t="shared" si="42"/>
        <v>0</v>
      </c>
      <c r="AH138" s="29">
        <v>57.83</v>
      </c>
      <c r="AI138" s="32">
        <v>84.2</v>
      </c>
      <c r="AJ138" s="91"/>
      <c r="AL138" s="15">
        <v>7562</v>
      </c>
      <c r="AM138" s="15">
        <v>7249.63</v>
      </c>
      <c r="AN138" s="35">
        <f t="shared" si="39"/>
        <v>-4.3087716200688846E-2</v>
      </c>
      <c r="AO138" s="15">
        <v>1064.17</v>
      </c>
      <c r="AP138" s="93" t="s">
        <v>60</v>
      </c>
      <c r="AR138" s="11">
        <v>774</v>
      </c>
      <c r="AS138" s="15">
        <v>274</v>
      </c>
      <c r="AT138" s="36">
        <f t="shared" si="44"/>
        <v>1048</v>
      </c>
      <c r="AU138" s="12">
        <f t="shared" si="45"/>
        <v>0.97455063398530661</v>
      </c>
      <c r="AV138" s="12">
        <f t="shared" si="46"/>
        <v>-6.1523158343958606E-2</v>
      </c>
      <c r="AX138" s="92">
        <f t="shared" si="49"/>
        <v>28.342857142857142</v>
      </c>
      <c r="AY138" s="92">
        <f t="shared" si="49"/>
        <v>35.895238095238099</v>
      </c>
      <c r="AZ138" s="92">
        <f t="shared" si="49"/>
        <v>58.035714285714285</v>
      </c>
      <c r="BA138" s="92">
        <f t="shared" si="49"/>
        <v>63.3</v>
      </c>
      <c r="BB138" s="92">
        <f t="shared" si="49"/>
        <v>48.540476190476191</v>
      </c>
      <c r="BC138" s="92">
        <f t="shared" si="49"/>
        <v>41.31666666666667</v>
      </c>
    </row>
    <row r="139" spans="2:55" ht="15.6" customHeight="1" x14ac:dyDescent="0.2">
      <c r="B139" s="25">
        <v>45418</v>
      </c>
      <c r="C139" s="26">
        <v>9072</v>
      </c>
      <c r="D139" s="27">
        <v>12012</v>
      </c>
      <c r="E139" s="27">
        <v>2994</v>
      </c>
      <c r="F139" s="27">
        <v>2608</v>
      </c>
      <c r="G139" s="28">
        <v>2984</v>
      </c>
      <c r="H139" s="14">
        <f t="shared" si="36"/>
        <v>29670</v>
      </c>
      <c r="I139" s="29">
        <v>1136.8699999999999</v>
      </c>
      <c r="J139" s="29">
        <v>1133.57</v>
      </c>
      <c r="K139" s="29">
        <v>1228.4000000000001</v>
      </c>
      <c r="L139" s="29">
        <v>1231.9000000000001</v>
      </c>
      <c r="M139" s="29">
        <v>1176.3699999999999</v>
      </c>
      <c r="N139" s="15">
        <f t="shared" si="38"/>
        <v>1157.0999999999999</v>
      </c>
      <c r="O139" s="16">
        <f t="shared" si="47"/>
        <v>34331.040000000001</v>
      </c>
      <c r="P139" s="30">
        <v>1.2488999999999999</v>
      </c>
      <c r="Q139" s="30">
        <v>1.4843999999999999</v>
      </c>
      <c r="R139" s="30">
        <v>2.4457</v>
      </c>
      <c r="S139" s="30">
        <v>2.6585999999999999</v>
      </c>
      <c r="T139" s="31">
        <v>2.0268999999999999</v>
      </c>
      <c r="U139" s="17">
        <f t="shared" si="48"/>
        <v>1.6672</v>
      </c>
      <c r="W139" s="11">
        <f t="shared" si="37"/>
        <v>1177.7370904761904</v>
      </c>
      <c r="X139" s="102">
        <v>1093.950000000001</v>
      </c>
      <c r="Y139" s="113"/>
      <c r="Z139" s="13">
        <f t="shared" si="41"/>
        <v>0.92885755984613505</v>
      </c>
      <c r="AA139" s="15"/>
      <c r="AB139" s="33">
        <f t="shared" si="50"/>
        <v>0.92885755984613505</v>
      </c>
      <c r="AD139" s="15">
        <f t="shared" si="43"/>
        <v>29670</v>
      </c>
      <c r="AE139" s="28">
        <f t="shared" si="40"/>
        <v>0</v>
      </c>
      <c r="AF139" s="32">
        <f t="shared" si="42"/>
        <v>0</v>
      </c>
      <c r="AH139" s="29">
        <v>57.69</v>
      </c>
      <c r="AI139" s="32">
        <v>77.209999999999994</v>
      </c>
      <c r="AJ139" s="91"/>
      <c r="AL139" s="15">
        <v>7943</v>
      </c>
      <c r="AM139" s="15">
        <v>7484.59</v>
      </c>
      <c r="AN139" s="35">
        <f t="shared" si="39"/>
        <v>-6.124717586400856E-2</v>
      </c>
      <c r="AO139" s="15">
        <v>1156.02</v>
      </c>
      <c r="AP139" s="93" t="s">
        <v>60</v>
      </c>
      <c r="AR139" s="11">
        <v>895.39</v>
      </c>
      <c r="AS139" s="15">
        <v>298.63</v>
      </c>
      <c r="AT139" s="36">
        <f t="shared" si="44"/>
        <v>1194.02</v>
      </c>
      <c r="AU139" s="12">
        <f t="shared" si="45"/>
        <v>1.0138255894761929</v>
      </c>
      <c r="AV139" s="12">
        <f t="shared" si="46"/>
        <v>-8.4968029630057895E-2</v>
      </c>
      <c r="AX139" s="92">
        <f t="shared" si="49"/>
        <v>29.73571428571428</v>
      </c>
      <c r="AY139" s="92">
        <f t="shared" si="49"/>
        <v>35.342857142857142</v>
      </c>
      <c r="AZ139" s="92">
        <f t="shared" si="49"/>
        <v>58.230952380952381</v>
      </c>
      <c r="BA139" s="92">
        <f t="shared" si="49"/>
        <v>63.3</v>
      </c>
      <c r="BB139" s="92">
        <f t="shared" si="49"/>
        <v>48.259523809523806</v>
      </c>
      <c r="BC139" s="92">
        <f t="shared" si="49"/>
        <v>39.695238095238096</v>
      </c>
    </row>
    <row r="140" spans="2:55" ht="15.6" customHeight="1" x14ac:dyDescent="0.2">
      <c r="B140" s="25">
        <v>45419</v>
      </c>
      <c r="C140" s="26">
        <v>9600</v>
      </c>
      <c r="D140" s="27">
        <v>12467</v>
      </c>
      <c r="E140" s="27">
        <v>2501</v>
      </c>
      <c r="F140" s="27">
        <v>2643</v>
      </c>
      <c r="G140" s="28">
        <v>2941</v>
      </c>
      <c r="H140" s="14">
        <f t="shared" si="36"/>
        <v>30152</v>
      </c>
      <c r="I140" s="29">
        <v>1136.8699999999999</v>
      </c>
      <c r="J140" s="29">
        <v>1122.27</v>
      </c>
      <c r="K140" s="29">
        <v>1228.05</v>
      </c>
      <c r="L140" s="29">
        <v>1226.69</v>
      </c>
      <c r="M140" s="29">
        <v>1172.1500000000001</v>
      </c>
      <c r="N140" s="15">
        <f t="shared" si="38"/>
        <v>1149.71</v>
      </c>
      <c r="O140" s="16">
        <f t="shared" si="47"/>
        <v>34666.080000000002</v>
      </c>
      <c r="P140" s="30">
        <v>1.3093999999999999</v>
      </c>
      <c r="Q140" s="30">
        <v>1.3441000000000001</v>
      </c>
      <c r="R140" s="30">
        <v>2.4415</v>
      </c>
      <c r="S140" s="30">
        <v>2.6009000000000002</v>
      </c>
      <c r="T140" s="31">
        <v>1.9810000000000001</v>
      </c>
      <c r="U140" s="17">
        <f t="shared" si="48"/>
        <v>1.5964</v>
      </c>
      <c r="W140" s="11">
        <f t="shared" si="37"/>
        <v>1146.0387119047618</v>
      </c>
      <c r="X140" s="102">
        <v>1076.0100000000009</v>
      </c>
      <c r="Y140" s="113"/>
      <c r="Z140" s="13">
        <f t="shared" si="41"/>
        <v>0.93889498567777829</v>
      </c>
      <c r="AA140" s="15"/>
      <c r="AB140" s="33">
        <f t="shared" si="50"/>
        <v>0.93889498567777829</v>
      </c>
      <c r="AD140" s="15">
        <f t="shared" si="43"/>
        <v>30152</v>
      </c>
      <c r="AE140" s="28">
        <f t="shared" si="40"/>
        <v>0</v>
      </c>
      <c r="AF140" s="32">
        <f t="shared" si="42"/>
        <v>0</v>
      </c>
      <c r="AH140" s="29">
        <v>57.77</v>
      </c>
      <c r="AI140" s="32">
        <v>84.11</v>
      </c>
      <c r="AJ140" s="91"/>
      <c r="AL140" s="15">
        <v>10368</v>
      </c>
      <c r="AM140" s="15">
        <v>9930.49</v>
      </c>
      <c r="AN140" s="35">
        <f t="shared" si="39"/>
        <v>-4.4057241888366058E-2</v>
      </c>
      <c r="AO140" s="15">
        <v>1213.5899999999999</v>
      </c>
      <c r="AP140" s="93" t="s">
        <v>60</v>
      </c>
      <c r="AR140" s="11">
        <v>885.34</v>
      </c>
      <c r="AS140" s="15">
        <v>267.52</v>
      </c>
      <c r="AT140" s="36">
        <f t="shared" si="44"/>
        <v>1152.8600000000001</v>
      </c>
      <c r="AU140" s="12">
        <f t="shared" si="45"/>
        <v>1.0059520573121836</v>
      </c>
      <c r="AV140" s="12">
        <f t="shared" si="46"/>
        <v>-6.705707163440533E-2</v>
      </c>
      <c r="AX140" s="92">
        <f t="shared" si="49"/>
        <v>31.176190476190474</v>
      </c>
      <c r="AY140" s="92">
        <f t="shared" si="49"/>
        <v>32.002380952380953</v>
      </c>
      <c r="AZ140" s="92">
        <f t="shared" si="49"/>
        <v>58.13095238095238</v>
      </c>
      <c r="BA140" s="92">
        <f t="shared" si="49"/>
        <v>61.926190476190484</v>
      </c>
      <c r="BB140" s="92">
        <f t="shared" si="49"/>
        <v>47.166666666666671</v>
      </c>
      <c r="BC140" s="92">
        <f t="shared" si="49"/>
        <v>38.009523809523813</v>
      </c>
    </row>
    <row r="141" spans="2:55" ht="15.6" customHeight="1" x14ac:dyDescent="0.2">
      <c r="B141" s="25">
        <v>45420</v>
      </c>
      <c r="C141" s="26">
        <v>9600</v>
      </c>
      <c r="D141" s="27">
        <v>12471</v>
      </c>
      <c r="E141" s="27">
        <v>1226</v>
      </c>
      <c r="F141" s="27">
        <v>2678</v>
      </c>
      <c r="G141" s="28">
        <v>2935</v>
      </c>
      <c r="H141" s="14">
        <f t="shared" si="36"/>
        <v>28910</v>
      </c>
      <c r="I141" s="29">
        <v>1145.3499999999999</v>
      </c>
      <c r="J141" s="29">
        <v>1129.45</v>
      </c>
      <c r="K141" s="29">
        <v>1228.05</v>
      </c>
      <c r="L141" s="29">
        <v>1226.69</v>
      </c>
      <c r="M141" s="29">
        <v>1172.72</v>
      </c>
      <c r="N141" s="15">
        <f t="shared" si="38"/>
        <v>1152.31</v>
      </c>
      <c r="O141" s="16">
        <f t="shared" si="47"/>
        <v>33313.33</v>
      </c>
      <c r="P141" s="30">
        <v>1.5936999999999999</v>
      </c>
      <c r="Q141" s="30">
        <v>1.4333</v>
      </c>
      <c r="R141" s="30">
        <v>2.4415</v>
      </c>
      <c r="S141" s="30">
        <v>2.6009000000000002</v>
      </c>
      <c r="T141" s="31">
        <v>1.9831000000000001</v>
      </c>
      <c r="U141" s="17">
        <f t="shared" si="48"/>
        <v>1.6933</v>
      </c>
      <c r="W141" s="11">
        <f t="shared" si="37"/>
        <v>1165.5498095238097</v>
      </c>
      <c r="X141" s="102">
        <v>936.75999999999988</v>
      </c>
      <c r="Y141" s="113"/>
      <c r="Z141" s="13">
        <f t="shared" ref="Z141:Z177" si="51">X141/W141</f>
        <v>0.80370653604475051</v>
      </c>
      <c r="AA141" s="15">
        <v>2.4</v>
      </c>
      <c r="AB141" s="33">
        <f t="shared" si="50"/>
        <v>0.89300726227194505</v>
      </c>
      <c r="AD141" s="15">
        <f t="shared" si="43"/>
        <v>26019</v>
      </c>
      <c r="AE141" s="28">
        <f t="shared" si="40"/>
        <v>2891</v>
      </c>
      <c r="AF141" s="32">
        <f t="shared" ref="AF141:AF177" si="52">((W141*AB141-X141)*(AH141*0.77+AI141*0.23)*0.5)</f>
        <v>3323.5620293333295</v>
      </c>
      <c r="AH141" s="29">
        <v>57.8</v>
      </c>
      <c r="AI141" s="32">
        <v>84.16</v>
      </c>
      <c r="AJ141" s="91"/>
      <c r="AL141" s="15">
        <v>11000</v>
      </c>
      <c r="AM141" s="15">
        <v>10538.19</v>
      </c>
      <c r="AN141" s="35">
        <f t="shared" si="39"/>
        <v>-4.3822516010813953E-2</v>
      </c>
      <c r="AO141" s="15">
        <v>1085.55</v>
      </c>
      <c r="AP141" s="93" t="s">
        <v>60</v>
      </c>
      <c r="AR141" s="11">
        <v>767.92</v>
      </c>
      <c r="AS141" s="15">
        <v>239.97</v>
      </c>
      <c r="AT141" s="36">
        <f t="shared" si="44"/>
        <v>1007.89</v>
      </c>
      <c r="AU141" s="12">
        <f t="shared" si="45"/>
        <v>0.8647335289873006</v>
      </c>
      <c r="AV141" s="12">
        <f t="shared" si="46"/>
        <v>2.8273733284644442E-2</v>
      </c>
      <c r="AX141" s="92">
        <f t="shared" si="49"/>
        <v>37.945238095238096</v>
      </c>
      <c r="AY141" s="92">
        <f t="shared" si="49"/>
        <v>34.126190476190473</v>
      </c>
      <c r="AZ141" s="92">
        <f t="shared" si="49"/>
        <v>58.13095238095238</v>
      </c>
      <c r="BA141" s="92">
        <f t="shared" si="49"/>
        <v>61.926190476190484</v>
      </c>
      <c r="BB141" s="92">
        <f t="shared" si="49"/>
        <v>47.216666666666669</v>
      </c>
      <c r="BC141" s="92">
        <f t="shared" si="49"/>
        <v>40.31666666666667</v>
      </c>
    </row>
    <row r="142" spans="2:55" ht="15.6" customHeight="1" x14ac:dyDescent="0.2">
      <c r="B142" s="25">
        <v>45421</v>
      </c>
      <c r="C142" s="26">
        <v>9600</v>
      </c>
      <c r="D142" s="27">
        <v>12595</v>
      </c>
      <c r="E142" s="27">
        <v>2470</v>
      </c>
      <c r="F142" s="27">
        <v>2650</v>
      </c>
      <c r="G142" s="28">
        <v>2886</v>
      </c>
      <c r="H142" s="14">
        <f t="shared" ref="H142:H177" si="53">SUM(C142:G142)</f>
        <v>30201</v>
      </c>
      <c r="I142" s="29">
        <v>1145.3499999999999</v>
      </c>
      <c r="J142" s="29">
        <v>1132.06</v>
      </c>
      <c r="K142" s="29">
        <v>1219.4100000000001</v>
      </c>
      <c r="L142" s="29">
        <v>1226.69</v>
      </c>
      <c r="M142" s="29">
        <v>1173.77</v>
      </c>
      <c r="N142" s="15">
        <f t="shared" si="38"/>
        <v>1155.72</v>
      </c>
      <c r="O142" s="16">
        <f t="shared" si="47"/>
        <v>34903.83</v>
      </c>
      <c r="P142" s="30">
        <v>1.5936999999999999</v>
      </c>
      <c r="Q142" s="30">
        <v>1.4638</v>
      </c>
      <c r="R142" s="30">
        <v>2.3466999999999998</v>
      </c>
      <c r="S142" s="30">
        <v>2.6009000000000002</v>
      </c>
      <c r="T142" s="31">
        <v>1.9936</v>
      </c>
      <c r="U142" s="17">
        <f t="shared" si="48"/>
        <v>1.7277</v>
      </c>
      <c r="W142" s="11">
        <f t="shared" ref="W142:W176" si="54">SUMPRODUCT(C142:G142,P142:T142)/42</f>
        <v>1242.3415380952381</v>
      </c>
      <c r="X142" s="102">
        <v>1148.3199999999993</v>
      </c>
      <c r="Y142" s="113"/>
      <c r="Z142" s="13">
        <f t="shared" si="51"/>
        <v>0.92431909003107715</v>
      </c>
      <c r="AA142" s="15"/>
      <c r="AB142" s="33">
        <f t="shared" si="50"/>
        <v>0.92431909003107704</v>
      </c>
      <c r="AD142" s="15">
        <f t="shared" si="43"/>
        <v>30201</v>
      </c>
      <c r="AE142" s="28">
        <f t="shared" si="40"/>
        <v>0</v>
      </c>
      <c r="AF142" s="32">
        <f t="shared" si="52"/>
        <v>-7.2522084337833803E-12</v>
      </c>
      <c r="AH142" s="29">
        <v>57.68</v>
      </c>
      <c r="AI142" s="32">
        <v>84.25</v>
      </c>
      <c r="AJ142" s="91"/>
      <c r="AL142" s="15">
        <v>11000</v>
      </c>
      <c r="AM142" s="15">
        <v>10490.32</v>
      </c>
      <c r="AN142" s="35">
        <f t="shared" si="39"/>
        <v>-4.8585743809531103E-2</v>
      </c>
      <c r="AO142" s="15">
        <v>1180.6400000000001</v>
      </c>
      <c r="AP142" s="93" t="s">
        <v>60</v>
      </c>
      <c r="AR142" s="11">
        <v>920.28</v>
      </c>
      <c r="AS142" s="15">
        <v>296.91000000000003</v>
      </c>
      <c r="AT142" s="36">
        <f t="shared" si="44"/>
        <v>1217.19</v>
      </c>
      <c r="AU142" s="12">
        <f t="shared" si="45"/>
        <v>0.97975473142932945</v>
      </c>
      <c r="AV142" s="12">
        <f t="shared" si="46"/>
        <v>-5.5435641398252411E-2</v>
      </c>
      <c r="AX142" s="92">
        <f t="shared" si="49"/>
        <v>37.945238095238096</v>
      </c>
      <c r="AY142" s="92">
        <f t="shared" si="49"/>
        <v>34.852380952380955</v>
      </c>
      <c r="AZ142" s="92">
        <f t="shared" si="49"/>
        <v>55.87380952380952</v>
      </c>
      <c r="BA142" s="92">
        <f t="shared" si="49"/>
        <v>61.926190476190484</v>
      </c>
      <c r="BB142" s="92">
        <f t="shared" si="49"/>
        <v>47.466666666666669</v>
      </c>
      <c r="BC142" s="92">
        <f t="shared" si="49"/>
        <v>41.135714285714286</v>
      </c>
    </row>
    <row r="143" spans="2:55" ht="15.6" customHeight="1" x14ac:dyDescent="0.2">
      <c r="B143" s="25">
        <v>45422</v>
      </c>
      <c r="C143" s="26">
        <v>9600</v>
      </c>
      <c r="D143" s="27">
        <v>12340</v>
      </c>
      <c r="E143" s="27">
        <v>2936</v>
      </c>
      <c r="F143" s="27">
        <v>2688</v>
      </c>
      <c r="G143" s="28">
        <v>2867</v>
      </c>
      <c r="H143" s="14">
        <f t="shared" si="53"/>
        <v>30431</v>
      </c>
      <c r="I143" s="29">
        <v>1145.3499999999999</v>
      </c>
      <c r="J143" s="29">
        <v>1129.79</v>
      </c>
      <c r="K143" s="29">
        <v>1223.3800000000001</v>
      </c>
      <c r="L143" s="29">
        <v>1226.69</v>
      </c>
      <c r="M143" s="29">
        <v>1174.46</v>
      </c>
      <c r="N143" s="15">
        <f t="shared" ref="N143:N177" si="55">+ROUND((I143*C143+J143*D143+K143*E143+L143*F143+G143*M143)/H143,2)</f>
        <v>1156.5</v>
      </c>
      <c r="O143" s="16">
        <f t="shared" si="47"/>
        <v>35193.33</v>
      </c>
      <c r="P143" s="30">
        <v>1.5936999999999999</v>
      </c>
      <c r="Q143" s="30">
        <v>1.4332</v>
      </c>
      <c r="R143" s="30">
        <v>2.3875999999999999</v>
      </c>
      <c r="S143" s="30">
        <v>2.6009000000000002</v>
      </c>
      <c r="T143" s="31">
        <v>1.9947999999999999</v>
      </c>
      <c r="U143" s="17">
        <f t="shared" si="48"/>
        <v>1.732</v>
      </c>
      <c r="W143" s="11">
        <f t="shared" si="54"/>
        <v>1254.8931523809524</v>
      </c>
      <c r="X143" s="102">
        <v>1165.3399999999997</v>
      </c>
      <c r="Y143" s="113"/>
      <c r="Z143" s="13">
        <f t="shared" si="51"/>
        <v>0.9286368307843258</v>
      </c>
      <c r="AA143" s="15"/>
      <c r="AB143" s="33">
        <f t="shared" si="50"/>
        <v>0.9286368307843258</v>
      </c>
      <c r="AD143" s="15">
        <f t="shared" si="43"/>
        <v>30431</v>
      </c>
      <c r="AE143" s="28">
        <f t="shared" si="40"/>
        <v>0</v>
      </c>
      <c r="AF143" s="32">
        <f t="shared" si="52"/>
        <v>0</v>
      </c>
      <c r="AH143" s="29">
        <v>57.8</v>
      </c>
      <c r="AI143" s="32">
        <v>80.489999999999995</v>
      </c>
      <c r="AJ143" s="91"/>
      <c r="AL143" s="15">
        <v>11000</v>
      </c>
      <c r="AM143" s="15">
        <v>10642.25</v>
      </c>
      <c r="AN143" s="35">
        <f t="shared" si="39"/>
        <v>-3.3616011651671406E-2</v>
      </c>
      <c r="AO143" s="15">
        <v>1205.6099999999999</v>
      </c>
      <c r="AP143" s="93" t="s">
        <v>60</v>
      </c>
      <c r="AR143" s="11">
        <v>930.07</v>
      </c>
      <c r="AS143" s="15">
        <v>296.32</v>
      </c>
      <c r="AT143" s="36">
        <f t="shared" si="44"/>
        <v>1226.3900000000001</v>
      </c>
      <c r="AU143" s="12">
        <f t="shared" si="45"/>
        <v>0.97728639101514558</v>
      </c>
      <c r="AV143" s="12">
        <f t="shared" si="46"/>
        <v>-4.8649560230819788E-2</v>
      </c>
      <c r="AX143" s="92">
        <f t="shared" si="49"/>
        <v>37.945238095238096</v>
      </c>
      <c r="AY143" s="92">
        <f t="shared" si="49"/>
        <v>34.12380952380952</v>
      </c>
      <c r="AZ143" s="92">
        <f t="shared" si="49"/>
        <v>56.847619047619048</v>
      </c>
      <c r="BA143" s="92">
        <f t="shared" si="49"/>
        <v>61.926190476190484</v>
      </c>
      <c r="BB143" s="92">
        <f t="shared" si="49"/>
        <v>47.495238095238093</v>
      </c>
      <c r="BC143" s="92">
        <f t="shared" si="49"/>
        <v>41.238095238095241</v>
      </c>
    </row>
    <row r="144" spans="2:55" ht="15.6" customHeight="1" x14ac:dyDescent="0.2">
      <c r="B144" s="25">
        <v>45423</v>
      </c>
      <c r="C144" s="26">
        <v>9600</v>
      </c>
      <c r="D144" s="27">
        <v>12711</v>
      </c>
      <c r="E144" s="27">
        <v>2783</v>
      </c>
      <c r="F144" s="27">
        <v>2731</v>
      </c>
      <c r="G144" s="28">
        <v>2948</v>
      </c>
      <c r="H144" s="14">
        <f t="shared" si="53"/>
        <v>30773</v>
      </c>
      <c r="I144" s="29">
        <v>1145.3499999999999</v>
      </c>
      <c r="J144" s="29">
        <v>1132.08</v>
      </c>
      <c r="K144" s="29">
        <v>1226.1400000000001</v>
      </c>
      <c r="L144" s="29">
        <v>1226.69</v>
      </c>
      <c r="M144" s="29">
        <v>1178.1099999999999</v>
      </c>
      <c r="N144" s="15">
        <f t="shared" si="55"/>
        <v>1157.53</v>
      </c>
      <c r="O144" s="16">
        <f t="shared" si="47"/>
        <v>35620.74</v>
      </c>
      <c r="P144" s="30">
        <v>1.5936999999999999</v>
      </c>
      <c r="Q144" s="30">
        <v>1.462</v>
      </c>
      <c r="R144" s="30">
        <v>2.4138999999999999</v>
      </c>
      <c r="S144" s="30">
        <v>2.6009000000000002</v>
      </c>
      <c r="T144" s="31">
        <v>2.0386000000000002</v>
      </c>
      <c r="U144" s="17">
        <f t="shared" si="48"/>
        <v>1.7455000000000001</v>
      </c>
      <c r="W144" s="11">
        <f t="shared" si="54"/>
        <v>1278.8984857142857</v>
      </c>
      <c r="X144" s="102">
        <v>1174.9900000000005</v>
      </c>
      <c r="Y144" s="113"/>
      <c r="Z144" s="13">
        <f t="shared" si="51"/>
        <v>0.91875157655202744</v>
      </c>
      <c r="AA144" s="15"/>
      <c r="AB144" s="33">
        <f t="shared" si="50"/>
        <v>0.91875157655202744</v>
      </c>
      <c r="AD144" s="15">
        <f t="shared" si="43"/>
        <v>30773</v>
      </c>
      <c r="AE144" s="28">
        <f t="shared" si="40"/>
        <v>0</v>
      </c>
      <c r="AF144" s="32">
        <f t="shared" si="52"/>
        <v>0</v>
      </c>
      <c r="AH144" s="29">
        <v>57.88</v>
      </c>
      <c r="AI144" s="32">
        <v>84.61</v>
      </c>
      <c r="AJ144" s="91"/>
      <c r="AL144" s="15">
        <v>11000</v>
      </c>
      <c r="AM144" s="15">
        <v>10652.26</v>
      </c>
      <c r="AN144" s="35">
        <f t="shared" si="39"/>
        <v>-3.2644715769235805E-2</v>
      </c>
      <c r="AO144" s="15">
        <v>1202.73</v>
      </c>
      <c r="AP144" s="93" t="s">
        <v>60</v>
      </c>
      <c r="AR144" s="11">
        <v>936</v>
      </c>
      <c r="AS144" s="15">
        <v>309</v>
      </c>
      <c r="AT144" s="36">
        <f t="shared" si="44"/>
        <v>1245</v>
      </c>
      <c r="AU144" s="12">
        <f t="shared" si="45"/>
        <v>0.97349399808276982</v>
      </c>
      <c r="AV144" s="12">
        <f t="shared" si="46"/>
        <v>-5.474242153074238E-2</v>
      </c>
      <c r="AX144" s="92">
        <f t="shared" si="49"/>
        <v>37.945238095238096</v>
      </c>
      <c r="AY144" s="92">
        <f t="shared" si="49"/>
        <v>34.80952380952381</v>
      </c>
      <c r="AZ144" s="92">
        <f t="shared" si="49"/>
        <v>57.473809523809521</v>
      </c>
      <c r="BA144" s="92">
        <f t="shared" si="49"/>
        <v>61.926190476190484</v>
      </c>
      <c r="BB144" s="92">
        <f t="shared" si="49"/>
        <v>48.538095238095238</v>
      </c>
      <c r="BC144" s="92">
        <f t="shared" si="49"/>
        <v>41.55952380952381</v>
      </c>
    </row>
    <row r="145" spans="2:55" ht="15.6" customHeight="1" x14ac:dyDescent="0.2">
      <c r="B145" s="25">
        <v>45424</v>
      </c>
      <c r="C145" s="26">
        <v>9578</v>
      </c>
      <c r="D145" s="27">
        <v>12671</v>
      </c>
      <c r="E145" s="27">
        <v>2837</v>
      </c>
      <c r="F145" s="27">
        <v>2671</v>
      </c>
      <c r="G145" s="28">
        <v>3012</v>
      </c>
      <c r="H145" s="14">
        <f t="shared" si="53"/>
        <v>30769</v>
      </c>
      <c r="I145" s="29">
        <v>1145.3499999999999</v>
      </c>
      <c r="J145" s="29">
        <v>1129.99</v>
      </c>
      <c r="K145" s="29">
        <v>1225.3499999999999</v>
      </c>
      <c r="L145" s="29">
        <v>1226.69</v>
      </c>
      <c r="M145" s="29">
        <v>1175.3699999999999</v>
      </c>
      <c r="N145" s="15">
        <f t="shared" si="55"/>
        <v>1156.4000000000001</v>
      </c>
      <c r="O145" s="16">
        <f t="shared" si="47"/>
        <v>35581.29</v>
      </c>
      <c r="P145" s="30">
        <v>1.5936999999999999</v>
      </c>
      <c r="Q145" s="30">
        <v>1.4373</v>
      </c>
      <c r="R145" s="30">
        <v>2.4085000000000001</v>
      </c>
      <c r="S145" s="30">
        <v>2.6009000000000002</v>
      </c>
      <c r="T145" s="31">
        <v>2.0139999999999998</v>
      </c>
      <c r="U145" s="17">
        <f t="shared" si="48"/>
        <v>1.7330000000000001</v>
      </c>
      <c r="W145" s="11">
        <f t="shared" si="54"/>
        <v>1269.5850785714288</v>
      </c>
      <c r="X145" s="102">
        <v>1134.329999999999</v>
      </c>
      <c r="Y145" s="113"/>
      <c r="Z145" s="13">
        <f t="shared" si="51"/>
        <v>0.89346513214882584</v>
      </c>
      <c r="AA145" s="15"/>
      <c r="AB145" s="33">
        <f t="shared" si="50"/>
        <v>0.89346513214882572</v>
      </c>
      <c r="AD145" s="15">
        <f t="shared" si="43"/>
        <v>30769</v>
      </c>
      <c r="AE145" s="28">
        <f t="shared" si="40"/>
        <v>0</v>
      </c>
      <c r="AF145" s="32">
        <f t="shared" si="52"/>
        <v>-7.2791294769558593E-12</v>
      </c>
      <c r="AH145" s="29">
        <v>57.88</v>
      </c>
      <c r="AI145" s="32">
        <v>84.61</v>
      </c>
      <c r="AJ145" s="91"/>
      <c r="AL145" s="15">
        <v>11162</v>
      </c>
      <c r="AM145" s="15">
        <v>10589.38</v>
      </c>
      <c r="AN145" s="35">
        <f t="shared" si="39"/>
        <v>-5.4074931676831015E-2</v>
      </c>
      <c r="AO145" s="15">
        <v>1178.99</v>
      </c>
      <c r="AP145" s="93" t="s">
        <v>60</v>
      </c>
      <c r="AR145" s="11">
        <v>930.49</v>
      </c>
      <c r="AS145" s="15">
        <v>293.16000000000003</v>
      </c>
      <c r="AT145" s="36">
        <f t="shared" si="44"/>
        <v>1223.6500000000001</v>
      </c>
      <c r="AU145" s="12">
        <f t="shared" si="45"/>
        <v>0.96381882605054237</v>
      </c>
      <c r="AV145" s="12">
        <f t="shared" si="46"/>
        <v>-7.0353693901716641E-2</v>
      </c>
      <c r="AX145" s="92">
        <f t="shared" si="49"/>
        <v>37.945238095238096</v>
      </c>
      <c r="AY145" s="92">
        <f t="shared" si="49"/>
        <v>34.221428571428568</v>
      </c>
      <c r="AZ145" s="92">
        <f t="shared" si="49"/>
        <v>57.345238095238095</v>
      </c>
      <c r="BA145" s="92">
        <f t="shared" si="49"/>
        <v>61.926190476190484</v>
      </c>
      <c r="BB145" s="92">
        <f t="shared" si="49"/>
        <v>47.952380952380949</v>
      </c>
      <c r="BC145" s="92">
        <f t="shared" si="49"/>
        <v>41.261904761904766</v>
      </c>
    </row>
    <row r="146" spans="2:55" ht="15.6" customHeight="1" x14ac:dyDescent="0.2">
      <c r="B146" s="25">
        <v>45425</v>
      </c>
      <c r="C146" s="26">
        <v>9600</v>
      </c>
      <c r="D146" s="27">
        <v>12496</v>
      </c>
      <c r="E146" s="27">
        <v>2926</v>
      </c>
      <c r="F146" s="27">
        <v>2701</v>
      </c>
      <c r="G146" s="28">
        <v>2894</v>
      </c>
      <c r="H146" s="14">
        <f t="shared" si="53"/>
        <v>30617</v>
      </c>
      <c r="I146" s="29">
        <v>1145.3499999999999</v>
      </c>
      <c r="J146" s="29">
        <v>1129.99</v>
      </c>
      <c r="K146" s="29">
        <v>1215.93</v>
      </c>
      <c r="L146" s="29">
        <v>1226.69</v>
      </c>
      <c r="M146" s="29">
        <v>1171.6099999999999</v>
      </c>
      <c r="N146" s="15">
        <f t="shared" si="55"/>
        <v>1155.48</v>
      </c>
      <c r="O146" s="16">
        <f t="shared" si="47"/>
        <v>35377.46</v>
      </c>
      <c r="P146" s="30">
        <v>1.5936999999999999</v>
      </c>
      <c r="Q146" s="30">
        <v>1.4354</v>
      </c>
      <c r="R146" s="30">
        <v>2.2989999999999999</v>
      </c>
      <c r="S146" s="30">
        <v>2.6009000000000002</v>
      </c>
      <c r="T146" s="31">
        <v>1.9722</v>
      </c>
      <c r="U146" s="17">
        <f t="shared" si="48"/>
        <v>1.7211000000000001</v>
      </c>
      <c r="W146" s="11">
        <f t="shared" si="54"/>
        <v>1254.6602404761902</v>
      </c>
      <c r="X146" s="102">
        <v>1136.9600000000009</v>
      </c>
      <c r="Y146" s="113"/>
      <c r="Z146" s="13">
        <f t="shared" si="51"/>
        <v>0.90618955102018883</v>
      </c>
      <c r="AA146" s="15"/>
      <c r="AB146" s="33">
        <f t="shared" si="50"/>
        <v>0.90618955102018883</v>
      </c>
      <c r="AD146" s="15">
        <f t="shared" si="43"/>
        <v>30617</v>
      </c>
      <c r="AE146" s="28">
        <f t="shared" si="40"/>
        <v>0</v>
      </c>
      <c r="AF146" s="32">
        <f t="shared" si="52"/>
        <v>0</v>
      </c>
      <c r="AH146" s="29">
        <v>57.87</v>
      </c>
      <c r="AI146" s="32">
        <v>81.33</v>
      </c>
      <c r="AJ146" s="91"/>
      <c r="AL146" s="15">
        <v>11010</v>
      </c>
      <c r="AM146" s="15">
        <v>10621.77</v>
      </c>
      <c r="AN146" s="35">
        <f t="shared" si="39"/>
        <v>-3.6550405440901053E-2</v>
      </c>
      <c r="AO146" s="15">
        <v>1201.4000000000001</v>
      </c>
      <c r="AP146" s="93" t="s">
        <v>60</v>
      </c>
      <c r="AR146" s="11">
        <v>927.3</v>
      </c>
      <c r="AS146" s="15">
        <v>289.36</v>
      </c>
      <c r="AT146" s="36">
        <f t="shared" si="44"/>
        <v>1216.6599999999999</v>
      </c>
      <c r="AU146" s="12">
        <f t="shared" si="45"/>
        <v>0.96971272440914535</v>
      </c>
      <c r="AV146" s="12">
        <f t="shared" si="46"/>
        <v>-6.3523173388956522E-2</v>
      </c>
      <c r="AX146" s="92">
        <f t="shared" si="49"/>
        <v>37.945238095238096</v>
      </c>
      <c r="AY146" s="92">
        <f t="shared" si="49"/>
        <v>34.176190476190477</v>
      </c>
      <c r="AZ146" s="92">
        <f t="shared" si="49"/>
        <v>54.738095238095241</v>
      </c>
      <c r="BA146" s="92">
        <f t="shared" si="49"/>
        <v>61.926190476190484</v>
      </c>
      <c r="BB146" s="92">
        <f t="shared" si="49"/>
        <v>46.957142857142856</v>
      </c>
      <c r="BC146" s="92">
        <f t="shared" si="49"/>
        <v>40.978571428571435</v>
      </c>
    </row>
    <row r="147" spans="2:55" ht="15.6" customHeight="1" x14ac:dyDescent="0.2">
      <c r="B147" s="25">
        <v>45426</v>
      </c>
      <c r="C147" s="26">
        <v>9600</v>
      </c>
      <c r="D147" s="27">
        <v>12405</v>
      </c>
      <c r="E147" s="27">
        <v>2903</v>
      </c>
      <c r="F147" s="27">
        <v>2731</v>
      </c>
      <c r="G147" s="28">
        <v>2976</v>
      </c>
      <c r="H147" s="14">
        <f t="shared" si="53"/>
        <v>30615</v>
      </c>
      <c r="I147" s="29">
        <v>1145.3499999999999</v>
      </c>
      <c r="J147" s="29">
        <v>1131.7</v>
      </c>
      <c r="K147" s="29">
        <v>1220.8599999999999</v>
      </c>
      <c r="L147" s="29">
        <v>1217.53</v>
      </c>
      <c r="M147" s="29">
        <v>1170.49</v>
      </c>
      <c r="N147" s="15">
        <f t="shared" si="55"/>
        <v>1155.8599999999999</v>
      </c>
      <c r="O147" s="16">
        <f t="shared" si="47"/>
        <v>35386.71</v>
      </c>
      <c r="P147" s="30">
        <v>1.5936999999999999</v>
      </c>
      <c r="Q147" s="30">
        <v>1.4524999999999999</v>
      </c>
      <c r="R147" s="30">
        <v>2.3774999999999999</v>
      </c>
      <c r="S147" s="30">
        <v>2.4780000000000002</v>
      </c>
      <c r="T147" s="31">
        <v>1.9249000000000001</v>
      </c>
      <c r="U147" s="17">
        <f t="shared" si="48"/>
        <v>1.7219</v>
      </c>
      <c r="W147" s="11">
        <f t="shared" si="54"/>
        <v>1255.1329857142855</v>
      </c>
      <c r="X147" s="102">
        <v>1142.7399999999993</v>
      </c>
      <c r="Y147" s="113"/>
      <c r="Z147" s="13">
        <f t="shared" si="51"/>
        <v>0.91045332487192643</v>
      </c>
      <c r="AA147" s="15"/>
      <c r="AB147" s="33">
        <f t="shared" si="50"/>
        <v>0.91045332487192654</v>
      </c>
      <c r="AD147" s="15">
        <f t="shared" si="43"/>
        <v>30615</v>
      </c>
      <c r="AE147" s="28">
        <f t="shared" si="40"/>
        <v>0</v>
      </c>
      <c r="AF147" s="32">
        <f t="shared" si="52"/>
        <v>7.1758563535695432E-12</v>
      </c>
      <c r="AH147" s="29">
        <v>57.68</v>
      </c>
      <c r="AI147" s="32">
        <v>81.33</v>
      </c>
      <c r="AJ147" s="91"/>
      <c r="AL147" s="15">
        <v>11000</v>
      </c>
      <c r="AM147" s="15">
        <v>10540.43</v>
      </c>
      <c r="AN147" s="35">
        <f t="shared" si="39"/>
        <v>-4.3600688017471745E-2</v>
      </c>
      <c r="AO147" s="15">
        <v>1208.6600000000001</v>
      </c>
      <c r="AP147" s="93" t="s">
        <v>60</v>
      </c>
      <c r="AR147" s="11">
        <v>943.03</v>
      </c>
      <c r="AS147" s="15">
        <v>297.51</v>
      </c>
      <c r="AT147" s="36">
        <f t="shared" si="44"/>
        <v>1240.54</v>
      </c>
      <c r="AU147" s="12">
        <f t="shared" si="45"/>
        <v>0.98837335495092515</v>
      </c>
      <c r="AV147" s="12">
        <f t="shared" si="46"/>
        <v>-7.7920030078998614E-2</v>
      </c>
      <c r="AX147" s="92">
        <f t="shared" si="49"/>
        <v>37.945238095238096</v>
      </c>
      <c r="AY147" s="92">
        <f t="shared" si="49"/>
        <v>34.583333333333336</v>
      </c>
      <c r="AZ147" s="92">
        <f t="shared" si="49"/>
        <v>56.607142857142854</v>
      </c>
      <c r="BA147" s="92">
        <f t="shared" si="49"/>
        <v>59.000000000000007</v>
      </c>
      <c r="BB147" s="92">
        <f t="shared" si="49"/>
        <v>45.830952380952382</v>
      </c>
      <c r="BC147" s="92">
        <f t="shared" si="49"/>
        <v>40.997619047619047</v>
      </c>
    </row>
    <row r="148" spans="2:55" ht="15.6" customHeight="1" x14ac:dyDescent="0.2">
      <c r="B148" s="25">
        <v>45427</v>
      </c>
      <c r="C148" s="26">
        <v>9600</v>
      </c>
      <c r="D148" s="27">
        <v>12596</v>
      </c>
      <c r="E148" s="27">
        <v>2733</v>
      </c>
      <c r="F148" s="27">
        <v>2741</v>
      </c>
      <c r="G148" s="28">
        <v>3087</v>
      </c>
      <c r="H148" s="14">
        <f t="shared" si="53"/>
        <v>30757</v>
      </c>
      <c r="I148" s="29">
        <v>1136.93</v>
      </c>
      <c r="J148" s="29">
        <v>1130.8599999999999</v>
      </c>
      <c r="K148" s="29">
        <v>1220.0899999999999</v>
      </c>
      <c r="L148" s="29">
        <v>1217.53</v>
      </c>
      <c r="M148" s="29">
        <v>1173.52</v>
      </c>
      <c r="N148" s="15">
        <f t="shared" si="55"/>
        <v>1152.69</v>
      </c>
      <c r="O148" s="16">
        <f t="shared" si="47"/>
        <v>35453.25</v>
      </c>
      <c r="P148" s="30">
        <v>1.4870000000000001</v>
      </c>
      <c r="Q148" s="30">
        <v>1.4430000000000001</v>
      </c>
      <c r="R148" s="30">
        <v>2.3893</v>
      </c>
      <c r="S148" s="30">
        <v>2.4780000000000002</v>
      </c>
      <c r="T148" s="31">
        <v>1.9388000000000001</v>
      </c>
      <c r="U148" s="17">
        <f t="shared" si="48"/>
        <v>1.6828000000000001</v>
      </c>
      <c r="W148" s="11">
        <f t="shared" si="54"/>
        <v>1232.3442499999999</v>
      </c>
      <c r="X148" s="102">
        <v>1178.0299999999988</v>
      </c>
      <c r="Y148" s="113"/>
      <c r="Z148" s="13">
        <f t="shared" si="51"/>
        <v>0.95592607341657898</v>
      </c>
      <c r="AA148" s="15"/>
      <c r="AB148" s="33">
        <f t="shared" si="50"/>
        <v>0.95592607341657898</v>
      </c>
      <c r="AD148" s="15">
        <f t="shared" si="43"/>
        <v>30757</v>
      </c>
      <c r="AE148" s="28">
        <f t="shared" si="40"/>
        <v>0</v>
      </c>
      <c r="AF148" s="32">
        <f t="shared" si="52"/>
        <v>0</v>
      </c>
      <c r="AH148" s="29">
        <v>57.57</v>
      </c>
      <c r="AI148" s="32">
        <v>84.16</v>
      </c>
      <c r="AJ148" s="91"/>
      <c r="AL148" s="15">
        <v>10521</v>
      </c>
      <c r="AM148" s="15">
        <v>10110.36</v>
      </c>
      <c r="AN148" s="35">
        <f t="shared" si="39"/>
        <v>-4.0615764423818673E-2</v>
      </c>
      <c r="AO148" s="15">
        <v>1202.25</v>
      </c>
      <c r="AP148" s="93" t="s">
        <v>60</v>
      </c>
      <c r="AR148" s="11">
        <v>936.7</v>
      </c>
      <c r="AS148" s="15">
        <v>299.87</v>
      </c>
      <c r="AT148" s="36">
        <f t="shared" si="44"/>
        <v>1236.5700000000002</v>
      </c>
      <c r="AU148" s="12">
        <f t="shared" si="45"/>
        <v>1.0034290337298204</v>
      </c>
      <c r="AV148" s="12">
        <f t="shared" si="46"/>
        <v>-4.7502960313241416E-2</v>
      </c>
      <c r="AX148" s="92">
        <f t="shared" si="49"/>
        <v>35.404761904761905</v>
      </c>
      <c r="AY148" s="92">
        <f t="shared" si="49"/>
        <v>34.357142857142854</v>
      </c>
      <c r="AZ148" s="92">
        <f t="shared" si="49"/>
        <v>56.888095238095239</v>
      </c>
      <c r="BA148" s="92">
        <f t="shared" si="49"/>
        <v>59.000000000000007</v>
      </c>
      <c r="BB148" s="92">
        <f t="shared" si="49"/>
        <v>46.161904761904765</v>
      </c>
      <c r="BC148" s="92">
        <f t="shared" si="49"/>
        <v>40.06666666666667</v>
      </c>
    </row>
    <row r="149" spans="2:55" ht="15.6" customHeight="1" x14ac:dyDescent="0.2">
      <c r="B149" s="25">
        <v>45428</v>
      </c>
      <c r="C149" s="26">
        <v>9600</v>
      </c>
      <c r="D149" s="27">
        <v>12534</v>
      </c>
      <c r="E149" s="27">
        <v>3012</v>
      </c>
      <c r="F149" s="27">
        <v>2728</v>
      </c>
      <c r="G149" s="28">
        <v>2816</v>
      </c>
      <c r="H149" s="14">
        <f t="shared" si="53"/>
        <v>30690</v>
      </c>
      <c r="I149" s="29">
        <v>1136.93</v>
      </c>
      <c r="J149" s="29">
        <v>1133.73</v>
      </c>
      <c r="K149" s="29">
        <v>1221.8399999999999</v>
      </c>
      <c r="L149" s="29">
        <v>1217.53</v>
      </c>
      <c r="M149" s="29">
        <v>1179.0899999999999</v>
      </c>
      <c r="N149" s="15">
        <f t="shared" si="55"/>
        <v>1154.99</v>
      </c>
      <c r="O149" s="16">
        <f t="shared" si="47"/>
        <v>35446.620000000003</v>
      </c>
      <c r="P149" s="30">
        <v>1.4870000000000001</v>
      </c>
      <c r="Q149" s="30">
        <v>1.4793000000000001</v>
      </c>
      <c r="R149" s="30">
        <v>2.4055</v>
      </c>
      <c r="S149" s="30">
        <v>2.4780000000000002</v>
      </c>
      <c r="T149" s="31">
        <v>2.0047999999999999</v>
      </c>
      <c r="U149" s="17">
        <f t="shared" si="48"/>
        <v>1.7096</v>
      </c>
      <c r="W149" s="11">
        <f t="shared" si="54"/>
        <v>1249.2288809523809</v>
      </c>
      <c r="X149" s="102">
        <v>1161.4500000000007</v>
      </c>
      <c r="Y149" s="113"/>
      <c r="Z149" s="13">
        <f t="shared" si="51"/>
        <v>0.92973354819858167</v>
      </c>
      <c r="AA149" s="15"/>
      <c r="AB149" s="33">
        <f t="shared" si="50"/>
        <v>0.92973354819858167</v>
      </c>
      <c r="AD149" s="15">
        <f t="shared" si="43"/>
        <v>30690</v>
      </c>
      <c r="AE149" s="28">
        <f t="shared" si="40"/>
        <v>0</v>
      </c>
      <c r="AF149" s="32">
        <f t="shared" si="52"/>
        <v>0</v>
      </c>
      <c r="AH149" s="29">
        <v>57.75</v>
      </c>
      <c r="AI149" s="32">
        <v>84.38</v>
      </c>
      <c r="AJ149" s="91"/>
      <c r="AL149" s="15">
        <v>11737</v>
      </c>
      <c r="AM149" s="15">
        <v>12145.86</v>
      </c>
      <c r="AN149" s="35">
        <f t="shared" si="39"/>
        <v>3.3662498991425933E-2</v>
      </c>
      <c r="AO149" s="15">
        <v>1203.07</v>
      </c>
      <c r="AP149" s="93" t="s">
        <v>60</v>
      </c>
      <c r="AR149" s="11">
        <v>939</v>
      </c>
      <c r="AS149" s="15">
        <v>311</v>
      </c>
      <c r="AT149" s="36">
        <f t="shared" si="44"/>
        <v>1250</v>
      </c>
      <c r="AU149" s="12">
        <f t="shared" si="45"/>
        <v>1.0006172760327405</v>
      </c>
      <c r="AV149" s="12">
        <f t="shared" si="46"/>
        <v>-7.0883727834158861E-2</v>
      </c>
      <c r="AX149" s="92">
        <f t="shared" si="49"/>
        <v>35.404761904761905</v>
      </c>
      <c r="AY149" s="92">
        <f t="shared" si="49"/>
        <v>35.221428571428568</v>
      </c>
      <c r="AZ149" s="92">
        <f t="shared" si="49"/>
        <v>57.273809523809526</v>
      </c>
      <c r="BA149" s="92">
        <f t="shared" si="49"/>
        <v>59.000000000000007</v>
      </c>
      <c r="BB149" s="92">
        <f t="shared" si="49"/>
        <v>47.733333333333327</v>
      </c>
      <c r="BC149" s="92">
        <f t="shared" si="49"/>
        <v>40.704761904761902</v>
      </c>
    </row>
    <row r="150" spans="2:55" ht="15.6" customHeight="1" x14ac:dyDescent="0.2">
      <c r="B150" s="25">
        <v>45429</v>
      </c>
      <c r="C150" s="26">
        <v>9600</v>
      </c>
      <c r="D150" s="27">
        <v>12341</v>
      </c>
      <c r="E150" s="27">
        <v>3006</v>
      </c>
      <c r="F150" s="27">
        <v>2724</v>
      </c>
      <c r="G150" s="28">
        <v>3053</v>
      </c>
      <c r="H150" s="14">
        <f t="shared" si="53"/>
        <v>30724</v>
      </c>
      <c r="I150" s="29">
        <v>1136.93</v>
      </c>
      <c r="J150" s="29">
        <v>1132.57</v>
      </c>
      <c r="K150" s="29">
        <v>1221.3699999999999</v>
      </c>
      <c r="L150" s="29">
        <v>1217.53</v>
      </c>
      <c r="M150" s="29">
        <v>1183.58</v>
      </c>
      <c r="N150" s="15">
        <f t="shared" si="55"/>
        <v>1155.22</v>
      </c>
      <c r="O150" s="16">
        <f t="shared" si="47"/>
        <v>35493.03</v>
      </c>
      <c r="P150" s="30">
        <v>1.4870000000000001</v>
      </c>
      <c r="Q150" s="30">
        <v>1.4661999999999999</v>
      </c>
      <c r="R150" s="30">
        <v>2.4056000000000002</v>
      </c>
      <c r="S150" s="30">
        <v>2.4780000000000002</v>
      </c>
      <c r="T150" s="31">
        <v>2.0842000000000001</v>
      </c>
      <c r="U150" s="17">
        <f t="shared" si="48"/>
        <v>1.7157</v>
      </c>
      <c r="W150" s="11">
        <f t="shared" si="54"/>
        <v>1255.0938666666666</v>
      </c>
      <c r="X150" s="102">
        <v>1170.0699999999997</v>
      </c>
      <c r="Y150" s="113"/>
      <c r="Z150" s="13">
        <f t="shared" si="51"/>
        <v>0.93225696585349671</v>
      </c>
      <c r="AA150" s="15"/>
      <c r="AB150" s="33">
        <f t="shared" si="50"/>
        <v>0.93225696585349682</v>
      </c>
      <c r="AD150" s="15">
        <f t="shared" si="43"/>
        <v>30724</v>
      </c>
      <c r="AE150" s="28">
        <f t="shared" si="40"/>
        <v>0</v>
      </c>
      <c r="AF150" s="32">
        <f t="shared" si="52"/>
        <v>7.0574515120824802E-12</v>
      </c>
      <c r="AH150" s="29">
        <v>57.57</v>
      </c>
      <c r="AI150" s="32">
        <v>77.17</v>
      </c>
      <c r="AJ150" s="91"/>
      <c r="AL150" s="15">
        <v>12309</v>
      </c>
      <c r="AM150" s="15">
        <v>12308.59</v>
      </c>
      <c r="AN150" s="35">
        <f t="shared" si="39"/>
        <v>-3.3310070446724969E-5</v>
      </c>
      <c r="AO150" s="15">
        <v>1205.1099999999999</v>
      </c>
      <c r="AP150" s="93" t="s">
        <v>56</v>
      </c>
      <c r="AR150" s="11">
        <v>948</v>
      </c>
      <c r="AS150" s="15">
        <v>306</v>
      </c>
      <c r="AT150" s="36">
        <f t="shared" si="44"/>
        <v>1254</v>
      </c>
      <c r="AU150" s="12">
        <f t="shared" si="45"/>
        <v>0.99912845828051755</v>
      </c>
      <c r="AV150" s="12">
        <f t="shared" si="46"/>
        <v>-6.6871492427020729E-2</v>
      </c>
      <c r="AX150" s="92">
        <f t="shared" si="49"/>
        <v>35.404761904761905</v>
      </c>
      <c r="AY150" s="92">
        <f t="shared" si="49"/>
        <v>34.909523809523805</v>
      </c>
      <c r="AZ150" s="92">
        <f t="shared" si="49"/>
        <v>57.276190476190479</v>
      </c>
      <c r="BA150" s="92">
        <f t="shared" si="49"/>
        <v>59.000000000000007</v>
      </c>
      <c r="BB150" s="92">
        <f t="shared" si="49"/>
        <v>49.623809523809527</v>
      </c>
      <c r="BC150" s="92">
        <f t="shared" si="49"/>
        <v>40.849999999999994</v>
      </c>
    </row>
    <row r="151" spans="2:55" ht="15.6" customHeight="1" x14ac:dyDescent="0.2">
      <c r="B151" s="25">
        <v>45430</v>
      </c>
      <c r="C151" s="26">
        <v>8317</v>
      </c>
      <c r="D151" s="27">
        <v>12512</v>
      </c>
      <c r="E151" s="27">
        <v>3092</v>
      </c>
      <c r="F151" s="27">
        <v>2689</v>
      </c>
      <c r="G151" s="28">
        <v>3009</v>
      </c>
      <c r="H151" s="14">
        <f t="shared" si="53"/>
        <v>29619</v>
      </c>
      <c r="I151" s="29">
        <v>1136.93</v>
      </c>
      <c r="J151" s="29">
        <v>1130.5899999999999</v>
      </c>
      <c r="K151" s="29">
        <v>1218.6600000000001</v>
      </c>
      <c r="L151" s="29">
        <v>1217.53</v>
      </c>
      <c r="M151" s="29">
        <v>1182.6199999999999</v>
      </c>
      <c r="N151" s="15">
        <f t="shared" si="55"/>
        <v>1154.74</v>
      </c>
      <c r="O151" s="16">
        <f t="shared" si="47"/>
        <v>34202.33</v>
      </c>
      <c r="P151" s="30">
        <v>1.4870000000000001</v>
      </c>
      <c r="Q151" s="30">
        <v>1.4358</v>
      </c>
      <c r="R151" s="30">
        <v>2.3696999999999999</v>
      </c>
      <c r="S151" s="30">
        <v>2.4780000000000002</v>
      </c>
      <c r="T151" s="31">
        <v>2.0790000000000002</v>
      </c>
      <c r="U151" s="17">
        <f t="shared" si="48"/>
        <v>1.7076</v>
      </c>
      <c r="W151" s="11">
        <f t="shared" si="54"/>
        <v>1204.2446190476189</v>
      </c>
      <c r="X151" s="102">
        <v>1139.110000000001</v>
      </c>
      <c r="Y151" s="113"/>
      <c r="Z151" s="13">
        <f t="shared" si="51"/>
        <v>0.94591246826651398</v>
      </c>
      <c r="AA151" s="15"/>
      <c r="AB151" s="33">
        <f t="shared" si="50"/>
        <v>0.94591246826651398</v>
      </c>
      <c r="AD151" s="15">
        <f t="shared" si="43"/>
        <v>29619</v>
      </c>
      <c r="AE151" s="28">
        <f t="shared" si="40"/>
        <v>0</v>
      </c>
      <c r="AF151" s="32">
        <f t="shared" si="52"/>
        <v>0</v>
      </c>
      <c r="AH151" s="29">
        <v>57.35</v>
      </c>
      <c r="AI151" s="32">
        <v>83.84</v>
      </c>
      <c r="AJ151" s="91"/>
      <c r="AL151" s="15">
        <v>11973</v>
      </c>
      <c r="AM151" s="15">
        <v>11972.64</v>
      </c>
      <c r="AN151" s="35">
        <f t="shared" si="39"/>
        <v>-3.0068556308431732E-5</v>
      </c>
      <c r="AO151" s="15">
        <v>1192.1500000000001</v>
      </c>
      <c r="AP151" s="93" t="s">
        <v>60</v>
      </c>
      <c r="AR151" s="11">
        <v>920</v>
      </c>
      <c r="AS151" s="15">
        <v>281</v>
      </c>
      <c r="AT151" s="36">
        <f t="shared" si="44"/>
        <v>1201</v>
      </c>
      <c r="AU151" s="12">
        <f t="shared" si="45"/>
        <v>0.99730568109145057</v>
      </c>
      <c r="AV151" s="12">
        <f t="shared" si="46"/>
        <v>-5.1393212824936585E-2</v>
      </c>
      <c r="AX151" s="92">
        <f t="shared" si="49"/>
        <v>35.404761904761905</v>
      </c>
      <c r="AY151" s="92">
        <f t="shared" si="49"/>
        <v>34.185714285714283</v>
      </c>
      <c r="AZ151" s="92">
        <f t="shared" si="49"/>
        <v>56.421428571428564</v>
      </c>
      <c r="BA151" s="92">
        <f t="shared" si="49"/>
        <v>59.000000000000007</v>
      </c>
      <c r="BB151" s="92">
        <f t="shared" si="49"/>
        <v>49.5</v>
      </c>
      <c r="BC151" s="92">
        <f t="shared" si="49"/>
        <v>40.657142857142858</v>
      </c>
    </row>
    <row r="152" spans="2:55" ht="15.6" customHeight="1" x14ac:dyDescent="0.2">
      <c r="B152" s="25">
        <v>45431</v>
      </c>
      <c r="C152" s="26">
        <v>5938</v>
      </c>
      <c r="D152" s="27">
        <v>12578</v>
      </c>
      <c r="E152" s="27">
        <v>3046</v>
      </c>
      <c r="F152" s="27">
        <v>2634</v>
      </c>
      <c r="G152" s="28">
        <v>3146</v>
      </c>
      <c r="H152" s="14">
        <f t="shared" si="53"/>
        <v>27342</v>
      </c>
      <c r="I152" s="29">
        <v>1136.93</v>
      </c>
      <c r="J152" s="29">
        <v>1126.98</v>
      </c>
      <c r="K152" s="29">
        <v>1217.58</v>
      </c>
      <c r="L152" s="29">
        <v>1217.53</v>
      </c>
      <c r="M152" s="29">
        <v>1176.07</v>
      </c>
      <c r="N152" s="15">
        <f t="shared" si="55"/>
        <v>1153.6099999999999</v>
      </c>
      <c r="O152" s="16">
        <f t="shared" si="47"/>
        <v>31541.88</v>
      </c>
      <c r="P152" s="30">
        <v>1.4870000000000001</v>
      </c>
      <c r="Q152" s="30">
        <v>1.3966000000000001</v>
      </c>
      <c r="R152" s="30">
        <v>2.3635000000000002</v>
      </c>
      <c r="S152" s="30">
        <v>2.4780000000000002</v>
      </c>
      <c r="T152" s="31">
        <v>1.9631000000000001</v>
      </c>
      <c r="U152" s="17">
        <f t="shared" si="48"/>
        <v>1.6933</v>
      </c>
      <c r="W152" s="11">
        <f t="shared" si="54"/>
        <v>1102.3434857142859</v>
      </c>
      <c r="X152" s="102">
        <v>1001.9699999999993</v>
      </c>
      <c r="Y152" s="113"/>
      <c r="Z152" s="13">
        <f t="shared" si="51"/>
        <v>0.9089453632056913</v>
      </c>
      <c r="AA152" s="15"/>
      <c r="AB152" s="33">
        <f t="shared" si="50"/>
        <v>0.9089453632056913</v>
      </c>
      <c r="AD152" s="15">
        <f t="shared" si="43"/>
        <v>27342</v>
      </c>
      <c r="AE152" s="28">
        <f t="shared" si="40"/>
        <v>0</v>
      </c>
      <c r="AF152" s="32">
        <f t="shared" si="52"/>
        <v>0</v>
      </c>
      <c r="AH152" s="29">
        <v>57.35</v>
      </c>
      <c r="AI152" s="32">
        <v>83.84</v>
      </c>
      <c r="AJ152" s="91"/>
      <c r="AL152" s="15">
        <v>11467</v>
      </c>
      <c r="AM152" s="15">
        <v>11276.8</v>
      </c>
      <c r="AN152" s="35">
        <f t="shared" si="39"/>
        <v>-1.6866486946651597E-2</v>
      </c>
      <c r="AO152" s="15">
        <v>1161.97</v>
      </c>
      <c r="AP152" s="93" t="s">
        <v>60</v>
      </c>
      <c r="AR152" s="11">
        <v>842</v>
      </c>
      <c r="AS152" s="15">
        <v>248</v>
      </c>
      <c r="AT152" s="36">
        <f t="shared" si="44"/>
        <v>1090</v>
      </c>
      <c r="AU152" s="12">
        <f t="shared" si="45"/>
        <v>0.98880250495943411</v>
      </c>
      <c r="AV152" s="12">
        <f t="shared" si="46"/>
        <v>-7.9857141753742811E-2</v>
      </c>
      <c r="AX152" s="92">
        <f t="shared" si="49"/>
        <v>35.404761904761905</v>
      </c>
      <c r="AY152" s="92">
        <f t="shared" si="49"/>
        <v>33.25238095238096</v>
      </c>
      <c r="AZ152" s="92">
        <f t="shared" si="49"/>
        <v>56.273809523809526</v>
      </c>
      <c r="BA152" s="92">
        <f t="shared" si="49"/>
        <v>59.000000000000007</v>
      </c>
      <c r="BB152" s="92">
        <f t="shared" si="49"/>
        <v>46.740476190476194</v>
      </c>
      <c r="BC152" s="92">
        <f t="shared" si="49"/>
        <v>40.31666666666667</v>
      </c>
    </row>
    <row r="153" spans="2:55" ht="15.6" customHeight="1" x14ac:dyDescent="0.2">
      <c r="B153" s="25">
        <v>45432</v>
      </c>
      <c r="C153" s="26">
        <v>5736</v>
      </c>
      <c r="D153" s="27">
        <v>12289</v>
      </c>
      <c r="E153" s="27">
        <v>3066</v>
      </c>
      <c r="F153" s="27">
        <v>2687</v>
      </c>
      <c r="G153" s="28">
        <v>3791</v>
      </c>
      <c r="H153" s="14">
        <f t="shared" si="53"/>
        <v>27569</v>
      </c>
      <c r="I153" s="29">
        <v>1136.93</v>
      </c>
      <c r="J153" s="29">
        <v>1126.28</v>
      </c>
      <c r="K153" s="29">
        <v>1216.3900000000001</v>
      </c>
      <c r="L153" s="29">
        <v>1217.53</v>
      </c>
      <c r="M153" s="29">
        <v>1158.8499999999999</v>
      </c>
      <c r="N153" s="15">
        <f t="shared" si="55"/>
        <v>1151.8900000000001</v>
      </c>
      <c r="O153" s="16">
        <f t="shared" si="47"/>
        <v>31756.44</v>
      </c>
      <c r="P153" s="30">
        <v>1.4870000000000001</v>
      </c>
      <c r="Q153" s="30">
        <v>1.3897999999999999</v>
      </c>
      <c r="R153" s="30">
        <v>2.3448000000000002</v>
      </c>
      <c r="S153" s="30">
        <v>2.4780000000000002</v>
      </c>
      <c r="T153" s="31">
        <v>1.7267999999999999</v>
      </c>
      <c r="U153" s="17">
        <f t="shared" si="48"/>
        <v>1.6686000000000001</v>
      </c>
      <c r="W153" s="11">
        <f t="shared" si="54"/>
        <v>1095.2982333333332</v>
      </c>
      <c r="X153" s="102">
        <v>1022.4700000000007</v>
      </c>
      <c r="Y153" s="113"/>
      <c r="Z153" s="13">
        <f t="shared" si="51"/>
        <v>0.93350830749384706</v>
      </c>
      <c r="AA153" s="15"/>
      <c r="AB153" s="33">
        <f t="shared" si="50"/>
        <v>0.93350830749384706</v>
      </c>
      <c r="AD153" s="15">
        <f t="shared" si="43"/>
        <v>27569</v>
      </c>
      <c r="AE153" s="28">
        <f t="shared" si="40"/>
        <v>0</v>
      </c>
      <c r="AF153" s="32">
        <f t="shared" si="52"/>
        <v>-3.5711991586140354E-12</v>
      </c>
      <c r="AH153" s="29">
        <v>57.48</v>
      </c>
      <c r="AI153" s="32">
        <v>80.72</v>
      </c>
      <c r="AJ153" s="91"/>
      <c r="AL153" s="15">
        <v>12270</v>
      </c>
      <c r="AM153" s="15">
        <v>12269.81</v>
      </c>
      <c r="AN153" s="35">
        <f t="shared" si="39"/>
        <v>-1.5485162361968876E-5</v>
      </c>
      <c r="AO153" s="15">
        <v>1178.5</v>
      </c>
      <c r="AP153" s="93" t="s">
        <v>60</v>
      </c>
      <c r="AR153" s="11">
        <v>837.9</v>
      </c>
      <c r="AS153" s="15">
        <v>258</v>
      </c>
      <c r="AT153" s="36">
        <f t="shared" si="44"/>
        <v>1095.9000000000001</v>
      </c>
      <c r="AU153" s="12">
        <f t="shared" si="45"/>
        <v>1.0005494089631055</v>
      </c>
      <c r="AV153" s="12">
        <f t="shared" si="46"/>
        <v>-6.7041101469258457E-2</v>
      </c>
      <c r="AX153" s="92">
        <f t="shared" si="49"/>
        <v>35.404761904761905</v>
      </c>
      <c r="AY153" s="92">
        <f t="shared" si="49"/>
        <v>33.090476190476188</v>
      </c>
      <c r="AZ153" s="92">
        <f t="shared" si="49"/>
        <v>55.828571428571436</v>
      </c>
      <c r="BA153" s="92">
        <f t="shared" si="49"/>
        <v>59.000000000000007</v>
      </c>
      <c r="BB153" s="92">
        <f t="shared" si="49"/>
        <v>41.114285714285714</v>
      </c>
      <c r="BC153" s="92">
        <f t="shared" si="49"/>
        <v>39.728571428571435</v>
      </c>
    </row>
    <row r="154" spans="2:55" ht="15.6" customHeight="1" x14ac:dyDescent="0.2">
      <c r="B154" s="25">
        <v>45433</v>
      </c>
      <c r="C154" s="26">
        <v>2600</v>
      </c>
      <c r="D154" s="27">
        <v>12183</v>
      </c>
      <c r="E154" s="27">
        <v>3355</v>
      </c>
      <c r="F154" s="27">
        <v>2692</v>
      </c>
      <c r="G154" s="28">
        <v>3753</v>
      </c>
      <c r="H154" s="14">
        <f t="shared" si="53"/>
        <v>24583</v>
      </c>
      <c r="I154" s="29">
        <v>1143.53</v>
      </c>
      <c r="J154" s="29">
        <v>1128.96</v>
      </c>
      <c r="K154" s="29">
        <v>1221.0999999999999</v>
      </c>
      <c r="L154" s="29">
        <v>1209.3800000000001</v>
      </c>
      <c r="M154" s="29">
        <v>1163.49</v>
      </c>
      <c r="N154" s="15">
        <f t="shared" si="55"/>
        <v>1157.1500000000001</v>
      </c>
      <c r="O154" s="16">
        <f t="shared" si="47"/>
        <v>28446.32</v>
      </c>
      <c r="P154" s="30">
        <v>1.3511</v>
      </c>
      <c r="Q154" s="30">
        <v>1.4200999999999999</v>
      </c>
      <c r="R154" s="30">
        <v>2.4045000000000001</v>
      </c>
      <c r="S154" s="30">
        <v>2.3506</v>
      </c>
      <c r="T154" s="31">
        <v>1.7864</v>
      </c>
      <c r="U154" s="17">
        <f t="shared" si="48"/>
        <v>1.7050000000000001</v>
      </c>
      <c r="W154" s="11">
        <f t="shared" si="54"/>
        <v>997.93357619047606</v>
      </c>
      <c r="X154" s="102">
        <v>925.58999999999992</v>
      </c>
      <c r="Y154" s="113"/>
      <c r="Z154" s="13">
        <f t="shared" si="51"/>
        <v>0.92750662176670973</v>
      </c>
      <c r="AA154" s="15"/>
      <c r="AB154" s="33">
        <f t="shared" si="50"/>
        <v>0.92750662176670973</v>
      </c>
      <c r="AD154" s="15">
        <f t="shared" si="43"/>
        <v>24583</v>
      </c>
      <c r="AE154" s="28">
        <f t="shared" si="40"/>
        <v>0</v>
      </c>
      <c r="AF154" s="32">
        <f t="shared" si="52"/>
        <v>0</v>
      </c>
      <c r="AH154" s="29">
        <v>57.49</v>
      </c>
      <c r="AI154" s="32">
        <v>80.72</v>
      </c>
      <c r="AJ154" s="91"/>
      <c r="AL154" s="15">
        <v>12170</v>
      </c>
      <c r="AM154" s="15">
        <v>12682.54</v>
      </c>
      <c r="AN154" s="35">
        <f t="shared" ref="AN154:AN175" si="56">+(AM154-AL154)/AM154</f>
        <v>4.0413040290036603E-2</v>
      </c>
      <c r="AO154" s="15">
        <v>1113.83</v>
      </c>
      <c r="AP154" s="93" t="s">
        <v>60</v>
      </c>
      <c r="AR154" s="11">
        <v>753.17</v>
      </c>
      <c r="AS154" s="15">
        <v>243.01</v>
      </c>
      <c r="AT154" s="36">
        <f t="shared" si="44"/>
        <v>996.18</v>
      </c>
      <c r="AU154" s="12">
        <f t="shared" si="45"/>
        <v>0.99824279267446814</v>
      </c>
      <c r="AV154" s="12">
        <f t="shared" si="46"/>
        <v>-7.0736170907758411E-2</v>
      </c>
      <c r="AX154" s="92">
        <f t="shared" si="49"/>
        <v>32.169047619047618</v>
      </c>
      <c r="AY154" s="92">
        <f t="shared" si="49"/>
        <v>33.811904761904756</v>
      </c>
      <c r="AZ154" s="92">
        <f t="shared" si="49"/>
        <v>57.25</v>
      </c>
      <c r="BA154" s="92">
        <f t="shared" si="49"/>
        <v>55.966666666666661</v>
      </c>
      <c r="BB154" s="92">
        <f t="shared" si="49"/>
        <v>42.533333333333331</v>
      </c>
      <c r="BC154" s="92">
        <f t="shared" si="49"/>
        <v>40.595238095238095</v>
      </c>
    </row>
    <row r="155" spans="2:55" ht="15.6" customHeight="1" x14ac:dyDescent="0.2">
      <c r="B155" s="25">
        <v>45434</v>
      </c>
      <c r="C155" s="26">
        <v>2600</v>
      </c>
      <c r="D155" s="27">
        <v>12355</v>
      </c>
      <c r="E155" s="27">
        <v>3796</v>
      </c>
      <c r="F155" s="27">
        <v>2697</v>
      </c>
      <c r="G155" s="28">
        <v>3359</v>
      </c>
      <c r="H155" s="14">
        <f t="shared" si="53"/>
        <v>24807</v>
      </c>
      <c r="I155" s="29">
        <v>1145.1400000000001</v>
      </c>
      <c r="J155" s="29">
        <v>1125.19</v>
      </c>
      <c r="K155" s="29">
        <v>1224.67</v>
      </c>
      <c r="L155" s="29">
        <v>1209.3800000000001</v>
      </c>
      <c r="M155" s="29">
        <v>1170.08</v>
      </c>
      <c r="N155" s="15">
        <f t="shared" si="55"/>
        <v>1157.73</v>
      </c>
      <c r="O155" s="16">
        <f t="shared" si="47"/>
        <v>28719.93</v>
      </c>
      <c r="P155" s="30">
        <v>1.3855</v>
      </c>
      <c r="Q155" s="30">
        <v>1.3714999999999999</v>
      </c>
      <c r="R155" s="30">
        <v>2.4382000000000001</v>
      </c>
      <c r="S155" s="30">
        <v>2.3506</v>
      </c>
      <c r="T155" s="31">
        <v>1.8655999999999999</v>
      </c>
      <c r="U155" s="17">
        <f t="shared" si="48"/>
        <v>1.7095</v>
      </c>
      <c r="W155" s="11">
        <f t="shared" si="54"/>
        <v>1009.73115</v>
      </c>
      <c r="X155" s="102">
        <v>944.47000000000025</v>
      </c>
      <c r="Y155" s="113"/>
      <c r="Z155" s="13">
        <f t="shared" si="51"/>
        <v>0.93536779567511641</v>
      </c>
      <c r="AA155" s="15"/>
      <c r="AB155" s="33">
        <f t="shared" si="50"/>
        <v>0.93536779567511641</v>
      </c>
      <c r="AD155" s="15">
        <f t="shared" si="43"/>
        <v>24807</v>
      </c>
      <c r="AE155" s="28">
        <f t="shared" si="40"/>
        <v>0</v>
      </c>
      <c r="AF155" s="32">
        <f t="shared" si="52"/>
        <v>0</v>
      </c>
      <c r="AH155" s="29">
        <v>57.34</v>
      </c>
      <c r="AI155" s="32">
        <v>83.82</v>
      </c>
      <c r="AJ155" s="91"/>
      <c r="AL155" s="15">
        <v>12127</v>
      </c>
      <c r="AM155" s="15">
        <v>12642.39</v>
      </c>
      <c r="AN155" s="35">
        <f t="shared" si="56"/>
        <v>4.0766817033804484E-2</v>
      </c>
      <c r="AO155" s="15">
        <v>1124.5899999999999</v>
      </c>
      <c r="AP155" s="93" t="s">
        <v>60</v>
      </c>
      <c r="AR155" s="11">
        <v>756.08</v>
      </c>
      <c r="AS155" s="15">
        <v>232.57</v>
      </c>
      <c r="AT155" s="36">
        <f t="shared" si="44"/>
        <v>988.65000000000009</v>
      </c>
      <c r="AU155" s="12">
        <f t="shared" si="45"/>
        <v>0.97912201678634969</v>
      </c>
      <c r="AV155" s="12">
        <f t="shared" si="46"/>
        <v>-4.3754221111233282E-2</v>
      </c>
      <c r="AX155" s="92">
        <f t="shared" si="49"/>
        <v>32.988095238095241</v>
      </c>
      <c r="AY155" s="92">
        <f t="shared" si="49"/>
        <v>32.654761904761905</v>
      </c>
      <c r="AZ155" s="92">
        <f t="shared" si="49"/>
        <v>58.05238095238095</v>
      </c>
      <c r="BA155" s="92">
        <f t="shared" si="49"/>
        <v>55.966666666666661</v>
      </c>
      <c r="BB155" s="92">
        <f t="shared" si="49"/>
        <v>44.419047619047618</v>
      </c>
      <c r="BC155" s="92">
        <f t="shared" si="49"/>
        <v>40.702380952380956</v>
      </c>
    </row>
    <row r="156" spans="2:55" ht="15.6" customHeight="1" x14ac:dyDescent="0.2">
      <c r="B156" s="25">
        <v>45435</v>
      </c>
      <c r="C156" s="26">
        <v>2600</v>
      </c>
      <c r="D156" s="27">
        <v>12785</v>
      </c>
      <c r="E156" s="27">
        <v>3444</v>
      </c>
      <c r="F156" s="27">
        <v>2646</v>
      </c>
      <c r="G156" s="28">
        <v>3725</v>
      </c>
      <c r="H156" s="14">
        <f t="shared" si="53"/>
        <v>25200</v>
      </c>
      <c r="I156" s="29">
        <v>1145.68</v>
      </c>
      <c r="J156" s="29">
        <v>1127.3499999999999</v>
      </c>
      <c r="K156" s="29">
        <v>1223.19</v>
      </c>
      <c r="L156" s="29">
        <v>1209.3800000000001</v>
      </c>
      <c r="M156" s="29">
        <v>1168.9000000000001</v>
      </c>
      <c r="N156" s="15">
        <f t="shared" si="55"/>
        <v>1157.0899999999999</v>
      </c>
      <c r="O156" s="16">
        <f t="shared" si="47"/>
        <v>29158.78</v>
      </c>
      <c r="P156" s="30">
        <v>1.3855999999999999</v>
      </c>
      <c r="Q156" s="30">
        <v>1.405</v>
      </c>
      <c r="R156" s="30">
        <v>2.4095</v>
      </c>
      <c r="S156" s="30">
        <v>2.3506</v>
      </c>
      <c r="T156" s="31">
        <v>1.8321000000000001</v>
      </c>
      <c r="U156" s="17">
        <f t="shared" si="48"/>
        <v>1.7027000000000001</v>
      </c>
      <c r="W156" s="11">
        <f t="shared" si="54"/>
        <v>1021.62055</v>
      </c>
      <c r="X156" s="102">
        <v>961.76999999999964</v>
      </c>
      <c r="Y156" s="113"/>
      <c r="Z156" s="13">
        <f t="shared" si="51"/>
        <v>0.94141606685574175</v>
      </c>
      <c r="AA156" s="15"/>
      <c r="AB156" s="33">
        <f t="shared" si="50"/>
        <v>0.94141606685574175</v>
      </c>
      <c r="AD156" s="15">
        <f t="shared" si="43"/>
        <v>25200</v>
      </c>
      <c r="AE156" s="28">
        <f t="shared" si="40"/>
        <v>0</v>
      </c>
      <c r="AF156" s="32">
        <f t="shared" si="52"/>
        <v>0</v>
      </c>
      <c r="AH156" s="29">
        <v>57.49</v>
      </c>
      <c r="AI156" s="32">
        <v>83.82</v>
      </c>
      <c r="AJ156" s="91"/>
      <c r="AL156" s="15">
        <v>12109</v>
      </c>
      <c r="AM156" s="15">
        <v>11870.2</v>
      </c>
      <c r="AN156" s="35">
        <f t="shared" si="56"/>
        <v>-2.0117605432090381E-2</v>
      </c>
      <c r="AO156" s="15">
        <v>1139.0899999999999</v>
      </c>
      <c r="AP156" s="93" t="s">
        <v>60</v>
      </c>
      <c r="AR156" s="11">
        <v>788.46</v>
      </c>
      <c r="AS156" s="15">
        <v>240.41</v>
      </c>
      <c r="AT156" s="36">
        <f t="shared" si="44"/>
        <v>1028.8700000000001</v>
      </c>
      <c r="AU156" s="12">
        <f t="shared" si="45"/>
        <v>1.0070960299300951</v>
      </c>
      <c r="AV156" s="12">
        <f t="shared" si="46"/>
        <v>-6.5679963074353309E-2</v>
      </c>
      <c r="AX156" s="92">
        <f t="shared" si="49"/>
        <v>32.990476190476187</v>
      </c>
      <c r="AY156" s="92">
        <f t="shared" si="49"/>
        <v>33.452380952380956</v>
      </c>
      <c r="AZ156" s="92">
        <f t="shared" si="49"/>
        <v>57.36904761904762</v>
      </c>
      <c r="BA156" s="92">
        <f t="shared" si="49"/>
        <v>55.966666666666661</v>
      </c>
      <c r="BB156" s="92">
        <f t="shared" si="49"/>
        <v>43.621428571428574</v>
      </c>
      <c r="BC156" s="92">
        <f t="shared" si="49"/>
        <v>40.540476190476198</v>
      </c>
    </row>
    <row r="157" spans="2:55" ht="15.6" customHeight="1" x14ac:dyDescent="0.2">
      <c r="B157" s="25">
        <v>45436</v>
      </c>
      <c r="C157" s="26">
        <v>2615</v>
      </c>
      <c r="D157" s="27">
        <v>12429</v>
      </c>
      <c r="E157" s="27">
        <v>3577</v>
      </c>
      <c r="F157" s="27">
        <v>2601</v>
      </c>
      <c r="G157" s="28">
        <v>3370</v>
      </c>
      <c r="H157" s="14">
        <f t="shared" si="53"/>
        <v>24592</v>
      </c>
      <c r="I157" s="29">
        <v>1146.43</v>
      </c>
      <c r="J157" s="29">
        <v>1128.95</v>
      </c>
      <c r="K157" s="29">
        <v>1220.44</v>
      </c>
      <c r="L157" s="29">
        <v>1209.3800000000001</v>
      </c>
      <c r="M157" s="29">
        <v>1182.95</v>
      </c>
      <c r="N157" s="15">
        <f t="shared" si="55"/>
        <v>1160.02</v>
      </c>
      <c r="O157" s="16">
        <f t="shared" si="47"/>
        <v>28527.29</v>
      </c>
      <c r="P157" s="30">
        <v>1.3982000000000001</v>
      </c>
      <c r="Q157" s="30">
        <v>1.4220999999999999</v>
      </c>
      <c r="R157" s="30">
        <v>2.399</v>
      </c>
      <c r="S157" s="30">
        <v>2.3506</v>
      </c>
      <c r="T157" s="31">
        <v>2.0152999999999999</v>
      </c>
      <c r="U157" s="17">
        <f t="shared" si="48"/>
        <v>1.7411000000000001</v>
      </c>
      <c r="W157" s="11">
        <f t="shared" si="54"/>
        <v>1019.4825833333334</v>
      </c>
      <c r="X157" s="102">
        <v>954.25999999999954</v>
      </c>
      <c r="Y157" s="113"/>
      <c r="Z157" s="13">
        <f t="shared" si="51"/>
        <v>0.93602383758231555</v>
      </c>
      <c r="AA157" s="15"/>
      <c r="AB157" s="33">
        <f t="shared" si="50"/>
        <v>0.93602383758231555</v>
      </c>
      <c r="AD157" s="15">
        <f t="shared" si="43"/>
        <v>24592</v>
      </c>
      <c r="AE157" s="28">
        <f t="shared" si="40"/>
        <v>0</v>
      </c>
      <c r="AF157" s="32">
        <f t="shared" si="52"/>
        <v>0</v>
      </c>
      <c r="AH157" s="29">
        <v>57.31</v>
      </c>
      <c r="AI157" s="32">
        <v>76.8</v>
      </c>
      <c r="AJ157" s="91"/>
      <c r="AL157" s="15">
        <v>11879</v>
      </c>
      <c r="AM157" s="15">
        <v>11577.56</v>
      </c>
      <c r="AN157" s="35">
        <f t="shared" si="56"/>
        <v>-2.603657420043606E-2</v>
      </c>
      <c r="AO157" s="15">
        <v>1136.03</v>
      </c>
      <c r="AP157" s="93" t="s">
        <v>60</v>
      </c>
      <c r="AR157" s="11">
        <v>781.13</v>
      </c>
      <c r="AS157" s="15">
        <v>240.98</v>
      </c>
      <c r="AT157" s="36">
        <f t="shared" si="44"/>
        <v>1022.11</v>
      </c>
      <c r="AU157" s="12">
        <f t="shared" si="45"/>
        <v>1.0025772060353164</v>
      </c>
      <c r="AV157" s="12">
        <f t="shared" si="46"/>
        <v>-6.6553368453000861E-2</v>
      </c>
      <c r="AX157" s="92">
        <f t="shared" si="49"/>
        <v>33.290476190476191</v>
      </c>
      <c r="AY157" s="92">
        <f t="shared" si="49"/>
        <v>33.859523809523807</v>
      </c>
      <c r="AZ157" s="92">
        <f t="shared" si="49"/>
        <v>57.11904761904762</v>
      </c>
      <c r="BA157" s="92">
        <f t="shared" si="49"/>
        <v>55.966666666666661</v>
      </c>
      <c r="BB157" s="92">
        <f t="shared" si="49"/>
        <v>47.983333333333327</v>
      </c>
      <c r="BC157" s="92">
        <f t="shared" si="49"/>
        <v>41.454761904761902</v>
      </c>
    </row>
    <row r="158" spans="2:55" ht="15.6" customHeight="1" x14ac:dyDescent="0.2">
      <c r="B158" s="25">
        <v>45437</v>
      </c>
      <c r="C158" s="26">
        <v>2620</v>
      </c>
      <c r="D158" s="27">
        <v>12572</v>
      </c>
      <c r="E158" s="27">
        <v>3889</v>
      </c>
      <c r="F158" s="27">
        <v>2527</v>
      </c>
      <c r="G158" s="28">
        <v>3142</v>
      </c>
      <c r="H158" s="14">
        <f t="shared" si="53"/>
        <v>24750</v>
      </c>
      <c r="I158" s="29">
        <v>1148.01</v>
      </c>
      <c r="J158" s="29">
        <v>1128.54</v>
      </c>
      <c r="K158" s="29">
        <v>1222.71</v>
      </c>
      <c r="L158" s="29">
        <v>1209.3800000000001</v>
      </c>
      <c r="M158" s="29">
        <v>1187.23</v>
      </c>
      <c r="N158" s="15">
        <f t="shared" si="55"/>
        <v>1161.0999999999999</v>
      </c>
      <c r="O158" s="16">
        <f t="shared" si="47"/>
        <v>28737.29</v>
      </c>
      <c r="P158" s="30">
        <v>1.4159999999999999</v>
      </c>
      <c r="Q158" s="30">
        <v>1.4159999999999999</v>
      </c>
      <c r="R158" s="30">
        <v>2.4016000000000002</v>
      </c>
      <c r="S158" s="30">
        <v>2.3506</v>
      </c>
      <c r="T158" s="31">
        <v>2.0687000000000002</v>
      </c>
      <c r="U158" s="17">
        <f t="shared" si="48"/>
        <v>1.7492000000000001</v>
      </c>
      <c r="W158" s="11">
        <f t="shared" si="54"/>
        <v>1030.750380952381</v>
      </c>
      <c r="X158" s="102">
        <v>964.06000000000006</v>
      </c>
      <c r="Y158" s="113"/>
      <c r="Z158" s="13">
        <f t="shared" si="51"/>
        <v>0.93529919349555701</v>
      </c>
      <c r="AA158" s="15"/>
      <c r="AB158" s="33">
        <f t="shared" si="50"/>
        <v>0.93529919349555701</v>
      </c>
      <c r="AD158" s="15">
        <f t="shared" si="43"/>
        <v>24750</v>
      </c>
      <c r="AE158" s="28">
        <f t="shared" si="40"/>
        <v>0</v>
      </c>
      <c r="AF158" s="32">
        <f t="shared" si="52"/>
        <v>0</v>
      </c>
      <c r="AH158" s="29">
        <v>57.4</v>
      </c>
      <c r="AI158" s="32">
        <v>83.91</v>
      </c>
      <c r="AJ158" s="91"/>
      <c r="AL158" s="15">
        <v>11082</v>
      </c>
      <c r="AM158" s="15">
        <v>10658.58</v>
      </c>
      <c r="AN158" s="35">
        <f t="shared" si="56"/>
        <v>-3.9725742078213055E-2</v>
      </c>
      <c r="AO158" s="15">
        <v>1140.51</v>
      </c>
      <c r="AP158" s="93" t="s">
        <v>60</v>
      </c>
      <c r="AR158" s="11">
        <v>787.8</v>
      </c>
      <c r="AS158" s="15">
        <v>236.66</v>
      </c>
      <c r="AT158" s="36">
        <f t="shared" si="44"/>
        <v>1024.46</v>
      </c>
      <c r="AU158" s="12">
        <f t="shared" si="45"/>
        <v>0.99389728001209288</v>
      </c>
      <c r="AV158" s="12">
        <f t="shared" si="46"/>
        <v>-5.8598086516535863E-2</v>
      </c>
      <c r="AX158" s="92">
        <f t="shared" si="49"/>
        <v>33.714285714285708</v>
      </c>
      <c r="AY158" s="92">
        <f t="shared" si="49"/>
        <v>33.714285714285708</v>
      </c>
      <c r="AZ158" s="92">
        <f t="shared" si="49"/>
        <v>57.180952380952391</v>
      </c>
      <c r="BA158" s="92">
        <f t="shared" si="49"/>
        <v>55.966666666666661</v>
      </c>
      <c r="BB158" s="92">
        <f t="shared" si="49"/>
        <v>49.254761904761914</v>
      </c>
      <c r="BC158" s="92">
        <f t="shared" si="49"/>
        <v>41.647619047619052</v>
      </c>
    </row>
    <row r="159" spans="2:55" ht="15.6" customHeight="1" x14ac:dyDescent="0.2">
      <c r="B159" s="25">
        <v>45438</v>
      </c>
      <c r="C159" s="26">
        <v>2620</v>
      </c>
      <c r="D159" s="27">
        <v>12513</v>
      </c>
      <c r="E159" s="27">
        <v>3991</v>
      </c>
      <c r="F159" s="27">
        <v>2593</v>
      </c>
      <c r="G159" s="28">
        <v>3208</v>
      </c>
      <c r="H159" s="14">
        <f t="shared" si="53"/>
        <v>24925</v>
      </c>
      <c r="I159" s="29">
        <v>1143.5999999999999</v>
      </c>
      <c r="J159" s="29">
        <v>1127.5</v>
      </c>
      <c r="K159" s="29">
        <v>1222.8699999999999</v>
      </c>
      <c r="L159" s="29">
        <v>1209.3800000000001</v>
      </c>
      <c r="M159" s="29">
        <v>1184.06</v>
      </c>
      <c r="N159" s="15">
        <f t="shared" si="55"/>
        <v>1160.26</v>
      </c>
      <c r="O159" s="16">
        <f t="shared" si="47"/>
        <v>28919.5</v>
      </c>
      <c r="P159" s="30">
        <v>1.3512999999999999</v>
      </c>
      <c r="Q159" s="30">
        <v>1.4076</v>
      </c>
      <c r="R159" s="30">
        <v>2.4068000000000001</v>
      </c>
      <c r="S159" s="30">
        <v>2.3506</v>
      </c>
      <c r="T159" s="31">
        <v>2.0251999999999999</v>
      </c>
      <c r="U159" s="17">
        <f t="shared" si="48"/>
        <v>1.7393000000000001</v>
      </c>
      <c r="W159" s="11">
        <f t="shared" si="54"/>
        <v>1032.1712142857143</v>
      </c>
      <c r="X159" s="102">
        <v>934.46000000000095</v>
      </c>
      <c r="Y159" s="113"/>
      <c r="Z159" s="13">
        <f t="shared" si="51"/>
        <v>0.90533429635185891</v>
      </c>
      <c r="AA159" s="15"/>
      <c r="AB159" s="33">
        <f t="shared" si="50"/>
        <v>0.90533429635185891</v>
      </c>
      <c r="AD159" s="15">
        <f t="shared" si="43"/>
        <v>24925</v>
      </c>
      <c r="AE159" s="28">
        <f t="shared" si="40"/>
        <v>0</v>
      </c>
      <c r="AF159" s="32">
        <f t="shared" si="52"/>
        <v>0</v>
      </c>
      <c r="AH159" s="29">
        <v>57.4</v>
      </c>
      <c r="AI159" s="32">
        <v>83.91</v>
      </c>
      <c r="AJ159" s="91"/>
      <c r="AL159" s="15">
        <v>11063</v>
      </c>
      <c r="AM159" s="15">
        <v>10639</v>
      </c>
      <c r="AN159" s="35">
        <f t="shared" si="56"/>
        <v>-3.985336967760128E-2</v>
      </c>
      <c r="AO159" s="15">
        <v>1140.93</v>
      </c>
      <c r="AP159" s="93" t="s">
        <v>60</v>
      </c>
      <c r="AR159" s="11">
        <v>783.18</v>
      </c>
      <c r="AS159" s="15">
        <v>232.52</v>
      </c>
      <c r="AT159" s="36">
        <f t="shared" si="44"/>
        <v>1015.6999999999999</v>
      </c>
      <c r="AU159" s="12">
        <f t="shared" si="45"/>
        <v>0.98404216853004101</v>
      </c>
      <c r="AV159" s="12">
        <f t="shared" si="46"/>
        <v>-7.8707872178182092E-2</v>
      </c>
      <c r="AX159" s="92">
        <f t="shared" si="49"/>
        <v>32.173809523809524</v>
      </c>
      <c r="AY159" s="92">
        <f t="shared" si="49"/>
        <v>33.514285714285712</v>
      </c>
      <c r="AZ159" s="92">
        <f t="shared" si="49"/>
        <v>57.304761904761904</v>
      </c>
      <c r="BA159" s="92">
        <f t="shared" si="49"/>
        <v>55.966666666666661</v>
      </c>
      <c r="BB159" s="92">
        <f t="shared" si="49"/>
        <v>48.219047619047622</v>
      </c>
      <c r="BC159" s="92">
        <f t="shared" si="49"/>
        <v>41.411904761904758</v>
      </c>
    </row>
    <row r="160" spans="2:55" ht="15.6" customHeight="1" x14ac:dyDescent="0.2">
      <c r="B160" s="25">
        <v>45439</v>
      </c>
      <c r="C160" s="26">
        <v>2620</v>
      </c>
      <c r="D160" s="27">
        <v>12221</v>
      </c>
      <c r="E160" s="27">
        <v>3928</v>
      </c>
      <c r="F160" s="27">
        <v>2588</v>
      </c>
      <c r="G160" s="28">
        <v>3217</v>
      </c>
      <c r="H160" s="14">
        <f t="shared" si="53"/>
        <v>24574</v>
      </c>
      <c r="I160" s="29">
        <v>1144.0899999999999</v>
      </c>
      <c r="J160" s="29">
        <v>1129.44</v>
      </c>
      <c r="K160" s="29">
        <v>1224.97</v>
      </c>
      <c r="L160" s="29">
        <v>1209.3800000000001</v>
      </c>
      <c r="M160" s="29">
        <v>1181.45</v>
      </c>
      <c r="N160" s="15">
        <f t="shared" si="55"/>
        <v>1161.5</v>
      </c>
      <c r="O160" s="16">
        <f t="shared" si="47"/>
        <v>28542.68</v>
      </c>
      <c r="P160" s="30">
        <v>1.3580000000000001</v>
      </c>
      <c r="Q160" s="30">
        <v>1.4309000000000001</v>
      </c>
      <c r="R160" s="30">
        <v>2.4321000000000002</v>
      </c>
      <c r="S160" s="30">
        <v>2.3506</v>
      </c>
      <c r="T160" s="31">
        <v>1.9883</v>
      </c>
      <c r="U160" s="17">
        <f t="shared" si="48"/>
        <v>1.7529999999999999</v>
      </c>
      <c r="W160" s="11">
        <f t="shared" si="54"/>
        <v>1025.6664666666668</v>
      </c>
      <c r="X160" s="102">
        <v>940.31999999999925</v>
      </c>
      <c r="Y160" s="113"/>
      <c r="Z160" s="13">
        <f t="shared" si="51"/>
        <v>0.91678925904242858</v>
      </c>
      <c r="AA160" s="15"/>
      <c r="AB160" s="33">
        <f t="shared" si="50"/>
        <v>0.91678925904242858</v>
      </c>
      <c r="AD160" s="15">
        <f t="shared" si="43"/>
        <v>24574</v>
      </c>
      <c r="AE160" s="28">
        <f t="shared" si="40"/>
        <v>0</v>
      </c>
      <c r="AF160" s="32">
        <f t="shared" si="52"/>
        <v>0</v>
      </c>
      <c r="AH160" s="29">
        <v>57.28</v>
      </c>
      <c r="AI160" s="32">
        <v>83.71</v>
      </c>
      <c r="AJ160" s="91"/>
      <c r="AL160" s="15">
        <v>11077</v>
      </c>
      <c r="AM160" s="15">
        <v>10668.21</v>
      </c>
      <c r="AN160" s="35">
        <f t="shared" si="56"/>
        <v>-3.8318518289385088E-2</v>
      </c>
      <c r="AO160" s="15">
        <v>1143.49</v>
      </c>
      <c r="AP160" s="93" t="s">
        <v>60</v>
      </c>
      <c r="AR160" s="11">
        <v>779.58</v>
      </c>
      <c r="AS160" s="15">
        <v>237.75</v>
      </c>
      <c r="AT160" s="36">
        <f t="shared" si="44"/>
        <v>1017.33</v>
      </c>
      <c r="AU160" s="12">
        <f t="shared" si="45"/>
        <v>0.99187214661140322</v>
      </c>
      <c r="AV160" s="12">
        <f t="shared" si="46"/>
        <v>-7.5082887568974632E-2</v>
      </c>
      <c r="AX160" s="92">
        <f t="shared" si="49"/>
        <v>32.333333333333336</v>
      </c>
      <c r="AY160" s="92">
        <f t="shared" si="49"/>
        <v>34.069047619047623</v>
      </c>
      <c r="AZ160" s="92">
        <f t="shared" si="49"/>
        <v>57.907142857142858</v>
      </c>
      <c r="BA160" s="92">
        <f t="shared" si="49"/>
        <v>55.966666666666661</v>
      </c>
      <c r="BB160" s="92">
        <f t="shared" si="49"/>
        <v>47.340476190476188</v>
      </c>
      <c r="BC160" s="92">
        <f t="shared" si="49"/>
        <v>41.738095238095234</v>
      </c>
    </row>
    <row r="161" spans="2:55" ht="15.6" customHeight="1" x14ac:dyDescent="0.2">
      <c r="B161" s="25">
        <v>45440</v>
      </c>
      <c r="C161" s="26">
        <v>2620</v>
      </c>
      <c r="D161" s="27">
        <v>12272</v>
      </c>
      <c r="E161" s="27">
        <v>3545</v>
      </c>
      <c r="F161" s="27">
        <v>2589</v>
      </c>
      <c r="G161" s="28">
        <v>3222</v>
      </c>
      <c r="H161" s="14">
        <f t="shared" si="53"/>
        <v>24248</v>
      </c>
      <c r="I161" s="29">
        <v>1139.44</v>
      </c>
      <c r="J161" s="29">
        <v>1124.99</v>
      </c>
      <c r="K161" s="29">
        <v>1221.46</v>
      </c>
      <c r="L161" s="29">
        <v>1203.3499999999999</v>
      </c>
      <c r="M161" s="29">
        <v>1178.1600000000001</v>
      </c>
      <c r="N161" s="15">
        <f t="shared" si="55"/>
        <v>1156.0899999999999</v>
      </c>
      <c r="O161" s="16">
        <f t="shared" si="47"/>
        <v>28032.79</v>
      </c>
      <c r="P161" s="30">
        <v>1.2961</v>
      </c>
      <c r="Q161" s="30">
        <v>1.3774999999999999</v>
      </c>
      <c r="R161" s="30">
        <v>2.3910999999999998</v>
      </c>
      <c r="S161" s="30">
        <v>2.2715999999999998</v>
      </c>
      <c r="T161" s="31">
        <v>1.9644999999999999</v>
      </c>
      <c r="U161" s="17">
        <f t="shared" si="48"/>
        <v>1.6903999999999999</v>
      </c>
      <c r="W161" s="11">
        <f t="shared" si="54"/>
        <v>975.89768809523798</v>
      </c>
      <c r="X161" s="102">
        <v>923.70000000000073</v>
      </c>
      <c r="Y161" s="113"/>
      <c r="Z161" s="13">
        <f t="shared" si="51"/>
        <v>0.94651315529077951</v>
      </c>
      <c r="AA161" s="15"/>
      <c r="AB161" s="33">
        <f t="shared" si="50"/>
        <v>0.9465131552907794</v>
      </c>
      <c r="AD161" s="15">
        <f t="shared" si="43"/>
        <v>24248</v>
      </c>
      <c r="AE161" s="28">
        <f t="shared" si="40"/>
        <v>0</v>
      </c>
      <c r="AF161" s="32">
        <f t="shared" si="52"/>
        <v>-3.6019741855852775E-12</v>
      </c>
      <c r="AH161" s="29">
        <v>57.29</v>
      </c>
      <c r="AI161" s="32">
        <v>83.71</v>
      </c>
      <c r="AJ161" s="91"/>
      <c r="AL161" s="15">
        <v>11087</v>
      </c>
      <c r="AM161" s="15">
        <v>10656.95</v>
      </c>
      <c r="AN161" s="35">
        <f t="shared" si="56"/>
        <v>-4.0353947423981462E-2</v>
      </c>
      <c r="AO161" s="15">
        <v>1147.5899999999999</v>
      </c>
      <c r="AP161" s="93" t="s">
        <v>60</v>
      </c>
      <c r="AR161" s="11">
        <v>770.26</v>
      </c>
      <c r="AS161" s="15">
        <v>217.84</v>
      </c>
      <c r="AT161" s="36">
        <f t="shared" si="44"/>
        <v>988.1</v>
      </c>
      <c r="AU161" s="12">
        <f t="shared" si="45"/>
        <v>1.0125036794877325</v>
      </c>
      <c r="AV161" s="12">
        <f t="shared" si="46"/>
        <v>-6.599052419695306E-2</v>
      </c>
      <c r="AX161" s="92">
        <f t="shared" si="49"/>
        <v>30.859523809523807</v>
      </c>
      <c r="AY161" s="92">
        <f t="shared" si="49"/>
        <v>32.797619047619051</v>
      </c>
      <c r="AZ161" s="92">
        <f t="shared" si="49"/>
        <v>56.930952380952377</v>
      </c>
      <c r="BA161" s="92">
        <f t="shared" si="49"/>
        <v>54.085714285714282</v>
      </c>
      <c r="BB161" s="92">
        <f t="shared" si="49"/>
        <v>46.773809523809526</v>
      </c>
      <c r="BC161" s="92">
        <f t="shared" si="49"/>
        <v>40.247619047619047</v>
      </c>
    </row>
    <row r="162" spans="2:55" ht="15.6" customHeight="1" x14ac:dyDescent="0.2">
      <c r="B162" s="25">
        <v>45441</v>
      </c>
      <c r="C162" s="26">
        <v>2620</v>
      </c>
      <c r="D162" s="27">
        <v>12061</v>
      </c>
      <c r="E162" s="27">
        <v>3597</v>
      </c>
      <c r="F162" s="27">
        <v>2589</v>
      </c>
      <c r="G162" s="28">
        <v>3242</v>
      </c>
      <c r="H162" s="14">
        <f t="shared" si="53"/>
        <v>24109</v>
      </c>
      <c r="I162" s="29">
        <v>1143.54</v>
      </c>
      <c r="J162" s="29">
        <v>1130.1400000000001</v>
      </c>
      <c r="K162" s="29">
        <v>1223.74</v>
      </c>
      <c r="L162" s="29">
        <v>1203.3499999999999</v>
      </c>
      <c r="M162" s="29">
        <v>1178.23</v>
      </c>
      <c r="N162" s="15">
        <f t="shared" si="55"/>
        <v>1159.8900000000001</v>
      </c>
      <c r="O162" s="16">
        <f t="shared" si="47"/>
        <v>27963.78</v>
      </c>
      <c r="P162" s="30">
        <v>1.3569</v>
      </c>
      <c r="Q162" s="30">
        <v>1.4388000000000001</v>
      </c>
      <c r="R162" s="30">
        <v>2.4148000000000001</v>
      </c>
      <c r="S162" s="30">
        <v>2.2715999999999998</v>
      </c>
      <c r="T162" s="31">
        <v>1.968</v>
      </c>
      <c r="U162" s="17">
        <f t="shared" si="48"/>
        <v>1.7361</v>
      </c>
      <c r="W162" s="11">
        <f t="shared" si="54"/>
        <v>996.56925714285705</v>
      </c>
      <c r="X162" s="102">
        <v>955.67000000000007</v>
      </c>
      <c r="Y162" s="113"/>
      <c r="Z162" s="13">
        <f t="shared" si="51"/>
        <v>0.9589599449815317</v>
      </c>
      <c r="AA162" s="15"/>
      <c r="AB162" s="33">
        <f t="shared" si="50"/>
        <v>0.9589599449815317</v>
      </c>
      <c r="AD162" s="15">
        <f t="shared" si="43"/>
        <v>24109</v>
      </c>
      <c r="AE162" s="28">
        <f t="shared" si="40"/>
        <v>0</v>
      </c>
      <c r="AF162" s="32">
        <f t="shared" si="52"/>
        <v>0</v>
      </c>
      <c r="AH162" s="29">
        <v>57.23</v>
      </c>
      <c r="AI162" s="32">
        <v>83.71</v>
      </c>
      <c r="AJ162" s="91"/>
      <c r="AL162" s="15">
        <v>10890</v>
      </c>
      <c r="AM162" s="15">
        <v>10696.7</v>
      </c>
      <c r="AN162" s="35">
        <f t="shared" si="56"/>
        <v>-1.807099385791873E-2</v>
      </c>
      <c r="AO162" s="15">
        <v>1143.03</v>
      </c>
      <c r="AP162" s="93" t="s">
        <v>60</v>
      </c>
      <c r="AR162" s="11">
        <v>774.53</v>
      </c>
      <c r="AS162" s="15">
        <v>224.43</v>
      </c>
      <c r="AT162" s="36">
        <f t="shared" si="44"/>
        <v>998.96</v>
      </c>
      <c r="AU162" s="12">
        <f t="shared" si="45"/>
        <v>1.0023989731170286</v>
      </c>
      <c r="AV162" s="12">
        <f t="shared" si="46"/>
        <v>-4.3439028135496938E-2</v>
      </c>
      <c r="AX162" s="92">
        <f t="shared" si="49"/>
        <v>32.307142857142857</v>
      </c>
      <c r="AY162" s="92">
        <f t="shared" si="49"/>
        <v>34.25714285714286</v>
      </c>
      <c r="AZ162" s="92">
        <f t="shared" si="49"/>
        <v>57.495238095238101</v>
      </c>
      <c r="BA162" s="92">
        <f t="shared" si="49"/>
        <v>54.085714285714282</v>
      </c>
      <c r="BB162" s="92">
        <f t="shared" si="49"/>
        <v>46.857142857142854</v>
      </c>
      <c r="BC162" s="92">
        <f t="shared" si="49"/>
        <v>41.335714285714289</v>
      </c>
    </row>
    <row r="163" spans="2:55" ht="15.6" customHeight="1" x14ac:dyDescent="0.2">
      <c r="B163" s="25">
        <v>45442</v>
      </c>
      <c r="C163" s="26">
        <v>2620</v>
      </c>
      <c r="D163" s="27">
        <v>12323</v>
      </c>
      <c r="E163" s="27">
        <v>3599</v>
      </c>
      <c r="F163" s="27">
        <v>2568</v>
      </c>
      <c r="G163" s="28">
        <v>3336</v>
      </c>
      <c r="H163" s="14">
        <f t="shared" si="53"/>
        <v>24446</v>
      </c>
      <c r="I163" s="29">
        <v>1140.8900000000001</v>
      </c>
      <c r="J163" s="29">
        <v>1129.98</v>
      </c>
      <c r="K163" s="29">
        <v>1223</v>
      </c>
      <c r="L163" s="29">
        <v>1203.3499999999999</v>
      </c>
      <c r="M163" s="29">
        <v>1176.29</v>
      </c>
      <c r="N163" s="15">
        <f t="shared" si="55"/>
        <v>1158.8699999999999</v>
      </c>
      <c r="O163" s="16">
        <f t="shared" si="47"/>
        <v>28329.759999999998</v>
      </c>
      <c r="P163" s="30">
        <v>1.3129999999999999</v>
      </c>
      <c r="Q163" s="30">
        <v>1.4340999999999999</v>
      </c>
      <c r="R163" s="30">
        <v>2.4033000000000002</v>
      </c>
      <c r="S163" s="30">
        <v>2.2715999999999998</v>
      </c>
      <c r="T163" s="31">
        <v>1.9514</v>
      </c>
      <c r="U163" s="17">
        <f t="shared" si="48"/>
        <v>1.7223999999999999</v>
      </c>
      <c r="W163" s="11">
        <f t="shared" si="54"/>
        <v>1002.5069095238096</v>
      </c>
      <c r="X163" s="102">
        <v>937.3299999999997</v>
      </c>
      <c r="Y163" s="113"/>
      <c r="Z163" s="13">
        <f t="shared" si="51"/>
        <v>0.93498607450519333</v>
      </c>
      <c r="AA163" s="15"/>
      <c r="AB163" s="33">
        <f t="shared" si="50"/>
        <v>0.93498607450519333</v>
      </c>
      <c r="AD163" s="15">
        <f t="shared" si="43"/>
        <v>24446</v>
      </c>
      <c r="AE163" s="28">
        <f t="shared" si="40"/>
        <v>0</v>
      </c>
      <c r="AF163" s="32">
        <f t="shared" si="52"/>
        <v>0</v>
      </c>
      <c r="AH163" s="29">
        <v>57.05</v>
      </c>
      <c r="AI163" s="32">
        <v>83.4</v>
      </c>
      <c r="AJ163" s="91"/>
      <c r="AL163" s="15">
        <v>11070</v>
      </c>
      <c r="AM163" s="15">
        <v>10645.12</v>
      </c>
      <c r="AN163" s="35">
        <f t="shared" si="56"/>
        <v>-3.991312451151318E-2</v>
      </c>
      <c r="AO163" s="15">
        <v>1143.03</v>
      </c>
      <c r="AP163" s="93" t="s">
        <v>60</v>
      </c>
      <c r="AR163" s="11">
        <v>781</v>
      </c>
      <c r="AS163" s="15">
        <v>225</v>
      </c>
      <c r="AT163" s="36">
        <f t="shared" si="44"/>
        <v>1006</v>
      </c>
      <c r="AU163" s="12">
        <f t="shared" si="45"/>
        <v>1.0034843555121726</v>
      </c>
      <c r="AV163" s="12">
        <f t="shared" si="46"/>
        <v>-6.84982810069793E-2</v>
      </c>
      <c r="AX163" s="92">
        <f t="shared" si="49"/>
        <v>31.261904761904763</v>
      </c>
      <c r="AY163" s="92">
        <f t="shared" si="49"/>
        <v>34.145238095238099</v>
      </c>
      <c r="AZ163" s="92">
        <f t="shared" si="49"/>
        <v>57.221428571428575</v>
      </c>
      <c r="BA163" s="92">
        <f t="shared" si="49"/>
        <v>54.085714285714282</v>
      </c>
      <c r="BB163" s="92">
        <f t="shared" si="49"/>
        <v>46.461904761904762</v>
      </c>
      <c r="BC163" s="92">
        <f t="shared" si="49"/>
        <v>41.009523809523806</v>
      </c>
    </row>
    <row r="164" spans="2:55" ht="15.6" customHeight="1" x14ac:dyDescent="0.2">
      <c r="B164" s="25">
        <v>45443</v>
      </c>
      <c r="C164" s="26">
        <v>2620</v>
      </c>
      <c r="D164" s="27">
        <v>12416</v>
      </c>
      <c r="E164" s="27">
        <v>3573</v>
      </c>
      <c r="F164" s="27">
        <v>2535</v>
      </c>
      <c r="G164" s="28">
        <v>3159</v>
      </c>
      <c r="H164" s="14">
        <f t="shared" si="53"/>
        <v>24303</v>
      </c>
      <c r="I164" s="29">
        <v>1142.8699999999999</v>
      </c>
      <c r="J164" s="29">
        <v>1130.69</v>
      </c>
      <c r="K164" s="29">
        <v>1223.75</v>
      </c>
      <c r="L164" s="29">
        <v>1203.3499999999999</v>
      </c>
      <c r="M164" s="29">
        <v>1180.23</v>
      </c>
      <c r="N164" s="15">
        <f t="shared" si="55"/>
        <v>1159.7</v>
      </c>
      <c r="O164" s="16">
        <f t="shared" si="47"/>
        <v>28184.26</v>
      </c>
      <c r="P164" s="30">
        <v>1.3412999999999999</v>
      </c>
      <c r="Q164" s="30">
        <v>1.4413</v>
      </c>
      <c r="R164" s="30">
        <v>2.4144999999999999</v>
      </c>
      <c r="S164" s="30">
        <v>2.2715999999999998</v>
      </c>
      <c r="T164" s="31">
        <v>1.9714</v>
      </c>
      <c r="U164" s="17">
        <f t="shared" si="48"/>
        <v>1.7291000000000001</v>
      </c>
      <c r="W164" s="11">
        <f t="shared" si="54"/>
        <v>1000.5369976190476</v>
      </c>
      <c r="X164" s="102">
        <v>937.45000000000027</v>
      </c>
      <c r="Y164" s="113"/>
      <c r="Z164" s="13">
        <f t="shared" si="51"/>
        <v>0.93694686176605779</v>
      </c>
      <c r="AA164" s="15"/>
      <c r="AB164" s="33">
        <f t="shared" si="50"/>
        <v>0.93694686176605779</v>
      </c>
      <c r="AD164" s="15">
        <f t="shared" si="43"/>
        <v>24303</v>
      </c>
      <c r="AE164" s="28">
        <f t="shared" si="40"/>
        <v>0</v>
      </c>
      <c r="AF164" s="32">
        <f t="shared" si="52"/>
        <v>0</v>
      </c>
      <c r="AH164" s="29">
        <v>57.21</v>
      </c>
      <c r="AI164" s="32">
        <v>83.6</v>
      </c>
      <c r="AJ164" s="91"/>
      <c r="AL164" s="15">
        <v>11103</v>
      </c>
      <c r="AM164" s="15">
        <v>10675.62</v>
      </c>
      <c r="AN164" s="35">
        <f t="shared" si="56"/>
        <v>-4.0033272072254274E-2</v>
      </c>
      <c r="AO164" s="15">
        <v>1140.2</v>
      </c>
      <c r="AP164" s="93" t="s">
        <v>56</v>
      </c>
      <c r="AR164" s="11">
        <v>777</v>
      </c>
      <c r="AS164" s="15">
        <v>230</v>
      </c>
      <c r="AT164" s="36">
        <f t="shared" si="44"/>
        <v>1007</v>
      </c>
      <c r="AU164" s="12">
        <f t="shared" si="45"/>
        <v>1.0064595336267748</v>
      </c>
      <c r="AV164" s="12">
        <f t="shared" si="46"/>
        <v>-6.9512671860716968E-2</v>
      </c>
      <c r="AX164" s="92">
        <f t="shared" si="49"/>
        <v>31.935714285714283</v>
      </c>
      <c r="AY164" s="92">
        <f t="shared" si="49"/>
        <v>34.31666666666667</v>
      </c>
      <c r="AZ164" s="92">
        <f t="shared" si="49"/>
        <v>57.488095238095234</v>
      </c>
      <c r="BA164" s="92">
        <f t="shared" si="49"/>
        <v>54.085714285714282</v>
      </c>
      <c r="BB164" s="92">
        <f t="shared" si="49"/>
        <v>46.938095238095237</v>
      </c>
      <c r="BC164" s="92">
        <f t="shared" si="49"/>
        <v>41.169047619047618</v>
      </c>
    </row>
    <row r="165" spans="2:55" ht="15.6" customHeight="1" x14ac:dyDescent="0.2">
      <c r="B165" s="25">
        <v>45444</v>
      </c>
      <c r="C165" s="26">
        <v>2620</v>
      </c>
      <c r="D165" s="27">
        <v>11738</v>
      </c>
      <c r="E165" s="27">
        <v>3517</v>
      </c>
      <c r="F165" s="27">
        <v>2539</v>
      </c>
      <c r="G165" s="28">
        <v>3269</v>
      </c>
      <c r="H165" s="14">
        <f t="shared" si="53"/>
        <v>23683</v>
      </c>
      <c r="I165" s="29">
        <v>1144.0899999999999</v>
      </c>
      <c r="J165" s="29">
        <v>1128.52</v>
      </c>
      <c r="K165" s="29">
        <v>1223.58</v>
      </c>
      <c r="L165" s="29">
        <v>1203.3499999999999</v>
      </c>
      <c r="M165" s="29">
        <v>1184.3499999999999</v>
      </c>
      <c r="N165" s="15">
        <f t="shared" si="55"/>
        <v>1160.0899999999999</v>
      </c>
      <c r="O165" s="16">
        <f t="shared" si="47"/>
        <v>27474.36</v>
      </c>
      <c r="P165" s="30">
        <v>1.3626</v>
      </c>
      <c r="Q165" s="30">
        <v>1.4124000000000001</v>
      </c>
      <c r="R165" s="30">
        <v>2.4138999999999999</v>
      </c>
      <c r="S165" s="30">
        <v>2.2715999999999998</v>
      </c>
      <c r="T165" s="31">
        <v>2.0135999999999998</v>
      </c>
      <c r="U165" s="17">
        <f t="shared" si="48"/>
        <v>1.7306999999999999</v>
      </c>
      <c r="W165" s="11">
        <f t="shared" si="54"/>
        <v>975.91667380952379</v>
      </c>
      <c r="X165" s="102">
        <v>939.25999999999885</v>
      </c>
      <c r="Y165" s="113"/>
      <c r="Z165" s="13">
        <f t="shared" si="51"/>
        <v>0.96243872577109035</v>
      </c>
      <c r="AA165" s="15"/>
      <c r="AB165" s="33">
        <f t="shared" si="50"/>
        <v>0.96243872577109035</v>
      </c>
      <c r="AD165" s="15">
        <f t="shared" si="43"/>
        <v>23683</v>
      </c>
      <c r="AE165" s="28">
        <f t="shared" si="40"/>
        <v>0</v>
      </c>
      <c r="AF165" s="32">
        <f t="shared" si="52"/>
        <v>0</v>
      </c>
      <c r="AH165" s="29">
        <v>57.19</v>
      </c>
      <c r="AI165" s="32">
        <v>83.6</v>
      </c>
      <c r="AJ165" s="91"/>
      <c r="AL165" s="15">
        <v>10657</v>
      </c>
      <c r="AM165" s="15">
        <v>10657.25</v>
      </c>
      <c r="AN165" s="35">
        <f t="shared" si="56"/>
        <v>2.3458209200309648E-5</v>
      </c>
      <c r="AO165" s="15">
        <v>1140.93</v>
      </c>
      <c r="AP165" s="93" t="s">
        <v>60</v>
      </c>
      <c r="AR165" s="11">
        <v>764</v>
      </c>
      <c r="AS165" s="15">
        <v>221</v>
      </c>
      <c r="AT165" s="36">
        <f t="shared" si="44"/>
        <v>985</v>
      </c>
      <c r="AU165" s="12">
        <f t="shared" si="45"/>
        <v>1.0093074812986023</v>
      </c>
      <c r="AV165" s="12">
        <f t="shared" si="46"/>
        <v>-4.6868755527511907E-2</v>
      </c>
      <c r="AX165" s="92">
        <f t="shared" si="49"/>
        <v>32.442857142857143</v>
      </c>
      <c r="AY165" s="92">
        <f t="shared" si="49"/>
        <v>33.628571428571433</v>
      </c>
      <c r="AZ165" s="92">
        <f t="shared" si="49"/>
        <v>57.473809523809521</v>
      </c>
      <c r="BA165" s="92">
        <f t="shared" si="49"/>
        <v>54.085714285714282</v>
      </c>
      <c r="BB165" s="92">
        <f t="shared" si="49"/>
        <v>47.942857142857143</v>
      </c>
      <c r="BC165" s="92">
        <f t="shared" si="49"/>
        <v>41.207142857142848</v>
      </c>
    </row>
    <row r="166" spans="2:55" ht="15.6" customHeight="1" x14ac:dyDescent="0.2">
      <c r="B166" s="25">
        <v>45445</v>
      </c>
      <c r="C166" s="26">
        <v>2620</v>
      </c>
      <c r="D166" s="27">
        <v>11983</v>
      </c>
      <c r="E166" s="27">
        <v>3623</v>
      </c>
      <c r="F166" s="27">
        <v>2480</v>
      </c>
      <c r="G166" s="28">
        <v>3379</v>
      </c>
      <c r="H166" s="14">
        <f t="shared" si="53"/>
        <v>24085</v>
      </c>
      <c r="I166" s="29">
        <v>1143.06</v>
      </c>
      <c r="J166" s="29">
        <v>1126.01</v>
      </c>
      <c r="K166" s="29">
        <v>1224.6199999999999</v>
      </c>
      <c r="L166" s="29">
        <v>1203.3499999999999</v>
      </c>
      <c r="M166" s="29">
        <v>1183.9000000000001</v>
      </c>
      <c r="N166" s="15">
        <f t="shared" si="55"/>
        <v>1158.78</v>
      </c>
      <c r="O166" s="16">
        <f t="shared" si="47"/>
        <v>27909.3</v>
      </c>
      <c r="P166" s="30">
        <v>1.3474999999999999</v>
      </c>
      <c r="Q166" s="30">
        <v>1.3742000000000001</v>
      </c>
      <c r="R166" s="30">
        <v>2.4291999999999998</v>
      </c>
      <c r="S166" s="30">
        <v>2.2715999999999998</v>
      </c>
      <c r="T166" s="31">
        <v>2.0217000000000001</v>
      </c>
      <c r="U166" s="17">
        <f t="shared" si="48"/>
        <v>1.7132000000000001</v>
      </c>
      <c r="W166" s="11">
        <f t="shared" si="54"/>
        <v>982.46124999999995</v>
      </c>
      <c r="X166" s="102">
        <v>901.43000000000029</v>
      </c>
      <c r="Y166" s="113"/>
      <c r="Z166" s="13">
        <f t="shared" si="51"/>
        <v>0.91752219235109811</v>
      </c>
      <c r="AA166" s="15"/>
      <c r="AB166" s="33">
        <f t="shared" si="50"/>
        <v>0.91752219235109811</v>
      </c>
      <c r="AD166" s="15">
        <f t="shared" si="43"/>
        <v>24085</v>
      </c>
      <c r="AE166" s="28">
        <f t="shared" ref="AE166:AE177" si="57">+H166-AD166</f>
        <v>0</v>
      </c>
      <c r="AF166" s="32">
        <f t="shared" si="52"/>
        <v>0</v>
      </c>
      <c r="AH166" s="29">
        <v>57.19</v>
      </c>
      <c r="AI166" s="32">
        <v>83.6</v>
      </c>
      <c r="AJ166" s="91"/>
      <c r="AL166" s="15">
        <v>10880</v>
      </c>
      <c r="AM166" s="15">
        <v>10712.58</v>
      </c>
      <c r="AN166" s="35">
        <f t="shared" si="56"/>
        <v>-1.562835470073503E-2</v>
      </c>
      <c r="AO166" s="15">
        <v>1127.49</v>
      </c>
      <c r="AP166" s="93" t="s">
        <v>60</v>
      </c>
      <c r="AR166" s="11">
        <v>764</v>
      </c>
      <c r="AS166" s="15">
        <v>221</v>
      </c>
      <c r="AT166" s="36">
        <f t="shared" si="44"/>
        <v>985</v>
      </c>
      <c r="AU166" s="12">
        <f t="shared" si="45"/>
        <v>1.0025840713819503</v>
      </c>
      <c r="AV166" s="12">
        <f t="shared" si="46"/>
        <v>-8.5061879030852161E-2</v>
      </c>
      <c r="AX166" s="92">
        <f t="shared" si="49"/>
        <v>32.083333333333329</v>
      </c>
      <c r="AY166" s="92">
        <f t="shared" si="49"/>
        <v>32.719047619047622</v>
      </c>
      <c r="AZ166" s="92">
        <f t="shared" si="49"/>
        <v>57.838095238095228</v>
      </c>
      <c r="BA166" s="92">
        <f t="shared" si="49"/>
        <v>54.085714285714282</v>
      </c>
      <c r="BB166" s="92">
        <f t="shared" si="49"/>
        <v>48.135714285714286</v>
      </c>
      <c r="BC166" s="92">
        <f t="shared" si="49"/>
        <v>40.790476190476191</v>
      </c>
    </row>
    <row r="167" spans="2:55" ht="15.6" customHeight="1" x14ac:dyDescent="0.2">
      <c r="B167" s="25">
        <v>45446</v>
      </c>
      <c r="C167" s="26">
        <v>2620</v>
      </c>
      <c r="D167" s="27">
        <v>12132</v>
      </c>
      <c r="E167" s="27">
        <v>3911</v>
      </c>
      <c r="F167" s="27">
        <v>2448</v>
      </c>
      <c r="G167" s="28">
        <v>3258</v>
      </c>
      <c r="H167" s="14">
        <f t="shared" si="53"/>
        <v>24369</v>
      </c>
      <c r="I167" s="29">
        <v>1142.4100000000001</v>
      </c>
      <c r="J167" s="29">
        <v>1128.75</v>
      </c>
      <c r="K167" s="29">
        <v>1229.27</v>
      </c>
      <c r="L167" s="29">
        <v>1203.3499999999999</v>
      </c>
      <c r="M167" s="29">
        <v>1182.1600000000001</v>
      </c>
      <c r="N167" s="15">
        <f t="shared" si="55"/>
        <v>1160.99</v>
      </c>
      <c r="O167" s="16">
        <f t="shared" si="47"/>
        <v>28292.06</v>
      </c>
      <c r="P167" s="30">
        <v>1.3372999999999999</v>
      </c>
      <c r="Q167" s="30">
        <v>1.4168000000000001</v>
      </c>
      <c r="R167" s="30">
        <v>2.4540000000000002</v>
      </c>
      <c r="S167" s="30">
        <v>2.2715999999999998</v>
      </c>
      <c r="T167" s="31">
        <v>2.0110999999999999</v>
      </c>
      <c r="U167" s="17">
        <f t="shared" si="48"/>
        <v>1.74</v>
      </c>
      <c r="W167" s="11">
        <f t="shared" si="54"/>
        <v>1009.5947190476192</v>
      </c>
      <c r="X167" s="102">
        <v>923.14000000000033</v>
      </c>
      <c r="Y167" s="113"/>
      <c r="Z167" s="13">
        <f t="shared" si="51"/>
        <v>0.9143669064263984</v>
      </c>
      <c r="AA167" s="15"/>
      <c r="AB167" s="33">
        <f t="shared" si="50"/>
        <v>0.91436690642639851</v>
      </c>
      <c r="AD167" s="15">
        <f t="shared" si="43"/>
        <v>24369</v>
      </c>
      <c r="AE167" s="28">
        <f t="shared" si="57"/>
        <v>0</v>
      </c>
      <c r="AF167" s="32">
        <f t="shared" si="52"/>
        <v>3.6062544950254962E-12</v>
      </c>
      <c r="AH167" s="29">
        <v>57.34</v>
      </c>
      <c r="AI167" s="32">
        <v>83.87</v>
      </c>
      <c r="AJ167" s="91"/>
      <c r="AL167" s="15">
        <v>11007</v>
      </c>
      <c r="AM167" s="15">
        <v>10666.74</v>
      </c>
      <c r="AN167" s="35">
        <f t="shared" si="56"/>
        <v>-3.1899155693304627E-2</v>
      </c>
      <c r="AO167" s="15">
        <v>1125.47</v>
      </c>
      <c r="AP167" s="93" t="s">
        <v>60</v>
      </c>
      <c r="AR167" s="11">
        <v>779.86</v>
      </c>
      <c r="AS167" s="15">
        <v>214.32</v>
      </c>
      <c r="AT167" s="36">
        <f t="shared" si="44"/>
        <v>994.18000000000006</v>
      </c>
      <c r="AU167" s="12">
        <f t="shared" si="45"/>
        <v>0.98473177527893541</v>
      </c>
      <c r="AV167" s="12">
        <f t="shared" si="46"/>
        <v>-7.0364868852536899E-2</v>
      </c>
      <c r="AX167" s="92">
        <f t="shared" si="49"/>
        <v>31.840476190476188</v>
      </c>
      <c r="AY167" s="92">
        <f t="shared" si="49"/>
        <v>33.733333333333334</v>
      </c>
      <c r="AZ167" s="92">
        <f t="shared" si="49"/>
        <v>58.428571428571431</v>
      </c>
      <c r="BA167" s="92">
        <f t="shared" si="49"/>
        <v>54.085714285714282</v>
      </c>
      <c r="BB167" s="92">
        <f t="shared" si="49"/>
        <v>47.883333333333333</v>
      </c>
      <c r="BC167" s="92">
        <f t="shared" si="49"/>
        <v>41.428571428571423</v>
      </c>
    </row>
    <row r="168" spans="2:55" ht="15.6" customHeight="1" x14ac:dyDescent="0.2">
      <c r="B168" s="25">
        <v>45447</v>
      </c>
      <c r="C168" s="26">
        <v>2620</v>
      </c>
      <c r="D168" s="27">
        <v>11816</v>
      </c>
      <c r="E168" s="27">
        <v>3631</v>
      </c>
      <c r="F168" s="27">
        <v>2561</v>
      </c>
      <c r="G168" s="28">
        <v>3277</v>
      </c>
      <c r="H168" s="14">
        <f t="shared" si="53"/>
        <v>23905</v>
      </c>
      <c r="I168" s="29">
        <v>1142.75</v>
      </c>
      <c r="J168" s="29">
        <v>1127.55</v>
      </c>
      <c r="K168" s="29">
        <v>1230.5899999999999</v>
      </c>
      <c r="L168" s="29">
        <v>1215.3599999999999</v>
      </c>
      <c r="M168" s="29">
        <v>1185.03</v>
      </c>
      <c r="N168" s="15">
        <f t="shared" si="55"/>
        <v>1162.1500000000001</v>
      </c>
      <c r="O168" s="16">
        <f t="shared" si="47"/>
        <v>27781.29</v>
      </c>
      <c r="P168" s="30">
        <v>1.3385</v>
      </c>
      <c r="Q168" s="30">
        <v>1.4045000000000001</v>
      </c>
      <c r="R168" s="30">
        <v>2.4546000000000001</v>
      </c>
      <c r="S168" s="30">
        <v>2.4458000000000002</v>
      </c>
      <c r="T168" s="31">
        <v>2.0358000000000001</v>
      </c>
      <c r="U168" s="17">
        <f t="shared" si="48"/>
        <v>1.7548999999999999</v>
      </c>
      <c r="W168" s="11">
        <f t="shared" si="54"/>
        <v>998.81202380952391</v>
      </c>
      <c r="X168" s="102">
        <v>927.60999999999945</v>
      </c>
      <c r="Y168" s="113"/>
      <c r="Z168" s="13">
        <f t="shared" si="51"/>
        <v>0.92871328927543739</v>
      </c>
      <c r="AA168" s="15"/>
      <c r="AB168" s="33">
        <f t="shared" si="50"/>
        <v>0.92871328927543739</v>
      </c>
      <c r="AD168" s="15">
        <f t="shared" si="43"/>
        <v>23905</v>
      </c>
      <c r="AE168" s="28">
        <f t="shared" si="57"/>
        <v>0</v>
      </c>
      <c r="AF168" s="32">
        <f t="shared" si="52"/>
        <v>0</v>
      </c>
      <c r="AH168" s="29">
        <v>57.38</v>
      </c>
      <c r="AI168" s="32">
        <v>83.98</v>
      </c>
      <c r="AJ168" s="91"/>
      <c r="AL168" s="15">
        <v>11000</v>
      </c>
      <c r="AM168" s="15">
        <v>10674.61</v>
      </c>
      <c r="AN168" s="35">
        <f t="shared" si="56"/>
        <v>-3.0482612479519101E-2</v>
      </c>
      <c r="AO168" s="15">
        <v>1124.31</v>
      </c>
      <c r="AP168" s="93" t="s">
        <v>60</v>
      </c>
      <c r="AR168" s="11">
        <v>757.96</v>
      </c>
      <c r="AS168" s="15">
        <v>218.92</v>
      </c>
      <c r="AT168" s="36">
        <f t="shared" si="44"/>
        <v>976.88</v>
      </c>
      <c r="AU168" s="12">
        <f t="shared" si="45"/>
        <v>0.97804189047917744</v>
      </c>
      <c r="AV168" s="12">
        <f t="shared" si="46"/>
        <v>-4.9328601203740052E-2</v>
      </c>
      <c r="AX168" s="92">
        <f t="shared" si="49"/>
        <v>31.869047619047617</v>
      </c>
      <c r="AY168" s="92">
        <f t="shared" si="49"/>
        <v>33.440476190476197</v>
      </c>
      <c r="AZ168" s="92">
        <f t="shared" si="49"/>
        <v>58.442857142857143</v>
      </c>
      <c r="BA168" s="92">
        <f t="shared" si="49"/>
        <v>58.233333333333341</v>
      </c>
      <c r="BB168" s="92">
        <f t="shared" si="49"/>
        <v>48.471428571428575</v>
      </c>
      <c r="BC168" s="92">
        <f t="shared" si="49"/>
        <v>41.783333333333331</v>
      </c>
    </row>
    <row r="169" spans="2:55" ht="15.6" customHeight="1" x14ac:dyDescent="0.2">
      <c r="B169" s="25">
        <v>45448</v>
      </c>
      <c r="C169" s="26">
        <v>2620</v>
      </c>
      <c r="D169" s="27">
        <v>12362</v>
      </c>
      <c r="E169" s="27">
        <v>3994</v>
      </c>
      <c r="F169" s="27">
        <v>2584</v>
      </c>
      <c r="G169" s="28">
        <v>3339</v>
      </c>
      <c r="H169" s="14">
        <f t="shared" si="53"/>
        <v>24899</v>
      </c>
      <c r="I169" s="29">
        <v>1141.55</v>
      </c>
      <c r="J169" s="29">
        <v>1124.93</v>
      </c>
      <c r="K169" s="29">
        <v>1232.72</v>
      </c>
      <c r="L169" s="29">
        <v>1215.3599999999999</v>
      </c>
      <c r="M169" s="29">
        <v>1192.6600000000001</v>
      </c>
      <c r="N169" s="15">
        <f t="shared" si="55"/>
        <v>1162.44</v>
      </c>
      <c r="O169" s="16">
        <f t="shared" si="47"/>
        <v>28943.51</v>
      </c>
      <c r="P169" s="30">
        <v>1.3224</v>
      </c>
      <c r="Q169" s="30">
        <v>1.3689</v>
      </c>
      <c r="R169" s="30">
        <v>2.4752000000000001</v>
      </c>
      <c r="S169" s="30">
        <v>2.4458000000000002</v>
      </c>
      <c r="T169" s="31">
        <v>2.1417000000000002</v>
      </c>
      <c r="U169" s="17">
        <f t="shared" si="48"/>
        <v>1.7568999999999999</v>
      </c>
      <c r="W169" s="11">
        <f t="shared" si="54"/>
        <v>1041.525288095238</v>
      </c>
      <c r="X169" s="102">
        <v>701.48000000000013</v>
      </c>
      <c r="Y169" s="113"/>
      <c r="Z169" s="13">
        <f t="shared" si="51"/>
        <v>0.67351221138651429</v>
      </c>
      <c r="AA169" s="15">
        <v>6.5</v>
      </c>
      <c r="AB169" s="33">
        <f t="shared" si="50"/>
        <v>0.92367388990150534</v>
      </c>
      <c r="AD169" s="15">
        <f>ROUND(H169*(24-AA169)/24,0)</f>
        <v>18156</v>
      </c>
      <c r="AE169" s="28">
        <f>+H169-AD169</f>
        <v>6743</v>
      </c>
      <c r="AF169" s="32">
        <f t="shared" si="52"/>
        <v>8270.4993057142874</v>
      </c>
      <c r="AH169" s="29">
        <v>57.39</v>
      </c>
      <c r="AI169" s="32">
        <v>83.89</v>
      </c>
      <c r="AJ169" s="91"/>
      <c r="AL169" s="15">
        <v>10713</v>
      </c>
      <c r="AM169" s="15">
        <v>10342.18</v>
      </c>
      <c r="AN169" s="35">
        <f t="shared" si="56"/>
        <v>-3.5855109851114536E-2</v>
      </c>
      <c r="AO169" s="15">
        <v>920.25</v>
      </c>
      <c r="AP169" s="93" t="s">
        <v>60</v>
      </c>
      <c r="AR169" s="11">
        <v>722.95</v>
      </c>
      <c r="AS169" s="15">
        <v>186.04</v>
      </c>
      <c r="AT169" s="36">
        <f t="shared" si="44"/>
        <v>908.99</v>
      </c>
      <c r="AU169" s="12">
        <f t="shared" si="45"/>
        <v>0.87274885246653866</v>
      </c>
      <c r="AV169" s="12">
        <f t="shared" si="46"/>
        <v>5.092503743496668E-2</v>
      </c>
      <c r="AX169" s="92">
        <f t="shared" si="49"/>
        <v>31.485714285714284</v>
      </c>
      <c r="AY169" s="92">
        <f t="shared" si="49"/>
        <v>32.592857142857149</v>
      </c>
      <c r="AZ169" s="92">
        <f t="shared" si="49"/>
        <v>58.933333333333337</v>
      </c>
      <c r="BA169" s="92">
        <f t="shared" ref="BA169:BC177" si="58">S169/42*1000</f>
        <v>58.233333333333341</v>
      </c>
      <c r="BB169" s="92">
        <f t="shared" si="58"/>
        <v>50.992857142857147</v>
      </c>
      <c r="BC169" s="92">
        <f t="shared" si="58"/>
        <v>41.830952380952375</v>
      </c>
    </row>
    <row r="170" spans="2:55" ht="15.6" customHeight="1" x14ac:dyDescent="0.2">
      <c r="B170" s="25">
        <v>45449</v>
      </c>
      <c r="C170" s="26">
        <v>2620</v>
      </c>
      <c r="D170" s="27">
        <v>12612</v>
      </c>
      <c r="E170" s="27">
        <v>3552</v>
      </c>
      <c r="F170" s="27">
        <v>2530</v>
      </c>
      <c r="G170" s="28">
        <v>3321</v>
      </c>
      <c r="H170" s="14">
        <f t="shared" si="53"/>
        <v>24635</v>
      </c>
      <c r="I170" s="29">
        <v>1144.6600000000001</v>
      </c>
      <c r="J170" s="29">
        <v>1131.03</v>
      </c>
      <c r="K170" s="29">
        <v>1232</v>
      </c>
      <c r="L170" s="29">
        <v>1215.3599999999999</v>
      </c>
      <c r="M170" s="29">
        <v>1194.6400000000001</v>
      </c>
      <c r="N170" s="15">
        <f t="shared" si="55"/>
        <v>1164.27</v>
      </c>
      <c r="O170" s="16">
        <f t="shared" si="47"/>
        <v>28681.88</v>
      </c>
      <c r="P170" s="30">
        <v>1.3623000000000001</v>
      </c>
      <c r="Q170" s="30">
        <v>1.4481999999999999</v>
      </c>
      <c r="R170" s="30">
        <v>2.4668999999999999</v>
      </c>
      <c r="S170" s="30">
        <v>2.4458000000000002</v>
      </c>
      <c r="T170" s="31">
        <v>2.1734</v>
      </c>
      <c r="U170" s="17">
        <f t="shared" si="48"/>
        <v>1.7862</v>
      </c>
      <c r="W170" s="11">
        <f t="shared" si="54"/>
        <v>1047.6687761904764</v>
      </c>
      <c r="X170" s="102">
        <v>939</v>
      </c>
      <c r="Y170" s="113"/>
      <c r="Z170" s="13">
        <f t="shared" si="51"/>
        <v>0.89627563724327375</v>
      </c>
      <c r="AA170" s="15"/>
      <c r="AB170" s="33">
        <f t="shared" si="50"/>
        <v>0.89627563724327375</v>
      </c>
      <c r="AD170" s="15">
        <f t="shared" si="43"/>
        <v>24635</v>
      </c>
      <c r="AE170" s="28">
        <f t="shared" si="57"/>
        <v>0</v>
      </c>
      <c r="AF170" s="32">
        <f t="shared" si="52"/>
        <v>0</v>
      </c>
      <c r="AH170" s="29">
        <v>57.39</v>
      </c>
      <c r="AI170" s="32">
        <v>83.89</v>
      </c>
      <c r="AJ170" s="91"/>
      <c r="AL170" s="15">
        <v>11004</v>
      </c>
      <c r="AM170" s="15">
        <v>10590.29</v>
      </c>
      <c r="AN170" s="35">
        <f t="shared" si="56"/>
        <v>-3.906503032494852E-2</v>
      </c>
      <c r="AO170" s="15">
        <v>1097.22</v>
      </c>
      <c r="AP170" s="93" t="s">
        <v>58</v>
      </c>
      <c r="AR170" s="11">
        <v>784</v>
      </c>
      <c r="AS170" s="15">
        <v>269.2</v>
      </c>
      <c r="AT170" s="36">
        <f t="shared" si="44"/>
        <v>1053.2</v>
      </c>
      <c r="AU170" s="12">
        <f t="shared" si="45"/>
        <v>1.0052795539346284</v>
      </c>
      <c r="AV170" s="12">
        <f t="shared" si="46"/>
        <v>-0.10900391669135467</v>
      </c>
      <c r="AX170" s="92">
        <f t="shared" ref="AX170:AZ177" si="59">P170/42*1000</f>
        <v>32.43571428571429</v>
      </c>
      <c r="AY170" s="92">
        <f t="shared" si="59"/>
        <v>34.480952380952374</v>
      </c>
      <c r="AZ170" s="92">
        <f t="shared" si="59"/>
        <v>58.73571428571428</v>
      </c>
      <c r="BA170" s="92">
        <f t="shared" si="58"/>
        <v>58.233333333333341</v>
      </c>
      <c r="BB170" s="92">
        <f t="shared" si="58"/>
        <v>51.747619047619047</v>
      </c>
      <c r="BC170" s="92">
        <f t="shared" si="58"/>
        <v>42.528571428571432</v>
      </c>
    </row>
    <row r="171" spans="2:55" ht="15.6" customHeight="1" x14ac:dyDescent="0.2">
      <c r="B171" s="25">
        <v>45450</v>
      </c>
      <c r="C171" s="26">
        <v>2620</v>
      </c>
      <c r="D171" s="27">
        <v>12525</v>
      </c>
      <c r="E171" s="27">
        <v>3552</v>
      </c>
      <c r="F171" s="27">
        <v>2552</v>
      </c>
      <c r="G171" s="28">
        <v>3368</v>
      </c>
      <c r="H171" s="14">
        <f t="shared" si="53"/>
        <v>24617</v>
      </c>
      <c r="I171" s="29">
        <v>1145.6199999999999</v>
      </c>
      <c r="J171" s="29">
        <v>1131.22</v>
      </c>
      <c r="K171" s="29">
        <v>1235.1400000000001</v>
      </c>
      <c r="L171" s="29">
        <v>1215.3599999999999</v>
      </c>
      <c r="M171" s="29">
        <v>1186.02</v>
      </c>
      <c r="N171" s="15">
        <f t="shared" si="55"/>
        <v>1163.97</v>
      </c>
      <c r="O171" s="16">
        <f t="shared" si="47"/>
        <v>28653.39</v>
      </c>
      <c r="P171" s="30">
        <v>1.3772</v>
      </c>
      <c r="Q171" s="30">
        <v>1.4448000000000001</v>
      </c>
      <c r="R171" s="30">
        <v>2.508</v>
      </c>
      <c r="S171" s="30">
        <v>2.4458000000000002</v>
      </c>
      <c r="T171" s="31">
        <v>2.0623</v>
      </c>
      <c r="U171" s="17">
        <f t="shared" si="48"/>
        <v>1.7793000000000001</v>
      </c>
      <c r="W171" s="11">
        <f t="shared" si="54"/>
        <v>1042.8644761904764</v>
      </c>
      <c r="X171" s="102">
        <v>966.67000000000007</v>
      </c>
      <c r="Y171" s="113"/>
      <c r="Z171" s="13">
        <f t="shared" si="51"/>
        <v>0.92693731742708285</v>
      </c>
      <c r="AA171" s="15"/>
      <c r="AB171" s="33">
        <f t="shared" si="50"/>
        <v>0.92693731742708285</v>
      </c>
      <c r="AD171" s="15">
        <f t="shared" si="43"/>
        <v>24617</v>
      </c>
      <c r="AE171" s="28">
        <f t="shared" si="57"/>
        <v>0</v>
      </c>
      <c r="AF171" s="32">
        <f t="shared" si="52"/>
        <v>0</v>
      </c>
      <c r="AH171" s="29">
        <v>56.45</v>
      </c>
      <c r="AI171" s="32">
        <v>83.53</v>
      </c>
      <c r="AJ171" s="91"/>
      <c r="AL171" s="15">
        <v>11000</v>
      </c>
      <c r="AM171" s="15">
        <v>10596.94</v>
      </c>
      <c r="AN171" s="35">
        <f t="shared" si="56"/>
        <v>-3.8035508363735142E-2</v>
      </c>
      <c r="AO171" s="15">
        <v>1100.76</v>
      </c>
      <c r="AP171" s="93" t="s">
        <v>58</v>
      </c>
      <c r="AR171" s="11">
        <v>786</v>
      </c>
      <c r="AS171" s="15">
        <v>265</v>
      </c>
      <c r="AT171" s="36">
        <f t="shared" si="44"/>
        <v>1051</v>
      </c>
      <c r="AU171" s="12">
        <f t="shared" si="45"/>
        <v>1.0078011323573339</v>
      </c>
      <c r="AV171" s="12">
        <f t="shared" si="46"/>
        <v>-8.0863814930251077E-2</v>
      </c>
      <c r="AX171" s="92">
        <f t="shared" si="59"/>
        <v>32.790476190476191</v>
      </c>
      <c r="AY171" s="92">
        <f t="shared" si="59"/>
        <v>34.4</v>
      </c>
      <c r="AZ171" s="92">
        <f t="shared" si="59"/>
        <v>59.714285714285715</v>
      </c>
      <c r="BA171" s="92">
        <f t="shared" si="58"/>
        <v>58.233333333333341</v>
      </c>
      <c r="BB171" s="92">
        <f t="shared" si="58"/>
        <v>49.102380952380955</v>
      </c>
      <c r="BC171" s="92">
        <f t="shared" si="58"/>
        <v>42.364285714285714</v>
      </c>
    </row>
    <row r="172" spans="2:55" ht="15.6" customHeight="1" x14ac:dyDescent="0.2">
      <c r="B172" s="25">
        <v>45451</v>
      </c>
      <c r="C172" s="26">
        <v>2620</v>
      </c>
      <c r="D172" s="27">
        <v>12406</v>
      </c>
      <c r="E172" s="27">
        <v>3557</v>
      </c>
      <c r="F172" s="27">
        <v>2542</v>
      </c>
      <c r="G172" s="28">
        <v>3388</v>
      </c>
      <c r="H172" s="14">
        <f t="shared" si="53"/>
        <v>24513</v>
      </c>
      <c r="I172" s="29">
        <v>1143.8699999999999</v>
      </c>
      <c r="J172" s="29">
        <v>1125.53</v>
      </c>
      <c r="K172" s="29">
        <v>1225.55</v>
      </c>
      <c r="L172" s="29">
        <v>1215.3599999999999</v>
      </c>
      <c r="M172" s="29">
        <v>1182.83</v>
      </c>
      <c r="N172" s="15">
        <f t="shared" si="55"/>
        <v>1159.24</v>
      </c>
      <c r="O172" s="16">
        <f t="shared" si="47"/>
        <v>28416.42</v>
      </c>
      <c r="P172" s="30">
        <v>1.3577999999999999</v>
      </c>
      <c r="Q172" s="30">
        <v>1.3755999999999999</v>
      </c>
      <c r="R172" s="30">
        <v>2.3986999999999998</v>
      </c>
      <c r="S172" s="30">
        <v>2.4458000000000002</v>
      </c>
      <c r="T172" s="31">
        <v>2.0219</v>
      </c>
      <c r="U172" s="17">
        <f t="shared" si="48"/>
        <v>1.7224999999999999</v>
      </c>
      <c r="W172" s="11">
        <f t="shared" si="54"/>
        <v>1005.3030071428572</v>
      </c>
      <c r="X172" s="102">
        <v>881.40000000000009</v>
      </c>
      <c r="Y172" s="113"/>
      <c r="Z172" s="13">
        <f t="shared" si="51"/>
        <v>0.87675058538320871</v>
      </c>
      <c r="AA172" s="15"/>
      <c r="AB172" s="33">
        <f t="shared" si="50"/>
        <v>0.8767505853832086</v>
      </c>
      <c r="AD172" s="15">
        <f t="shared" si="43"/>
        <v>24513</v>
      </c>
      <c r="AE172" s="28">
        <f t="shared" si="57"/>
        <v>0</v>
      </c>
      <c r="AF172" s="32">
        <f t="shared" si="52"/>
        <v>-3.5637299333757257E-12</v>
      </c>
      <c r="AH172" s="29">
        <v>56.47</v>
      </c>
      <c r="AI172" s="32">
        <v>83.53</v>
      </c>
      <c r="AJ172" s="91"/>
      <c r="AL172" s="15">
        <v>11026</v>
      </c>
      <c r="AM172" s="15">
        <v>10610.71</v>
      </c>
      <c r="AN172" s="35">
        <f t="shared" si="56"/>
        <v>-3.9138756972907647E-2</v>
      </c>
      <c r="AO172" s="15">
        <v>1013.52</v>
      </c>
      <c r="AP172" s="93" t="s">
        <v>56</v>
      </c>
      <c r="AR172" s="11">
        <v>669.3</v>
      </c>
      <c r="AS172" s="15">
        <v>253.14</v>
      </c>
      <c r="AT172" s="36">
        <f t="shared" si="44"/>
        <v>922.43999999999994</v>
      </c>
      <c r="AU172" s="12">
        <f t="shared" si="45"/>
        <v>0.91757409800418299</v>
      </c>
      <c r="AV172" s="12">
        <f t="shared" si="46"/>
        <v>-4.0823512620974389E-2</v>
      </c>
      <c r="AX172" s="92">
        <f t="shared" si="59"/>
        <v>32.328571428571429</v>
      </c>
      <c r="AY172" s="92">
        <f t="shared" si="59"/>
        <v>32.752380952380946</v>
      </c>
      <c r="AZ172" s="92">
        <f t="shared" si="59"/>
        <v>57.111904761904761</v>
      </c>
      <c r="BA172" s="92">
        <f t="shared" si="58"/>
        <v>58.233333333333341</v>
      </c>
      <c r="BB172" s="92">
        <f t="shared" si="58"/>
        <v>48.140476190476193</v>
      </c>
      <c r="BC172" s="92">
        <f t="shared" si="58"/>
        <v>41.011904761904766</v>
      </c>
    </row>
    <row r="173" spans="2:55" ht="15.6" customHeight="1" x14ac:dyDescent="0.2">
      <c r="B173" s="25">
        <v>45452</v>
      </c>
      <c r="C173" s="26">
        <v>2620</v>
      </c>
      <c r="D173" s="27">
        <v>12433</v>
      </c>
      <c r="E173" s="27">
        <v>3684</v>
      </c>
      <c r="F173" s="27">
        <v>2567</v>
      </c>
      <c r="G173" s="28">
        <v>3359</v>
      </c>
      <c r="H173" s="14">
        <f t="shared" si="53"/>
        <v>24663</v>
      </c>
      <c r="I173" s="29">
        <v>1141.56</v>
      </c>
      <c r="J173" s="29">
        <v>1124.32</v>
      </c>
      <c r="K173" s="29">
        <v>1225.06</v>
      </c>
      <c r="L173" s="29">
        <v>1215.3599999999999</v>
      </c>
      <c r="M173" s="29">
        <v>1185.9000000000001</v>
      </c>
      <c r="N173" s="15">
        <f t="shared" si="55"/>
        <v>1159.06</v>
      </c>
      <c r="O173" s="16">
        <f t="shared" si="47"/>
        <v>28585.95</v>
      </c>
      <c r="P173" s="30">
        <v>1.3266</v>
      </c>
      <c r="Q173" s="30">
        <v>1.3649</v>
      </c>
      <c r="R173" s="30">
        <v>2.3915000000000002</v>
      </c>
      <c r="S173" s="30">
        <v>2.4458000000000002</v>
      </c>
      <c r="T173" s="31">
        <v>2.0606</v>
      </c>
      <c r="U173" s="17">
        <f t="shared" si="48"/>
        <v>1.7214</v>
      </c>
      <c r="W173" s="11">
        <f t="shared" si="54"/>
        <v>1010.8500880952381</v>
      </c>
      <c r="X173" s="102">
        <v>930.35000000000036</v>
      </c>
      <c r="Y173" s="113"/>
      <c r="Z173" s="13">
        <f t="shared" si="51"/>
        <v>0.92036396984747226</v>
      </c>
      <c r="AA173" s="15"/>
      <c r="AB173" s="33">
        <f t="shared" si="50"/>
        <v>0.92036396984747226</v>
      </c>
      <c r="AD173" s="15">
        <f t="shared" si="43"/>
        <v>24663</v>
      </c>
      <c r="AE173" s="28">
        <f t="shared" si="57"/>
        <v>0</v>
      </c>
      <c r="AF173" s="32">
        <f t="shared" si="52"/>
        <v>0</v>
      </c>
      <c r="AH173" s="29">
        <v>56.47</v>
      </c>
      <c r="AI173" s="32">
        <v>83.53</v>
      </c>
      <c r="AJ173" s="91"/>
      <c r="AL173" s="15">
        <v>11012</v>
      </c>
      <c r="AM173" s="15">
        <v>10595.83</v>
      </c>
      <c r="AN173" s="35">
        <f t="shared" si="56"/>
        <v>-3.9276772088642428E-2</v>
      </c>
      <c r="AO173" s="15">
        <v>1100.83</v>
      </c>
      <c r="AP173" s="93" t="s">
        <v>58</v>
      </c>
      <c r="AR173" s="11">
        <v>800.38</v>
      </c>
      <c r="AS173" s="15">
        <v>236.05</v>
      </c>
      <c r="AT173" s="36">
        <f t="shared" si="44"/>
        <v>1036.43</v>
      </c>
      <c r="AU173" s="12">
        <f t="shared" si="45"/>
        <v>1.0253053466641751</v>
      </c>
      <c r="AV173" s="12">
        <f t="shared" si="46"/>
        <v>-0.10494137681670279</v>
      </c>
      <c r="AX173" s="92">
        <f t="shared" si="59"/>
        <v>31.585714285714285</v>
      </c>
      <c r="AY173" s="92">
        <f t="shared" si="59"/>
        <v>32.497619047619047</v>
      </c>
      <c r="AZ173" s="92">
        <f t="shared" si="59"/>
        <v>56.940476190476197</v>
      </c>
      <c r="BA173" s="92">
        <f t="shared" si="58"/>
        <v>58.233333333333341</v>
      </c>
      <c r="BB173" s="92">
        <f t="shared" si="58"/>
        <v>49.061904761904763</v>
      </c>
      <c r="BC173" s="92">
        <f t="shared" si="58"/>
        <v>40.985714285714288</v>
      </c>
    </row>
    <row r="174" spans="2:55" ht="15.6" customHeight="1" x14ac:dyDescent="0.2">
      <c r="B174" s="25">
        <v>45453</v>
      </c>
      <c r="C174" s="26">
        <v>2620</v>
      </c>
      <c r="D174" s="27">
        <v>12246</v>
      </c>
      <c r="E174" s="27">
        <v>3746</v>
      </c>
      <c r="F174" s="27">
        <v>2559</v>
      </c>
      <c r="G174" s="28">
        <v>3269</v>
      </c>
      <c r="H174" s="14">
        <f t="shared" si="53"/>
        <v>24440</v>
      </c>
      <c r="I174" s="29">
        <v>1139.44</v>
      </c>
      <c r="J174" s="29">
        <v>1127.29</v>
      </c>
      <c r="K174" s="29">
        <v>1226.56</v>
      </c>
      <c r="L174" s="29">
        <v>1215.3599999999999</v>
      </c>
      <c r="M174" s="29">
        <v>1187.03</v>
      </c>
      <c r="N174" s="15">
        <f t="shared" si="55"/>
        <v>1161.02</v>
      </c>
      <c r="O174" s="16">
        <f t="shared" si="47"/>
        <v>28375.33</v>
      </c>
      <c r="P174" s="30">
        <v>1.2949999999999999</v>
      </c>
      <c r="Q174" s="30">
        <v>1.4024000000000001</v>
      </c>
      <c r="R174" s="30">
        <v>2.4100999999999999</v>
      </c>
      <c r="S174" s="30">
        <v>2.4458000000000002</v>
      </c>
      <c r="T174" s="31">
        <v>2.0724</v>
      </c>
      <c r="U174" s="17">
        <f t="shared" si="48"/>
        <v>1.7442</v>
      </c>
      <c r="W174" s="11">
        <f t="shared" si="54"/>
        <v>1014.9619714285715</v>
      </c>
      <c r="X174" s="102">
        <v>932.23999999999955</v>
      </c>
      <c r="Y174" s="113"/>
      <c r="Z174" s="13">
        <f t="shared" si="51"/>
        <v>0.91849746713944391</v>
      </c>
      <c r="AA174" s="15"/>
      <c r="AB174" s="33">
        <f t="shared" si="50"/>
        <v>0.91849746713944391</v>
      </c>
      <c r="AD174" s="15">
        <f t="shared" si="43"/>
        <v>24440</v>
      </c>
      <c r="AE174" s="28">
        <f t="shared" si="57"/>
        <v>0</v>
      </c>
      <c r="AF174" s="32">
        <f t="shared" si="52"/>
        <v>0</v>
      </c>
      <c r="AH174" s="29">
        <v>56.47</v>
      </c>
      <c r="AI174" s="32">
        <v>83.53</v>
      </c>
      <c r="AJ174" s="91"/>
      <c r="AL174" s="15">
        <v>11026</v>
      </c>
      <c r="AM174" s="15">
        <v>10611.85</v>
      </c>
      <c r="AN174" s="35">
        <f t="shared" si="56"/>
        <v>-3.9027125336298533E-2</v>
      </c>
      <c r="AO174" s="15">
        <v>1106.5899999999999</v>
      </c>
      <c r="AP174" s="93" t="s">
        <v>58</v>
      </c>
      <c r="AR174" s="11">
        <v>761.54</v>
      </c>
      <c r="AS174" s="15">
        <v>231.02</v>
      </c>
      <c r="AT174" s="36">
        <f t="shared" si="44"/>
        <v>992.56</v>
      </c>
      <c r="AU174" s="12">
        <f t="shared" si="45"/>
        <v>0.97792826523634135</v>
      </c>
      <c r="AV174" s="12">
        <f t="shared" si="46"/>
        <v>-5.9430798096897441E-2</v>
      </c>
      <c r="AX174" s="92">
        <f t="shared" si="59"/>
        <v>30.833333333333332</v>
      </c>
      <c r="AY174" s="92">
        <f t="shared" si="59"/>
        <v>33.390476190476193</v>
      </c>
      <c r="AZ174" s="92">
        <f t="shared" si="59"/>
        <v>57.383333333333326</v>
      </c>
      <c r="BA174" s="92">
        <f t="shared" si="58"/>
        <v>58.233333333333341</v>
      </c>
      <c r="BB174" s="92">
        <f t="shared" si="58"/>
        <v>49.342857142857149</v>
      </c>
      <c r="BC174" s="92">
        <f t="shared" si="58"/>
        <v>41.528571428571432</v>
      </c>
    </row>
    <row r="175" spans="2:55" ht="15.6" customHeight="1" x14ac:dyDescent="0.2">
      <c r="B175" s="25">
        <v>45454</v>
      </c>
      <c r="C175" s="26">
        <v>2620</v>
      </c>
      <c r="D175" s="27">
        <v>12039</v>
      </c>
      <c r="E175" s="27">
        <v>3798</v>
      </c>
      <c r="F175" s="27">
        <v>2565</v>
      </c>
      <c r="G175" s="28">
        <v>3168</v>
      </c>
      <c r="H175" s="14">
        <f t="shared" si="53"/>
        <v>24190</v>
      </c>
      <c r="I175" s="29">
        <v>1143.56</v>
      </c>
      <c r="J175" s="29">
        <v>1128.45</v>
      </c>
      <c r="K175" s="29">
        <v>1229.96</v>
      </c>
      <c r="L175" s="29">
        <v>1223.94</v>
      </c>
      <c r="M175" s="29">
        <v>1187.03</v>
      </c>
      <c r="N175" s="15">
        <f t="shared" si="55"/>
        <v>1163.82</v>
      </c>
      <c r="O175" s="16">
        <f t="shared" si="47"/>
        <v>28152.84</v>
      </c>
      <c r="P175" s="30">
        <v>1.3449</v>
      </c>
      <c r="Q175" s="30">
        <v>1.4111</v>
      </c>
      <c r="R175" s="30">
        <v>2.4533</v>
      </c>
      <c r="S175" s="30">
        <v>2.5693999999999999</v>
      </c>
      <c r="T175" s="31">
        <v>2.0724</v>
      </c>
      <c r="U175" s="17">
        <f t="shared" si="48"/>
        <v>1.7769999999999999</v>
      </c>
      <c r="W175" s="11">
        <f t="shared" si="54"/>
        <v>1023.4613928571429</v>
      </c>
      <c r="X175" s="102">
        <v>950.37000000000035</v>
      </c>
      <c r="Y175" s="113"/>
      <c r="Z175" s="13">
        <f t="shared" si="51"/>
        <v>0.92858412308734273</v>
      </c>
      <c r="AA175" s="15"/>
      <c r="AB175" s="33">
        <f t="shared" si="50"/>
        <v>0.92858412308734273</v>
      </c>
      <c r="AD175" s="15">
        <f t="shared" si="43"/>
        <v>24190</v>
      </c>
      <c r="AE175" s="28">
        <f t="shared" si="57"/>
        <v>0</v>
      </c>
      <c r="AF175" s="32">
        <f t="shared" si="52"/>
        <v>0</v>
      </c>
      <c r="AH175" s="29">
        <v>56.23</v>
      </c>
      <c r="AI175" s="32">
        <v>82.98</v>
      </c>
      <c r="AJ175" s="91"/>
      <c r="AL175" s="15">
        <v>10920</v>
      </c>
      <c r="AM175" s="15">
        <v>10666.29</v>
      </c>
      <c r="AN175" s="35">
        <f t="shared" si="56"/>
        <v>-2.3786152448508253E-2</v>
      </c>
      <c r="AO175" s="15">
        <v>1111.3800000000001</v>
      </c>
      <c r="AP175" s="93" t="s">
        <v>60</v>
      </c>
      <c r="AR175" s="11">
        <v>778.51</v>
      </c>
      <c r="AS175" s="15">
        <v>222.95</v>
      </c>
      <c r="AT175" s="36">
        <f t="shared" si="44"/>
        <v>1001.46</v>
      </c>
      <c r="AU175" s="12">
        <f t="shared" si="45"/>
        <v>0.97850295769758089</v>
      </c>
      <c r="AV175" s="12">
        <f t="shared" si="46"/>
        <v>-4.9918834610238161E-2</v>
      </c>
      <c r="AX175" s="92">
        <f t="shared" si="59"/>
        <v>32.021428571428572</v>
      </c>
      <c r="AY175" s="92">
        <f t="shared" si="59"/>
        <v>33.597619047619048</v>
      </c>
      <c r="AZ175" s="92">
        <f t="shared" si="59"/>
        <v>58.411904761904765</v>
      </c>
      <c r="BA175" s="92">
        <f t="shared" si="58"/>
        <v>61.176190476190477</v>
      </c>
      <c r="BB175" s="92">
        <f t="shared" si="58"/>
        <v>49.342857142857149</v>
      </c>
      <c r="BC175" s="92">
        <f>U175/42*1000</f>
        <v>42.30952380952381</v>
      </c>
    </row>
    <row r="176" spans="2:55" ht="15.6" customHeight="1" x14ac:dyDescent="0.2">
      <c r="B176" s="25">
        <v>45455</v>
      </c>
      <c r="C176" s="26">
        <v>2620</v>
      </c>
      <c r="D176" s="27">
        <v>12193</v>
      </c>
      <c r="E176" s="27">
        <v>3569</v>
      </c>
      <c r="F176" s="27">
        <v>2583</v>
      </c>
      <c r="G176" s="28">
        <v>3232</v>
      </c>
      <c r="H176" s="14">
        <f t="shared" si="53"/>
        <v>24197</v>
      </c>
      <c r="I176" s="29">
        <v>1146.5</v>
      </c>
      <c r="J176" s="29">
        <v>1128.5899999999999</v>
      </c>
      <c r="K176" s="29">
        <v>1230.55</v>
      </c>
      <c r="L176" s="29">
        <v>1223.94</v>
      </c>
      <c r="M176" s="29">
        <v>1183.8900000000001</v>
      </c>
      <c r="N176" s="15">
        <f t="shared" si="55"/>
        <v>1163.1300000000001</v>
      </c>
      <c r="O176" s="16">
        <f t="shared" si="47"/>
        <v>28144.33</v>
      </c>
      <c r="P176" s="30">
        <v>1.3848</v>
      </c>
      <c r="Q176" s="30">
        <v>1.4147000000000001</v>
      </c>
      <c r="R176" s="30">
        <v>2.4601000000000002</v>
      </c>
      <c r="S176" s="30">
        <v>2.5693999999999999</v>
      </c>
      <c r="T176" s="31">
        <v>2.0369000000000002</v>
      </c>
      <c r="U176" s="17">
        <f t="shared" si="48"/>
        <v>1.772</v>
      </c>
      <c r="W176" s="11">
        <f t="shared" si="54"/>
        <v>1020.8983571428571</v>
      </c>
      <c r="X176" s="102">
        <v>950.21999999999946</v>
      </c>
      <c r="Y176" s="113"/>
      <c r="Z176" s="13">
        <f t="shared" si="51"/>
        <v>0.93076846813559189</v>
      </c>
      <c r="AA176" s="15"/>
      <c r="AB176" s="33">
        <f t="shared" si="50"/>
        <v>0.93076846813559178</v>
      </c>
      <c r="AD176" s="15">
        <f t="shared" si="43"/>
        <v>24197</v>
      </c>
      <c r="AE176" s="28">
        <f t="shared" si="57"/>
        <v>0</v>
      </c>
      <c r="AF176" s="32">
        <f t="shared" si="52"/>
        <v>-3.5338302950549405E-12</v>
      </c>
      <c r="AH176" s="29">
        <v>55.99</v>
      </c>
      <c r="AI176" s="32">
        <v>82.85</v>
      </c>
      <c r="AJ176" s="91"/>
      <c r="AL176" s="15">
        <v>11058</v>
      </c>
      <c r="AM176" s="15">
        <v>10797.44</v>
      </c>
      <c r="AN176" s="35">
        <f>+(AM176-AL176)/AM176</f>
        <v>-2.4131646019797236E-2</v>
      </c>
      <c r="AO176" s="15">
        <v>1109.24</v>
      </c>
      <c r="AP176" s="93" t="s">
        <v>60</v>
      </c>
      <c r="AR176" s="11">
        <v>775</v>
      </c>
      <c r="AS176" s="15">
        <v>243</v>
      </c>
      <c r="AT176" s="36">
        <f t="shared" si="44"/>
        <v>1018</v>
      </c>
      <c r="AU176" s="12">
        <f t="shared" si="45"/>
        <v>0.9971609738397772</v>
      </c>
      <c r="AV176" s="12">
        <f t="shared" si="46"/>
        <v>-6.6392505704185423E-2</v>
      </c>
      <c r="AX176" s="92">
        <f t="shared" si="59"/>
        <v>32.971428571428575</v>
      </c>
      <c r="AY176" s="92">
        <f t="shared" si="59"/>
        <v>33.683333333333337</v>
      </c>
      <c r="AZ176" s="92">
        <f t="shared" si="59"/>
        <v>58.57380952380953</v>
      </c>
      <c r="BA176" s="92">
        <f t="shared" si="58"/>
        <v>61.176190476190477</v>
      </c>
      <c r="BB176" s="92">
        <f t="shared" si="58"/>
        <v>48.497619047619054</v>
      </c>
      <c r="BC176" s="92">
        <f t="shared" si="58"/>
        <v>42.19047619047619</v>
      </c>
    </row>
    <row r="177" spans="2:55" ht="15.6" customHeight="1" x14ac:dyDescent="0.2">
      <c r="B177" s="25">
        <v>45456</v>
      </c>
      <c r="C177" s="26">
        <v>2620</v>
      </c>
      <c r="D177" s="27">
        <v>11980</v>
      </c>
      <c r="E177" s="27">
        <v>3441</v>
      </c>
      <c r="F177" s="27">
        <v>2546</v>
      </c>
      <c r="G177" s="28">
        <v>3337</v>
      </c>
      <c r="H177" s="14">
        <f t="shared" si="53"/>
        <v>23924</v>
      </c>
      <c r="I177" s="29">
        <v>1145.5899999999999</v>
      </c>
      <c r="J177" s="29">
        <v>1126.71</v>
      </c>
      <c r="K177" s="29">
        <v>1228.2</v>
      </c>
      <c r="L177" s="29">
        <v>1223.94</v>
      </c>
      <c r="M177" s="29">
        <v>1179.3</v>
      </c>
      <c r="N177" s="15">
        <f t="shared" si="55"/>
        <v>1161.06</v>
      </c>
      <c r="O177" s="16">
        <f t="shared" si="47"/>
        <v>27777.14</v>
      </c>
      <c r="P177" s="30">
        <v>1.379</v>
      </c>
      <c r="Q177" s="30">
        <v>1.3928</v>
      </c>
      <c r="R177" s="30">
        <v>2.4297</v>
      </c>
      <c r="S177" s="30">
        <v>2.5693999999999999</v>
      </c>
      <c r="T177" s="31">
        <v>1.9821</v>
      </c>
      <c r="U177" s="17">
        <f t="shared" si="48"/>
        <v>1.7478</v>
      </c>
      <c r="W177" s="11">
        <f>SUMPRODUCT(C177:G177,P177:T177)/42</f>
        <v>995.60194761904756</v>
      </c>
      <c r="X177" s="102">
        <v>940.49000000000024</v>
      </c>
      <c r="Y177" s="113"/>
      <c r="Z177" s="13">
        <f t="shared" si="51"/>
        <v>0.94464459641642329</v>
      </c>
      <c r="AA177" s="15"/>
      <c r="AB177" s="33">
        <f t="shared" si="50"/>
        <v>0.94464459641642329</v>
      </c>
      <c r="AD177" s="15">
        <f t="shared" si="43"/>
        <v>23924</v>
      </c>
      <c r="AE177" s="28">
        <f t="shared" si="57"/>
        <v>0</v>
      </c>
      <c r="AF177" s="32">
        <f t="shared" si="52"/>
        <v>0</v>
      </c>
      <c r="AH177" s="29"/>
      <c r="AI177" s="32"/>
      <c r="AJ177" s="91"/>
      <c r="AL177" s="15">
        <v>11000</v>
      </c>
      <c r="AM177" s="15">
        <v>10743.04</v>
      </c>
      <c r="AN177" s="35">
        <f>+(AM177-AL177)/AM177</f>
        <v>-2.3918741808649981E-2</v>
      </c>
      <c r="AO177" s="15">
        <v>1104.6199999999999</v>
      </c>
      <c r="AP177" s="93" t="s">
        <v>60</v>
      </c>
      <c r="AR177" s="11">
        <v>773</v>
      </c>
      <c r="AS177" s="15">
        <v>234</v>
      </c>
      <c r="AT177" s="36">
        <f t="shared" si="44"/>
        <v>1007</v>
      </c>
      <c r="AU177" s="12">
        <f>+AT177/W177</f>
        <v>1.0114484030572766</v>
      </c>
      <c r="AV177" s="12">
        <f>+AB177-AU177</f>
        <v>-6.680380664085328E-2</v>
      </c>
      <c r="AX177" s="92">
        <f>P177/42*1000</f>
        <v>32.833333333333336</v>
      </c>
      <c r="AY177" s="92">
        <f t="shared" si="59"/>
        <v>33.161904761904758</v>
      </c>
      <c r="AZ177" s="92">
        <f t="shared" si="59"/>
        <v>57.85</v>
      </c>
      <c r="BA177" s="92">
        <f t="shared" si="58"/>
        <v>61.176190476190477</v>
      </c>
      <c r="BB177" s="92">
        <f t="shared" si="58"/>
        <v>47.192857142857143</v>
      </c>
      <c r="BC177" s="92">
        <f t="shared" si="58"/>
        <v>41.614285714285714</v>
      </c>
    </row>
  </sheetData>
  <sheetProtection selectLockedCells="1"/>
  <mergeCells count="22">
    <mergeCell ref="AR10:AT10"/>
    <mergeCell ref="AX10:BC10"/>
    <mergeCell ref="Z11:Z12"/>
    <mergeCell ref="AB11:AB12"/>
    <mergeCell ref="AU11:AU12"/>
    <mergeCell ref="AV11:AV12"/>
    <mergeCell ref="AH10:AH11"/>
    <mergeCell ref="AI10:AI11"/>
    <mergeCell ref="AJ10:AJ12"/>
    <mergeCell ref="AL10:AM10"/>
    <mergeCell ref="AN10:AN12"/>
    <mergeCell ref="AP10:AP12"/>
    <mergeCell ref="V1:V1048576"/>
    <mergeCell ref="AC1:AC1048576"/>
    <mergeCell ref="AG1:AG1048576"/>
    <mergeCell ref="C10:H10"/>
    <mergeCell ref="I10:N10"/>
    <mergeCell ref="P10:U10"/>
    <mergeCell ref="W10:X10"/>
    <mergeCell ref="AD10:AE10"/>
    <mergeCell ref="AF10:AF11"/>
    <mergeCell ref="Y13:Y177"/>
  </mergeCells>
  <pageMargins left="0.7" right="0.7" top="0.75" bottom="0.75" header="0.3" footer="0.3"/>
  <pageSetup paperSize="9" scale="1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3_GNA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2024-08-20T14:36:56Z</dcterms:modified>
</cp:coreProperties>
</file>