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E9BD4FF4-C31B-4B85-BBF2-E0CDAC84D18F}" xr6:coauthVersionLast="47" xr6:coauthVersionMax="47" xr10:uidLastSave="{00000000-0000-0000-0000-000000000000}"/>
  <bookViews>
    <workbookView xWindow="-120" yWindow="-120" windowWidth="29040" windowHeight="15720" firstSheet="1" activeTab="1" xr2:uid="{A8A21D80-6B9E-470C-B871-94B7E315DE21}"/>
  </bookViews>
  <sheets>
    <sheet name="Cantidad&amp;Calidad_CNPC" sheetId="1" r:id="rId1"/>
    <sheet name="Boleta_CNP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01_Dic_00" localSheetId="0">#REF!</definedName>
    <definedName name="_01_Dic_00">#REF!</definedName>
    <definedName name="_01_Mar_98" localSheetId="0">#REF!</definedName>
    <definedName name="_01_Mar_98">#REF!</definedName>
    <definedName name="_01_Oct_99" localSheetId="0">#REF!</definedName>
    <definedName name="_01_Oct_99">#REF!</definedName>
    <definedName name="_02_Mar_98" localSheetId="0">#REF!</definedName>
    <definedName name="_02_Mar_98">#REF!</definedName>
    <definedName name="_03_Mar_98" localSheetId="0">#REF!</definedName>
    <definedName name="_03_Mar_98">#REF!</definedName>
    <definedName name="_04_Mar_98" localSheetId="0">#REF!</definedName>
    <definedName name="_04_Mar_98">#REF!</definedName>
    <definedName name="_05_Mar_98" localSheetId="0">#REF!</definedName>
    <definedName name="_05_Mar_98">#REF!</definedName>
    <definedName name="_06_Mar_98" localSheetId="0">#REF!</definedName>
    <definedName name="_06_Mar_98">#REF!</definedName>
    <definedName name="_07_Mar_98" localSheetId="0">#REF!</definedName>
    <definedName name="_07_Mar_98">#REF!</definedName>
    <definedName name="_08_Mar_98" localSheetId="0">#REF!</definedName>
    <definedName name="_08_Mar_98">#REF!</definedName>
    <definedName name="_09_Mar_98" localSheetId="0">#REF!</definedName>
    <definedName name="_09_Mar_98">#REF!</definedName>
    <definedName name="_1_Jul_99" localSheetId="0">#REF!</definedName>
    <definedName name="_1_Jul_99">#REF!</definedName>
    <definedName name="_10_Mar_98" localSheetId="0">#REF!</definedName>
    <definedName name="_10_Mar_98">#REF!</definedName>
    <definedName name="_11_Mar_98" localSheetId="0">#REF!</definedName>
    <definedName name="_11_Mar_98">#REF!</definedName>
    <definedName name="_12_Mar_98" localSheetId="0">#REF!</definedName>
    <definedName name="_12_Mar_98">#REF!</definedName>
    <definedName name="_13_Mar_98" localSheetId="0">#REF!</definedName>
    <definedName name="_13_Mar_98">#REF!</definedName>
    <definedName name="_14_Mar_98" localSheetId="0">#REF!</definedName>
    <definedName name="_14_Mar_98">#REF!</definedName>
    <definedName name="_15_Mar_98" localSheetId="0">#REF!</definedName>
    <definedName name="_15_Mar_98">#REF!</definedName>
    <definedName name="_16_Mar_98" localSheetId="0">#REF!</definedName>
    <definedName name="_16_Mar_98">#REF!</definedName>
    <definedName name="_17_Mar_98" localSheetId="0">#REF!</definedName>
    <definedName name="_17_Mar_98">#REF!</definedName>
    <definedName name="_18_Mar_98" localSheetId="0">#REF!</definedName>
    <definedName name="_18_Mar_98">#REF!</definedName>
    <definedName name="_19_Mar_98" localSheetId="0">#REF!</definedName>
    <definedName name="_19_Mar_98">#REF!</definedName>
    <definedName name="_20_Mar_98" localSheetId="0">#REF!</definedName>
    <definedName name="_20_Mar_98">#REF!</definedName>
    <definedName name="_21_Mar_98" localSheetId="0">#REF!</definedName>
    <definedName name="_21_Mar_98">#REF!</definedName>
    <definedName name="_22_Mar_98" localSheetId="0">#REF!</definedName>
    <definedName name="_22_Mar_98">#REF!</definedName>
    <definedName name="_23_Mar_98" localSheetId="0">#REF!</definedName>
    <definedName name="_23_Mar_98">#REF!</definedName>
    <definedName name="_24_Mar_98" localSheetId="0">#REF!</definedName>
    <definedName name="_24_Mar_98">#REF!</definedName>
    <definedName name="_25_Mar_98" localSheetId="0">#REF!</definedName>
    <definedName name="_25_Mar_98">#REF!</definedName>
    <definedName name="_26_Mar_98" localSheetId="0">#REF!</definedName>
    <definedName name="_26_Mar_98">#REF!</definedName>
    <definedName name="_27_Mar_98" localSheetId="0">#REF!</definedName>
    <definedName name="_27_Mar_98">#REF!</definedName>
    <definedName name="_28_Mar_98" localSheetId="0">#REF!</definedName>
    <definedName name="_28_Mar_98">#REF!</definedName>
    <definedName name="_29_Mar_98" localSheetId="0">#REF!</definedName>
    <definedName name="_29_Mar_98">#REF!</definedName>
    <definedName name="_30_Mar_98" localSheetId="0">#REF!</definedName>
    <definedName name="_30_Mar_98">#REF!</definedName>
    <definedName name="_31_Jul_99" localSheetId="0">#REF!</definedName>
    <definedName name="_31_Jul_99">#REF!</definedName>
    <definedName name="_31_Mar_98" localSheetId="0">#REF!</definedName>
    <definedName name="_31_Mar_98">#REF!</definedName>
    <definedName name="_Ago07" localSheetId="0">'[1]balance diario'!#REF!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 localSheetId="0">#REF!</definedName>
    <definedName name="_OCT20">#REF!</definedName>
    <definedName name="_OCT21" localSheetId="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 localSheetId="0">#REF!</definedName>
    <definedName name="_PPP500">#REF!</definedName>
    <definedName name="_R" localSheetId="0">#REF!</definedName>
    <definedName name="_R">#REF!</definedName>
    <definedName name="_TAQ1" localSheetId="0">#REF!</definedName>
    <definedName name="_TAQ1">#REF!</definedName>
    <definedName name="_TAQ5">[3]TABLAS!$BE$200:$BQ$234</definedName>
    <definedName name="_TEX500" localSheetId="0">#REF!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 localSheetId="0">#REF!</definedName>
    <definedName name="_TQ18">#REF!</definedName>
    <definedName name="_TQ2">[2]ROMT!$BE$50:$BQ$80</definedName>
    <definedName name="_TQ20" localSheetId="0">#REF!</definedName>
    <definedName name="_TQ20">#REF!</definedName>
    <definedName name="_TQ21" localSheetId="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 localSheetId="0">#REF!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 localSheetId="0">#REF!</definedName>
    <definedName name="_TT14">#REF!</definedName>
    <definedName name="_TT21" localSheetId="0">#REF!</definedName>
    <definedName name="_TT21">#REF!</definedName>
    <definedName name="_TTA1" localSheetId="0">#REF!</definedName>
    <definedName name="_TTA1">#REF!</definedName>
    <definedName name="_TTD2" localSheetId="0">#REF!</definedName>
    <definedName name="_TTD2">#REF!</definedName>
    <definedName name="AAA" localSheetId="0">#REF!</definedName>
    <definedName name="AAA">#REF!</definedName>
    <definedName name="_xlnm.Print_Area" localSheetId="1">Boleta_CNPC!$B$1:$J$64</definedName>
    <definedName name="_xlnm.Print_Area" localSheetId="0">'Cantidad&amp;Calidad_CNPC'!$A$1:$S$35</definedName>
    <definedName name="_xlnm.Database">'[4]TABLA TRINITY'!#REF!</definedName>
    <definedName name="BBB" localSheetId="0">#REF!</definedName>
    <definedName name="BBB">#REF!</definedName>
    <definedName name="CCC" localSheetId="0">#REF!</definedName>
    <definedName name="CCC">#REF!</definedName>
    <definedName name="CO">[5]corcerviz!$A$8:$T$38</definedName>
    <definedName name="CONCERDIESEL" localSheetId="0">#REF!</definedName>
    <definedName name="CONCERDIESEL">#REF!</definedName>
    <definedName name="CORD2" localSheetId="0">#REF!</definedName>
    <definedName name="CORD2">#REF!</definedName>
    <definedName name="DDD" localSheetId="0">#REF!</definedName>
    <definedName name="DDD">#REF!</definedName>
    <definedName name="DDDD" localSheetId="0">#REF!</definedName>
    <definedName name="DDDD">#REF!</definedName>
    <definedName name="DESPACHO" localSheetId="0">#REF!</definedName>
    <definedName name="DESPACHO">#REF!</definedName>
    <definedName name="DIARIO" localSheetId="0">#REF!</definedName>
    <definedName name="DIARIO">#REF!</definedName>
    <definedName name="FactoresDistribucionGasNaturalSeco_item">Boleta_CNPC!$B$19:$I$20</definedName>
    <definedName name="FactoresDistribucionGasNaturalSeco_Items">Boleta_CNPC!$B$19:$I$20</definedName>
    <definedName name="Firmas">INDEX('[6]DATOS CORREOS'!$L$2:$L$9,MATCH([6]Datos!$U$2,'[6]DATOS CORREOS'!$K$2:$K$9,0))</definedName>
    <definedName name="GGG" localSheetId="0">#REF!</definedName>
    <definedName name="GGG">#REF!</definedName>
    <definedName name="HORARIO" localSheetId="0">#REF!</definedName>
    <definedName name="HORARIO">#REF!</definedName>
    <definedName name="HORAS" localSheetId="0">#REF!</definedName>
    <definedName name="HORAS">#REF!</definedName>
    <definedName name="INVROMT" localSheetId="0">#REF!</definedName>
    <definedName name="INVROMT">#REF!</definedName>
    <definedName name="MAR" localSheetId="0">#REF!</definedName>
    <definedName name="MAR">#REF!</definedName>
    <definedName name="MARCIANITO" localSheetId="0">#REF!</definedName>
    <definedName name="MARCIANITO">#REF!</definedName>
    <definedName name="MARCIANITO20" localSheetId="0">#REF!</definedName>
    <definedName name="MARCIANITO20">#REF!</definedName>
    <definedName name="MARCIANITO21" localSheetId="0">#REF!</definedName>
    <definedName name="MARCIANITO21">#REF!</definedName>
    <definedName name="MARCON" localSheetId="0">#REF!</definedName>
    <definedName name="MARCON">#REF!</definedName>
    <definedName name="MESTEMP">'[7]DATOS 2'!$BG$6:$BL$17</definedName>
    <definedName name="MO">[5]mobil!$A$8:$T$38</definedName>
    <definedName name="MOBILD2" localSheetId="0">#REF!</definedName>
    <definedName name="MOBILD2">#REF!</definedName>
    <definedName name="MPGGAS90" localSheetId="0">#REF!</definedName>
    <definedName name="MPGGAS90">#REF!</definedName>
    <definedName name="Nov">'[1]balance diario'!#REF!</definedName>
    <definedName name="OCTV5">[3]TABLAS!$BE$236:$BL$239</definedName>
    <definedName name="OLE_LINK4" localSheetId="0">'[8]7_Mensaje'!#REF!</definedName>
    <definedName name="OLE_LINK4">'[6]7_Mensaje'!#REF!</definedName>
    <definedName name="OTROS" localSheetId="0">#REF!</definedName>
    <definedName name="OTROS">#REF!</definedName>
    <definedName name="PE">[5]pecsa!$A$8:$T$38</definedName>
    <definedName name="PECSAD2" localSheetId="0">#REF!</definedName>
    <definedName name="PECSAD2">#REF!</definedName>
    <definedName name="PECSAGAS84" localSheetId="0">#REF!</definedName>
    <definedName name="PECSAGAS84">#REF!</definedName>
    <definedName name="PECSAHORA" localSheetId="0">#REF!</definedName>
    <definedName name="PECSAHORA">#REF!</definedName>
    <definedName name="PECSAKERO" localSheetId="0">#REF!</definedName>
    <definedName name="PECSAKERO">#REF!</definedName>
    <definedName name="PEREZ">'[9]COMPRAS DE GAS'!$H$1:$M$51</definedName>
    <definedName name="PET" localSheetId="0">#REF!</definedName>
    <definedName name="PET">#REF!</definedName>
    <definedName name="PETORTECH">'[9]COMPRAS DE GAS'!$A$1:$F$51</definedName>
    <definedName name="POZA" localSheetId="0">#REF!</definedName>
    <definedName name="POZA">#REF!</definedName>
    <definedName name="PP">[5]petroperu!$A$8:$T$38</definedName>
    <definedName name="PPDIESEL" localSheetId="0">#REF!</definedName>
    <definedName name="PPDIESEL">#REF!</definedName>
    <definedName name="PPGAS84" localSheetId="0">#REF!</definedName>
    <definedName name="PPGAS84">#REF!</definedName>
    <definedName name="PPGAS90" localSheetId="0">#REF!</definedName>
    <definedName name="PPGAS90">#REF!</definedName>
    <definedName name="PPKERO" localSheetId="0">#REF!</definedName>
    <definedName name="PPKERO">#REF!</definedName>
    <definedName name="PPRC250" localSheetId="0">#REF!</definedName>
    <definedName name="PPRC250">#REF!</definedName>
    <definedName name="PPTURBO" localSheetId="0">#REF!</definedName>
    <definedName name="PPTURBO">#REF!</definedName>
    <definedName name="RE">[5]relapasa!$A$8:$T$38</definedName>
    <definedName name="REFDIESEL" localSheetId="0">#REF!</definedName>
    <definedName name="REFDIESEL">#REF!</definedName>
    <definedName name="REFGAS84" localSheetId="0">#REF!</definedName>
    <definedName name="REFGAS84">#REF!</definedName>
    <definedName name="REFGAS90" localSheetId="0">#REF!</definedName>
    <definedName name="REFGAS90">#REF!</definedName>
    <definedName name="REFKERO" localSheetId="0">#REF!</definedName>
    <definedName name="REFKERO">#REF!</definedName>
    <definedName name="REFP500" localSheetId="0">#REF!</definedName>
    <definedName name="REFP500">#REF!</definedName>
    <definedName name="REFPI5000" localSheetId="0">#REF!</definedName>
    <definedName name="REFPI5000">#REF!</definedName>
    <definedName name="REFRC250" localSheetId="0">#REF!</definedName>
    <definedName name="REFRC250">#REF!</definedName>
    <definedName name="REFTURBO" localSheetId="0">#REF!</definedName>
    <definedName name="REFTURBO">#REF!</definedName>
    <definedName name="REL" localSheetId="0">#REF!</definedName>
    <definedName name="REL">#REF!</definedName>
    <definedName name="RELAPITA" localSheetId="0">#REF!</definedName>
    <definedName name="RELAPITA">#REF!</definedName>
    <definedName name="reporte" localSheetId="0">#REF!</definedName>
    <definedName name="reporte">#REF!</definedName>
    <definedName name="REPORTE_DIARIO" localSheetId="0">#REF!</definedName>
    <definedName name="REPORTE_DIARIO">#REF!</definedName>
    <definedName name="REPORTE1" localSheetId="0">#REF!</definedName>
    <definedName name="REPORTE1">#REF!</definedName>
    <definedName name="SDIESEL" localSheetId="0">#REF!</definedName>
    <definedName name="SDIESEL">#REF!</definedName>
    <definedName name="SGAS84">'[10]#¡REF'!$U$47:$AE$77</definedName>
    <definedName name="SGAS90" localSheetId="0">#REF!</definedName>
    <definedName name="SGAS90">#REF!</definedName>
    <definedName name="SH">[5]shell!$A$8:$T$38</definedName>
    <definedName name="SHELLD2" localSheetId="0">#REF!</definedName>
    <definedName name="SHELLD2">#REF!</definedName>
    <definedName name="SHELLGAS90" localSheetId="0">#REF!</definedName>
    <definedName name="SHELLGAS90">#REF!</definedName>
    <definedName name="SHELLPI500" localSheetId="0">#REF!</definedName>
    <definedName name="SHELLPI500">#REF!</definedName>
    <definedName name="SKERO" localSheetId="0">#REF!</definedName>
    <definedName name="SKERO">#REF!</definedName>
    <definedName name="TANQUE2" localSheetId="0">#REF!</definedName>
    <definedName name="TANQUE2">#REF!</definedName>
    <definedName name="TE">[5]texaco!$A$8:$T$38</definedName>
    <definedName name="TEXCIESEL" localSheetId="0">#REF!</definedName>
    <definedName name="TEXCIESEL">#REF!</definedName>
    <definedName name="TEXDIESEL" localSheetId="0">#REF!</definedName>
    <definedName name="TEXDIESEL">#REF!</definedName>
    <definedName name="TEXKERO" localSheetId="0">#REF!</definedName>
    <definedName name="TEXKERO">#REF!</definedName>
    <definedName name="TK_4601">'[11]REPORTE hoja2 (12h)'!#REF!</definedName>
    <definedName name="TransDist" localSheetId="0">#REF!</definedName>
    <definedName name="TransDist">#REF!</definedName>
    <definedName name="TTKERO" localSheetId="0">#REF!</definedName>
    <definedName name="TTKERO">#REF!</definedName>
    <definedName name="TTPI" localSheetId="0">#REF!</definedName>
    <definedName name="TTPI">#REF!</definedName>
    <definedName name="TTRC" localSheetId="0">#REF!</definedName>
    <definedName name="TTRC">#REF!</definedName>
    <definedName name="VAR" localSheetId="0">#REF!</definedName>
    <definedName name="VAR">#REF!</definedName>
    <definedName name="VENTAS" localSheetId="0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52" i="2"/>
  <c r="E44" i="2"/>
  <c r="F37" i="2"/>
  <c r="F36" i="2"/>
  <c r="F35" i="2"/>
  <c r="F34" i="2"/>
  <c r="F33" i="2"/>
  <c r="H12" i="2"/>
  <c r="E43" i="2"/>
  <c r="E28" i="2"/>
  <c r="F38" i="2"/>
  <c r="F55" i="2"/>
  <c r="E38" i="2"/>
  <c r="F54" i="2"/>
  <c r="E54" i="2"/>
  <c r="G54" i="2" s="1"/>
  <c r="F53" i="2"/>
  <c r="E36" i="2"/>
  <c r="G36" i="2" s="1"/>
  <c r="F52" i="2"/>
  <c r="E35" i="2"/>
  <c r="G35" i="2" s="1"/>
  <c r="F51" i="2"/>
  <c r="E34" i="2"/>
  <c r="F50" i="2"/>
  <c r="E33" i="2"/>
  <c r="G38" i="2" l="1"/>
  <c r="E45" i="2"/>
  <c r="G34" i="2"/>
  <c r="G33" i="2"/>
  <c r="G52" i="2"/>
  <c r="E51" i="2"/>
  <c r="G51" i="2" s="1"/>
  <c r="E53" i="2"/>
  <c r="G53" i="2" s="1"/>
  <c r="E50" i="2"/>
  <c r="E37" i="2"/>
  <c r="G37" i="2" s="1"/>
  <c r="E55" i="2"/>
  <c r="G55" i="2" s="1"/>
  <c r="G21" i="2" l="1"/>
  <c r="E21" i="2"/>
  <c r="E39" i="2"/>
  <c r="F39" i="2"/>
  <c r="G39" i="2"/>
  <c r="F21" i="2"/>
  <c r="E56" i="2"/>
  <c r="F56" i="2"/>
  <c r="G50" i="2"/>
  <c r="I21" i="2" l="1"/>
  <c r="H38" i="2"/>
  <c r="I38" i="2" s="1"/>
  <c r="H34" i="2"/>
  <c r="I34" i="2" s="1"/>
  <c r="H36" i="2"/>
  <c r="I36" i="2" s="1"/>
  <c r="H35" i="2"/>
  <c r="I35" i="2" s="1"/>
  <c r="H37" i="2"/>
  <c r="I37" i="2" s="1"/>
  <c r="H33" i="2"/>
  <c r="H21" i="2"/>
  <c r="G56" i="2"/>
  <c r="H50" i="2" s="1"/>
  <c r="I50" i="2" l="1"/>
  <c r="H39" i="2"/>
  <c r="I33" i="2"/>
  <c r="I39" i="2" s="1"/>
  <c r="H54" i="2"/>
  <c r="I54" i="2" s="1"/>
  <c r="H53" i="2"/>
  <c r="I53" i="2" s="1"/>
  <c r="H51" i="2"/>
  <c r="I51" i="2" s="1"/>
  <c r="H55" i="2"/>
  <c r="I55" i="2" s="1"/>
  <c r="H52" i="2"/>
  <c r="I52" i="2" s="1"/>
  <c r="H59" i="2" l="1"/>
  <c r="H58" i="2"/>
  <c r="H56" i="2"/>
  <c r="I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Estadistica</author>
  </authors>
  <commentList>
    <comment ref="D17" authorId="0" shapeId="0" xr:uid="{2E8027A5-087B-44E6-92DA-6A73DD51E527}">
      <text>
        <r>
          <rPr>
            <b/>
            <sz val="9"/>
            <color indexed="81"/>
            <rFont val="Tahoma"/>
            <family val="2"/>
          </rPr>
          <t>Estadistica:</t>
        </r>
        <r>
          <rPr>
            <sz val="9"/>
            <color indexed="81"/>
            <rFont val="Tahoma"/>
            <family val="2"/>
          </rPr>
          <t xml:space="preserve">
Colocar Excedente de Suministrador de CNPC</t>
        </r>
      </text>
    </comment>
  </commentList>
</comments>
</file>

<file path=xl/sharedStrings.xml><?xml version="1.0" encoding="utf-8"?>
<sst xmlns="http://schemas.openxmlformats.org/spreadsheetml/2006/main" count="148" uniqueCount="124">
  <si>
    <t>REGISTRO DE VOLUMENES Y CALIDAD DEL GAS</t>
  </si>
  <si>
    <t>FECHA:</t>
  </si>
  <si>
    <t>I. VOLUMEN Y COMPOSICION DE GNA DE ENTRADA A PLANTA PARIÑAS</t>
  </si>
  <si>
    <t>CORRIENTE</t>
  </si>
  <si>
    <t>MEDIDOR</t>
  </si>
  <si>
    <t>VOLUMEN FISCALIZADO</t>
  </si>
  <si>
    <t xml:space="preserve">RIQUEZA </t>
  </si>
  <si>
    <t>COMPOSICION (% MOLAR)</t>
  </si>
  <si>
    <t xml:space="preserve"> (MPCS)</t>
  </si>
  <si>
    <t>(GAL/MPCS)</t>
  </si>
  <si>
    <t>C6+</t>
  </si>
  <si>
    <t>C3</t>
  </si>
  <si>
    <t>iC4</t>
  </si>
  <si>
    <t>nC4</t>
  </si>
  <si>
    <t>neo C5</t>
  </si>
  <si>
    <t>iC5</t>
  </si>
  <si>
    <t>nC5</t>
  </si>
  <si>
    <t>N2</t>
  </si>
  <si>
    <t>C1</t>
  </si>
  <si>
    <t>CO2</t>
  </si>
  <si>
    <t>C2</t>
  </si>
  <si>
    <t>O2</t>
  </si>
  <si>
    <t>TOTAL</t>
  </si>
  <si>
    <t>GNA DE LOTE Z69</t>
  </si>
  <si>
    <t>P. de F. GNA de LOTE Z69</t>
  </si>
  <si>
    <t>GNA DE CNPC</t>
  </si>
  <si>
    <t>P. de F. GNA de CNPC</t>
  </si>
  <si>
    <t>GNA DE LOTE VI</t>
  </si>
  <si>
    <t>P. de F. de GNA de LOTE VI</t>
  </si>
  <si>
    <t>GNA DE  LOTE I</t>
  </si>
  <si>
    <t>P. de F. de GNA de LOTE I</t>
  </si>
  <si>
    <t>GNA DE  LOTE IV</t>
  </si>
  <si>
    <t>P. de F. de GNA de LOTE IV</t>
  </si>
  <si>
    <t>GNA DE CNPC ADICIONAL</t>
  </si>
  <si>
    <t>P. de F. de GNA de CNPC</t>
  </si>
  <si>
    <t>NOTA: son volumenes fiscalizados a las 06:00 am y cuentan con la conformidad de EEPSA-UNNA-PERUPETRO</t>
  </si>
  <si>
    <t>II. VOLUMEN DE GNS Y GAS COMBUSTIBLE PRODUCIDO EN PLANTA PARIÑAS</t>
  </si>
  <si>
    <t>PRODUCTO</t>
  </si>
  <si>
    <t>VOLUMEN</t>
  </si>
  <si>
    <t>GNS</t>
  </si>
  <si>
    <t>GAS COMBUSITIBLE</t>
  </si>
  <si>
    <t>III. VOLUMEN DE LGN PRODUCIDOS EN PLANTA PARIÑAS</t>
  </si>
  <si>
    <t xml:space="preserve"> </t>
  </si>
  <si>
    <t>.</t>
  </si>
  <si>
    <t>PRODUCCIÓN DIARIA</t>
  </si>
  <si>
    <t>(BLS)</t>
  </si>
  <si>
    <t>GLP</t>
  </si>
  <si>
    <t>C5+</t>
  </si>
  <si>
    <t>BOLETA DE DETERMINACION DE VOLUMEN DE GNS, GAS COMBUSTIBLE,</t>
  </si>
  <si>
    <t>UNNA - CNPC</t>
  </si>
  <si>
    <t>Versión / Fecha
01 / 15-04-16</t>
  </si>
  <si>
    <t>Preparado por: UNNA</t>
  </si>
  <si>
    <t>Aprobado por: CNPC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</si>
  <si>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</si>
  <si>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</si>
  <si>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</si>
  <si>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</si>
  <si>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</si>
  <si>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</si>
  <si>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</si>
  <si>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</si>
  <si>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</si>
  <si>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</si>
  <si>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</si>
  <si>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</si>
  <si>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</si>
  <si>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</si>
  <si>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</si>
  <si>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</si>
  <si>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</si>
  <si>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</si>
  <si>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</si>
  <si>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</si>
  <si>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</si>
  <si>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</si>
  <si>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</si>
  <si>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LOTE Z69</t>
  </si>
  <si>
    <t>CNPC</t>
  </si>
  <si>
    <t>LOTE VI</t>
  </si>
  <si>
    <t xml:space="preserve"> LOTE I</t>
  </si>
  <si>
    <t xml:space="preserve"> LOTE IV</t>
  </si>
  <si>
    <t>Total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</si>
  <si>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</si>
  <si>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</si>
  <si>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</si>
  <si>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</si>
  <si>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</si>
  <si>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</si>
  <si>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</si>
  <si>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</si>
  <si>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</si>
  <si>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 xml:space="preserve">CNPC ADICIONAL 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</si>
  <si>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</si>
  <si>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</si>
  <si>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</si>
  <si>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</si>
  <si>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</si>
  <si>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</si>
  <si>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</si>
  <si>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</si>
  <si>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</si>
  <si>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</si>
  <si>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</si>
  <si>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</si>
  <si>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</si>
  <si>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</si>
  <si>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</si>
  <si>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LOTE I</t>
  </si>
  <si>
    <t>LOTE IV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</si>
  <si>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</si>
  <si>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</si>
  <si>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</si>
  <si>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</si>
  <si>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</si>
  <si>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</si>
  <si>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</si>
  <si>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</si>
  <si>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{{GnsMpc}}</t>
  </si>
  <si>
    <t>{{GcMpc}}</t>
  </si>
  <si>
    <t>{{VolumenTotalDeGns}}</t>
  </si>
  <si>
    <t>{{FlareGnaPertecienteEnel}}</t>
  </si>
  <si>
    <t>{{VolumenTotalDeGnsEnMs}}</t>
  </si>
  <si>
    <t>{{item.Item}}</t>
  </si>
  <si>
    <t>{{item.Sumistrador}}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</si>
</sst>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00000000000000"/>
    <numFmt numFmtId="166" formatCode="#,##0.0000"/>
    <numFmt numFmtId="167" formatCode="0.0000_)"/>
    <numFmt numFmtId="168" formatCode="0.000000"/>
    <numFmt numFmtId="169" formatCode="0.0000000000000000"/>
    <numFmt numFmtId="170" formatCode="#,##0.0000_ ;\-#,##0.0000\ "/>
    <numFmt numFmtId="171" formatCode="0.000"/>
    <numFmt numFmtId="172" formatCode="0.0"/>
    <numFmt numFmtId="173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8">
    <xf numFmtId="0" fontId="0" fillId="0" borderId="0" xfId="0"/>
    <xf numFmtId="0" fontId="2" fillId="2" borderId="1" xfId="1" applyFill="1" applyBorder="1" applyAlignment="1">
      <alignment horizontal="centerContinuous" vertical="center"/>
    </xf>
    <xf numFmtId="0" fontId="2" fillId="2" borderId="2" xfId="1" applyFill="1" applyBorder="1" applyAlignment="1">
      <alignment horizontal="centerContinuous" vertical="center"/>
    </xf>
    <xf numFmtId="0" fontId="2" fillId="2" borderId="3" xfId="1" applyFill="1" applyBorder="1" applyAlignment="1">
      <alignment vertical="center"/>
    </xf>
    <xf numFmtId="0" fontId="2" fillId="2" borderId="0" xfId="1" applyFill="1" applyAlignment="1">
      <alignment vertical="center"/>
    </xf>
    <xf numFmtId="0" fontId="2" fillId="2" borderId="4" xfId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2" fillId="2" borderId="5" xfId="1" applyFill="1" applyBorder="1" applyAlignment="1">
      <alignment vertical="center"/>
    </xf>
    <xf numFmtId="0" fontId="4" fillId="2" borderId="0" xfId="1" applyFont="1" applyFill="1" applyAlignment="1">
      <alignment horizontal="centerContinuous" vertical="center" wrapText="1"/>
    </xf>
    <xf numFmtId="0" fontId="2" fillId="2" borderId="0" xfId="1" applyFill="1" applyAlignment="1">
      <alignment horizontal="centerContinuous" vertical="center"/>
    </xf>
    <xf numFmtId="0" fontId="4" fillId="2" borderId="4" xfId="1" applyFont="1" applyFill="1" applyBorder="1" applyAlignment="1">
      <alignment horizontal="centerContinuous" vertical="center" wrapText="1"/>
    </xf>
    <xf numFmtId="3" fontId="4" fillId="2" borderId="0" xfId="1" applyNumberFormat="1" applyFont="1" applyFill="1" applyAlignment="1">
      <alignment horizontal="centerContinuous" vertical="center" wrapText="1"/>
    </xf>
    <xf numFmtId="0" fontId="4" fillId="2" borderId="0" xfId="1" applyFont="1" applyFill="1" applyAlignment="1">
      <alignment horizontal="left" vertical="center"/>
    </xf>
    <xf numFmtId="14" fontId="2" fillId="3" borderId="6" xfId="1" applyNumberFormat="1" applyFill="1" applyBorder="1" applyAlignment="1">
      <alignment horizontal="center" vertical="center"/>
    </xf>
    <xf numFmtId="164" fontId="2" fillId="2" borderId="0" xfId="1" applyNumberFormat="1" applyFill="1" applyAlignment="1">
      <alignment vertical="center"/>
    </xf>
    <xf numFmtId="3" fontId="2" fillId="2" borderId="0" xfId="1" applyNumberFormat="1" applyFill="1" applyAlignment="1">
      <alignment vertical="center"/>
    </xf>
    <xf numFmtId="0" fontId="4" fillId="2" borderId="0" xfId="1" applyFont="1" applyFill="1" applyAlignment="1">
      <alignment horizontal="centerContinuous" vertical="top" wrapText="1"/>
    </xf>
    <xf numFmtId="0" fontId="4" fillId="2" borderId="4" xfId="1" applyFont="1" applyFill="1" applyBorder="1" applyAlignment="1">
      <alignment horizontal="centerContinuous" vertical="top" wrapText="1"/>
    </xf>
    <xf numFmtId="165" fontId="2" fillId="2" borderId="0" xfId="1" applyNumberFormat="1" applyFill="1" applyAlignment="1">
      <alignment vertical="center"/>
    </xf>
    <xf numFmtId="0" fontId="4" fillId="2" borderId="4" xfId="1" applyFont="1" applyFill="1" applyBorder="1" applyAlignment="1">
      <alignment horizontal="centerContinuous" vertical="center"/>
    </xf>
    <xf numFmtId="0" fontId="4" fillId="2" borderId="0" xfId="1" applyFont="1" applyFill="1" applyAlignment="1">
      <alignment horizontal="centerContinuous" vertical="center"/>
    </xf>
    <xf numFmtId="3" fontId="4" fillId="2" borderId="0" xfId="1" applyNumberFormat="1" applyFont="1" applyFill="1" applyAlignment="1">
      <alignment horizontal="centerContinuous" vertical="center"/>
    </xf>
    <xf numFmtId="0" fontId="4" fillId="2" borderId="0" xfId="1" applyFont="1" applyFill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Continuous" vertical="center"/>
    </xf>
    <xf numFmtId="0" fontId="2" fillId="2" borderId="8" xfId="1" applyFill="1" applyBorder="1" applyAlignment="1">
      <alignment horizontal="centerContinuous" vertical="center"/>
    </xf>
    <xf numFmtId="0" fontId="2" fillId="2" borderId="9" xfId="1" applyFill="1" applyBorder="1" applyAlignment="1">
      <alignment horizontal="centerContinuous" vertical="center"/>
    </xf>
    <xf numFmtId="0" fontId="2" fillId="2" borderId="10" xfId="1" applyFill="1" applyBorder="1" applyAlignment="1">
      <alignment horizontal="centerContinuous" vertical="center"/>
    </xf>
    <xf numFmtId="0" fontId="2" fillId="2" borderId="4" xfId="1" applyFill="1" applyBorder="1" applyAlignment="1">
      <alignment horizontal="center" vertical="center"/>
    </xf>
    <xf numFmtId="0" fontId="2" fillId="2" borderId="4" xfId="1" applyFill="1" applyBorder="1" applyAlignment="1">
      <alignment horizontal="centerContinuous" vertical="center"/>
    </xf>
    <xf numFmtId="0" fontId="2" fillId="2" borderId="11" xfId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 vertical="center"/>
    </xf>
    <xf numFmtId="3" fontId="2" fillId="0" borderId="6" xfId="2" applyNumberFormat="1" applyBorder="1" applyAlignment="1">
      <alignment horizontal="center" vertical="center"/>
    </xf>
    <xf numFmtId="166" fontId="2" fillId="0" borderId="6" xfId="2" applyNumberFormat="1" applyBorder="1" applyAlignment="1">
      <alignment horizontal="center" vertical="center"/>
    </xf>
    <xf numFmtId="167" fontId="2" fillId="3" borderId="6" xfId="1" applyNumberFormat="1" applyFill="1" applyBorder="1" applyAlignment="1">
      <alignment horizontal="center" vertical="center"/>
    </xf>
    <xf numFmtId="167" fontId="2" fillId="2" borderId="6" xfId="1" applyNumberFormat="1" applyFill="1" applyBorder="1" applyAlignment="1">
      <alignment horizontal="center" vertical="center"/>
    </xf>
    <xf numFmtId="0" fontId="2" fillId="2" borderId="0" xfId="1" applyFill="1" applyAlignment="1">
      <alignment horizontal="left" vertical="center"/>
    </xf>
    <xf numFmtId="3" fontId="2" fillId="2" borderId="9" xfId="2" applyNumberFormat="1" applyFill="1" applyBorder="1" applyAlignment="1">
      <alignment horizontal="center" vertical="center"/>
    </xf>
    <xf numFmtId="166" fontId="2" fillId="2" borderId="6" xfId="2" applyNumberFormat="1" applyFill="1" applyBorder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2" fillId="2" borderId="0" xfId="1" applyFill="1" applyAlignment="1">
      <alignment horizontal="center" vertical="center"/>
    </xf>
    <xf numFmtId="3" fontId="2" fillId="2" borderId="0" xfId="2" applyNumberFormat="1" applyFill="1" applyAlignment="1">
      <alignment horizontal="center" vertical="center"/>
    </xf>
    <xf numFmtId="166" fontId="2" fillId="2" borderId="0" xfId="2" applyNumberFormat="1" applyFill="1" applyAlignment="1">
      <alignment horizontal="center" vertical="center"/>
    </xf>
    <xf numFmtId="167" fontId="2" fillId="2" borderId="0" xfId="1" applyNumberFormat="1" applyFill="1" applyAlignment="1">
      <alignment horizontal="center" vertical="center"/>
    </xf>
    <xf numFmtId="0" fontId="6" fillId="2" borderId="0" xfId="1" applyFont="1" applyFill="1" applyAlignment="1">
      <alignment vertical="center"/>
    </xf>
    <xf numFmtId="167" fontId="2" fillId="2" borderId="0" xfId="1" applyNumberFormat="1" applyFill="1" applyAlignment="1">
      <alignment horizontal="left" vertical="center"/>
    </xf>
    <xf numFmtId="168" fontId="2" fillId="2" borderId="0" xfId="1" applyNumberFormat="1" applyFill="1" applyAlignment="1">
      <alignment horizontal="left" vertical="center"/>
    </xf>
    <xf numFmtId="169" fontId="2" fillId="2" borderId="0" xfId="1" applyNumberFormat="1" applyFill="1" applyAlignment="1">
      <alignment horizontal="left" vertical="center"/>
    </xf>
    <xf numFmtId="170" fontId="2" fillId="2" borderId="0" xfId="1" applyNumberFormat="1" applyFill="1" applyAlignment="1">
      <alignment horizontal="center"/>
    </xf>
    <xf numFmtId="167" fontId="2" fillId="2" borderId="0" xfId="1" applyNumberFormat="1" applyFill="1" applyAlignment="1">
      <alignment horizontal="center"/>
    </xf>
    <xf numFmtId="164" fontId="2" fillId="2" borderId="0" xfId="1" applyNumberFormat="1" applyFill="1" applyAlignment="1">
      <alignment horizontal="center"/>
    </xf>
    <xf numFmtId="0" fontId="2" fillId="2" borderId="4" xfId="1" applyFill="1" applyBorder="1" applyAlignment="1">
      <alignment horizontal="left" vertical="center"/>
    </xf>
    <xf numFmtId="0" fontId="2" fillId="2" borderId="11" xfId="1" applyFill="1" applyBorder="1" applyAlignment="1">
      <alignment horizontal="center" vertical="center"/>
    </xf>
    <xf numFmtId="3" fontId="2" fillId="2" borderId="0" xfId="1" applyNumberFormat="1" applyFill="1" applyAlignment="1">
      <alignment horizontal="centerContinuous" vertical="center"/>
    </xf>
    <xf numFmtId="3" fontId="2" fillId="2" borderId="0" xfId="1" applyNumberFormat="1" applyFill="1" applyAlignment="1">
      <alignment horizontal="center" vertical="center"/>
    </xf>
    <xf numFmtId="4" fontId="2" fillId="3" borderId="6" xfId="3" applyNumberFormat="1" applyFill="1" applyBorder="1" applyAlignment="1">
      <alignment horizontal="center" vertical="center"/>
    </xf>
    <xf numFmtId="4" fontId="2" fillId="2" borderId="0" xfId="3" applyNumberFormat="1" applyFill="1" applyAlignment="1">
      <alignment horizontal="center" vertical="center"/>
    </xf>
    <xf numFmtId="164" fontId="6" fillId="2" borderId="0" xfId="1" applyNumberFormat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2" fontId="4" fillId="2" borderId="0" xfId="1" applyNumberFormat="1" applyFont="1" applyFill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171" fontId="2" fillId="2" borderId="0" xfId="1" applyNumberFormat="1" applyFill="1" applyAlignment="1">
      <alignment vertical="center"/>
    </xf>
    <xf numFmtId="4" fontId="2" fillId="3" borderId="6" xfId="4" applyNumberFormat="1" applyFill="1" applyBorder="1" applyAlignment="1">
      <alignment horizontal="center" vertical="center"/>
    </xf>
    <xf numFmtId="171" fontId="6" fillId="2" borderId="0" xfId="1" applyNumberFormat="1" applyFont="1" applyFill="1" applyAlignment="1">
      <alignment vertical="center"/>
    </xf>
    <xf numFmtId="0" fontId="8" fillId="2" borderId="0" xfId="1" applyFont="1" applyFill="1" applyAlignment="1">
      <alignment vertical="center"/>
    </xf>
    <xf numFmtId="1" fontId="2" fillId="2" borderId="4" xfId="1" applyNumberForma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172" fontId="2" fillId="2" borderId="0" xfId="1" applyNumberFormat="1" applyFill="1" applyAlignment="1">
      <alignment horizontal="center" vertical="center"/>
    </xf>
    <xf numFmtId="171" fontId="2" fillId="2" borderId="0" xfId="1" applyNumberFormat="1" applyFill="1" applyAlignment="1">
      <alignment horizontal="center" vertical="center"/>
    </xf>
    <xf numFmtId="2" fontId="2" fillId="2" borderId="0" xfId="1" applyNumberFormat="1" applyFill="1" applyAlignment="1">
      <alignment horizontal="center" vertical="center"/>
    </xf>
    <xf numFmtId="0" fontId="2" fillId="2" borderId="12" xfId="1" applyFill="1" applyBorder="1" applyAlignment="1">
      <alignment vertical="center"/>
    </xf>
    <xf numFmtId="0" fontId="2" fillId="2" borderId="13" xfId="1" applyFill="1" applyBorder="1" applyAlignment="1">
      <alignment vertical="center"/>
    </xf>
    <xf numFmtId="2" fontId="2" fillId="2" borderId="13" xfId="1" applyNumberFormat="1" applyFill="1" applyBorder="1" applyAlignment="1">
      <alignment horizontal="center" vertical="center"/>
    </xf>
    <xf numFmtId="0" fontId="2" fillId="2" borderId="14" xfId="1" applyFill="1" applyBorder="1" applyAlignment="1">
      <alignment vertical="center"/>
    </xf>
    <xf numFmtId="168" fontId="2" fillId="2" borderId="0" xfId="1" applyNumberFormat="1" applyFill="1" applyAlignment="1">
      <alignment vertical="center"/>
    </xf>
    <xf numFmtId="0" fontId="2" fillId="2" borderId="0" xfId="1" applyFill="1"/>
    <xf numFmtId="0" fontId="2" fillId="2" borderId="0" xfId="1" applyFill="1" applyAlignment="1">
      <alignment horizontal="centerContinuous"/>
    </xf>
    <xf numFmtId="0" fontId="12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11" fillId="2" borderId="0" xfId="1" applyFont="1" applyFill="1" applyAlignment="1">
      <alignment vertical="center"/>
    </xf>
    <xf numFmtId="0" fontId="12" fillId="2" borderId="5" xfId="1" applyFont="1" applyFill="1" applyBorder="1" applyAlignment="1">
      <alignment vertical="center" wrapText="1"/>
    </xf>
    <xf numFmtId="0" fontId="13" fillId="2" borderId="0" xfId="5" applyFont="1" applyFill="1" applyAlignment="1">
      <alignment vertical="center"/>
    </xf>
    <xf numFmtId="0" fontId="12" fillId="2" borderId="14" xfId="1" applyFont="1" applyFill="1" applyBorder="1" applyAlignment="1">
      <alignment vertical="center" wrapText="1"/>
    </xf>
    <xf numFmtId="0" fontId="14" fillId="2" borderId="6" xfId="1" applyFont="1" applyFill="1" applyBorder="1" applyAlignment="1">
      <alignment horizontal="center" vertical="center"/>
    </xf>
    <xf numFmtId="0" fontId="11" fillId="2" borderId="0" xfId="1" applyFont="1" applyFill="1"/>
    <xf numFmtId="0" fontId="2" fillId="0" borderId="0" xfId="1"/>
    <xf numFmtId="0" fontId="11" fillId="2" borderId="0" xfId="1" applyFont="1" applyFill="1" applyAlignment="1">
      <alignment horizontal="centerContinuous"/>
    </xf>
    <xf numFmtId="14" fontId="11" fillId="2" borderId="6" xfId="1" applyNumberFormat="1" applyFont="1" applyFill="1" applyBorder="1" applyAlignment="1">
      <alignment horizontal="centerContinuous" vertical="center"/>
    </xf>
    <xf numFmtId="14" fontId="11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11" fillId="2" borderId="6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2" fontId="11" fillId="2" borderId="6" xfId="1" applyNumberFormat="1" applyFont="1" applyFill="1" applyBorder="1" applyAlignment="1">
      <alignment horizontal="center" vertical="center"/>
    </xf>
    <xf numFmtId="4" fontId="11" fillId="2" borderId="6" xfId="1" applyNumberFormat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Continuous"/>
    </xf>
    <xf numFmtId="0" fontId="11" fillId="2" borderId="0" xfId="1" applyFont="1" applyFill="1" applyAlignment="1">
      <alignment horizontal="centerContinuous" vertical="center"/>
    </xf>
    <xf numFmtId="4" fontId="11" fillId="2" borderId="0" xfId="1" applyNumberFormat="1" applyFont="1" applyFill="1" applyAlignment="1">
      <alignment vertical="center"/>
    </xf>
    <xf numFmtId="0" fontId="11" fillId="2" borderId="6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4" fontId="11" fillId="2" borderId="0" xfId="1" applyNumberFormat="1" applyFont="1" applyFill="1" applyAlignment="1">
      <alignment horizontal="center" vertical="center"/>
    </xf>
    <xf numFmtId="0" fontId="16" fillId="2" borderId="0" xfId="1" applyFont="1" applyFill="1"/>
    <xf numFmtId="0" fontId="11" fillId="2" borderId="6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Continuous" vertical="center"/>
    </xf>
    <xf numFmtId="0" fontId="11" fillId="2" borderId="10" xfId="1" applyFont="1" applyFill="1" applyBorder="1" applyAlignment="1">
      <alignment horizontal="centerContinuous" vertical="center"/>
    </xf>
    <xf numFmtId="0" fontId="11" fillId="2" borderId="14" xfId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/>
    </xf>
    <xf numFmtId="0" fontId="11" fillId="2" borderId="11" xfId="1" applyFont="1" applyFill="1" applyBorder="1"/>
    <xf numFmtId="3" fontId="11" fillId="0" borderId="6" xfId="1" applyNumberFormat="1" applyFont="1" applyBorder="1" applyAlignment="1">
      <alignment horizontal="center"/>
    </xf>
    <xf numFmtId="173" fontId="11" fillId="2" borderId="6" xfId="1" applyNumberFormat="1" applyFont="1" applyFill="1" applyBorder="1" applyAlignment="1">
      <alignment horizontal="center"/>
    </xf>
    <xf numFmtId="3" fontId="11" fillId="2" borderId="6" xfId="1" applyNumberFormat="1" applyFont="1" applyFill="1" applyBorder="1" applyAlignment="1">
      <alignment horizontal="center"/>
    </xf>
    <xf numFmtId="4" fontId="11" fillId="2" borderId="6" xfId="1" applyNumberFormat="1" applyFont="1" applyFill="1" applyBorder="1" applyAlignment="1">
      <alignment horizontal="center"/>
    </xf>
    <xf numFmtId="3" fontId="11" fillId="2" borderId="0" xfId="1" applyNumberFormat="1" applyFont="1" applyFill="1" applyAlignment="1">
      <alignment vertical="center"/>
    </xf>
    <xf numFmtId="0" fontId="11" fillId="2" borderId="6" xfId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7" xfId="1" applyFont="1" applyFill="1" applyBorder="1" applyAlignment="1">
      <alignment horizontal="center"/>
    </xf>
    <xf numFmtId="3" fontId="11" fillId="2" borderId="11" xfId="1" applyNumberFormat="1" applyFont="1" applyFill="1" applyBorder="1" applyAlignment="1">
      <alignment horizontal="center"/>
    </xf>
    <xf numFmtId="4" fontId="11" fillId="2" borderId="1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4" fontId="11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1" fillId="2" borderId="11" xfId="1" applyFont="1" applyFill="1" applyBorder="1" applyAlignment="1">
      <alignment horizontal="left" vertical="center"/>
    </xf>
    <xf numFmtId="173" fontId="11" fillId="2" borderId="6" xfId="1" applyNumberFormat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7" fillId="2" borderId="0" xfId="1" applyFont="1" applyFill="1" applyAlignment="1">
      <alignment vertical="center"/>
    </xf>
    <xf numFmtId="3" fontId="11" fillId="2" borderId="11" xfId="1" applyNumberFormat="1" applyFont="1" applyFill="1" applyBorder="1" applyAlignment="1">
      <alignment horizontal="center" vertical="center"/>
    </xf>
    <xf numFmtId="4" fontId="11" fillId="2" borderId="11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164" fontId="11" fillId="2" borderId="8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171" fontId="11" fillId="2" borderId="0" xfId="1" applyNumberFormat="1" applyFont="1" applyFill="1" applyAlignment="1">
      <alignment vertical="center"/>
    </xf>
    <xf numFmtId="164" fontId="11" fillId="2" borderId="6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2" borderId="0" xfId="1" applyNumberFormat="1" applyFont="1" applyFill="1"/>
    <xf numFmtId="2" fontId="11" fillId="2" borderId="0" xfId="1" applyNumberFormat="1" applyFont="1" applyFill="1" applyAlignment="1">
      <alignment horizontal="center"/>
    </xf>
    <xf numFmtId="0" fontId="2" fillId="2" borderId="0" xfId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6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3" xfId="1" applyFont="1" applyFill="1" applyBorder="1" applyAlignment="1">
      <alignment horizontal="center" vertical="center" wrapText="1"/>
    </xf>
    <xf numFmtId="0" fontId="12" fillId="2" borderId="14" xfId="1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personal/ian_alvarez_unna_com_pe/Documents/INGENIERO%20I%20PGT/TAREAS/BALANCE%20DE%20L&#205;QUIDOS/2021/22.07.2021/Balance%20liquidos%2012.07%202021%20v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1b_Tks"/>
      <sheetName val="3_Gas"/>
      <sheetName val="2_Ventas"/>
      <sheetName val="5_BOLETA TANQUES"/>
      <sheetName val="1_tanques"/>
      <sheetName val="2_Líquidos"/>
      <sheetName val="Imprimir Boleta"/>
      <sheetName val="Boleta ENEL"/>
      <sheetName val="Boleta GMP-Lote I"/>
      <sheetName val="Boleta GMP-Lote IV"/>
      <sheetName val="Boleta CNPC"/>
      <sheetName val="5_Diario"/>
      <sheetName val="7_Mensaje"/>
      <sheetName val="8_Fila resumen"/>
      <sheetName val="Nuevos Datos"/>
      <sheetName val="EXISTENCIAS"/>
      <sheetName val="GLP EXISTENCIAS"/>
      <sheetName val="GLP - OSINERG"/>
      <sheetName val="REPORTE"/>
      <sheetName val="Turbina ENEL"/>
      <sheetName val="PROPIEDADES"/>
      <sheetName val="1_INGRESAR COMPOSICION"/>
      <sheetName val="2_Cantidad y Calidad"/>
      <sheetName val="3_FACTOR"/>
      <sheetName val="BOLETA"/>
      <sheetName val="BOLETA GNS"/>
      <sheetName val="GAS-ENE 20"/>
      <sheetName val="LGN-ENE 20"/>
      <sheetName val="P.C LGN"/>
      <sheetName val="P.C HAS"/>
      <sheetName val="P.C GLP"/>
      <sheetName val="REPORTE OSINERGMIN"/>
      <sheetName val="Cantidad&amp;Calidad_CNPC"/>
      <sheetName val="Boleta_CNPC"/>
      <sheetName val="DATOS CORREO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B469-26E6-49E5-94CB-9B18B5C4D3BF}">
  <sheetPr codeName="Hoja39">
    <tabColor theme="3" tint="0.39997558519241921"/>
    <pageSetUpPr fitToPage="1"/>
  </sheetPr>
  <dimension ref="A1:FV63"/>
  <sheetViews>
    <sheetView view="pageBreakPreview" topLeftCell="A14" zoomScale="85" zoomScaleNormal="69" zoomScaleSheetLayoutView="85" workbookViewId="0">
      <selection sqref="A1:XFD1048576"/>
    </sheetView>
  </sheetViews>
  <sheetFormatPr baseColWidth="10" defaultColWidth="11.28515625" defaultRowHeight="18" customHeight="1" x14ac:dyDescent="0.25"/>
  <cols>
    <col min="1" max="1" width="6.140625" style="4" customWidth="1"/>
    <col min="2" max="2" width="31" style="4" customWidth="1"/>
    <col min="3" max="3" width="25.85546875" style="4" customWidth="1"/>
    <col min="4" max="4" width="29.7109375" style="4" customWidth="1"/>
    <col min="5" max="5" width="13.85546875" style="4" customWidth="1"/>
    <col min="6" max="6" width="15.140625" style="4" customWidth="1"/>
    <col min="7" max="7" width="12.85546875" style="4" customWidth="1"/>
    <col min="8" max="8" width="9" style="4" customWidth="1"/>
    <col min="9" max="9" width="8.7109375" style="4" customWidth="1"/>
    <col min="10" max="10" width="9.140625" style="4" customWidth="1"/>
    <col min="11" max="11" width="8.7109375" style="4" customWidth="1"/>
    <col min="12" max="12" width="7.85546875" style="4" customWidth="1"/>
    <col min="13" max="13" width="8.7109375" style="4" customWidth="1"/>
    <col min="14" max="14" width="12.85546875" style="4" customWidth="1"/>
    <col min="15" max="15" width="13.5703125" style="4" customWidth="1"/>
    <col min="16" max="16" width="8.7109375" style="4" customWidth="1"/>
    <col min="17" max="18" width="11.28515625" style="4" customWidth="1"/>
    <col min="19" max="19" width="2" style="4" customWidth="1"/>
    <col min="20" max="20" width="4" style="4" customWidth="1"/>
    <col min="21" max="16384" width="11.28515625" style="4"/>
  </cols>
  <sheetData>
    <row r="1" spans="1:178" ht="18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78" ht="18" customHeight="1" x14ac:dyDescent="0.25">
      <c r="A2" s="5"/>
      <c r="B2" s="6" t="s">
        <v>0</v>
      </c>
      <c r="S2" s="7"/>
    </row>
    <row r="3" spans="1:178" ht="21" customHeight="1" x14ac:dyDescent="0.25">
      <c r="A3" s="5"/>
      <c r="S3" s="7"/>
      <c r="U3" s="8"/>
      <c r="V3" s="8"/>
      <c r="W3" s="8"/>
      <c r="X3" s="8"/>
      <c r="AE3" s="8"/>
      <c r="AF3" s="9"/>
      <c r="AG3" s="8"/>
      <c r="AH3" s="8"/>
      <c r="AI3" s="8"/>
      <c r="AJ3" s="9"/>
      <c r="AK3" s="8"/>
      <c r="AL3" s="8"/>
      <c r="AM3" s="9"/>
      <c r="AN3" s="8"/>
      <c r="AO3" s="8"/>
      <c r="AP3" s="8"/>
      <c r="AQ3" s="8"/>
      <c r="AR3" s="8"/>
      <c r="AS3" s="8"/>
      <c r="AT3" s="9"/>
      <c r="AU3" s="8"/>
      <c r="AV3" s="8"/>
      <c r="AW3" s="8"/>
      <c r="AX3" s="8"/>
      <c r="BE3" s="8"/>
      <c r="BF3" s="9"/>
      <c r="BG3" s="8"/>
      <c r="BH3" s="8"/>
      <c r="BI3" s="8"/>
      <c r="BJ3" s="9"/>
      <c r="BK3" s="8"/>
      <c r="BL3" s="8"/>
      <c r="BM3" s="9"/>
      <c r="BN3" s="8"/>
      <c r="BO3" s="8"/>
      <c r="BP3" s="8"/>
      <c r="BQ3" s="8"/>
      <c r="BR3" s="8"/>
      <c r="BS3" s="8"/>
      <c r="BT3" s="9"/>
      <c r="BU3" s="8"/>
      <c r="BV3" s="8"/>
      <c r="BW3" s="8"/>
      <c r="BX3" s="8"/>
      <c r="CE3" s="8"/>
      <c r="CF3" s="9"/>
      <c r="CG3" s="8"/>
      <c r="CH3" s="8"/>
      <c r="CI3" s="8"/>
      <c r="CJ3" s="9"/>
      <c r="CK3" s="8"/>
      <c r="CL3" s="8"/>
      <c r="CM3" s="9"/>
      <c r="CN3" s="8"/>
      <c r="CO3" s="8"/>
      <c r="CP3" s="8"/>
      <c r="CQ3" s="8"/>
      <c r="CR3" s="8"/>
      <c r="CS3" s="8"/>
      <c r="CT3" s="9"/>
      <c r="CU3" s="8"/>
      <c r="CV3" s="8"/>
      <c r="CW3" s="8"/>
      <c r="CX3" s="8"/>
      <c r="DE3" s="8"/>
      <c r="DF3" s="9"/>
      <c r="DG3" s="8"/>
      <c r="DH3" s="8"/>
      <c r="DI3" s="8"/>
      <c r="DJ3" s="9"/>
      <c r="DK3" s="8"/>
      <c r="DL3" s="8"/>
      <c r="DM3" s="9"/>
      <c r="DN3" s="8"/>
      <c r="DO3" s="8"/>
      <c r="DP3" s="8"/>
      <c r="DQ3" s="8"/>
      <c r="DR3" s="8"/>
      <c r="DS3" s="8"/>
      <c r="DT3" s="9"/>
      <c r="DU3" s="8"/>
      <c r="DV3" s="8"/>
      <c r="DW3" s="8"/>
      <c r="DX3" s="8"/>
      <c r="EE3" s="8"/>
      <c r="EF3" s="9"/>
      <c r="EG3" s="8"/>
      <c r="EH3" s="8"/>
      <c r="EI3" s="8"/>
      <c r="EJ3" s="9"/>
      <c r="EK3" s="8"/>
      <c r="EL3" s="8"/>
      <c r="EM3" s="9"/>
      <c r="EN3" s="8"/>
      <c r="EO3" s="8"/>
      <c r="EP3" s="8"/>
      <c r="EQ3" s="8"/>
      <c r="ER3" s="8"/>
      <c r="ES3" s="8"/>
      <c r="ET3" s="9"/>
      <c r="EU3" s="8"/>
      <c r="EV3" s="8"/>
      <c r="EW3" s="8"/>
      <c r="EX3" s="8"/>
      <c r="FE3" s="8"/>
      <c r="FF3" s="9"/>
      <c r="FG3" s="8"/>
      <c r="FH3" s="8"/>
      <c r="FI3" s="8"/>
      <c r="FJ3" s="9"/>
      <c r="FK3" s="8"/>
      <c r="FL3" s="8"/>
      <c r="FM3" s="9"/>
      <c r="FN3" s="8"/>
      <c r="FO3" s="8"/>
      <c r="FP3" s="8"/>
      <c r="FQ3" s="8"/>
      <c r="FR3" s="8"/>
      <c r="FS3" s="8"/>
      <c r="FT3" s="9"/>
      <c r="FU3" s="8"/>
      <c r="FV3" s="8"/>
    </row>
    <row r="4" spans="1:178" ht="9" customHeight="1" x14ac:dyDescent="0.25">
      <c r="A4" s="10"/>
      <c r="B4" s="9"/>
      <c r="C4" s="9"/>
      <c r="D4" s="8"/>
      <c r="E4" s="8"/>
      <c r="F4" s="11"/>
      <c r="G4" s="8"/>
      <c r="H4" s="9"/>
      <c r="I4" s="8"/>
      <c r="J4" s="8"/>
      <c r="K4" s="8"/>
      <c r="L4" s="8"/>
      <c r="M4" s="8"/>
      <c r="S4" s="7"/>
    </row>
    <row r="5" spans="1:178" ht="20.25" customHeight="1" x14ac:dyDescent="0.25">
      <c r="A5" s="5"/>
      <c r="B5" s="12" t="s">
        <v>1</v>
      </c>
      <c r="C5" s="13">
        <v>45335</v>
      </c>
      <c r="E5" s="14"/>
      <c r="F5" s="15"/>
      <c r="G5" s="16"/>
      <c r="H5" s="8"/>
      <c r="S5" s="7"/>
    </row>
    <row r="6" spans="1:178" ht="8.25" customHeight="1" x14ac:dyDescent="0.25">
      <c r="A6" s="17"/>
      <c r="E6" s="15"/>
      <c r="F6" s="16"/>
      <c r="G6" s="16"/>
      <c r="H6" s="8"/>
      <c r="S6" s="7"/>
    </row>
    <row r="7" spans="1:178" ht="9" customHeight="1" x14ac:dyDescent="0.25">
      <c r="A7" s="5"/>
      <c r="M7" s="18"/>
      <c r="S7" s="7"/>
    </row>
    <row r="8" spans="1:178" s="22" customFormat="1" ht="18" customHeight="1" x14ac:dyDescent="0.25">
      <c r="A8" s="19"/>
      <c r="B8" s="12" t="s">
        <v>2</v>
      </c>
      <c r="C8" s="12"/>
      <c r="D8" s="20"/>
      <c r="E8" s="20"/>
      <c r="F8" s="21"/>
      <c r="S8" s="7"/>
    </row>
    <row r="9" spans="1:178" ht="13.5" customHeight="1" x14ac:dyDescent="0.25">
      <c r="A9" s="5"/>
      <c r="B9" s="22"/>
      <c r="C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7"/>
    </row>
    <row r="10" spans="1:178" ht="18" customHeight="1" x14ac:dyDescent="0.25">
      <c r="A10" s="5"/>
      <c r="B10" s="149" t="s">
        <v>3</v>
      </c>
      <c r="C10" s="149" t="s">
        <v>4</v>
      </c>
      <c r="D10" s="24" t="s">
        <v>5</v>
      </c>
      <c r="E10" s="25" t="s">
        <v>6</v>
      </c>
      <c r="F10" s="26" t="s">
        <v>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7"/>
    </row>
    <row r="11" spans="1:178" ht="18" customHeight="1" x14ac:dyDescent="0.2">
      <c r="A11" s="5"/>
      <c r="B11" s="150"/>
      <c r="C11" s="150"/>
      <c r="D11" s="29" t="s">
        <v>8</v>
      </c>
      <c r="E11" s="30" t="s">
        <v>9</v>
      </c>
      <c r="F11" s="31" t="s">
        <v>10</v>
      </c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2" t="s">
        <v>16</v>
      </c>
      <c r="M11" s="31" t="s">
        <v>17</v>
      </c>
      <c r="N11" s="31" t="s">
        <v>18</v>
      </c>
      <c r="O11" s="31" t="s">
        <v>19</v>
      </c>
      <c r="P11" s="31" t="s">
        <v>20</v>
      </c>
      <c r="Q11" s="31" t="s">
        <v>21</v>
      </c>
      <c r="R11" s="33" t="s">
        <v>22</v>
      </c>
      <c r="S11" s="7"/>
    </row>
    <row r="12" spans="1:178" ht="18" customHeight="1" x14ac:dyDescent="0.25">
      <c r="A12" s="5"/>
      <c r="B12" s="34" t="s">
        <v>23</v>
      </c>
      <c r="C12" s="34" t="s">
        <v>24</v>
      </c>
      <c r="D12" s="35">
        <v>5408</v>
      </c>
      <c r="E12" s="36">
        <v>1.2473000000000001</v>
      </c>
      <c r="F12" s="37">
        <v>0.43445</v>
      </c>
      <c r="G12" s="37">
        <v>1.4468700000000001</v>
      </c>
      <c r="H12" s="37">
        <v>0.47659000000000001</v>
      </c>
      <c r="I12" s="37">
        <v>0.73319999999999996</v>
      </c>
      <c r="J12" s="37">
        <v>0</v>
      </c>
      <c r="K12" s="37">
        <v>0.35255999999999998</v>
      </c>
      <c r="L12" s="37">
        <v>0.21895000000000001</v>
      </c>
      <c r="M12" s="37">
        <v>0.19077</v>
      </c>
      <c r="N12" s="37">
        <v>88.622399999999999</v>
      </c>
      <c r="O12" s="37">
        <v>1.2985500000000001</v>
      </c>
      <c r="P12" s="37">
        <v>6.2256299999999998</v>
      </c>
      <c r="Q12" s="37">
        <v>0</v>
      </c>
      <c r="R12" s="38">
        <v>99.999970000000005</v>
      </c>
      <c r="S12" s="7"/>
    </row>
    <row r="13" spans="1:178" ht="18" customHeight="1" x14ac:dyDescent="0.25">
      <c r="A13" s="5"/>
      <c r="B13" s="34" t="s">
        <v>25</v>
      </c>
      <c r="C13" s="34" t="s">
        <v>26</v>
      </c>
      <c r="D13" s="35">
        <v>11000</v>
      </c>
      <c r="E13" s="36">
        <v>1.5515000000000001</v>
      </c>
      <c r="F13" s="37">
        <v>0.50429999999999997</v>
      </c>
      <c r="G13" s="37">
        <v>1.6028</v>
      </c>
      <c r="H13" s="37">
        <v>0.62380000000000002</v>
      </c>
      <c r="I13" s="37">
        <v>0.7601</v>
      </c>
      <c r="J13" s="37">
        <v>0</v>
      </c>
      <c r="K13" s="37">
        <v>0.40179999999999999</v>
      </c>
      <c r="L13" s="37">
        <v>0.22800000000000001</v>
      </c>
      <c r="M13" s="37">
        <v>0.13650000000000001</v>
      </c>
      <c r="N13" s="37">
        <v>91.364500000000007</v>
      </c>
      <c r="O13" s="37">
        <v>0.65990000000000004</v>
      </c>
      <c r="P13" s="37">
        <v>3.7183000000000002</v>
      </c>
      <c r="Q13" s="37">
        <v>0</v>
      </c>
      <c r="R13" s="38">
        <v>100</v>
      </c>
      <c r="S13" s="7"/>
    </row>
    <row r="14" spans="1:178" ht="18" customHeight="1" x14ac:dyDescent="0.25">
      <c r="A14" s="5"/>
      <c r="B14" s="34" t="s">
        <v>27</v>
      </c>
      <c r="C14" s="34" t="s">
        <v>28</v>
      </c>
      <c r="D14" s="35">
        <v>2794</v>
      </c>
      <c r="E14" s="36">
        <v>2.5043000000000002</v>
      </c>
      <c r="F14" s="37">
        <v>0.4572</v>
      </c>
      <c r="G14" s="37">
        <v>3.4712999999999998</v>
      </c>
      <c r="H14" s="37">
        <v>1.4480999999999999</v>
      </c>
      <c r="I14" s="37">
        <v>1.9826999999999999</v>
      </c>
      <c r="J14" s="37">
        <v>0</v>
      </c>
      <c r="K14" s="37">
        <v>0.60780000000000001</v>
      </c>
      <c r="L14" s="37">
        <v>0.6371</v>
      </c>
      <c r="M14" s="37">
        <v>0.28760000000000002</v>
      </c>
      <c r="N14" s="37">
        <v>84.820599999999999</v>
      </c>
      <c r="O14" s="37">
        <v>0.30480000000000002</v>
      </c>
      <c r="P14" s="37">
        <v>5.9828000000000001</v>
      </c>
      <c r="Q14" s="37">
        <v>0</v>
      </c>
      <c r="R14" s="38">
        <v>100</v>
      </c>
      <c r="S14" s="7"/>
    </row>
    <row r="15" spans="1:178" ht="18" customHeight="1" x14ac:dyDescent="0.25">
      <c r="A15" s="5"/>
      <c r="B15" s="34" t="s">
        <v>29</v>
      </c>
      <c r="C15" s="34" t="s">
        <v>30</v>
      </c>
      <c r="D15" s="35">
        <v>2767</v>
      </c>
      <c r="E15" s="36">
        <v>2.2797999999999998</v>
      </c>
      <c r="F15" s="37">
        <v>0.53932999999999998</v>
      </c>
      <c r="G15" s="37">
        <v>3.2817699999999999</v>
      </c>
      <c r="H15" s="37">
        <v>0.92988000000000004</v>
      </c>
      <c r="I15" s="37">
        <v>1.33395</v>
      </c>
      <c r="J15" s="37">
        <v>0</v>
      </c>
      <c r="K15" s="37">
        <v>0.54295000000000004</v>
      </c>
      <c r="L15" s="37">
        <v>0.33638000000000001</v>
      </c>
      <c r="M15" s="37">
        <v>0.25928000000000001</v>
      </c>
      <c r="N15" s="37">
        <v>85.917100000000005</v>
      </c>
      <c r="O15" s="37">
        <v>0.36410999999999999</v>
      </c>
      <c r="P15" s="37">
        <v>6.4952699999999997</v>
      </c>
      <c r="Q15" s="37">
        <v>0</v>
      </c>
      <c r="R15" s="38">
        <v>100.00002000000001</v>
      </c>
      <c r="S15" s="7"/>
    </row>
    <row r="16" spans="1:178" s="39" customFormat="1" ht="18" customHeight="1" x14ac:dyDescent="0.25">
      <c r="A16" s="5"/>
      <c r="B16" s="34" t="s">
        <v>31</v>
      </c>
      <c r="C16" s="34" t="s">
        <v>32</v>
      </c>
      <c r="D16" s="35">
        <v>3113</v>
      </c>
      <c r="E16" s="36">
        <v>1.9470000000000001</v>
      </c>
      <c r="F16" s="37">
        <v>0.92011200000000004</v>
      </c>
      <c r="G16" s="37">
        <v>3.0514199999999998</v>
      </c>
      <c r="H16" s="37">
        <v>1.1364799999999999</v>
      </c>
      <c r="I16" s="37">
        <v>1.4494499999999999</v>
      </c>
      <c r="J16" s="37">
        <v>1.3789300000000001E-2</v>
      </c>
      <c r="K16" s="37">
        <v>0.75622699999999998</v>
      </c>
      <c r="L16" s="37">
        <v>0.364373</v>
      </c>
      <c r="M16" s="37">
        <v>7.6122499999999996E-2</v>
      </c>
      <c r="N16" s="37">
        <v>86.592200000000005</v>
      </c>
      <c r="O16" s="37">
        <v>0.43686999999999998</v>
      </c>
      <c r="P16" s="37">
        <v>5.2030000000000003</v>
      </c>
      <c r="Q16" s="37">
        <v>0</v>
      </c>
      <c r="R16" s="38">
        <v>100.0000438</v>
      </c>
      <c r="S16" s="7"/>
    </row>
    <row r="17" spans="1:19" s="39" customFormat="1" ht="18" customHeight="1" x14ac:dyDescent="0.25">
      <c r="A17" s="5"/>
      <c r="B17" s="34" t="s">
        <v>33</v>
      </c>
      <c r="C17" s="34" t="s">
        <v>34</v>
      </c>
      <c r="D17" s="40">
        <v>789</v>
      </c>
      <c r="E17" s="41">
        <v>1.5515000000000001</v>
      </c>
      <c r="F17" s="41">
        <v>0.50429999999999997</v>
      </c>
      <c r="G17" s="41">
        <v>1.6028</v>
      </c>
      <c r="H17" s="41">
        <v>0.62380000000000002</v>
      </c>
      <c r="I17" s="41">
        <v>0.7601</v>
      </c>
      <c r="J17" s="41">
        <v>0</v>
      </c>
      <c r="K17" s="41">
        <v>0.40179999999999999</v>
      </c>
      <c r="L17" s="41">
        <v>0.22800000000000001</v>
      </c>
      <c r="M17" s="41">
        <v>0.13650000000000001</v>
      </c>
      <c r="N17" s="41">
        <v>91.364500000000007</v>
      </c>
      <c r="O17" s="41">
        <v>0.65990000000000004</v>
      </c>
      <c r="P17" s="41">
        <v>3.7183000000000002</v>
      </c>
      <c r="Q17" s="41">
        <v>0</v>
      </c>
      <c r="R17" s="38">
        <v>100</v>
      </c>
      <c r="S17" s="7"/>
    </row>
    <row r="18" spans="1:19" s="39" customFormat="1" ht="18" customHeight="1" x14ac:dyDescent="0.25">
      <c r="A18" s="5"/>
      <c r="B18" s="42" t="s">
        <v>35</v>
      </c>
      <c r="C18" s="43"/>
      <c r="D18" s="44"/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7"/>
    </row>
    <row r="19" spans="1:19" s="39" customFormat="1" ht="18.75" customHeight="1" x14ac:dyDescent="0.25">
      <c r="A19" s="5"/>
      <c r="B19" s="47"/>
      <c r="C19" s="4"/>
      <c r="D19" s="43"/>
      <c r="E19" s="43"/>
      <c r="F19" s="43"/>
      <c r="G19" s="43"/>
      <c r="H19" s="4"/>
      <c r="I19" s="4"/>
      <c r="J19" s="4"/>
      <c r="K19" s="4"/>
      <c r="M19" s="4"/>
      <c r="N19" s="48"/>
      <c r="O19" s="49"/>
      <c r="R19" s="4"/>
      <c r="S19" s="7"/>
    </row>
    <row r="20" spans="1:19" s="22" customFormat="1" ht="18" customHeight="1" x14ac:dyDescent="0.25">
      <c r="A20" s="19"/>
      <c r="B20" s="12" t="s">
        <v>36</v>
      </c>
      <c r="C20" s="12"/>
      <c r="D20" s="43"/>
      <c r="E20" s="43"/>
      <c r="F20" s="43"/>
      <c r="G20" s="43"/>
      <c r="H20" s="43"/>
      <c r="I20" s="4"/>
      <c r="J20" s="4"/>
      <c r="K20" s="4"/>
      <c r="L20" s="39"/>
      <c r="M20" s="4"/>
      <c r="N20" s="50"/>
      <c r="O20" s="39"/>
      <c r="P20" s="48"/>
      <c r="Q20" s="39"/>
      <c r="S20" s="7"/>
    </row>
    <row r="21" spans="1:19" s="39" customFormat="1" ht="10.5" customHeight="1" x14ac:dyDescent="0.25">
      <c r="A21" s="5"/>
      <c r="B21" s="4"/>
      <c r="C21" s="4"/>
      <c r="D21" s="43"/>
      <c r="E21" s="43"/>
      <c r="F21" s="43"/>
      <c r="G21" s="43"/>
      <c r="H21" s="4"/>
      <c r="I21" s="4"/>
      <c r="J21" s="4"/>
      <c r="K21" s="4"/>
      <c r="M21" s="4"/>
      <c r="R21" s="4"/>
      <c r="S21" s="7"/>
    </row>
    <row r="22" spans="1:19" s="39" customFormat="1" ht="18" customHeight="1" x14ac:dyDescent="0.2">
      <c r="A22" s="5"/>
      <c r="B22" s="149" t="s">
        <v>37</v>
      </c>
      <c r="C22" s="23" t="s">
        <v>38</v>
      </c>
      <c r="E22" s="21"/>
      <c r="F22" s="51"/>
      <c r="G22" s="52"/>
      <c r="H22" s="52"/>
      <c r="I22" s="52"/>
      <c r="J22" s="53"/>
      <c r="K22" s="52"/>
      <c r="L22" s="52"/>
      <c r="M22" s="52"/>
      <c r="N22" s="52"/>
      <c r="O22" s="52"/>
      <c r="P22" s="52"/>
      <c r="Q22" s="52"/>
      <c r="R22" s="43"/>
      <c r="S22" s="7"/>
    </row>
    <row r="23" spans="1:19" s="39" customFormat="1" ht="18" customHeight="1" x14ac:dyDescent="0.25">
      <c r="A23" s="54"/>
      <c r="B23" s="150"/>
      <c r="C23" s="55" t="s">
        <v>8</v>
      </c>
      <c r="E23" s="56"/>
      <c r="F23" s="57"/>
      <c r="G23" s="57"/>
      <c r="H23" s="57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7"/>
    </row>
    <row r="24" spans="1:19" ht="18" customHeight="1" x14ac:dyDescent="0.25">
      <c r="A24" s="5"/>
      <c r="B24" s="34" t="s">
        <v>39</v>
      </c>
      <c r="C24" s="58">
        <v>9755.35</v>
      </c>
      <c r="D24" s="47"/>
      <c r="E24" s="59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7"/>
    </row>
    <row r="25" spans="1:19" ht="18" customHeight="1" x14ac:dyDescent="0.25">
      <c r="A25" s="5"/>
      <c r="B25" s="34" t="s">
        <v>40</v>
      </c>
      <c r="C25" s="58">
        <v>1050.9000000000001</v>
      </c>
      <c r="D25" s="60"/>
      <c r="E25" s="59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7"/>
    </row>
    <row r="26" spans="1:19" s="22" customFormat="1" ht="18" customHeight="1" x14ac:dyDescent="0.25">
      <c r="A26" s="19"/>
      <c r="B26" s="20"/>
      <c r="C26" s="61"/>
      <c r="D26" s="61"/>
      <c r="E26" s="61"/>
      <c r="F26" s="43"/>
      <c r="G26" s="62"/>
      <c r="H26" s="63"/>
      <c r="I26" s="64"/>
      <c r="J26" s="61"/>
      <c r="K26" s="61"/>
      <c r="L26" s="61"/>
      <c r="M26" s="61"/>
      <c r="N26" s="65"/>
      <c r="O26" s="61"/>
      <c r="P26" s="43"/>
      <c r="Q26" s="61"/>
      <c r="R26" s="61"/>
      <c r="S26" s="66"/>
    </row>
    <row r="27" spans="1:19" s="22" customFormat="1" ht="18" customHeight="1" x14ac:dyDescent="0.25">
      <c r="A27" s="67"/>
      <c r="B27" s="12" t="s">
        <v>41</v>
      </c>
      <c r="C27" s="12"/>
      <c r="D27" s="61"/>
      <c r="E27" s="61"/>
      <c r="F27" s="4" t="s">
        <v>42</v>
      </c>
      <c r="G27" s="62" t="s">
        <v>43</v>
      </c>
      <c r="H27" s="4"/>
      <c r="I27" s="64"/>
      <c r="P27" s="4"/>
      <c r="S27" s="66"/>
    </row>
    <row r="28" spans="1:19" ht="15.75" customHeight="1" x14ac:dyDescent="0.25">
      <c r="A28" s="5"/>
      <c r="I28" s="14"/>
      <c r="S28" s="7"/>
    </row>
    <row r="29" spans="1:19" ht="18" customHeight="1" x14ac:dyDescent="0.25">
      <c r="A29" s="5"/>
      <c r="B29" s="149" t="s">
        <v>37</v>
      </c>
      <c r="C29" s="23" t="s">
        <v>44</v>
      </c>
      <c r="I29" s="14"/>
      <c r="S29" s="7"/>
    </row>
    <row r="30" spans="1:19" ht="18" customHeight="1" x14ac:dyDescent="0.25">
      <c r="A30" s="5"/>
      <c r="B30" s="150"/>
      <c r="C30" s="55" t="s">
        <v>45</v>
      </c>
      <c r="D30" s="68"/>
      <c r="S30" s="7"/>
    </row>
    <row r="31" spans="1:19" ht="18" customHeight="1" x14ac:dyDescent="0.25">
      <c r="A31" s="5"/>
      <c r="B31" s="34" t="s">
        <v>46</v>
      </c>
      <c r="C31" s="69">
        <v>685.64</v>
      </c>
      <c r="D31" s="70"/>
      <c r="E31" s="71"/>
      <c r="F31" s="71"/>
      <c r="S31" s="7"/>
    </row>
    <row r="32" spans="1:19" ht="19.5" customHeight="1" x14ac:dyDescent="0.25">
      <c r="A32" s="5"/>
      <c r="B32" s="55" t="s">
        <v>47</v>
      </c>
      <c r="C32" s="69">
        <v>261.97000000000003</v>
      </c>
      <c r="D32" s="47"/>
      <c r="E32" s="71"/>
      <c r="F32" s="71"/>
      <c r="S32" s="7"/>
    </row>
    <row r="33" spans="1:19" ht="9.75" customHeight="1" x14ac:dyDescent="0.25">
      <c r="A33" s="72"/>
      <c r="S33" s="7"/>
    </row>
    <row r="34" spans="1:19" ht="18" customHeight="1" x14ac:dyDescent="0.25">
      <c r="A34" s="29"/>
      <c r="B34" s="73"/>
      <c r="C34" s="43"/>
      <c r="D34" s="74"/>
      <c r="E34" s="74"/>
      <c r="F34" s="75"/>
      <c r="G34" s="43"/>
      <c r="H34" s="74"/>
      <c r="I34" s="76"/>
      <c r="N34" s="43"/>
      <c r="S34" s="7"/>
    </row>
    <row r="35" spans="1:19" ht="7.5" customHeigh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79"/>
      <c r="M35" s="78"/>
      <c r="N35" s="78"/>
      <c r="O35" s="78"/>
      <c r="P35" s="78"/>
      <c r="Q35" s="78"/>
      <c r="R35" s="78"/>
      <c r="S35" s="80"/>
    </row>
    <row r="36" spans="1:19" ht="18" customHeight="1" x14ac:dyDescent="0.25">
      <c r="K36" s="76"/>
      <c r="L36" s="76"/>
      <c r="O36" s="74"/>
    </row>
    <row r="37" spans="1:19" ht="18" customHeight="1" x14ac:dyDescent="0.25">
      <c r="O37" s="74"/>
    </row>
    <row r="38" spans="1:19" ht="18" customHeight="1" x14ac:dyDescent="0.25">
      <c r="K38" s="76"/>
      <c r="L38" s="76"/>
      <c r="O38" s="74"/>
    </row>
    <row r="39" spans="1:19" ht="18" customHeight="1" x14ac:dyDescent="0.25">
      <c r="K39" s="76"/>
      <c r="L39" s="76"/>
      <c r="O39" s="81"/>
    </row>
    <row r="40" spans="1:19" ht="18" customHeight="1" x14ac:dyDescent="0.25">
      <c r="K40" s="76"/>
      <c r="L40" s="76"/>
    </row>
    <row r="41" spans="1:19" ht="18" customHeight="1" x14ac:dyDescent="0.25">
      <c r="A41" s="43"/>
      <c r="B41" s="43"/>
      <c r="C41" s="43"/>
      <c r="D41" s="74"/>
      <c r="E41" s="74"/>
      <c r="F41" s="63"/>
      <c r="G41" s="43"/>
      <c r="H41" s="43"/>
      <c r="I41" s="74"/>
      <c r="J41" s="43"/>
      <c r="K41" s="76"/>
      <c r="L41" s="76"/>
    </row>
    <row r="43" spans="1:19" ht="9.75" customHeight="1" x14ac:dyDescent="0.25"/>
    <row r="44" spans="1:19" ht="19.5" customHeight="1" x14ac:dyDescent="0.25"/>
    <row r="45" spans="1:19" ht="19.5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1:19" ht="19.5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1:19" ht="19.5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1:19" ht="27" customHeight="1" x14ac:dyDescent="0.25"/>
    <row r="49" spans="1:178" ht="19.5" customHeight="1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3" spans="1:178" ht="21" customHeight="1" x14ac:dyDescent="0.25"/>
    <row r="54" spans="1:178" ht="18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1:178" ht="18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1:178" ht="19.5" customHeight="1" x14ac:dyDescent="0.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1:178" ht="19.5" customHeight="1" x14ac:dyDescent="0.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1:178" ht="19.5" customHeight="1" x14ac:dyDescent="0.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46"/>
      <c r="DW58" s="146"/>
      <c r="DX58" s="146"/>
      <c r="DY58" s="146"/>
      <c r="DZ58" s="146"/>
      <c r="EA58" s="146"/>
      <c r="EB58" s="146"/>
      <c r="EC58" s="146"/>
      <c r="ED58" s="146"/>
      <c r="EE58" s="146"/>
      <c r="EF58" s="146"/>
      <c r="EG58" s="146"/>
      <c r="EH58" s="146"/>
      <c r="EI58" s="146"/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  <c r="ET58" s="146"/>
      <c r="EU58" s="146"/>
      <c r="EV58" s="146"/>
      <c r="EW58" s="146"/>
      <c r="EX58" s="146"/>
      <c r="EY58" s="146"/>
      <c r="EZ58" s="146"/>
      <c r="FA58" s="146"/>
      <c r="FB58" s="146"/>
      <c r="FC58" s="146"/>
      <c r="FD58" s="146"/>
      <c r="FE58" s="146"/>
      <c r="FF58" s="146"/>
      <c r="FG58" s="146"/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</row>
    <row r="59" spans="1:178" ht="18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  <c r="CT59" s="146"/>
      <c r="CU59" s="146"/>
      <c r="CV59" s="146"/>
      <c r="CW59" s="146"/>
      <c r="CX59" s="146"/>
      <c r="CY59" s="146"/>
      <c r="CZ59" s="146"/>
      <c r="DA59" s="146"/>
      <c r="DB59" s="146"/>
      <c r="DC59" s="146"/>
      <c r="DD59" s="146"/>
      <c r="DE59" s="146"/>
      <c r="DF59" s="146"/>
      <c r="DG59" s="146"/>
      <c r="DH59" s="146"/>
      <c r="DI59" s="146"/>
      <c r="DJ59" s="146"/>
      <c r="DK59" s="146"/>
      <c r="DL59" s="146"/>
      <c r="DM59" s="146"/>
      <c r="DN59" s="146"/>
      <c r="DO59" s="146"/>
      <c r="DP59" s="146"/>
      <c r="DQ59" s="146"/>
      <c r="DR59" s="146"/>
      <c r="DS59" s="146"/>
      <c r="DT59" s="146"/>
      <c r="DU59" s="146"/>
      <c r="DV59" s="146"/>
      <c r="DW59" s="146"/>
      <c r="DX59" s="146"/>
      <c r="DY59" s="146"/>
      <c r="DZ59" s="146"/>
      <c r="EA59" s="146"/>
      <c r="EB59" s="146"/>
      <c r="EC59" s="146"/>
      <c r="ED59" s="146"/>
      <c r="EE59" s="146"/>
      <c r="EF59" s="146"/>
      <c r="EG59" s="146"/>
      <c r="EH59" s="146"/>
      <c r="EI59" s="146"/>
      <c r="EJ59" s="146"/>
      <c r="EK59" s="146"/>
      <c r="EL59" s="146"/>
      <c r="EM59" s="146"/>
      <c r="EN59" s="146"/>
      <c r="EO59" s="146"/>
      <c r="EP59" s="146"/>
      <c r="EQ59" s="146"/>
      <c r="ER59" s="146"/>
      <c r="ES59" s="146"/>
      <c r="ET59" s="146"/>
      <c r="EU59" s="146"/>
      <c r="EV59" s="146"/>
      <c r="EW59" s="146"/>
      <c r="EX59" s="146"/>
      <c r="EY59" s="146"/>
      <c r="EZ59" s="146"/>
      <c r="FA59" s="146"/>
      <c r="FB59" s="146"/>
      <c r="FC59" s="146"/>
      <c r="FD59" s="146"/>
      <c r="FE59" s="146"/>
      <c r="FF59" s="146"/>
      <c r="FG59" s="146"/>
      <c r="FH59" s="146"/>
      <c r="FI59" s="146"/>
      <c r="FJ59" s="146"/>
      <c r="FK59" s="146"/>
      <c r="FL59" s="146"/>
      <c r="FM59" s="146"/>
      <c r="FN59" s="146"/>
      <c r="FO59" s="146"/>
      <c r="FP59" s="146"/>
      <c r="FQ59" s="146"/>
      <c r="FR59" s="146"/>
      <c r="FS59" s="146"/>
      <c r="FT59" s="146"/>
      <c r="FU59" s="146"/>
      <c r="FV59" s="146"/>
    </row>
    <row r="60" spans="1:178" ht="19.5" customHeight="1" x14ac:dyDescent="0.25">
      <c r="A60" s="147"/>
      <c r="B60" s="147"/>
      <c r="C60" s="147"/>
      <c r="D60" s="147"/>
      <c r="E60" s="61"/>
      <c r="F60" s="148"/>
      <c r="G60" s="148"/>
      <c r="H60" s="148"/>
      <c r="I60" s="148"/>
      <c r="J60" s="148"/>
      <c r="K60" s="148"/>
      <c r="L60" s="148"/>
      <c r="M60" s="148"/>
    </row>
    <row r="61" spans="1:178" ht="15" customHeight="1" x14ac:dyDescent="0.2">
      <c r="A61" s="9"/>
      <c r="B61" s="9"/>
      <c r="C61" s="9"/>
      <c r="D61" s="9"/>
      <c r="E61" s="9"/>
      <c r="F61" s="9"/>
      <c r="G61" s="9"/>
      <c r="H61" s="9"/>
      <c r="I61" s="20"/>
      <c r="J61" s="83"/>
      <c r="K61" s="83"/>
      <c r="L61" s="83"/>
      <c r="M61" s="9"/>
    </row>
    <row r="62" spans="1:178" ht="30" customHeight="1" x14ac:dyDescent="0.25">
      <c r="A62" s="9"/>
      <c r="B62" s="9"/>
      <c r="C62" s="9"/>
      <c r="D62" s="9"/>
      <c r="E62" s="9"/>
      <c r="F62" s="9"/>
      <c r="G62" s="9"/>
      <c r="H62" s="9"/>
      <c r="J62" s="147"/>
      <c r="K62" s="147"/>
      <c r="L62" s="147"/>
      <c r="M62" s="147"/>
    </row>
    <row r="63" spans="1:178" ht="30" customHeight="1" x14ac:dyDescent="0.25">
      <c r="J63" s="147"/>
      <c r="K63" s="147"/>
      <c r="L63" s="147"/>
      <c r="M63" s="147"/>
    </row>
  </sheetData>
  <mergeCells count="24">
    <mergeCell ref="FG58:FV58"/>
    <mergeCell ref="B10:B11"/>
    <mergeCell ref="C10:C11"/>
    <mergeCell ref="B22:B23"/>
    <mergeCell ref="B29:B30"/>
    <mergeCell ref="N58:T58"/>
    <mergeCell ref="U58:AP58"/>
    <mergeCell ref="AQ58:BN58"/>
    <mergeCell ref="BO58:CL58"/>
    <mergeCell ref="CM58:DJ58"/>
    <mergeCell ref="DK58:EH58"/>
    <mergeCell ref="EI58:FF58"/>
    <mergeCell ref="J63:M63"/>
    <mergeCell ref="N59:T59"/>
    <mergeCell ref="U59:AP59"/>
    <mergeCell ref="AQ59:BN59"/>
    <mergeCell ref="BO59:CL59"/>
    <mergeCell ref="EI59:FF59"/>
    <mergeCell ref="FG59:FV59"/>
    <mergeCell ref="A60:D60"/>
    <mergeCell ref="F60:M60"/>
    <mergeCell ref="J62:M62"/>
    <mergeCell ref="CM59:DJ59"/>
    <mergeCell ref="DK59:EH59"/>
  </mergeCells>
  <printOptions horizontalCentered="1" verticalCentered="1"/>
  <pageMargins left="0.25" right="0.25" top="0.75" bottom="0.75" header="0.3" footer="0.3"/>
  <pageSetup paperSize="9" scale="57" fitToHeight="0" orientation="landscape" r:id="rId1"/>
  <headerFooter alignWithMargins="0"/>
  <colBreaks count="1" manualBreakCount="1">
    <brk id="1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8"/>
  <sheetViews>
    <sheetView tabSelected="1" view="pageBreakPreview" topLeftCell="A10" zoomScale="85" zoomScaleNormal="55" zoomScaleSheetLayoutView="85" workbookViewId="0">
      <selection activeCell="E23" sqref="E23"/>
    </sheetView>
  </sheetViews>
  <sheetFormatPr baseColWidth="10" defaultColWidth="4" defaultRowHeight="18" customHeight="1" x14ac:dyDescent="0.2"/>
  <cols>
    <col min="1" max="1" width="4" style="92"/>
    <col min="2" max="2" width="7.85546875" style="86" customWidth="1"/>
    <col min="3" max="3" width="11.28515625" style="91" customWidth="1"/>
    <col min="4" max="4" width="48.140625" style="91" customWidth="1"/>
    <col min="5" max="5" width="15.5703125" style="91" customWidth="1"/>
    <col min="6" max="6" width="34" style="91" customWidth="1"/>
    <col min="7" max="7" width="30.5703125" style="91" customWidth="1"/>
    <col min="8" max="8" width="21.140625" style="91" customWidth="1"/>
    <col min="9" max="9" width="24.140625" style="91" customWidth="1"/>
    <col min="10" max="10" width="25.140625" style="86" customWidth="1"/>
    <col min="11" max="11" width="4" style="86"/>
    <col min="12" max="12" width="8.28515625" style="86" bestFit="1" customWidth="1"/>
    <col min="13" max="19" width="4" style="86"/>
    <col min="20" max="20" width="31.5703125" style="86" customWidth="1"/>
    <col min="21" max="21" width="12.28515625" style="86" customWidth="1"/>
    <col min="22" max="16384" width="4" style="86"/>
  </cols>
  <sheetData>
    <row r="1" spans="2:11" ht="21.75" customHeight="1" x14ac:dyDescent="0.2">
      <c r="B1" s="155"/>
      <c r="C1" s="156"/>
      <c r="D1" s="84"/>
      <c r="E1" s="161" t="s">
        <v>48</v>
      </c>
      <c r="F1" s="161"/>
      <c r="G1" s="161"/>
      <c r="H1" s="162"/>
      <c r="I1" s="85" t="s">
        <v>49</v>
      </c>
      <c r="J1" s="85"/>
    </row>
    <row r="2" spans="2:11" ht="32.25" customHeight="1" x14ac:dyDescent="0.2">
      <c r="B2" s="157"/>
      <c r="C2" s="158"/>
      <c r="D2" s="87"/>
      <c r="E2" s="163"/>
      <c r="F2" s="163"/>
      <c r="G2" s="163"/>
      <c r="H2" s="164"/>
      <c r="I2" s="167" t="s">
        <v>50</v>
      </c>
      <c r="J2" s="167"/>
      <c r="K2" s="88"/>
    </row>
    <row r="3" spans="2:11" ht="32.25" customHeight="1" x14ac:dyDescent="0.2">
      <c r="B3" s="159"/>
      <c r="C3" s="160"/>
      <c r="D3" s="89"/>
      <c r="E3" s="165"/>
      <c r="F3" s="165"/>
      <c r="G3" s="165"/>
      <c r="H3" s="166"/>
      <c r="I3" s="90" t="s">
        <v>51</v>
      </c>
      <c r="J3" s="90" t="s">
        <v>52</v>
      </c>
    </row>
    <row r="4" spans="2:11" ht="32.25" customHeight="1" x14ac:dyDescent="0.2">
      <c r="B4" s="6"/>
    </row>
    <row r="5" spans="2:11" ht="31.5" customHeight="1" x14ac:dyDescent="0.2">
      <c r="B5" s="6"/>
      <c r="C5" s="86"/>
      <c r="D5" s="92"/>
      <c r="E5" s="93"/>
      <c r="F5" s="93"/>
      <c r="G5" s="93"/>
      <c r="H5" s="86" t="s">
        <v>1</v>
      </c>
      <c r="I5" s="94" t="s">
        <v>113</v>
      </c>
    </row>
    <row r="6" spans="2:11" ht="31.5" customHeight="1" x14ac:dyDescent="0.2">
      <c r="B6" s="6"/>
      <c r="C6" s="86"/>
      <c r="D6" s="93"/>
      <c r="E6" s="93"/>
      <c r="F6" s="93"/>
      <c r="G6" s="93"/>
      <c r="H6" s="86"/>
      <c r="I6" s="95"/>
    </row>
    <row r="7" spans="2:11" ht="31.5" customHeight="1" x14ac:dyDescent="0.2">
      <c r="B7" s="6"/>
      <c r="C7" s="86"/>
      <c r="D7" s="96" t="s">
        <v>53</v>
      </c>
      <c r="E7" s="96" t="s">
        <v>54</v>
      </c>
      <c r="F7" s="96" t="s">
        <v>55</v>
      </c>
      <c r="G7" s="96" t="s">
        <v>56</v>
      </c>
      <c r="H7" s="96" t="s">
        <v>57</v>
      </c>
      <c r="I7" s="96" t="s">
        <v>58</v>
      </c>
    </row>
    <row r="8" spans="2:11" ht="31.5" customHeight="1" x14ac:dyDescent="0.2">
      <c r="B8" s="6"/>
      <c r="C8" s="86"/>
      <c r="D8" s="97" t="str">
        <f>+I5</f>
        <v>{{DiaOperativo}}</v>
      </c>
      <c r="E8" s="98" t="s">
        <v>114</v>
      </c>
      <c r="F8" s="99" t="s">
        <v>115</v>
      </c>
      <c r="G8" s="99" t="s">
        <v>116</v>
      </c>
      <c r="H8" s="100" t="s">
        <v>117</v>
      </c>
      <c r="I8" s="100" t="s">
        <v>118</v>
      </c>
    </row>
    <row r="9" spans="2:11" ht="31.5" customHeight="1" x14ac:dyDescent="0.2">
      <c r="B9" s="6"/>
      <c r="C9" s="86"/>
      <c r="D9" s="93"/>
      <c r="E9" s="93"/>
      <c r="F9" s="93"/>
      <c r="G9" s="93"/>
      <c r="H9" s="86"/>
      <c r="I9" s="95"/>
    </row>
    <row r="10" spans="2:11" ht="31.5" customHeight="1" x14ac:dyDescent="0.25">
      <c r="B10" s="6"/>
      <c r="C10" s="93" t="s">
        <v>59</v>
      </c>
      <c r="D10" s="93"/>
      <c r="E10" s="101"/>
      <c r="F10" s="93"/>
      <c r="G10" s="93"/>
      <c r="H10" s="93"/>
      <c r="I10" s="93"/>
    </row>
    <row r="11" spans="2:11" ht="31.5" customHeight="1" x14ac:dyDescent="0.2">
      <c r="B11" s="6"/>
      <c r="D11" s="102"/>
      <c r="E11" s="102"/>
      <c r="F11" s="86"/>
      <c r="G11" s="86"/>
      <c r="H11" s="86"/>
      <c r="I11" s="103"/>
    </row>
    <row r="12" spans="2:11" ht="36" customHeight="1" x14ac:dyDescent="0.2">
      <c r="B12" s="6"/>
      <c r="C12" s="86"/>
      <c r="D12" s="104" t="s">
        <v>60</v>
      </c>
      <c r="E12" s="100" t="s">
        <v>121</v>
      </c>
      <c r="F12" s="86" t="s">
        <v>61</v>
      </c>
      <c r="G12" s="104" t="s">
        <v>120</v>
      </c>
      <c r="H12" s="100">
        <f>'[6]Boleta ENEL'!E35</f>
        <v>552</v>
      </c>
      <c r="I12" s="86" t="s">
        <v>61</v>
      </c>
    </row>
    <row r="13" spans="2:11" ht="17.100000000000001" customHeight="1" x14ac:dyDescent="0.2">
      <c r="B13" s="6"/>
      <c r="C13" s="86"/>
      <c r="D13" s="105"/>
      <c r="E13" s="106"/>
      <c r="F13" s="86"/>
      <c r="G13" s="105"/>
      <c r="H13" s="106"/>
      <c r="I13" s="86"/>
    </row>
    <row r="14" spans="2:11" ht="36" customHeight="1" x14ac:dyDescent="0.2">
      <c r="B14" s="6"/>
      <c r="C14" s="86"/>
      <c r="D14" s="104" t="s">
        <v>62</v>
      </c>
      <c r="E14" s="100" t="s">
        <v>119</v>
      </c>
      <c r="F14" s="86" t="s">
        <v>61</v>
      </c>
      <c r="G14" s="86"/>
      <c r="H14" s="86"/>
      <c r="I14" s="86"/>
    </row>
    <row r="15" spans="2:11" ht="22.5" customHeight="1" x14ac:dyDescent="0.2">
      <c r="C15" s="107"/>
    </row>
    <row r="16" spans="2:11" ht="22.5" customHeight="1" x14ac:dyDescent="0.2">
      <c r="C16" s="152" t="s">
        <v>63</v>
      </c>
      <c r="D16" s="152" t="s">
        <v>64</v>
      </c>
      <c r="E16" s="153" t="s">
        <v>65</v>
      </c>
      <c r="F16" s="109" t="s">
        <v>66</v>
      </c>
      <c r="G16" s="109"/>
      <c r="H16" s="109"/>
      <c r="I16" s="110"/>
    </row>
    <row r="17" spans="1:21" ht="85.5" customHeight="1" x14ac:dyDescent="0.2">
      <c r="B17" s="6"/>
      <c r="C17" s="152"/>
      <c r="D17" s="152"/>
      <c r="E17" s="154"/>
      <c r="F17" s="111" t="s">
        <v>67</v>
      </c>
      <c r="G17" s="112" t="s">
        <v>68</v>
      </c>
      <c r="H17" s="112" t="s">
        <v>69</v>
      </c>
      <c r="I17" s="112" t="s">
        <v>70</v>
      </c>
    </row>
    <row r="18" spans="1:21" ht="15.75" x14ac:dyDescent="0.2">
      <c r="B18" s="6"/>
      <c r="C18" s="152"/>
      <c r="D18" s="152"/>
      <c r="E18" s="111" t="s">
        <v>71</v>
      </c>
      <c r="F18" s="104" t="s">
        <v>72</v>
      </c>
      <c r="G18" s="104" t="s">
        <v>73</v>
      </c>
      <c r="H18" s="104" t="s">
        <v>74</v>
      </c>
      <c r="I18" s="104" t="s">
        <v>75</v>
      </c>
      <c r="T18" s="105"/>
      <c r="U18" s="105"/>
    </row>
    <row r="19" spans="1:21" ht="22.5" customHeight="1" x14ac:dyDescent="0.2">
      <c r="B19" s="6"/>
      <c r="C19" s="120" t="s">
        <v>122</v>
      </c>
      <c r="D19" s="114" t="s">
        <v>123</v>
      </c>
      <c r="E19" s="115"/>
      <c r="F19" s="116"/>
      <c r="G19" s="117"/>
      <c r="H19" s="116"/>
      <c r="I19" s="118"/>
      <c r="J19" s="119"/>
    </row>
    <row r="20" spans="1:21" ht="18" customHeight="1" x14ac:dyDescent="0.2">
      <c r="C20" s="120"/>
      <c r="D20" s="121"/>
      <c r="E20" s="115"/>
      <c r="F20" s="116"/>
      <c r="G20" s="117"/>
      <c r="H20" s="116"/>
      <c r="I20" s="118"/>
      <c r="J20" s="119"/>
    </row>
    <row r="21" spans="1:21" s="125" customFormat="1" ht="18" customHeight="1" x14ac:dyDescent="0.2">
      <c r="A21" s="92"/>
      <c r="B21" s="86"/>
      <c r="C21" s="121"/>
      <c r="D21" s="114" t="s">
        <v>81</v>
      </c>
      <c r="E21" s="123">
        <f>SUM(E19:E20)</f>
        <v>0</v>
      </c>
      <c r="F21" s="116" t="e">
        <f>(E19*F19+E20*F20+#REF!*#REF!+#REF!*#REF!+#REF!*#REF!+#REF!*#REF!)/SUM(E19:E20)</f>
        <v>#REF!</v>
      </c>
      <c r="G21" s="123">
        <f>SUM(G19:G20)</f>
        <v>0</v>
      </c>
      <c r="H21" s="116">
        <f>SUM(H19:H20)</f>
        <v>0</v>
      </c>
      <c r="I21" s="124">
        <f>SUM(I19:I20)</f>
        <v>0</v>
      </c>
    </row>
    <row r="22" spans="1:21" s="125" customFormat="1" ht="18" customHeight="1" x14ac:dyDescent="0.2">
      <c r="A22" s="92"/>
      <c r="B22" s="86"/>
      <c r="C22" s="91"/>
      <c r="D22" s="91"/>
      <c r="E22" s="126"/>
      <c r="F22" s="126"/>
      <c r="G22" s="126"/>
      <c r="H22" s="127"/>
      <c r="I22" s="126"/>
    </row>
    <row r="23" spans="1:21" s="125" customFormat="1" ht="9.75" customHeight="1" x14ac:dyDescent="0.2">
      <c r="A23" s="92"/>
      <c r="B23" s="86"/>
      <c r="C23" s="91"/>
      <c r="D23" s="91"/>
      <c r="E23" s="91"/>
      <c r="F23" s="126"/>
      <c r="G23" s="126"/>
      <c r="H23" s="127"/>
      <c r="I23" s="126"/>
    </row>
    <row r="24" spans="1:21" s="125" customFormat="1" ht="18" customHeight="1" x14ac:dyDescent="0.2">
      <c r="A24" s="92"/>
      <c r="B24" s="86"/>
      <c r="C24" s="91"/>
      <c r="E24" s="128"/>
      <c r="F24" s="129"/>
      <c r="G24" s="126"/>
      <c r="H24" s="127"/>
      <c r="I24" s="126"/>
    </row>
    <row r="25" spans="1:21" s="125" customFormat="1" ht="9.75" customHeight="1" x14ac:dyDescent="0.2">
      <c r="A25" s="92"/>
      <c r="B25" s="86"/>
      <c r="C25" s="91"/>
      <c r="D25" s="91"/>
      <c r="E25" s="91"/>
      <c r="F25" s="91"/>
      <c r="G25" s="91"/>
      <c r="H25" s="91"/>
      <c r="I25" s="91"/>
    </row>
    <row r="26" spans="1:21" s="125" customFormat="1" ht="18" customHeight="1" x14ac:dyDescent="0.2">
      <c r="A26" s="92"/>
      <c r="B26" s="86"/>
      <c r="C26" s="93" t="s">
        <v>82</v>
      </c>
      <c r="D26" s="93"/>
      <c r="E26" s="93"/>
      <c r="F26" s="93"/>
      <c r="G26" s="93"/>
      <c r="H26" s="93"/>
      <c r="I26" s="93"/>
    </row>
    <row r="27" spans="1:21" s="125" customFormat="1" ht="18" customHeight="1" x14ac:dyDescent="0.2">
      <c r="A27" s="92"/>
      <c r="B27" s="86"/>
      <c r="C27" s="91"/>
      <c r="D27" s="102"/>
      <c r="E27" s="102"/>
      <c r="F27" s="86"/>
      <c r="G27" s="86"/>
      <c r="H27" s="86"/>
      <c r="I27" s="86"/>
    </row>
    <row r="28" spans="1:21" ht="30.75" customHeight="1" x14ac:dyDescent="0.2">
      <c r="C28" s="86"/>
      <c r="D28" s="104" t="s">
        <v>83</v>
      </c>
      <c r="E28" s="100">
        <f>'Cantidad&amp;Calidad_CNPC'!C25</f>
        <v>1050.9000000000001</v>
      </c>
      <c r="F28" s="86" t="s">
        <v>61</v>
      </c>
      <c r="G28" s="86"/>
      <c r="H28" s="86"/>
      <c r="I28" s="86"/>
    </row>
    <row r="29" spans="1:21" ht="10.5" customHeight="1" x14ac:dyDescent="0.2"/>
    <row r="30" spans="1:21" ht="18" customHeight="1" x14ac:dyDescent="0.2">
      <c r="C30" s="152" t="s">
        <v>63</v>
      </c>
      <c r="D30" s="152" t="s">
        <v>64</v>
      </c>
      <c r="E30" s="153" t="s">
        <v>65</v>
      </c>
      <c r="F30" s="109" t="s">
        <v>84</v>
      </c>
      <c r="G30" s="109"/>
      <c r="H30" s="109"/>
      <c r="I30" s="110"/>
    </row>
    <row r="31" spans="1:21" ht="83.25" customHeight="1" x14ac:dyDescent="0.2">
      <c r="C31" s="152"/>
      <c r="D31" s="152"/>
      <c r="E31" s="154"/>
      <c r="F31" s="111" t="s">
        <v>67</v>
      </c>
      <c r="G31" s="112" t="s">
        <v>68</v>
      </c>
      <c r="H31" s="112" t="s">
        <v>69</v>
      </c>
      <c r="I31" s="112" t="s">
        <v>85</v>
      </c>
    </row>
    <row r="32" spans="1:21" ht="15" x14ac:dyDescent="0.2">
      <c r="C32" s="152"/>
      <c r="D32" s="152"/>
      <c r="E32" s="111" t="s">
        <v>86</v>
      </c>
      <c r="F32" s="104" t="s">
        <v>87</v>
      </c>
      <c r="G32" s="104" t="s">
        <v>88</v>
      </c>
      <c r="H32" s="104" t="s">
        <v>89</v>
      </c>
      <c r="I32" s="104" t="s">
        <v>90</v>
      </c>
    </row>
    <row r="33" spans="3:10" ht="18" customHeight="1" x14ac:dyDescent="0.2">
      <c r="C33" s="113">
        <v>1</v>
      </c>
      <c r="D33" s="130" t="s">
        <v>76</v>
      </c>
      <c r="E33" s="98">
        <f>'Cantidad&amp;Calidad_CNPC'!D12</f>
        <v>5408</v>
      </c>
      <c r="F33" s="131">
        <f>('Cantidad&amp;Calidad_CNPC'!M12+'Cantidad&amp;Calidad_CNPC'!N12+'Cantidad&amp;Calidad_CNPC'!O12+'Cantidad&amp;Calidad_CNPC'!P12+'Cantidad&amp;Calidad_CNPC'!Q12)/100</f>
        <v>0.96337349999999999</v>
      </c>
      <c r="G33" s="98">
        <f t="shared" ref="G33:G38" si="0">E33*F33</f>
        <v>5209.9238880000003</v>
      </c>
      <c r="H33" s="131">
        <f t="shared" ref="H33:H38" si="1">G33/$G$39</f>
        <v>0.21252352532360261</v>
      </c>
      <c r="I33" s="100">
        <f>H33*$E$28</f>
        <v>223.34097276257401</v>
      </c>
    </row>
    <row r="34" spans="3:10" ht="18" customHeight="1" x14ac:dyDescent="0.2">
      <c r="C34" s="120">
        <v>2</v>
      </c>
      <c r="D34" s="132" t="s">
        <v>77</v>
      </c>
      <c r="E34" s="98">
        <f>'Cantidad&amp;Calidad_CNPC'!D13</f>
        <v>11000</v>
      </c>
      <c r="F34" s="131">
        <f>('Cantidad&amp;Calidad_CNPC'!M13+'Cantidad&amp;Calidad_CNPC'!N13+'Cantidad&amp;Calidad_CNPC'!O13+'Cantidad&amp;Calidad_CNPC'!P13+'Cantidad&amp;Calidad_CNPC'!Q13)/100</f>
        <v>0.95879199999999998</v>
      </c>
      <c r="G34" s="98">
        <f t="shared" si="0"/>
        <v>10546.712</v>
      </c>
      <c r="H34" s="131">
        <f t="shared" si="1"/>
        <v>0.43022210362331947</v>
      </c>
      <c r="I34" s="100">
        <f t="shared" ref="I34:I37" si="2">H34*$E$28</f>
        <v>452.12040869774648</v>
      </c>
    </row>
    <row r="35" spans="3:10" ht="18" customHeight="1" x14ac:dyDescent="0.2">
      <c r="C35" s="120">
        <v>3</v>
      </c>
      <c r="D35" s="132" t="s">
        <v>78</v>
      </c>
      <c r="E35" s="98">
        <f>'Cantidad&amp;Calidad_CNPC'!D14</f>
        <v>2794</v>
      </c>
      <c r="F35" s="131">
        <f>('Cantidad&amp;Calidad_CNPC'!M14+'Cantidad&amp;Calidad_CNPC'!N14+'Cantidad&amp;Calidad_CNPC'!O14+'Cantidad&amp;Calidad_CNPC'!P14+'Cantidad&amp;Calidad_CNPC'!Q14)/100</f>
        <v>0.91395799999999994</v>
      </c>
      <c r="G35" s="98">
        <f t="shared" si="0"/>
        <v>2553.5986519999997</v>
      </c>
      <c r="H35" s="131">
        <f t="shared" si="1"/>
        <v>0.10416654819749632</v>
      </c>
      <c r="I35" s="100">
        <f t="shared" si="2"/>
        <v>109.4686255007489</v>
      </c>
    </row>
    <row r="36" spans="3:10" ht="18" customHeight="1" x14ac:dyDescent="0.2">
      <c r="C36" s="122">
        <v>4</v>
      </c>
      <c r="D36" s="133" t="s">
        <v>79</v>
      </c>
      <c r="E36" s="98">
        <f>'Cantidad&amp;Calidad_CNPC'!D15</f>
        <v>2767</v>
      </c>
      <c r="F36" s="131">
        <f>('Cantidad&amp;Calidad_CNPC'!M15+'Cantidad&amp;Calidad_CNPC'!N15+'Cantidad&amp;Calidad_CNPC'!O15+'Cantidad&amp;Calidad_CNPC'!P15+'Cantidad&amp;Calidad_CNPC'!Q15)/100</f>
        <v>0.93035760000000012</v>
      </c>
      <c r="G36" s="98">
        <f t="shared" si="0"/>
        <v>2574.2994792000004</v>
      </c>
      <c r="H36" s="131">
        <f t="shared" si="1"/>
        <v>0.10501097757271081</v>
      </c>
      <c r="I36" s="100">
        <f t="shared" si="2"/>
        <v>110.3560363311618</v>
      </c>
    </row>
    <row r="37" spans="3:10" ht="18" customHeight="1" x14ac:dyDescent="0.2">
      <c r="C37" s="122">
        <v>5</v>
      </c>
      <c r="D37" s="133" t="s">
        <v>80</v>
      </c>
      <c r="E37" s="98">
        <f>'Cantidad&amp;Calidad_CNPC'!D16</f>
        <v>3113</v>
      </c>
      <c r="F37" s="131">
        <f>('Cantidad&amp;Calidad_CNPC'!M16+'Cantidad&amp;Calidad_CNPC'!N16+'Cantidad&amp;Calidad_CNPC'!O16+'Cantidad&amp;Calidad_CNPC'!P16+'Cantidad&amp;Calidad_CNPC'!Q16)/100</f>
        <v>0.92308192500000008</v>
      </c>
      <c r="G37" s="98">
        <f t="shared" si="0"/>
        <v>2873.5540325250004</v>
      </c>
      <c r="H37" s="131">
        <f t="shared" si="1"/>
        <v>0.11721818712297996</v>
      </c>
      <c r="I37" s="100">
        <f t="shared" si="2"/>
        <v>123.18459284753965</v>
      </c>
    </row>
    <row r="38" spans="3:10" ht="18" customHeight="1" x14ac:dyDescent="0.2">
      <c r="C38" s="120">
        <v>6</v>
      </c>
      <c r="D38" s="132" t="s">
        <v>91</v>
      </c>
      <c r="E38" s="98">
        <f>'Cantidad&amp;Calidad_CNPC'!D17</f>
        <v>789</v>
      </c>
      <c r="F38" s="131">
        <f>('Cantidad&amp;Calidad_CNPC'!M17+'Cantidad&amp;Calidad_CNPC'!N17+'Cantidad&amp;Calidad_CNPC'!O17+'Cantidad&amp;Calidad_CNPC'!P17+'Cantidad&amp;Calidad_CNPC'!Q17)/100</f>
        <v>0.95879199999999998</v>
      </c>
      <c r="G38" s="98">
        <f t="shared" si="0"/>
        <v>756.48688800000002</v>
      </c>
      <c r="H38" s="131">
        <f t="shared" si="1"/>
        <v>3.0858658159890827E-2</v>
      </c>
      <c r="I38" s="100">
        <f>H38*$E$28</f>
        <v>32.429363860229273</v>
      </c>
      <c r="J38" s="134"/>
    </row>
    <row r="39" spans="3:10" ht="18" customHeight="1" x14ac:dyDescent="0.2">
      <c r="C39" s="121"/>
      <c r="D39" s="130" t="s">
        <v>81</v>
      </c>
      <c r="E39" s="135">
        <f>SUM(E33:E38)</f>
        <v>25871</v>
      </c>
      <c r="F39" s="131">
        <f>(E33*F33+E34*F34+E35*F35+E36*F36+E37*F37+E38*F38)/SUM(E33:E38)</f>
        <v>0.94756967027656447</v>
      </c>
      <c r="G39" s="135">
        <f>SUM(G33:G38)</f>
        <v>24514.574939725</v>
      </c>
      <c r="H39" s="131">
        <f>SUM(H33:H38)</f>
        <v>1</v>
      </c>
      <c r="I39" s="136">
        <f>SUM(I33:I38)</f>
        <v>1050.9000000000001</v>
      </c>
    </row>
    <row r="41" spans="3:10" ht="18" customHeight="1" x14ac:dyDescent="0.2">
      <c r="C41" s="93" t="s">
        <v>92</v>
      </c>
      <c r="D41" s="93"/>
      <c r="E41" s="93"/>
      <c r="F41" s="93"/>
      <c r="G41" s="93"/>
      <c r="H41" s="93"/>
      <c r="I41" s="93"/>
    </row>
    <row r="42" spans="3:10" ht="18" customHeight="1" x14ac:dyDescent="0.2">
      <c r="D42" s="102"/>
      <c r="E42" s="102"/>
      <c r="F42" s="86"/>
      <c r="G42" s="86"/>
      <c r="H42" s="86"/>
      <c r="I42" s="86"/>
    </row>
    <row r="43" spans="3:10" ht="18" customHeight="1" x14ac:dyDescent="0.2">
      <c r="C43" s="86"/>
      <c r="D43" s="104" t="s">
        <v>93</v>
      </c>
      <c r="E43" s="100">
        <f>'Cantidad&amp;Calidad_CNPC'!C31</f>
        <v>685.64</v>
      </c>
      <c r="F43" s="86" t="s">
        <v>94</v>
      </c>
      <c r="G43" s="137"/>
      <c r="H43" s="86"/>
      <c r="I43" s="86"/>
    </row>
    <row r="44" spans="3:10" ht="18" customHeight="1" x14ac:dyDescent="0.2">
      <c r="C44" s="86"/>
      <c r="D44" s="104" t="s">
        <v>95</v>
      </c>
      <c r="E44" s="100">
        <f>'Cantidad&amp;Calidad_CNPC'!C32</f>
        <v>261.97000000000003</v>
      </c>
      <c r="F44" s="86" t="s">
        <v>94</v>
      </c>
      <c r="G44" s="137"/>
      <c r="H44" s="86"/>
      <c r="I44" s="86"/>
    </row>
    <row r="45" spans="3:10" ht="43.5" customHeight="1" x14ac:dyDescent="0.2">
      <c r="C45" s="86"/>
      <c r="D45" s="104" t="s">
        <v>96</v>
      </c>
      <c r="E45" s="100">
        <f>E43+E44</f>
        <v>947.61</v>
      </c>
      <c r="F45" s="86" t="s">
        <v>94</v>
      </c>
      <c r="G45" s="86"/>
      <c r="H45" s="86"/>
      <c r="I45" s="86"/>
    </row>
    <row r="47" spans="3:10" ht="18" customHeight="1" x14ac:dyDescent="0.2">
      <c r="C47" s="152" t="s">
        <v>63</v>
      </c>
      <c r="D47" s="152" t="s">
        <v>64</v>
      </c>
      <c r="E47" s="153" t="s">
        <v>65</v>
      </c>
      <c r="F47" s="109" t="s">
        <v>97</v>
      </c>
      <c r="G47" s="109"/>
      <c r="H47" s="109"/>
      <c r="I47" s="110"/>
    </row>
    <row r="48" spans="3:10" ht="53.25" customHeight="1" x14ac:dyDescent="0.2">
      <c r="C48" s="152"/>
      <c r="D48" s="152"/>
      <c r="E48" s="154"/>
      <c r="F48" s="104" t="s">
        <v>98</v>
      </c>
      <c r="G48" s="104" t="s">
        <v>99</v>
      </c>
      <c r="H48" s="104" t="s">
        <v>100</v>
      </c>
      <c r="I48" s="104" t="s">
        <v>101</v>
      </c>
    </row>
    <row r="49" spans="3:12" ht="31.5" customHeight="1" x14ac:dyDescent="0.2">
      <c r="C49" s="152"/>
      <c r="D49" s="152"/>
      <c r="E49" s="111" t="s">
        <v>102</v>
      </c>
      <c r="F49" s="104" t="s">
        <v>103</v>
      </c>
      <c r="G49" s="104" t="s">
        <v>104</v>
      </c>
      <c r="H49" s="104" t="s">
        <v>105</v>
      </c>
      <c r="I49" s="104" t="s">
        <v>106</v>
      </c>
    </row>
    <row r="50" spans="3:12" ht="18" customHeight="1" x14ac:dyDescent="0.2">
      <c r="C50" s="138">
        <v>1</v>
      </c>
      <c r="D50" s="130" t="s">
        <v>76</v>
      </c>
      <c r="E50" s="98">
        <f>'Cantidad&amp;Calidad_CNPC'!D12</f>
        <v>5408</v>
      </c>
      <c r="F50" s="139">
        <f>+'Cantidad&amp;Calidad_CNPC'!E12</f>
        <v>1.2473000000000001</v>
      </c>
      <c r="G50" s="98">
        <f t="shared" ref="G50:G53" si="3">E50*F50</f>
        <v>6745.3984</v>
      </c>
      <c r="H50" s="131">
        <f t="shared" ref="H50:H54" si="4">G50/$G$56</f>
        <v>0.15191564208470748</v>
      </c>
      <c r="I50" s="100">
        <f>ROUND(H50*$E$45,2)</f>
        <v>143.96</v>
      </c>
    </row>
    <row r="51" spans="3:12" ht="18" customHeight="1" x14ac:dyDescent="0.2">
      <c r="C51" s="108">
        <v>2</v>
      </c>
      <c r="D51" s="132" t="s">
        <v>77</v>
      </c>
      <c r="E51" s="98">
        <f>'Cantidad&amp;Calidad_CNPC'!D13</f>
        <v>11000</v>
      </c>
      <c r="F51" s="139">
        <f>+'Cantidad&amp;Calidad_CNPC'!E13</f>
        <v>1.5515000000000001</v>
      </c>
      <c r="G51" s="98">
        <f t="shared" si="3"/>
        <v>17066.5</v>
      </c>
      <c r="H51" s="131">
        <f t="shared" si="4"/>
        <v>0.38436103427762847</v>
      </c>
      <c r="I51" s="100">
        <f>ROUND(H51*$E$45,2)</f>
        <v>364.22</v>
      </c>
    </row>
    <row r="52" spans="3:12" ht="18" customHeight="1" x14ac:dyDescent="0.2">
      <c r="C52" s="108">
        <v>3</v>
      </c>
      <c r="D52" s="132" t="s">
        <v>78</v>
      </c>
      <c r="E52" s="98">
        <f>'Cantidad&amp;Calidad_CNPC'!D14</f>
        <v>2794</v>
      </c>
      <c r="F52" s="139">
        <f>+'Cantidad&amp;Calidad_CNPC'!E14</f>
        <v>2.5043000000000002</v>
      </c>
      <c r="G52" s="98">
        <f t="shared" si="3"/>
        <v>6997.0142000000005</v>
      </c>
      <c r="H52" s="131">
        <f t="shared" si="4"/>
        <v>0.15758237569315639</v>
      </c>
      <c r="I52" s="100">
        <f>ROUND(H52*$E$45,2)</f>
        <v>149.33000000000001</v>
      </c>
    </row>
    <row r="53" spans="3:12" ht="18" customHeight="1" x14ac:dyDescent="0.2">
      <c r="C53" s="140">
        <v>4</v>
      </c>
      <c r="D53" s="133" t="s">
        <v>107</v>
      </c>
      <c r="E53" s="98">
        <f>'Cantidad&amp;Calidad_CNPC'!D15</f>
        <v>2767</v>
      </c>
      <c r="F53" s="139">
        <f>+'Cantidad&amp;Calidad_CNPC'!E15</f>
        <v>2.2797999999999998</v>
      </c>
      <c r="G53" s="98">
        <f t="shared" si="3"/>
        <v>6308.2065999999995</v>
      </c>
      <c r="H53" s="131">
        <f t="shared" si="4"/>
        <v>0.14206948192148139</v>
      </c>
      <c r="I53" s="100">
        <f>ROUND(H53*$E$45,2)</f>
        <v>134.63</v>
      </c>
    </row>
    <row r="54" spans="3:12" ht="18" customHeight="1" x14ac:dyDescent="0.2">
      <c r="C54" s="140">
        <v>5</v>
      </c>
      <c r="D54" s="133" t="s">
        <v>108</v>
      </c>
      <c r="E54" s="98">
        <f>'Cantidad&amp;Calidad_CNPC'!D16</f>
        <v>3113</v>
      </c>
      <c r="F54" s="139">
        <f>+'Cantidad&amp;Calidad_CNPC'!E16</f>
        <v>1.9470000000000001</v>
      </c>
      <c r="G54" s="98">
        <f>E54*F54</f>
        <v>6061.0110000000004</v>
      </c>
      <c r="H54" s="131">
        <f t="shared" si="4"/>
        <v>0.13650229729165814</v>
      </c>
      <c r="I54" s="100">
        <f>ROUND(H54*$E$45,2)</f>
        <v>129.35</v>
      </c>
    </row>
    <row r="55" spans="3:12" ht="18" customHeight="1" x14ac:dyDescent="0.2">
      <c r="C55" s="108">
        <v>6</v>
      </c>
      <c r="D55" s="132" t="s">
        <v>91</v>
      </c>
      <c r="E55" s="98">
        <f>'Cantidad&amp;Calidad_CNPC'!D17</f>
        <v>789</v>
      </c>
      <c r="F55" s="139">
        <f>+'Cantidad&amp;Calidad_CNPC'!E17</f>
        <v>1.5515000000000001</v>
      </c>
      <c r="G55" s="98">
        <f>E55*F55</f>
        <v>1224.1335000000001</v>
      </c>
      <c r="H55" s="131">
        <f>G55/$G$56</f>
        <v>2.7569168731368082E-2</v>
      </c>
      <c r="I55" s="100">
        <f>ROUNDDOWN(H55*$E$45,2)</f>
        <v>26.12</v>
      </c>
    </row>
    <row r="56" spans="3:12" ht="18" customHeight="1" x14ac:dyDescent="0.2">
      <c r="C56" s="121"/>
      <c r="D56" s="130" t="s">
        <v>81</v>
      </c>
      <c r="E56" s="135">
        <f>SUM(E50:E55)</f>
        <v>25871</v>
      </c>
      <c r="F56" s="139">
        <f>(E50*F50+E51*F51+E52*F52+E53*F53+E55*F55)/SUM(E50:E55)</f>
        <v>1.4820166479842296</v>
      </c>
      <c r="G56" s="135">
        <f>SUM(G50:G55)</f>
        <v>44402.263700000003</v>
      </c>
      <c r="H56" s="131">
        <f>SUM(H50:H55)</f>
        <v>0.99999999999999989</v>
      </c>
      <c r="I56" s="100">
        <f>SUM(I50:I55)</f>
        <v>947.61000000000013</v>
      </c>
      <c r="L56" s="141"/>
    </row>
    <row r="57" spans="3:12" ht="18" customHeight="1" x14ac:dyDescent="0.2">
      <c r="D57" s="151"/>
      <c r="E57" s="151"/>
      <c r="F57" s="151"/>
      <c r="G57" s="151"/>
      <c r="H57" s="151"/>
      <c r="L57" s="141"/>
    </row>
    <row r="58" spans="3:12" ht="39.75" customHeight="1" x14ac:dyDescent="0.2">
      <c r="D58" s="108" t="s">
        <v>109</v>
      </c>
      <c r="E58" s="142">
        <v>0.53590000000000004</v>
      </c>
      <c r="G58" s="104" t="s">
        <v>110</v>
      </c>
      <c r="H58" s="99">
        <f>I55*E43/E45</f>
        <v>18.89903736769346</v>
      </c>
      <c r="I58" s="86" t="s">
        <v>111</v>
      </c>
      <c r="L58" s="141"/>
    </row>
    <row r="59" spans="3:12" ht="35.25" customHeight="1" x14ac:dyDescent="0.2">
      <c r="G59" s="104" t="s">
        <v>112</v>
      </c>
      <c r="H59" s="99">
        <f>I55*(E44/E45)+0</f>
        <v>7.2209626323065406</v>
      </c>
      <c r="I59" s="91" t="s">
        <v>111</v>
      </c>
    </row>
    <row r="60" spans="3:12" ht="35.25" customHeight="1" x14ac:dyDescent="0.2">
      <c r="G60" s="105"/>
      <c r="H60" s="143"/>
    </row>
    <row r="61" spans="3:12" ht="35.25" customHeight="1" x14ac:dyDescent="0.2">
      <c r="G61" s="105"/>
      <c r="H61" s="143"/>
    </row>
    <row r="63" spans="3:12" ht="18" customHeight="1" x14ac:dyDescent="0.2">
      <c r="E63" s="144"/>
      <c r="G63" s="145"/>
    </row>
    <row r="64" spans="3:12" ht="18" customHeight="1" x14ac:dyDescent="0.2">
      <c r="G64" s="86"/>
      <c r="H64" s="86"/>
      <c r="I64" s="86"/>
    </row>
    <row r="65" spans="7:9" ht="18" customHeight="1" x14ac:dyDescent="0.2">
      <c r="G65" s="86"/>
      <c r="H65" s="86"/>
      <c r="I65" s="86"/>
    </row>
    <row r="66" spans="7:9" ht="18" customHeight="1" x14ac:dyDescent="0.2">
      <c r="G66" s="86"/>
      <c r="H66" s="86"/>
      <c r="I66" s="86"/>
    </row>
    <row r="67" spans="7:9" ht="18" customHeight="1" x14ac:dyDescent="0.2">
      <c r="G67" s="86"/>
      <c r="H67" s="86"/>
      <c r="I67" s="86"/>
    </row>
    <row r="68" spans="7:9" ht="18" customHeight="1" x14ac:dyDescent="0.2">
      <c r="G68" s="86"/>
      <c r="H68" s="86"/>
      <c r="I68" s="86"/>
    </row>
  </sheetData>
  <mergeCells count="13">
    <mergeCell ref="B1:C3"/>
    <mergeCell ref="E1:H3"/>
    <mergeCell ref="I2:J2"/>
    <mergeCell ref="C16:C18"/>
    <mergeCell ref="D16:D18"/>
    <mergeCell ref="E16:E17"/>
    <mergeCell ref="D57:H57"/>
    <mergeCell ref="C30:C32"/>
    <mergeCell ref="D30:D32"/>
    <mergeCell ref="E30:E31"/>
    <mergeCell ref="C47:C49"/>
    <mergeCell ref="D47:D49"/>
    <mergeCell ref="E47:E48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Cantidad&amp;Calidad_CNPC</vt:lpstr>
      <vt:lpstr>Boleta_CNPC</vt:lpstr>
      <vt:lpstr>Boleta_CNPC!Área_de_impresión</vt:lpstr>
      <vt:lpstr>'Cantidad&amp;Calidad_CNPC'!Área_de_impresión</vt:lpstr>
      <vt:lpstr>FactoresDistribucionGasNaturalSeco_item</vt:lpstr>
      <vt:lpstr>FactoresDistribucionGasNaturalSeco_Items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2024-02-19T23:05:12Z</dcterms:modified>
  <cp:category/>
  <cp:contentStatus/>
</cp:coreProperties>
</file>