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3.xml" ContentType="application/vnd.openxmlformats-officedocument.themeOverrid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theme/themeOverride4.xml" ContentType="application/vnd.openxmlformats-officedocument.themeOverrid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4c005a29cceef68c/Desktop/Tasks/Task___5/"/>
    </mc:Choice>
  </mc:AlternateContent>
  <xr:revisionPtr revIDLastSave="6612" documentId="8_{1EDB177B-244A-41B1-A075-103BAAFCB8A2}" xr6:coauthVersionLast="47" xr6:coauthVersionMax="47" xr10:uidLastSave="{62375185-AA5B-4A95-904E-FA430911ED96}"/>
  <bookViews>
    <workbookView xWindow="-108" yWindow="-108" windowWidth="23256" windowHeight="12456" xr2:uid="{0AAE2FD4-090A-48FB-A9CD-14D532B4C60A}"/>
  </bookViews>
  <sheets>
    <sheet name="Consumption" sheetId="5" r:id="rId1"/>
    <sheet name="Cost" sheetId="3" r:id="rId2"/>
    <sheet name="Calculations" sheetId="1" r:id="rId3"/>
  </sheets>
  <definedNames>
    <definedName name="_xlchart.v6.0" hidden="1">Calculations!$CH$28</definedName>
    <definedName name="_xlchart.v6.1" hidden="1">Calculations!$CH$29:$CH$33</definedName>
    <definedName name="_xlchart.v6.10" hidden="1">Calculations!$CI$28</definedName>
    <definedName name="_xlchart.v6.11" hidden="1">Calculations!$CI$29:$CI$33</definedName>
    <definedName name="_xlchart.v6.12" hidden="1">Calculations!$AB$19</definedName>
    <definedName name="_xlchart.v6.13" hidden="1">Calculations!$AB$20:$AB$24</definedName>
    <definedName name="_xlchart.v6.14" hidden="1">Calculations!$AC$19</definedName>
    <definedName name="_xlchart.v6.15" hidden="1">Calculations!$AC$20:$AC$24</definedName>
    <definedName name="_xlchart.v6.2" hidden="1">Calculations!$CI$28</definedName>
    <definedName name="_xlchart.v6.3" hidden="1">Calculations!$CI$29:$CI$33</definedName>
    <definedName name="_xlchart.v6.4" hidden="1">Calculations!$AB$19</definedName>
    <definedName name="_xlchart.v6.5" hidden="1">Calculations!$AB$20:$AB$24</definedName>
    <definedName name="_xlchart.v6.6" hidden="1">Calculations!$AC$19</definedName>
    <definedName name="_xlchart.v6.7" hidden="1">Calculations!$AC$20:$AC$24</definedName>
    <definedName name="_xlchart.v6.8" hidden="1">Calculations!$CH$28</definedName>
    <definedName name="_xlchart.v6.9" hidden="1">Calculations!$CH$29:$CH$33</definedName>
    <definedName name="Slicer_Date__Year">#N/A</definedName>
    <definedName name="Slicer_Date__Year1">#N/A</definedName>
    <definedName name="Slicer_Energy_Type">#N/A</definedName>
    <definedName name="Slicer_Energy_Type1">#N/A</definedName>
  </definedNames>
  <calcPr calcId="191029" calcCompleted="0"/>
  <pivotCaches>
    <pivotCache cacheId="417" r:id="rId4"/>
    <pivotCache cacheId="420" r:id="rId5"/>
    <pivotCache cacheId="423" r:id="rId6"/>
    <pivotCache cacheId="426" r:id="rId7"/>
    <pivotCache cacheId="429" r:id="rId8"/>
    <pivotCache cacheId="432" r:id="rId9"/>
    <pivotCache cacheId="435" r:id="rId10"/>
    <pivotCache cacheId="453" r:id="rId11"/>
    <pivotCache cacheId="456" r:id="rId12"/>
    <pivotCache cacheId="459" r:id="rId13"/>
    <pivotCache cacheId="462" r:id="rId14"/>
    <pivotCache cacheId="465" r:id="rId15"/>
    <pivotCache cacheId="468" r:id="rId16"/>
    <pivotCache cacheId="471" r:id="rId17"/>
  </pivotCaches>
  <extLst>
    <ext xmlns:x14="http://schemas.microsoft.com/office/spreadsheetml/2009/9/main" uri="{876F7934-8845-4945-9796-88D515C7AA90}">
      <x14:pivotCaches>
        <pivotCache cacheId="14" r:id="rId18"/>
        <pivotCache cacheId="15"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ilding Master_04e08db4-cef7-427f-8555-b9ddffb2fe24" name="Building Master" connection="Query - Building Master"/>
          <x15:modelTable id="Energy Consumptions_2c97d61b-2bdd-4cb5-9952-8359e8c1f71d" name="Energy Consumptions" connection="Query - Energy Consumptions"/>
          <x15:modelTable id="Rates_29d4e7aa-5aa4-48a3-9bf2-8c9e98d5b541" name="Rates" connection="Query - Rates"/>
        </x15:modelTables>
        <x15:modelRelationships>
          <x15:modelRelationship fromTable="Energy Consumptions" fromColumn="Building" toTable="Building Master" toColumn="Building"/>
          <x15:modelRelationship fromTable="Energy Consumptions" fromColumn="Key" toTable="Rates" toColumn="Key"/>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7" i="1" l="1"/>
  <c r="BP28" i="1"/>
  <c r="BP26" i="1"/>
  <c r="P17" i="1"/>
  <c r="P18" i="1"/>
  <c r="P16" i="1"/>
  <c r="CQ30" i="1"/>
  <c r="Q18" i="1"/>
  <c r="Q17" i="1"/>
  <c r="Q16" i="1"/>
  <c r="AI26" i="1"/>
  <c r="CT21" i="1"/>
  <c r="CQ21" i="1"/>
  <c r="CR21" i="1"/>
  <c r="CS21" i="1"/>
  <c r="BQ27" i="1"/>
  <c r="BQ28" i="1"/>
  <c r="BQ26" i="1"/>
  <c r="CI29" i="1"/>
  <c r="CR30" i="1"/>
  <c r="CQ36" i="1" l="1"/>
  <c r="CQ40" i="1"/>
  <c r="CQ71" i="1"/>
  <c r="CQ74" i="1" s="1"/>
  <c r="CQ51" i="1"/>
  <c r="AH26" i="1"/>
  <c r="AH56" i="1" s="1"/>
  <c r="AI15" i="1"/>
  <c r="AJ15" i="1"/>
  <c r="AK15" i="1"/>
  <c r="AH15" i="1"/>
  <c r="AC22" i="1"/>
  <c r="AC21" i="1"/>
  <c r="AC24" i="1"/>
  <c r="AC23" i="1"/>
  <c r="AC20" i="1"/>
  <c r="CI32" i="1"/>
  <c r="CI30" i="1"/>
  <c r="CI33" i="1"/>
  <c r="CI31" i="1"/>
  <c r="AH66" i="1" l="1"/>
  <c r="AH69" i="1" s="1"/>
  <c r="AH39" i="1"/>
  <c r="AH50" i="1"/>
  <c r="AH32" i="1"/>
  <c r="AH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605E64-66F0-4C0C-A150-A7FC82F9024F}" name="Query - Building Master" description="Connection to the 'Building Master' query in the workbook." type="100" refreshedVersion="8" minRefreshableVersion="5">
    <extLst>
      <ext xmlns:x15="http://schemas.microsoft.com/office/spreadsheetml/2010/11/main" uri="{DE250136-89BD-433C-8126-D09CA5730AF9}">
        <x15:connection id="d7d66db3-7858-422c-aeb5-9ce8265db6e4"/>
      </ext>
    </extLst>
  </connection>
  <connection id="2" xr16:uid="{4CFED82D-C7DA-414E-BE93-FF9F79A421A9}" name="Query - Energy Consumptions" description="Connection to the 'Energy Consumptions' query in the workbook." type="100" refreshedVersion="8" minRefreshableVersion="5">
    <extLst>
      <ext xmlns:x15="http://schemas.microsoft.com/office/spreadsheetml/2010/11/main" uri="{DE250136-89BD-433C-8126-D09CA5730AF9}">
        <x15:connection id="cd9ac3b7-76dc-4a07-8b03-bc2d5f7d6574"/>
      </ext>
    </extLst>
  </connection>
  <connection id="3" xr16:uid="{EFCF7C10-3821-44A2-A562-1C7E2B31540E}" name="Query - Rates" description="Connection to the 'Rates' query in the workbook." type="100" refreshedVersion="8" minRefreshableVersion="5">
    <extLst>
      <ext xmlns:x15="http://schemas.microsoft.com/office/spreadsheetml/2010/11/main" uri="{DE250136-89BD-433C-8126-D09CA5730AF9}">
        <x15:connection id="eb879052-2f21-4661-98ab-0a21cd51a901"/>
      </ext>
    </extLst>
  </connection>
  <connection id="4" xr16:uid="{0B7C315C-FCF0-462E-935A-9801B4FECC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49"/>
        </ext>
      </extLst>
    </bk>
    <bk>
      <extLst>
        <ext uri="{3e2802c4-a4d2-4d8b-9148-e3be6c30e623}">
          <xlrd:rvb i="95"/>
        </ext>
      </extLst>
    </bk>
    <bk>
      <extLst>
        <ext uri="{3e2802c4-a4d2-4d8b-9148-e3be6c30e623}">
          <xlrd:rvb i="143"/>
        </ext>
      </extLst>
    </bk>
    <bk>
      <extLst>
        <ext uri="{3e2802c4-a4d2-4d8b-9148-e3be6c30e623}">
          <xlrd:rvb i="186"/>
        </ext>
      </extLst>
    </bk>
  </futureMetadata>
  <valueMetadata count="5">
    <bk>
      <rc t="1" v="0"/>
    </bk>
    <bk>
      <rc t="1" v="1"/>
    </bk>
    <bk>
      <rc t="1" v="2"/>
    </bk>
    <bk>
      <rc t="1" v="3"/>
    </bk>
    <bk>
      <rc t="1" v="4"/>
    </bk>
  </valueMetadata>
</metadata>
</file>

<file path=xl/sharedStrings.xml><?xml version="1.0" encoding="utf-8"?>
<sst xmlns="http://schemas.openxmlformats.org/spreadsheetml/2006/main" count="155" uniqueCount="52">
  <si>
    <t>Row Labels</t>
  </si>
  <si>
    <t>Grand Total</t>
  </si>
  <si>
    <t>Electricity</t>
  </si>
  <si>
    <t>Gas</t>
  </si>
  <si>
    <t>Water</t>
  </si>
  <si>
    <t>B1004</t>
  </si>
  <si>
    <t>B1008</t>
  </si>
  <si>
    <t>B1010</t>
  </si>
  <si>
    <t>Sum of Value</t>
  </si>
  <si>
    <t>Jan</t>
  </si>
  <si>
    <t>Feb</t>
  </si>
  <si>
    <t>Mar</t>
  </si>
  <si>
    <t>Apr</t>
  </si>
  <si>
    <t>May</t>
  </si>
  <si>
    <t>Jun</t>
  </si>
  <si>
    <t>Jul</t>
  </si>
  <si>
    <t>Aug</t>
  </si>
  <si>
    <t>Sep</t>
  </si>
  <si>
    <t>Oct</t>
  </si>
  <si>
    <t>Nov</t>
  </si>
  <si>
    <t>Dec</t>
  </si>
  <si>
    <t>Total Cost</t>
  </si>
  <si>
    <t>Chicago</t>
  </si>
  <si>
    <t>Houston</t>
  </si>
  <si>
    <t>Los Angeles</t>
  </si>
  <si>
    <t>New York</t>
  </si>
  <si>
    <t>Phoenix</t>
  </si>
  <si>
    <t>Number of Cities</t>
  </si>
  <si>
    <t>Number of Building</t>
  </si>
  <si>
    <t>Consumption</t>
  </si>
  <si>
    <t>Median Price</t>
  </si>
  <si>
    <t>cost</t>
  </si>
  <si>
    <t>City</t>
  </si>
  <si>
    <t xml:space="preserve">Total Cost </t>
  </si>
  <si>
    <t>Distinct Count of City</t>
  </si>
  <si>
    <t>Distinct Count of Building</t>
  </si>
  <si>
    <t>Median Value</t>
  </si>
  <si>
    <t>دول سلايسر سنين بس</t>
  </si>
  <si>
    <t>Total Cost2</t>
  </si>
  <si>
    <t>سنين ونوع</t>
  </si>
  <si>
    <t>Cost Contribution %</t>
  </si>
  <si>
    <t>R</t>
  </si>
  <si>
    <t>B1006</t>
  </si>
  <si>
    <t>B1001</t>
  </si>
  <si>
    <t>2019</t>
  </si>
  <si>
    <t>B1005</t>
  </si>
  <si>
    <t>Sum of Value2</t>
  </si>
  <si>
    <t xml:space="preserve">Total value </t>
  </si>
  <si>
    <t>Consumption Contribution</t>
  </si>
  <si>
    <t>B1003</t>
  </si>
  <si>
    <t>B1000</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</si>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</sst>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_(&quot;$&quot;* \(#,##0\);_(&quot;$&quot;* &quot;-&quot;_);_(@_)"/>
    <numFmt numFmtId="44" formatCode="_(&quot;$&quot;* #,##0.00_);_(&quot;$&quot;* \(#,##0.00\);_(&quot;$&quot;* &quot;-&quot;??_);_(@_)"/>
    <numFmt numFmtId="43" formatCode="_(* #,##0.00_);_(* \(#,##0.00\);_(* &quot;-&quot;??_);_(@_)"/>
    <numFmt numFmtId="164" formatCode="\$#,##0;\(\$#,##0\);\$#,##0"/>
    <numFmt numFmtId="165" formatCode="\$#,##0.00;\(\$#,##0.00\);\$#,##0.00"/>
    <numFmt numFmtId="166" formatCode="_(&quot;$&quot;* #,##0_);_(&quot;$&quot;* \(#,##0\);_(&quot;$&quot;* &quot;-&quot;??_);_(@_)"/>
    <numFmt numFmtId="167" formatCode="_(* #,##0_);_(* \(#,##0\);_(* &quot;-&quot;??_);_(@_)"/>
    <numFmt numFmtId="168" formatCode="&quot;$&quot;#,##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48"/>
      <color theme="1"/>
      <name val="Aptos Narrow"/>
      <family val="2"/>
      <scheme val="minor"/>
    </font>
    <font>
      <b/>
      <sz val="36"/>
      <color theme="1"/>
      <name val="Aptos Narrow"/>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1"/>
        <bgColor indexed="64"/>
      </patternFill>
    </fill>
    <fill>
      <patternFill patternType="solid">
        <fgColor theme="0" tint="-0.499984740745262"/>
        <bgColor indexed="64"/>
      </patternFill>
    </fill>
    <fill>
      <patternFill patternType="solid">
        <fgColor rgb="FFFFFF0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Alignment="1">
      <alignment horizontal="center"/>
    </xf>
    <xf numFmtId="165" fontId="0" fillId="0" borderId="0" xfId="0" applyNumberFormat="1"/>
    <xf numFmtId="10" fontId="0" fillId="0" borderId="0" xfId="0" applyNumberFormat="1"/>
    <xf numFmtId="42" fontId="0" fillId="0" borderId="0" xfId="0" applyNumberFormat="1"/>
    <xf numFmtId="42" fontId="0" fillId="0" borderId="0" xfId="0" pivotButton="1" applyNumberFormat="1"/>
    <xf numFmtId="42" fontId="0" fillId="0" borderId="0" xfId="0" applyNumberFormat="1" applyAlignment="1">
      <alignment horizontal="left"/>
    </xf>
    <xf numFmtId="0" fontId="2" fillId="0" borderId="0" xfId="0" applyFont="1"/>
    <xf numFmtId="166" fontId="0" fillId="0" borderId="0" xfId="0" applyNumberFormat="1"/>
    <xf numFmtId="166" fontId="0" fillId="0" borderId="0" xfId="2" applyNumberFormat="1" applyFont="1"/>
    <xf numFmtId="167" fontId="0" fillId="0" borderId="0" xfId="0" applyNumberFormat="1"/>
    <xf numFmtId="0" fontId="0" fillId="4" borderId="0" xfId="0" applyFill="1"/>
    <xf numFmtId="43" fontId="0" fillId="0" borderId="0" xfId="1" applyFont="1"/>
    <xf numFmtId="167" fontId="0" fillId="0" borderId="0" xfId="1" applyNumberFormat="1" applyFont="1"/>
    <xf numFmtId="9" fontId="0" fillId="0" borderId="0" xfId="3" applyFont="1"/>
    <xf numFmtId="9" fontId="0" fillId="0" borderId="0" xfId="0" applyNumberFormat="1"/>
    <xf numFmtId="168" fontId="0" fillId="0" borderId="0" xfId="0" applyNumberFormat="1"/>
    <xf numFmtId="43" fontId="0" fillId="0" borderId="0" xfId="0" applyNumberFormat="1"/>
    <xf numFmtId="0" fontId="0" fillId="0" borderId="0" xfId="0" applyAlignment="1">
      <alignment horizontal="center"/>
    </xf>
    <xf numFmtId="0" fontId="0" fillId="4" borderId="0" xfId="0" applyFill="1" applyAlignment="1">
      <alignment horizontal="center"/>
    </xf>
    <xf numFmtId="0" fontId="0" fillId="3" borderId="0" xfId="0"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0" fillId="2" borderId="0" xfId="0" applyFill="1" applyAlignment="1">
      <alignment horizontal="center"/>
    </xf>
    <xf numFmtId="0" fontId="0" fillId="5" borderId="0" xfId="0" applyFill="1" applyAlignment="1">
      <alignment horizontal="center"/>
    </xf>
    <xf numFmtId="0" fontId="0" fillId="0" borderId="0" xfId="0" applyNumberFormat="1"/>
  </cellXfs>
  <cellStyles count="4">
    <cellStyle name="Comma" xfId="1" builtinId="3"/>
    <cellStyle name="Currency" xfId="2" builtinId="4"/>
    <cellStyle name="Normal" xfId="0" builtinId="0"/>
    <cellStyle name="Percent" xfId="3" builtinId="5"/>
  </cellStyles>
  <dxfs count="132">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166"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0;\(\$#,##0\);\$#,##0"/>
    </dxf>
    <dxf>
      <numFmt numFmtId="164" formatCode="\$#,##0;\(\$#,##0\);\$#,##0"/>
    </dxf>
    <dxf>
      <numFmt numFmtId="164" formatCode="\$#,##0;\(\$#,##0\);\$#,##0"/>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35" formatCode="_(* #,##0.00_);_(* \(#,##0.00\);_(* &quot;-&quot;??_);_(@_)"/>
    </dxf>
    <dxf>
      <numFmt numFmtId="167" formatCode="_(* #,##0_);_(* \(#,##0\);_(* &quot;-&quot;??_);_(@_)"/>
    </dxf>
    <dxf>
      <numFmt numFmtId="167" formatCode="_(* #,##0_);_(* \(#,##0\);_(* &quot;-&quot;??_);_(@_)"/>
    </dxf>
    <dxf>
      <numFmt numFmtId="164" formatCode="\$#,##0;\(\$#,##0\);\$#,##0"/>
    </dxf>
    <dxf>
      <numFmt numFmtId="35" formatCode="_(* #,##0.00_);_(* \(#,##0.00\);_(*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7" formatCode="_(* #,##0_);_(* \(#,##0\);_(* &quot;-&quot;??_);_(@_)"/>
    </dxf>
    <dxf>
      <numFmt numFmtId="167" formatCode="_(* #,##0_);_(* \(#,##0\);_(* &quot;-&quot;??_);_(@_)"/>
    </dxf>
    <dxf>
      <numFmt numFmtId="167" formatCode="_(* #,##0_);_(* \(#,##0\);_(* &quot;-&quot;??_);_(@_)"/>
    </dxf>
    <dxf>
      <numFmt numFmtId="167" formatCode="_(* #,##0_);_(* \(#,##0\);_(* &quot;-&quot;??_);_(@_)"/>
    </dxf>
    <dxf>
      <numFmt numFmtId="166" formatCode="_(&quot;$&quot;* #,##0_);_(&quot;$&quot;* \(#,##0\);_(&quot;$&quot;* &quot;-&quot;??_);_(@_)"/>
    </dxf>
    <dxf>
      <numFmt numFmtId="164" formatCode="\$#,##0;\(\$#,##0\);\$#,##0"/>
    </dxf>
    <dxf>
      <font>
        <b/>
        <color theme="1"/>
      </font>
      <border>
        <bottom style="thin">
          <color theme="4"/>
        </bottom>
        <vertical/>
        <horizontal/>
      </border>
    </dxf>
    <dxf>
      <font>
        <color theme="1"/>
      </font>
      <fill>
        <patternFill>
          <bgColor rgb="FF021428"/>
        </patternFill>
      </fill>
      <border diagonalUp="0" diagonalDown="0">
        <left/>
        <right/>
        <top/>
        <bottom/>
        <vertical/>
        <horizontal/>
      </border>
    </dxf>
  </dxfs>
  <tableStyles count="1" defaultTableStyle="TableStyleMedium2" defaultPivotStyle="PivotStyleLight16">
    <tableStyle name="SlicerStyleLight1 2" pivot="0" table="0" count="10" xr9:uid="{2076280C-02B6-441A-ADB1-2D5F2EB6DBE0}">
      <tableStyleElement type="wholeTable" dxfId="131"/>
      <tableStyleElement type="headerRow" dxfId="130"/>
    </tableStyle>
  </tableStyles>
  <colors>
    <mruColors>
      <color rgb="FFBD8CF8"/>
      <color rgb="FFFF5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2142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34998626667073579"/>
          </font>
          <fill>
            <patternFill patternType="solid">
              <fgColor rgb="FFFFFFFF"/>
              <bgColor rgb="FF02142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microsoft.com/office/2020/07/relationships/rdRichValueWebImage" Target="richData/rdRichValueWebImage.xml"/><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microsoft.com/office/2017/06/relationships/rdArray" Target="richData/rdarray.xml"/><Relationship Id="rId37" Type="http://schemas.openxmlformats.org/officeDocument/2006/relationships/powerPivotData" Target="model/item.data"/><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74" Type="http://schemas.openxmlformats.org/officeDocument/2006/relationships/customXml" Target="../customXml/item35.xml"/><Relationship Id="rId5" Type="http://schemas.openxmlformats.org/officeDocument/2006/relationships/pivotCacheDefinition" Target="pivotCache/pivotCacheDefinition2.xml"/><Relationship Id="rId61" Type="http://schemas.openxmlformats.org/officeDocument/2006/relationships/customXml" Target="../customXml/item22.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sharedStrings" Target="sharedStrings.xml"/><Relationship Id="rId30" Type="http://schemas.microsoft.com/office/2017/06/relationships/rdRichValue" Target="richData/rdrichvalue.xml"/><Relationship Id="rId35" Type="http://schemas.microsoft.com/office/2017/06/relationships/rdSupportingPropertyBag" Target="richData/rdsupportingpropertybag.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microsoft.com/office/2017/06/relationships/richStyles" Target="richData/richStyles.xml"/><Relationship Id="rId38" Type="http://schemas.microsoft.com/office/2017/10/relationships/person" Target="persons/person.xml"/><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microsoft.com/office/2007/relationships/slicerCache" Target="slicerCaches/slicerCache1.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4.xml"/><Relationship Id="rId28" Type="http://schemas.openxmlformats.org/officeDocument/2006/relationships/sheetMetadata" Target="metadata.xml"/><Relationship Id="rId36" Type="http://schemas.microsoft.com/office/2017/06/relationships/rdRichValueTypes" Target="richData/rdRichValueTyp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7.xml"/><Relationship Id="rId31" Type="http://schemas.microsoft.com/office/2017/06/relationships/rdRichValueStructure" Target="richData/rdrichvaluestructure.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alcChain" Target="calcChain.xml"/><Relationship Id="rId34" Type="http://schemas.microsoft.com/office/2017/06/relationships/rdSupportingPropertyBagStructure" Target="richData/rdsupportingpropertybagstructure.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pivotCacheDefinition" Target="pivotCache/pivotCacheDefinition4.xml"/><Relationship Id="rId71"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[Task__5.xlsx]Calculations!PivotTable17</c:name>
    <c:fmtId val="1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Calculations!$AY$18</c:f>
              <c:strCache>
                <c:ptCount val="1"/>
                <c:pt idx="0">
                  <c:v>Sum of Value</c:v>
                </c:pt>
              </c:strCache>
            </c:strRef>
          </c:tx>
          <c:spPr>
            <a:solidFill>
              <a:schemeClr val="accent1"/>
            </a:solidFill>
            <a:ln>
              <a:noFill/>
            </a:ln>
            <a:effectLst/>
          </c:spPr>
          <c:cat>
            <c:multiLvlStrRef>
              <c:f>Calculations!$AX$19:$AX$32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Calculations!$AY$19:$AY$32</c:f>
              <c:numCache>
                <c:formatCode>_(* #,##0_);_(* \(#,##0\);_(* "-"??_);_(@_)</c:formatCode>
                <c:ptCount val="12"/>
                <c:pt idx="0">
                  <c:v>3870619</c:v>
                </c:pt>
                <c:pt idx="1">
                  <c:v>4490752</c:v>
                </c:pt>
                <c:pt idx="2">
                  <c:v>3820156</c:v>
                </c:pt>
                <c:pt idx="3">
                  <c:v>4493811</c:v>
                </c:pt>
                <c:pt idx="4">
                  <c:v>3852541</c:v>
                </c:pt>
                <c:pt idx="5">
                  <c:v>4001380</c:v>
                </c:pt>
                <c:pt idx="6">
                  <c:v>3960042</c:v>
                </c:pt>
                <c:pt idx="7">
                  <c:v>3986104</c:v>
                </c:pt>
                <c:pt idx="8">
                  <c:v>3395881</c:v>
                </c:pt>
                <c:pt idx="9">
                  <c:v>3770783</c:v>
                </c:pt>
                <c:pt idx="10">
                  <c:v>3831665</c:v>
                </c:pt>
                <c:pt idx="11">
                  <c:v>3896915</c:v>
                </c:pt>
              </c:numCache>
            </c:numRef>
          </c:val>
          <c:extLst>
            <c:ext xmlns:c16="http://schemas.microsoft.com/office/drawing/2014/chart" uri="{C3380CC4-5D6E-409C-BE32-E72D297353CC}">
              <c16:uniqueId val="{00000000-EDE3-423F-AA08-50FFF0CFD668}"/>
            </c:ext>
          </c:extLst>
        </c:ser>
        <c:ser>
          <c:idx val="1"/>
          <c:order val="1"/>
          <c:tx>
            <c:strRef>
              <c:f>Calculations!$AZ$18</c:f>
              <c:strCache>
                <c:ptCount val="1"/>
                <c:pt idx="0">
                  <c:v>Sum of Value2</c:v>
                </c:pt>
              </c:strCache>
            </c:strRef>
          </c:tx>
          <c:spPr>
            <a:gradFill>
              <a:gsLst>
                <a:gs pos="34000">
                  <a:srgbClr val="7030A0"/>
                </a:gs>
                <a:gs pos="100000">
                  <a:schemeClr val="tx2"/>
                </a:gs>
                <a:gs pos="33000">
                  <a:srgbClr val="7030A0"/>
                </a:gs>
                <a:gs pos="3000">
                  <a:srgbClr val="7030A0"/>
                </a:gs>
                <a:gs pos="0">
                  <a:srgbClr val="002060"/>
                </a:gs>
              </a:gsLst>
              <a:lin ang="5400000" scaled="0"/>
            </a:gradFill>
            <a:ln>
              <a:noFill/>
            </a:ln>
            <a:effectLst/>
          </c:spPr>
          <c:cat>
            <c:multiLvlStrRef>
              <c:f>Calculations!$AX$19:$AX$32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Calculations!$AZ$19:$AZ$32</c:f>
              <c:numCache>
                <c:formatCode>_(* #,##0_);_(* \(#,##0\);_(* "-"??_);_(@_)</c:formatCode>
                <c:ptCount val="12"/>
                <c:pt idx="0">
                  <c:v>3870619</c:v>
                </c:pt>
                <c:pt idx="1">
                  <c:v>4490752</c:v>
                </c:pt>
                <c:pt idx="2">
                  <c:v>3820156</c:v>
                </c:pt>
                <c:pt idx="3">
                  <c:v>4493811</c:v>
                </c:pt>
                <c:pt idx="4">
                  <c:v>3852541</c:v>
                </c:pt>
                <c:pt idx="5">
                  <c:v>4001380</c:v>
                </c:pt>
                <c:pt idx="6">
                  <c:v>3960042</c:v>
                </c:pt>
                <c:pt idx="7">
                  <c:v>3986104</c:v>
                </c:pt>
                <c:pt idx="8">
                  <c:v>3395881</c:v>
                </c:pt>
                <c:pt idx="9">
                  <c:v>3770783</c:v>
                </c:pt>
                <c:pt idx="10">
                  <c:v>3831665</c:v>
                </c:pt>
                <c:pt idx="11">
                  <c:v>3896915</c:v>
                </c:pt>
              </c:numCache>
            </c:numRef>
          </c:val>
          <c:extLst>
            <c:ext xmlns:c16="http://schemas.microsoft.com/office/drawing/2014/chart" uri="{C3380CC4-5D6E-409C-BE32-E72D297353CC}">
              <c16:uniqueId val="{00000001-EDE3-423F-AA08-50FFF0CFD668}"/>
            </c:ext>
          </c:extLst>
        </c:ser>
        <c:dLbls>
          <c:showLegendKey val="0"/>
          <c:showVal val="0"/>
          <c:showCatName val="0"/>
          <c:showSerName val="0"/>
          <c:showPercent val="0"/>
          <c:showBubbleSize val="0"/>
        </c:dLbls>
        <c:axId val="1150150960"/>
        <c:axId val="1150149040"/>
      </c:areaChart>
      <c:catAx>
        <c:axId val="1150150960"/>
        <c:scaling>
          <c:orientation val="minMax"/>
        </c:scaling>
        <c:delete val="1"/>
        <c:axPos val="b"/>
        <c:numFmt formatCode="General" sourceLinked="1"/>
        <c:majorTickMark val="none"/>
        <c:minorTickMark val="none"/>
        <c:tickLblPos val="nextTo"/>
        <c:crossAx val="1150149040"/>
        <c:crosses val="autoZero"/>
        <c:auto val="1"/>
        <c:lblAlgn val="ctr"/>
        <c:lblOffset val="100"/>
        <c:noMultiLvlLbl val="0"/>
      </c:catAx>
      <c:valAx>
        <c:axId val="1150149040"/>
        <c:scaling>
          <c:orientation val="minMax"/>
          <c:min val="0"/>
        </c:scaling>
        <c:delete val="0"/>
        <c:axPos val="l"/>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150960"/>
        <c:crosses val="autoZero"/>
        <c:crossBetween val="midCat"/>
        <c:minorUnit val="1000"/>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[Task__5.xlsx]Calculations!PivotTable20</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1056984710136"/>
          <c:y val="4.2380553125303783E-2"/>
          <c:w val="0.83571244230517305"/>
          <c:h val="0.83024691358024694"/>
        </c:manualLayout>
      </c:layout>
      <c:barChart>
        <c:barDir val="col"/>
        <c:grouping val="clustered"/>
        <c:varyColors val="0"/>
        <c:ser>
          <c:idx val="0"/>
          <c:order val="0"/>
          <c:tx>
            <c:strRef>
              <c:f>Calculations!$BI$18</c:f>
              <c:strCache>
                <c:ptCount val="1"/>
                <c:pt idx="0">
                  <c:v>Total</c:v>
                </c:pt>
              </c:strCache>
            </c:strRef>
          </c:tx>
          <c:spPr>
            <a:solidFill>
              <a:srgbClr val="7030A0"/>
            </a:solidFill>
            <a:ln>
              <a:noFill/>
            </a:ln>
            <a:effectLst/>
          </c:spPr>
          <c:invertIfNegative val="0"/>
          <c:cat>
            <c:multiLvlStrRef>
              <c:f>Calculations!$BH$19:$BH$32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Calculations!$BI$19:$BI$32</c:f>
              <c:numCache>
                <c:formatCode>0.00%</c:formatCode>
                <c:ptCount val="12"/>
                <c:pt idx="1">
                  <c:v>0.16021545907773407</c:v>
                </c:pt>
                <c:pt idx="2">
                  <c:v>-0.14932821941625812</c:v>
                </c:pt>
                <c:pt idx="3">
                  <c:v>0.17634227502751196</c:v>
                </c:pt>
                <c:pt idx="4">
                  <c:v>-0.14270070548138317</c:v>
                </c:pt>
                <c:pt idx="5">
                  <c:v>3.8633982091300263E-2</c:v>
                </c:pt>
                <c:pt idx="6">
                  <c:v>-1.0330935827139637E-2</c:v>
                </c:pt>
                <c:pt idx="7">
                  <c:v>6.5812433302475078E-3</c:v>
                </c:pt>
                <c:pt idx="8">
                  <c:v>-0.14807014568611357</c:v>
                </c:pt>
                <c:pt idx="9">
                  <c:v>0.1103990393067366</c:v>
                </c:pt>
                <c:pt idx="10">
                  <c:v>1.6145718276548929E-2</c:v>
                </c:pt>
                <c:pt idx="11">
                  <c:v>1.7029150512897134E-2</c:v>
                </c:pt>
              </c:numCache>
            </c:numRef>
          </c:val>
          <c:extLst>
            <c:ext xmlns:c16="http://schemas.microsoft.com/office/drawing/2014/chart" uri="{C3380CC4-5D6E-409C-BE32-E72D297353CC}">
              <c16:uniqueId val="{00000000-BFBB-40C3-B29C-129BB5861559}"/>
            </c:ext>
          </c:extLst>
        </c:ser>
        <c:dLbls>
          <c:showLegendKey val="0"/>
          <c:showVal val="0"/>
          <c:showCatName val="0"/>
          <c:showSerName val="0"/>
          <c:showPercent val="0"/>
          <c:showBubbleSize val="0"/>
        </c:dLbls>
        <c:gapWidth val="219"/>
        <c:overlap val="-27"/>
        <c:axId val="1141527536"/>
        <c:axId val="1141525136"/>
      </c:barChart>
      <c:catAx>
        <c:axId val="1141527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141525136"/>
        <c:crosses val="autoZero"/>
        <c:auto val="1"/>
        <c:lblAlgn val="ctr"/>
        <c:lblOffset val="100"/>
        <c:noMultiLvlLbl val="0"/>
      </c:catAx>
      <c:valAx>
        <c:axId val="1141525136"/>
        <c:scaling>
          <c:orientation val="minMax"/>
          <c:max val="0.25"/>
          <c:min val="-0.15000000000000002"/>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527536"/>
        <c:crosses val="autoZero"/>
        <c:crossBetween val="between"/>
        <c:majorUnit val="0.1"/>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accent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spPr>
            <a:ln>
              <a:noFill/>
            </a:ln>
          </c:spPr>
          <c:dPt>
            <c:idx val="0"/>
            <c:bubble3D val="0"/>
            <c:spPr>
              <a:solidFill>
                <a:srgbClr val="BD8CF8"/>
              </a:solidFill>
              <a:ln>
                <a:noFill/>
              </a:ln>
            </c:spPr>
            <c:extLst>
              <c:ext xmlns:c16="http://schemas.microsoft.com/office/drawing/2014/chart" uri="{C3380CC4-5D6E-409C-BE32-E72D297353CC}">
                <c16:uniqueId val="{00000001-E453-4D49-8EAE-17155C98C786}"/>
              </c:ext>
            </c:extLst>
          </c:dPt>
          <c:dPt>
            <c:idx val="1"/>
            <c:bubble3D val="0"/>
            <c:spPr>
              <a:solidFill>
                <a:schemeClr val="accent5">
                  <a:lumMod val="20000"/>
                  <a:lumOff val="80000"/>
                </a:schemeClr>
              </a:solidFill>
              <a:ln>
                <a:noFill/>
              </a:ln>
            </c:spPr>
            <c:extLst>
              <c:ext xmlns:c16="http://schemas.microsoft.com/office/drawing/2014/chart" uri="{C3380CC4-5D6E-409C-BE32-E72D297353CC}">
                <c16:uniqueId val="{00000003-E453-4D49-8EAE-17155C98C786}"/>
              </c:ext>
            </c:extLst>
          </c:dPt>
          <c:dPt>
            <c:idx val="2"/>
            <c:bubble3D val="0"/>
            <c:spPr>
              <a:solidFill>
                <a:srgbClr val="7030A0"/>
              </a:solidFill>
              <a:ln>
                <a:noFill/>
              </a:ln>
            </c:spPr>
            <c:extLst>
              <c:ext xmlns:c16="http://schemas.microsoft.com/office/drawing/2014/chart" uri="{C3380CC4-5D6E-409C-BE32-E72D297353CC}">
                <c16:uniqueId val="{00000005-E453-4D49-8EAE-17155C98C786}"/>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06-E453-4D49-8EAE-17155C98C786}"/>
            </c:ext>
          </c:extLst>
        </c:ser>
        <c:ser>
          <c:idx val="2"/>
          <c:order val="1"/>
          <c:spPr>
            <a:ln>
              <a:noFill/>
            </a:ln>
          </c:spPr>
          <c:dPt>
            <c:idx val="0"/>
            <c:bubble3D val="0"/>
            <c:spPr>
              <a:solidFill>
                <a:srgbClr val="BD8CF8"/>
              </a:solidFill>
              <a:ln w="19050">
                <a:noFill/>
              </a:ln>
              <a:effectLst/>
            </c:spPr>
            <c:extLst>
              <c:ext xmlns:c16="http://schemas.microsoft.com/office/drawing/2014/chart" uri="{C3380CC4-5D6E-409C-BE32-E72D297353CC}">
                <c16:uniqueId val="{00000008-E453-4D49-8EAE-17155C98C786}"/>
              </c:ext>
            </c:extLst>
          </c:dPt>
          <c:dPt>
            <c:idx val="1"/>
            <c:bubble3D val="0"/>
            <c:spPr>
              <a:solidFill>
                <a:schemeClr val="accent5">
                  <a:lumMod val="20000"/>
                  <a:lumOff val="80000"/>
                </a:schemeClr>
              </a:solidFill>
              <a:ln w="19050">
                <a:noFill/>
              </a:ln>
              <a:effectLst/>
            </c:spPr>
            <c:extLst>
              <c:ext xmlns:c16="http://schemas.microsoft.com/office/drawing/2014/chart" uri="{C3380CC4-5D6E-409C-BE32-E72D297353CC}">
                <c16:uniqueId val="{0000000A-E453-4D49-8EAE-17155C98C786}"/>
              </c:ext>
            </c:extLst>
          </c:dPt>
          <c:dPt>
            <c:idx val="2"/>
            <c:bubble3D val="0"/>
            <c:spPr>
              <a:solidFill>
                <a:srgbClr val="7030A0"/>
              </a:solidFill>
              <a:ln w="19050">
                <a:noFill/>
              </a:ln>
              <a:effectLst/>
            </c:spPr>
            <c:extLst>
              <c:ext xmlns:c16="http://schemas.microsoft.com/office/drawing/2014/chart" uri="{C3380CC4-5D6E-409C-BE32-E72D297353CC}">
                <c16:uniqueId val="{0000000C-E453-4D49-8EAE-17155C98C786}"/>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0D-E453-4D49-8EAE-17155C98C786}"/>
            </c:ext>
          </c:extLst>
        </c:ser>
        <c:ser>
          <c:idx val="3"/>
          <c:order val="2"/>
          <c:spPr>
            <a:ln>
              <a:noFill/>
            </a:ln>
          </c:spPr>
          <c:dPt>
            <c:idx val="0"/>
            <c:bubble3D val="0"/>
            <c:spPr>
              <a:solidFill>
                <a:srgbClr val="BD8CF8"/>
              </a:solidFill>
              <a:ln w="19050">
                <a:noFill/>
              </a:ln>
              <a:effectLst/>
            </c:spPr>
            <c:extLst>
              <c:ext xmlns:c16="http://schemas.microsoft.com/office/drawing/2014/chart" uri="{C3380CC4-5D6E-409C-BE32-E72D297353CC}">
                <c16:uniqueId val="{0000000F-E453-4D49-8EAE-17155C98C786}"/>
              </c:ext>
            </c:extLst>
          </c:dPt>
          <c:dPt>
            <c:idx val="1"/>
            <c:bubble3D val="0"/>
            <c:spPr>
              <a:noFill/>
              <a:ln w="19050">
                <a:noFill/>
              </a:ln>
              <a:effectLst/>
            </c:spPr>
            <c:extLst>
              <c:ext xmlns:c16="http://schemas.microsoft.com/office/drawing/2014/chart" uri="{C3380CC4-5D6E-409C-BE32-E72D297353CC}">
                <c16:uniqueId val="{00000011-E453-4D49-8EAE-17155C98C786}"/>
              </c:ext>
            </c:extLst>
          </c:dPt>
          <c:dPt>
            <c:idx val="2"/>
            <c:bubble3D val="0"/>
            <c:spPr>
              <a:solidFill>
                <a:srgbClr val="7030A0"/>
              </a:solidFill>
              <a:ln w="19050">
                <a:noFill/>
              </a:ln>
              <a:effectLst/>
            </c:spPr>
            <c:extLst>
              <c:ext xmlns:c16="http://schemas.microsoft.com/office/drawing/2014/chart" uri="{C3380CC4-5D6E-409C-BE32-E72D297353CC}">
                <c16:uniqueId val="{00000013-E453-4D49-8EAE-17155C98C786}"/>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14-E453-4D49-8EAE-17155C98C786}"/>
            </c:ext>
          </c:extLst>
        </c:ser>
        <c:ser>
          <c:idx val="4"/>
          <c:order val="3"/>
          <c:spPr>
            <a:ln>
              <a:noFill/>
            </a:ln>
          </c:spPr>
          <c:dPt>
            <c:idx val="0"/>
            <c:bubble3D val="0"/>
            <c:spPr>
              <a:noFill/>
              <a:ln w="19050">
                <a:noFill/>
              </a:ln>
              <a:effectLst/>
            </c:spPr>
            <c:extLst>
              <c:ext xmlns:c16="http://schemas.microsoft.com/office/drawing/2014/chart" uri="{C3380CC4-5D6E-409C-BE32-E72D297353CC}">
                <c16:uniqueId val="{00000016-E453-4D49-8EAE-17155C98C786}"/>
              </c:ext>
            </c:extLst>
          </c:dPt>
          <c:dPt>
            <c:idx val="1"/>
            <c:bubble3D val="0"/>
            <c:spPr>
              <a:noFill/>
              <a:ln w="19050">
                <a:noFill/>
              </a:ln>
              <a:effectLst/>
            </c:spPr>
            <c:extLst>
              <c:ext xmlns:c16="http://schemas.microsoft.com/office/drawing/2014/chart" uri="{C3380CC4-5D6E-409C-BE32-E72D297353CC}">
                <c16:uniqueId val="{00000018-E453-4D49-8EAE-17155C98C786}"/>
              </c:ext>
            </c:extLst>
          </c:dPt>
          <c:dPt>
            <c:idx val="2"/>
            <c:bubble3D val="0"/>
            <c:spPr>
              <a:solidFill>
                <a:srgbClr val="7030A0"/>
              </a:solidFill>
              <a:ln w="19050">
                <a:noFill/>
              </a:ln>
              <a:effectLst/>
            </c:spPr>
            <c:extLst>
              <c:ext xmlns:c16="http://schemas.microsoft.com/office/drawing/2014/chart" uri="{C3380CC4-5D6E-409C-BE32-E72D297353CC}">
                <c16:uniqueId val="{0000001A-E453-4D49-8EAE-17155C98C786}"/>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1B-E453-4D49-8EAE-17155C98C786}"/>
            </c:ext>
          </c:extLst>
        </c:ser>
        <c:ser>
          <c:idx val="0"/>
          <c:order val="4"/>
          <c:spPr>
            <a:noFill/>
            <a:ln>
              <a:noFill/>
            </a:ln>
          </c:spPr>
          <c:dPt>
            <c:idx val="0"/>
            <c:bubble3D val="0"/>
            <c:spPr>
              <a:noFill/>
              <a:ln w="19050">
                <a:noFill/>
              </a:ln>
              <a:effectLst/>
            </c:spPr>
            <c:extLst>
              <c:ext xmlns:c16="http://schemas.microsoft.com/office/drawing/2014/chart" uri="{C3380CC4-5D6E-409C-BE32-E72D297353CC}">
                <c16:uniqueId val="{0000001D-E453-4D49-8EAE-17155C98C786}"/>
              </c:ext>
            </c:extLst>
          </c:dPt>
          <c:dPt>
            <c:idx val="1"/>
            <c:bubble3D val="0"/>
            <c:spPr>
              <a:noFill/>
              <a:ln w="19050">
                <a:noFill/>
              </a:ln>
              <a:effectLst/>
            </c:spPr>
            <c:extLst>
              <c:ext xmlns:c16="http://schemas.microsoft.com/office/drawing/2014/chart" uri="{C3380CC4-5D6E-409C-BE32-E72D297353CC}">
                <c16:uniqueId val="{0000001F-E453-4D49-8EAE-17155C98C786}"/>
              </c:ext>
            </c:extLst>
          </c:dPt>
          <c:dPt>
            <c:idx val="2"/>
            <c:bubble3D val="0"/>
            <c:spPr>
              <a:noFill/>
              <a:ln w="19050">
                <a:noFill/>
              </a:ln>
              <a:effectLst/>
            </c:spPr>
            <c:extLst>
              <c:ext xmlns:c16="http://schemas.microsoft.com/office/drawing/2014/chart" uri="{C3380CC4-5D6E-409C-BE32-E72D297353CC}">
                <c16:uniqueId val="{00000021-E453-4D49-8EAE-17155C98C786}"/>
              </c:ext>
            </c:extLst>
          </c:dPt>
          <c:dLbls>
            <c:dLbl>
              <c:idx val="0"/>
              <c:layout>
                <c:manualLayout>
                  <c:x val="-1.4318442153493699E-2"/>
                  <c:y val="-2.7400050226233812E-2"/>
                </c:manualLayout>
              </c:layout>
              <c:spPr>
                <a:noFill/>
                <a:ln>
                  <a:noFill/>
                </a:ln>
                <a:effectLst/>
              </c:spPr>
              <c:txPr>
                <a:bodyPr wrap="square" lIns="38100" tIns="19050" rIns="38100" bIns="19050" anchor="ctr">
                  <a:spAutoFit/>
                </a:bodyPr>
                <a:lstStyle/>
                <a:p>
                  <a:pPr>
                    <a:defRPr b="1">
                      <a:solidFill>
                        <a:srgbClr val="BD8CF8"/>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E453-4D49-8EAE-17155C98C786}"/>
                </c:ext>
              </c:extLst>
            </c:dLbl>
            <c:dLbl>
              <c:idx val="1"/>
              <c:layout>
                <c:manualLayout>
                  <c:x val="1.0738831615120275E-2"/>
                  <c:y val="-3.8227692613856175E-2"/>
                </c:manualLayout>
              </c:layout>
              <c:spPr>
                <a:noFill/>
                <a:ln>
                  <a:noFill/>
                </a:ln>
                <a:effectLst/>
              </c:spPr>
              <c:txPr>
                <a:bodyPr wrap="square" lIns="38100" tIns="19050" rIns="38100" bIns="19050" anchor="ctr">
                  <a:spAutoFit/>
                </a:bodyPr>
                <a:lstStyle/>
                <a:p>
                  <a:pPr>
                    <a:defRPr b="1">
                      <a:solidFill>
                        <a:schemeClr val="accent5">
                          <a:lumMod val="20000"/>
                          <a:lumOff val="80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E453-4D49-8EAE-17155C98C786}"/>
                </c:ext>
              </c:extLst>
            </c:dLbl>
            <c:dLbl>
              <c:idx val="2"/>
              <c:layout>
                <c:manualLayout>
                  <c:x val="-0.12886597938144334"/>
                  <c:y val="-2.7400050226233801E-2"/>
                </c:manualLayout>
              </c:layout>
              <c:spPr>
                <a:noFill/>
                <a:ln>
                  <a:noFill/>
                </a:ln>
                <a:effectLst/>
              </c:spPr>
              <c:txPr>
                <a:bodyPr wrap="square" lIns="38100" tIns="19050" rIns="38100" bIns="19050" anchor="ctr">
                  <a:spAutoFit/>
                </a:bodyPr>
                <a:lstStyle/>
                <a:p>
                  <a:pPr>
                    <a:defRPr b="1">
                      <a:solidFill>
                        <a:srgbClr val="7030A0"/>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E453-4D49-8EAE-17155C98C786}"/>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22-E453-4D49-8EAE-17155C98C786}"/>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[Task__5.xlsx]Calculations!PivotTable22</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Calculations!$BY$18</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Calculations!$BX$19:$BX$24</c:f>
              <c:strCache>
                <c:ptCount val="5"/>
                <c:pt idx="0">
                  <c:v>B1008</c:v>
                </c:pt>
                <c:pt idx="1">
                  <c:v>B1000</c:v>
                </c:pt>
                <c:pt idx="2">
                  <c:v>B1003</c:v>
                </c:pt>
                <c:pt idx="3">
                  <c:v>B1006</c:v>
                </c:pt>
                <c:pt idx="4">
                  <c:v>B1005</c:v>
                </c:pt>
              </c:strCache>
            </c:strRef>
          </c:cat>
          <c:val>
            <c:numRef>
              <c:f>Calculations!$BY$19:$BY$24</c:f>
              <c:numCache>
                <c:formatCode>General</c:formatCode>
                <c:ptCount val="5"/>
                <c:pt idx="0">
                  <c:v>4925235</c:v>
                </c:pt>
                <c:pt idx="1">
                  <c:v>4905866</c:v>
                </c:pt>
                <c:pt idx="2">
                  <c:v>4706336</c:v>
                </c:pt>
                <c:pt idx="3">
                  <c:v>4638244</c:v>
                </c:pt>
                <c:pt idx="4">
                  <c:v>4424718</c:v>
                </c:pt>
              </c:numCache>
            </c:numRef>
          </c:val>
          <c:extLst>
            <c:ext xmlns:c16="http://schemas.microsoft.com/office/drawing/2014/chart" uri="{C3380CC4-5D6E-409C-BE32-E72D297353CC}">
              <c16:uniqueId val="{00000000-4B8E-4D06-84D0-851AFFA84C8C}"/>
            </c:ext>
          </c:extLst>
        </c:ser>
        <c:dLbls>
          <c:dLblPos val="outEnd"/>
          <c:showLegendKey val="0"/>
          <c:showVal val="1"/>
          <c:showCatName val="0"/>
          <c:showSerName val="0"/>
          <c:showPercent val="0"/>
          <c:showBubbleSize val="0"/>
        </c:dLbls>
        <c:gapWidth val="182"/>
        <c:axId val="670770176"/>
        <c:axId val="670770656"/>
      </c:barChart>
      <c:catAx>
        <c:axId val="67077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0770656"/>
        <c:crosses val="autoZero"/>
        <c:auto val="1"/>
        <c:lblAlgn val="ctr"/>
        <c:lblOffset val="100"/>
        <c:noMultiLvlLbl val="0"/>
      </c:catAx>
      <c:valAx>
        <c:axId val="670770656"/>
        <c:scaling>
          <c:orientation val="minMax"/>
        </c:scaling>
        <c:delete val="1"/>
        <c:axPos val="b"/>
        <c:numFmt formatCode="General" sourceLinked="1"/>
        <c:majorTickMark val="none"/>
        <c:minorTickMark val="none"/>
        <c:tickLblPos val="nextTo"/>
        <c:crossAx val="6707701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002060"/>
                </a:gs>
                <a:gs pos="74000">
                  <a:srgbClr val="7030A0"/>
                </a:gs>
              </a:gsLst>
              <a:lin ang="5400000" scaled="1"/>
            </a:gradFill>
            <a:ln w="44450">
              <a:solidFill>
                <a:schemeClr val="tx1"/>
              </a:solidFill>
            </a:ln>
          </c:spPr>
          <c:dPt>
            <c:idx val="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1-704A-44E8-8928-5C67E3CE94F6}"/>
              </c:ext>
            </c:extLst>
          </c:dPt>
          <c:dPt>
            <c:idx val="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3-704A-44E8-8928-5C67E3CE94F6}"/>
              </c:ext>
            </c:extLst>
          </c:dPt>
          <c:dPt>
            <c:idx val="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5-704A-44E8-8928-5C67E3CE94F6}"/>
              </c:ext>
            </c:extLst>
          </c:dPt>
          <c:dPt>
            <c:idx val="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7-704A-44E8-8928-5C67E3CE94F6}"/>
              </c:ext>
            </c:extLst>
          </c:dPt>
          <c:dPt>
            <c:idx val="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9-704A-44E8-8928-5C67E3CE94F6}"/>
              </c:ext>
            </c:extLst>
          </c:dPt>
          <c:dPt>
            <c:idx val="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B-704A-44E8-8928-5C67E3CE94F6}"/>
              </c:ext>
            </c:extLst>
          </c:dPt>
          <c:dPt>
            <c:idx val="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D-704A-44E8-8928-5C67E3CE94F6}"/>
              </c:ext>
            </c:extLst>
          </c:dPt>
          <c:dPt>
            <c:idx val="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F-704A-44E8-8928-5C67E3CE94F6}"/>
              </c:ext>
            </c:extLst>
          </c:dPt>
          <c:dPt>
            <c:idx val="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1-704A-44E8-8928-5C67E3CE94F6}"/>
              </c:ext>
            </c:extLst>
          </c:dPt>
          <c:dPt>
            <c:idx val="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3-704A-44E8-8928-5C67E3CE94F6}"/>
              </c:ext>
            </c:extLst>
          </c:dPt>
          <c:dPt>
            <c:idx val="1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5-704A-44E8-8928-5C67E3CE94F6}"/>
              </c:ext>
            </c:extLst>
          </c:dPt>
          <c:dPt>
            <c:idx val="1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7-704A-44E8-8928-5C67E3CE94F6}"/>
              </c:ext>
            </c:extLst>
          </c:dPt>
          <c:dPt>
            <c:idx val="1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9-704A-44E8-8928-5C67E3CE94F6}"/>
              </c:ext>
            </c:extLst>
          </c:dPt>
          <c:dPt>
            <c:idx val="1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B-704A-44E8-8928-5C67E3CE94F6}"/>
              </c:ext>
            </c:extLst>
          </c:dPt>
          <c:dPt>
            <c:idx val="1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D-704A-44E8-8928-5C67E3CE94F6}"/>
              </c:ext>
            </c:extLst>
          </c:dPt>
          <c:dPt>
            <c:idx val="1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F-704A-44E8-8928-5C67E3CE94F6}"/>
              </c:ext>
            </c:extLst>
          </c:dPt>
          <c:dPt>
            <c:idx val="1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1-704A-44E8-8928-5C67E3CE94F6}"/>
              </c:ext>
            </c:extLst>
          </c:dPt>
          <c:dPt>
            <c:idx val="1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3-704A-44E8-8928-5C67E3CE94F6}"/>
              </c:ext>
            </c:extLst>
          </c:dPt>
          <c:dPt>
            <c:idx val="1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5-704A-44E8-8928-5C67E3CE94F6}"/>
              </c:ext>
            </c:extLst>
          </c:dPt>
          <c:dPt>
            <c:idx val="1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7-704A-44E8-8928-5C67E3CE94F6}"/>
              </c:ext>
            </c:extLst>
          </c:dPt>
          <c:dPt>
            <c:idx val="2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9-704A-44E8-8928-5C67E3CE94F6}"/>
              </c:ext>
            </c:extLst>
          </c:dPt>
          <c:dPt>
            <c:idx val="2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B-704A-44E8-8928-5C67E3CE94F6}"/>
              </c:ext>
            </c:extLst>
          </c:dPt>
          <c:dPt>
            <c:idx val="2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D-704A-44E8-8928-5C67E3CE94F6}"/>
              </c:ext>
            </c:extLst>
          </c:dPt>
          <c:dPt>
            <c:idx val="2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F-704A-44E8-8928-5C67E3CE94F6}"/>
              </c:ext>
            </c:extLst>
          </c:dPt>
          <c:dPt>
            <c:idx val="2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1-704A-44E8-8928-5C67E3CE94F6}"/>
              </c:ext>
            </c:extLst>
          </c:dPt>
          <c:dPt>
            <c:idx val="2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3-704A-44E8-8928-5C67E3CE94F6}"/>
              </c:ext>
            </c:extLst>
          </c:dPt>
          <c:dPt>
            <c:idx val="2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5-704A-44E8-8928-5C67E3CE94F6}"/>
              </c:ext>
            </c:extLst>
          </c:dPt>
          <c:dPt>
            <c:idx val="2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7-704A-44E8-8928-5C67E3CE94F6}"/>
              </c:ext>
            </c:extLst>
          </c:dPt>
          <c:dPt>
            <c:idx val="2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9-704A-44E8-8928-5C67E3CE94F6}"/>
              </c:ext>
            </c:extLst>
          </c:dPt>
          <c:dPt>
            <c:idx val="2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B-704A-44E8-8928-5C67E3CE94F6}"/>
              </c:ext>
            </c:extLst>
          </c:dPt>
          <c:dPt>
            <c:idx val="3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D-704A-44E8-8928-5C67E3CE94F6}"/>
              </c:ext>
            </c:extLst>
          </c:dPt>
          <c:dPt>
            <c:idx val="3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F-704A-44E8-8928-5C67E3CE94F6}"/>
              </c:ext>
            </c:extLst>
          </c:dPt>
          <c:dPt>
            <c:idx val="3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1-704A-44E8-8928-5C67E3CE94F6}"/>
              </c:ext>
            </c:extLst>
          </c:dPt>
          <c:dPt>
            <c:idx val="3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3-704A-44E8-8928-5C67E3CE94F6}"/>
              </c:ext>
            </c:extLst>
          </c:dPt>
          <c:dPt>
            <c:idx val="3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5-704A-44E8-8928-5C67E3CE94F6}"/>
              </c:ext>
            </c:extLst>
          </c:dPt>
          <c:dPt>
            <c:idx val="3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7-704A-44E8-8928-5C67E3CE94F6}"/>
              </c:ext>
            </c:extLst>
          </c:dPt>
          <c:dPt>
            <c:idx val="3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9-704A-44E8-8928-5C67E3CE94F6}"/>
              </c:ext>
            </c:extLst>
          </c:dPt>
          <c:dPt>
            <c:idx val="3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B-704A-44E8-8928-5C67E3CE94F6}"/>
              </c:ext>
            </c:extLst>
          </c:dPt>
          <c:dPt>
            <c:idx val="3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D-704A-44E8-8928-5C67E3CE94F6}"/>
              </c:ext>
            </c:extLst>
          </c:dPt>
          <c:dPt>
            <c:idx val="3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F-704A-44E8-8928-5C67E3CE94F6}"/>
              </c:ext>
            </c:extLst>
          </c:dPt>
          <c:dPt>
            <c:idx val="4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1-704A-44E8-8928-5C67E3CE94F6}"/>
              </c:ext>
            </c:extLst>
          </c:dPt>
          <c:dPt>
            <c:idx val="4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3-704A-44E8-8928-5C67E3CE94F6}"/>
              </c:ext>
            </c:extLst>
          </c:dPt>
          <c:dPt>
            <c:idx val="4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5-704A-44E8-8928-5C67E3CE94F6}"/>
              </c:ext>
            </c:extLst>
          </c:dPt>
          <c:dPt>
            <c:idx val="4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7-704A-44E8-8928-5C67E3CE94F6}"/>
              </c:ext>
            </c:extLst>
          </c:dPt>
          <c:dPt>
            <c:idx val="4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9-704A-44E8-8928-5C67E3CE94F6}"/>
              </c:ext>
            </c:extLst>
          </c:dPt>
          <c:dPt>
            <c:idx val="4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B-704A-44E8-8928-5C67E3CE94F6}"/>
              </c:ext>
            </c:extLst>
          </c:dPt>
          <c:dPt>
            <c:idx val="4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D-704A-44E8-8928-5C67E3CE94F6}"/>
              </c:ext>
            </c:extLst>
          </c:dPt>
          <c:dPt>
            <c:idx val="4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F-704A-44E8-8928-5C67E3CE94F6}"/>
              </c:ext>
            </c:extLst>
          </c:dPt>
          <c:dPt>
            <c:idx val="4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1-704A-44E8-8928-5C67E3CE94F6}"/>
              </c:ext>
            </c:extLst>
          </c:dPt>
          <c:dPt>
            <c:idx val="4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3-704A-44E8-8928-5C67E3CE94F6}"/>
              </c:ext>
            </c:extLst>
          </c:dPt>
          <c:dPt>
            <c:idx val="5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5-704A-44E8-8928-5C67E3CE94F6}"/>
              </c:ext>
            </c:extLst>
          </c:dPt>
          <c:dPt>
            <c:idx val="5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7-704A-44E8-8928-5C67E3CE94F6}"/>
              </c:ext>
            </c:extLst>
          </c:dPt>
          <c:dPt>
            <c:idx val="5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9-704A-44E8-8928-5C67E3CE94F6}"/>
              </c:ext>
            </c:extLst>
          </c:dPt>
          <c:val>
            <c:numLit>
              <c:formatCode>General</c:formatCode>
              <c:ptCount val="5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numLit>
          </c:val>
          <c:extLst>
            <c:ext xmlns:c16="http://schemas.microsoft.com/office/drawing/2014/chart" uri="{C3380CC4-5D6E-409C-BE32-E72D297353CC}">
              <c16:uniqueId val="{0000006A-704A-44E8-8928-5C67E3CE94F6}"/>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6C-704A-44E8-8928-5C67E3CE94F6}"/>
              </c:ext>
            </c:extLst>
          </c:dPt>
          <c:dPt>
            <c:idx val="1"/>
            <c:bubble3D val="0"/>
            <c:spPr>
              <a:solidFill>
                <a:schemeClr val="tx1">
                  <a:alpha val="80000"/>
                </a:schemeClr>
              </a:solidFill>
              <a:ln w="19050">
                <a:noFill/>
              </a:ln>
              <a:effectLst/>
            </c:spPr>
            <c:extLst>
              <c:ext xmlns:c16="http://schemas.microsoft.com/office/drawing/2014/chart" uri="{C3380CC4-5D6E-409C-BE32-E72D297353CC}">
                <c16:uniqueId val="{0000006E-704A-44E8-8928-5C67E3CE94F6}"/>
              </c:ext>
            </c:extLst>
          </c:dPt>
          <c:val>
            <c:numRef>
              <c:f>(Calculations!$CQ$71,Calculations!$CQ$74)</c:f>
              <c:numCache>
                <c:formatCode>0%</c:formatCode>
                <c:ptCount val="2"/>
                <c:pt idx="0">
                  <c:v>0.88283920702854879</c:v>
                </c:pt>
                <c:pt idx="1">
                  <c:v>0.11716079297145121</c:v>
                </c:pt>
              </c:numCache>
            </c:numRef>
          </c:val>
          <c:extLst>
            <c:ext xmlns:c16="http://schemas.microsoft.com/office/drawing/2014/chart" uri="{C3380CC4-5D6E-409C-BE32-E72D297353CC}">
              <c16:uniqueId val="{0000006F-704A-44E8-8928-5C67E3CE94F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[Task__5.xlsx]Calculations!PivotTable5</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Calculations!$W$8</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Calculations!$V$9:$V$14</c:f>
              <c:strCache>
                <c:ptCount val="5"/>
                <c:pt idx="0">
                  <c:v>B1001</c:v>
                </c:pt>
                <c:pt idx="1">
                  <c:v>B1010</c:v>
                </c:pt>
                <c:pt idx="2">
                  <c:v>B1008</c:v>
                </c:pt>
                <c:pt idx="3">
                  <c:v>B1004</c:v>
                </c:pt>
                <c:pt idx="4">
                  <c:v>B1006</c:v>
                </c:pt>
              </c:strCache>
            </c:strRef>
          </c:cat>
          <c:val>
            <c:numRef>
              <c:f>Calculations!$W$9:$W$14</c:f>
              <c:numCache>
                <c:formatCode>"$"#,##0</c:formatCode>
                <c:ptCount val="5"/>
                <c:pt idx="0">
                  <c:v>328278.63860000001</c:v>
                </c:pt>
                <c:pt idx="1">
                  <c:v>322313.69555000012</c:v>
                </c:pt>
                <c:pt idx="2">
                  <c:v>288436.81735000003</c:v>
                </c:pt>
                <c:pt idx="3">
                  <c:v>279711.11410000006</c:v>
                </c:pt>
                <c:pt idx="4">
                  <c:v>278862.86780000007</c:v>
                </c:pt>
              </c:numCache>
            </c:numRef>
          </c:val>
          <c:extLst>
            <c:ext xmlns:c16="http://schemas.microsoft.com/office/drawing/2014/chart" uri="{C3380CC4-5D6E-409C-BE32-E72D297353CC}">
              <c16:uniqueId val="{00000000-6D9C-478F-AB0A-101DE7C15916}"/>
            </c:ext>
          </c:extLst>
        </c:ser>
        <c:dLbls>
          <c:dLblPos val="outEnd"/>
          <c:showLegendKey val="0"/>
          <c:showVal val="1"/>
          <c:showCatName val="0"/>
          <c:showSerName val="0"/>
          <c:showPercent val="0"/>
          <c:showBubbleSize val="0"/>
        </c:dLbls>
        <c:gapWidth val="182"/>
        <c:axId val="670770176"/>
        <c:axId val="670770656"/>
      </c:barChart>
      <c:catAx>
        <c:axId val="67077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0770656"/>
        <c:crosses val="autoZero"/>
        <c:auto val="1"/>
        <c:lblAlgn val="ctr"/>
        <c:lblOffset val="100"/>
        <c:noMultiLvlLbl val="0"/>
      </c:catAx>
      <c:valAx>
        <c:axId val="670770656"/>
        <c:scaling>
          <c:orientation val="minMax"/>
        </c:scaling>
        <c:delete val="1"/>
        <c:axPos val="b"/>
        <c:numFmt formatCode="&quot;$&quot;#,##0" sourceLinked="1"/>
        <c:majorTickMark val="none"/>
        <c:minorTickMark val="none"/>
        <c:tickLblPos val="nextTo"/>
        <c:crossAx val="67077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[Task__5.xlsx]Calculations!PivotTable1</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Calculations!$C$9</c:f>
              <c:strCache>
                <c:ptCount val="1"/>
                <c:pt idx="0">
                  <c:v>Total Cost</c:v>
                </c:pt>
              </c:strCache>
            </c:strRef>
          </c:tx>
          <c:spPr>
            <a:solidFill>
              <a:schemeClr val="accent1"/>
            </a:solidFill>
            <a:ln>
              <a:noFill/>
            </a:ln>
            <a:effectLst/>
          </c:spPr>
          <c:cat>
            <c:multiLvlStrRef>
              <c:f>Calculations!$B$10:$B$23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Calculations!$C$10:$C$23</c:f>
              <c:numCache>
                <c:formatCode>\$#,##0.00;\(\$#,##0.00\);\$#,##0.00</c:formatCode>
                <c:ptCount val="12"/>
                <c:pt idx="0">
                  <c:v>270901.55785000004</c:v>
                </c:pt>
                <c:pt idx="1">
                  <c:v>265197.09150000004</c:v>
                </c:pt>
                <c:pt idx="2">
                  <c:v>266281.92305000004</c:v>
                </c:pt>
                <c:pt idx="3">
                  <c:v>250965.1743500001</c:v>
                </c:pt>
                <c:pt idx="4">
                  <c:v>238951.50180000006</c:v>
                </c:pt>
                <c:pt idx="5">
                  <c:v>261533.04815000005</c:v>
                </c:pt>
                <c:pt idx="6">
                  <c:v>261691.03785000008</c:v>
                </c:pt>
                <c:pt idx="7">
                  <c:v>235859.98810000002</c:v>
                </c:pt>
                <c:pt idx="8">
                  <c:v>259140.90840000007</c:v>
                </c:pt>
                <c:pt idx="9">
                  <c:v>246282.31705000004</c:v>
                </c:pt>
                <c:pt idx="10">
                  <c:v>243379.93845000005</c:v>
                </c:pt>
                <c:pt idx="11">
                  <c:v>242637.90595000004</c:v>
                </c:pt>
              </c:numCache>
            </c:numRef>
          </c:val>
          <c:extLst>
            <c:ext xmlns:c16="http://schemas.microsoft.com/office/drawing/2014/chart" uri="{C3380CC4-5D6E-409C-BE32-E72D297353CC}">
              <c16:uniqueId val="{00000004-28B4-4D72-8A9D-AD5C0CF62649}"/>
            </c:ext>
          </c:extLst>
        </c:ser>
        <c:ser>
          <c:idx val="1"/>
          <c:order val="1"/>
          <c:tx>
            <c:strRef>
              <c:f>Calculations!$D$9</c:f>
              <c:strCache>
                <c:ptCount val="1"/>
                <c:pt idx="0">
                  <c:v>Total Cost2</c:v>
                </c:pt>
              </c:strCache>
            </c:strRef>
          </c:tx>
          <c:spPr>
            <a:gradFill>
              <a:gsLst>
                <a:gs pos="34000">
                  <a:srgbClr val="7030A0"/>
                </a:gs>
                <a:gs pos="100000">
                  <a:schemeClr val="tx2"/>
                </a:gs>
                <a:gs pos="33000">
                  <a:srgbClr val="7030A0"/>
                </a:gs>
                <a:gs pos="3000">
                  <a:srgbClr val="7030A0"/>
                </a:gs>
                <a:gs pos="0">
                  <a:srgbClr val="002060"/>
                </a:gs>
              </a:gsLst>
              <a:lin ang="5400000" scaled="0"/>
            </a:gradFill>
            <a:ln>
              <a:noFill/>
            </a:ln>
            <a:effectLst/>
          </c:spPr>
          <c:cat>
            <c:multiLvlStrRef>
              <c:f>Calculations!$B$10:$B$23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Calculations!$D$10:$D$23</c:f>
              <c:numCache>
                <c:formatCode>\$#,##0.00;\(\$#,##0.00\);\$#,##0.00</c:formatCode>
                <c:ptCount val="12"/>
                <c:pt idx="0">
                  <c:v>270901.55785000004</c:v>
                </c:pt>
                <c:pt idx="1">
                  <c:v>265197.09150000004</c:v>
                </c:pt>
                <c:pt idx="2">
                  <c:v>266281.92305000004</c:v>
                </c:pt>
                <c:pt idx="3">
                  <c:v>250965.1743500001</c:v>
                </c:pt>
                <c:pt idx="4">
                  <c:v>238951.50180000006</c:v>
                </c:pt>
                <c:pt idx="5">
                  <c:v>261533.04815000005</c:v>
                </c:pt>
                <c:pt idx="6">
                  <c:v>261691.03785000008</c:v>
                </c:pt>
                <c:pt idx="7">
                  <c:v>235859.98810000002</c:v>
                </c:pt>
                <c:pt idx="8">
                  <c:v>259140.90840000007</c:v>
                </c:pt>
                <c:pt idx="9">
                  <c:v>246282.31705000004</c:v>
                </c:pt>
                <c:pt idx="10">
                  <c:v>243379.93845000005</c:v>
                </c:pt>
                <c:pt idx="11">
                  <c:v>242637.90595000004</c:v>
                </c:pt>
              </c:numCache>
            </c:numRef>
          </c:val>
          <c:extLst>
            <c:ext xmlns:c16="http://schemas.microsoft.com/office/drawing/2014/chart" uri="{C3380CC4-5D6E-409C-BE32-E72D297353CC}">
              <c16:uniqueId val="{00000006-28B4-4D72-8A9D-AD5C0CF62649}"/>
            </c:ext>
          </c:extLst>
        </c:ser>
        <c:dLbls>
          <c:showLegendKey val="0"/>
          <c:showVal val="0"/>
          <c:showCatName val="0"/>
          <c:showSerName val="0"/>
          <c:showPercent val="0"/>
          <c:showBubbleSize val="0"/>
        </c:dLbls>
        <c:axId val="1150150960"/>
        <c:axId val="1150149040"/>
      </c:areaChart>
      <c:catAx>
        <c:axId val="1150150960"/>
        <c:scaling>
          <c:orientation val="minMax"/>
        </c:scaling>
        <c:delete val="1"/>
        <c:axPos val="b"/>
        <c:numFmt formatCode="General" sourceLinked="1"/>
        <c:majorTickMark val="none"/>
        <c:minorTickMark val="none"/>
        <c:tickLblPos val="nextTo"/>
        <c:crossAx val="1150149040"/>
        <c:crosses val="autoZero"/>
        <c:auto val="1"/>
        <c:lblAlgn val="ctr"/>
        <c:lblOffset val="100"/>
        <c:noMultiLvlLbl val="0"/>
      </c:catAx>
      <c:valAx>
        <c:axId val="1150149040"/>
        <c:scaling>
          <c:orientation val="minMax"/>
          <c:max val="300000"/>
          <c:min val="0"/>
        </c:scaling>
        <c:delete val="0"/>
        <c:axPos val="l"/>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150960"/>
        <c:crosses val="autoZero"/>
        <c:crossBetween val="midCat"/>
        <c:minorUnit val="1000"/>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74000">
                  <a:srgbClr val="7030A0"/>
                </a:gs>
                <a:gs pos="0">
                  <a:srgbClr val="002060"/>
                </a:gs>
              </a:gsLst>
              <a:lin ang="5400000" scaled="0"/>
            </a:gradFill>
            <a:ln w="44450">
              <a:solidFill>
                <a:schemeClr val="tx1"/>
              </a:solidFill>
            </a:ln>
          </c:spPr>
          <c:dPt>
            <c:idx val="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1-E299-48A8-9F7D-CD9156397D11}"/>
              </c:ext>
            </c:extLst>
          </c:dPt>
          <c:dPt>
            <c:idx val="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3-E299-48A8-9F7D-CD9156397D11}"/>
              </c:ext>
            </c:extLst>
          </c:dPt>
          <c:dPt>
            <c:idx val="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5-E299-48A8-9F7D-CD9156397D11}"/>
              </c:ext>
            </c:extLst>
          </c:dPt>
          <c:dPt>
            <c:idx val="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7-E299-48A8-9F7D-CD9156397D11}"/>
              </c:ext>
            </c:extLst>
          </c:dPt>
          <c:dPt>
            <c:idx val="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9-E299-48A8-9F7D-CD9156397D11}"/>
              </c:ext>
            </c:extLst>
          </c:dPt>
          <c:dPt>
            <c:idx val="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B-E299-48A8-9F7D-CD9156397D11}"/>
              </c:ext>
            </c:extLst>
          </c:dPt>
          <c:dPt>
            <c:idx val="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D-E299-48A8-9F7D-CD9156397D11}"/>
              </c:ext>
            </c:extLst>
          </c:dPt>
          <c:dPt>
            <c:idx val="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F-E299-48A8-9F7D-CD9156397D11}"/>
              </c:ext>
            </c:extLst>
          </c:dPt>
          <c:dPt>
            <c:idx val="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1-E299-48A8-9F7D-CD9156397D11}"/>
              </c:ext>
            </c:extLst>
          </c:dPt>
          <c:dPt>
            <c:idx val="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3-E299-48A8-9F7D-CD9156397D11}"/>
              </c:ext>
            </c:extLst>
          </c:dPt>
          <c:dPt>
            <c:idx val="1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5-E299-48A8-9F7D-CD9156397D11}"/>
              </c:ext>
            </c:extLst>
          </c:dPt>
          <c:dPt>
            <c:idx val="1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7-E299-48A8-9F7D-CD9156397D11}"/>
              </c:ext>
            </c:extLst>
          </c:dPt>
          <c:dPt>
            <c:idx val="1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9-E299-48A8-9F7D-CD9156397D11}"/>
              </c:ext>
            </c:extLst>
          </c:dPt>
          <c:dPt>
            <c:idx val="1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B-E299-48A8-9F7D-CD9156397D11}"/>
              </c:ext>
            </c:extLst>
          </c:dPt>
          <c:dPt>
            <c:idx val="1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D-E299-48A8-9F7D-CD9156397D11}"/>
              </c:ext>
            </c:extLst>
          </c:dPt>
          <c:dPt>
            <c:idx val="1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F-E299-48A8-9F7D-CD9156397D11}"/>
              </c:ext>
            </c:extLst>
          </c:dPt>
          <c:dPt>
            <c:idx val="1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1-E299-48A8-9F7D-CD9156397D11}"/>
              </c:ext>
            </c:extLst>
          </c:dPt>
          <c:dPt>
            <c:idx val="1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3-E299-48A8-9F7D-CD9156397D11}"/>
              </c:ext>
            </c:extLst>
          </c:dPt>
          <c:dPt>
            <c:idx val="1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5-E299-48A8-9F7D-CD9156397D11}"/>
              </c:ext>
            </c:extLst>
          </c:dPt>
          <c:dPt>
            <c:idx val="1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7-E299-48A8-9F7D-CD9156397D11}"/>
              </c:ext>
            </c:extLst>
          </c:dPt>
          <c:dPt>
            <c:idx val="2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9-E299-48A8-9F7D-CD9156397D11}"/>
              </c:ext>
            </c:extLst>
          </c:dPt>
          <c:dPt>
            <c:idx val="2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B-E299-48A8-9F7D-CD9156397D11}"/>
              </c:ext>
            </c:extLst>
          </c:dPt>
          <c:dPt>
            <c:idx val="2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D-E299-48A8-9F7D-CD9156397D11}"/>
              </c:ext>
            </c:extLst>
          </c:dPt>
          <c:dPt>
            <c:idx val="2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F-E299-48A8-9F7D-CD9156397D11}"/>
              </c:ext>
            </c:extLst>
          </c:dPt>
          <c:dPt>
            <c:idx val="2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1-E299-48A8-9F7D-CD9156397D11}"/>
              </c:ext>
            </c:extLst>
          </c:dPt>
          <c:dPt>
            <c:idx val="2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3-E299-48A8-9F7D-CD9156397D11}"/>
              </c:ext>
            </c:extLst>
          </c:dPt>
          <c:dPt>
            <c:idx val="2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5-E299-48A8-9F7D-CD9156397D11}"/>
              </c:ext>
            </c:extLst>
          </c:dPt>
          <c:dPt>
            <c:idx val="2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7-E299-48A8-9F7D-CD9156397D11}"/>
              </c:ext>
            </c:extLst>
          </c:dPt>
          <c:dPt>
            <c:idx val="2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9-E299-48A8-9F7D-CD9156397D11}"/>
              </c:ext>
            </c:extLst>
          </c:dPt>
          <c:dPt>
            <c:idx val="2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B-E299-48A8-9F7D-CD9156397D11}"/>
              </c:ext>
            </c:extLst>
          </c:dPt>
          <c:dPt>
            <c:idx val="3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D-E299-48A8-9F7D-CD9156397D11}"/>
              </c:ext>
            </c:extLst>
          </c:dPt>
          <c:dPt>
            <c:idx val="3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F-E299-48A8-9F7D-CD9156397D11}"/>
              </c:ext>
            </c:extLst>
          </c:dPt>
          <c:dPt>
            <c:idx val="3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1-E299-48A8-9F7D-CD9156397D11}"/>
              </c:ext>
            </c:extLst>
          </c:dPt>
          <c:dPt>
            <c:idx val="3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3-E299-48A8-9F7D-CD9156397D11}"/>
              </c:ext>
            </c:extLst>
          </c:dPt>
          <c:dPt>
            <c:idx val="3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5-E299-48A8-9F7D-CD9156397D11}"/>
              </c:ext>
            </c:extLst>
          </c:dPt>
          <c:dPt>
            <c:idx val="3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7-E299-48A8-9F7D-CD9156397D11}"/>
              </c:ext>
            </c:extLst>
          </c:dPt>
          <c:dPt>
            <c:idx val="3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9-E299-48A8-9F7D-CD9156397D11}"/>
              </c:ext>
            </c:extLst>
          </c:dPt>
          <c:dPt>
            <c:idx val="3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B-E299-48A8-9F7D-CD9156397D11}"/>
              </c:ext>
            </c:extLst>
          </c:dPt>
          <c:dPt>
            <c:idx val="3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D-E299-48A8-9F7D-CD9156397D11}"/>
              </c:ext>
            </c:extLst>
          </c:dPt>
          <c:dPt>
            <c:idx val="3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F-E299-48A8-9F7D-CD9156397D11}"/>
              </c:ext>
            </c:extLst>
          </c:dPt>
          <c:dPt>
            <c:idx val="4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1-E299-48A8-9F7D-CD9156397D11}"/>
              </c:ext>
            </c:extLst>
          </c:dPt>
          <c:dPt>
            <c:idx val="4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3-E299-48A8-9F7D-CD9156397D11}"/>
              </c:ext>
            </c:extLst>
          </c:dPt>
          <c:dPt>
            <c:idx val="4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5-E299-48A8-9F7D-CD9156397D11}"/>
              </c:ext>
            </c:extLst>
          </c:dPt>
          <c:dPt>
            <c:idx val="4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7-E299-48A8-9F7D-CD9156397D11}"/>
              </c:ext>
            </c:extLst>
          </c:dPt>
          <c:dPt>
            <c:idx val="4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9-E299-48A8-9F7D-CD9156397D11}"/>
              </c:ext>
            </c:extLst>
          </c:dPt>
          <c:dPt>
            <c:idx val="4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B-E299-48A8-9F7D-CD9156397D11}"/>
              </c:ext>
            </c:extLst>
          </c:dPt>
          <c:dPt>
            <c:idx val="4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D-E299-48A8-9F7D-CD9156397D11}"/>
              </c:ext>
            </c:extLst>
          </c:dPt>
          <c:dPt>
            <c:idx val="4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F-E299-48A8-9F7D-CD9156397D11}"/>
              </c:ext>
            </c:extLst>
          </c:dPt>
          <c:dPt>
            <c:idx val="4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1-E299-48A8-9F7D-CD9156397D11}"/>
              </c:ext>
            </c:extLst>
          </c:dPt>
          <c:dPt>
            <c:idx val="4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3-E299-48A8-9F7D-CD9156397D11}"/>
              </c:ext>
            </c:extLst>
          </c:dPt>
          <c:dPt>
            <c:idx val="5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5-E299-48A8-9F7D-CD9156397D11}"/>
              </c:ext>
            </c:extLst>
          </c:dPt>
          <c:dPt>
            <c:idx val="5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7-E299-48A8-9F7D-CD9156397D11}"/>
              </c:ext>
            </c:extLst>
          </c:dPt>
          <c:dPt>
            <c:idx val="5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9-E299-48A8-9F7D-CD9156397D11}"/>
              </c:ext>
            </c:extLst>
          </c:dPt>
          <c:dPt>
            <c:idx val="5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B-E299-48A8-9F7D-CD9156397D11}"/>
              </c:ext>
            </c:extLst>
          </c:dPt>
          <c:dPt>
            <c:idx val="5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D-E299-48A8-9F7D-CD9156397D11}"/>
              </c:ext>
            </c:extLst>
          </c:dPt>
          <c:dPt>
            <c:idx val="5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F-E299-48A8-9F7D-CD9156397D11}"/>
              </c:ext>
            </c:extLst>
          </c:dPt>
          <c:dPt>
            <c:idx val="5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71-E299-48A8-9F7D-CD9156397D11}"/>
              </c:ext>
            </c:extLst>
          </c:dPt>
          <c:val>
            <c:numRef>
              <c:f>Calculations!$AN$61:$AN$117</c:f>
              <c:numCache>
                <c:formatCode>General</c:formatCode>
                <c:ptCount val="5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numCache>
            </c:numRef>
          </c:val>
          <c:extLst>
            <c:ext xmlns:c16="http://schemas.microsoft.com/office/drawing/2014/chart" uri="{C3380CC4-5D6E-409C-BE32-E72D297353CC}">
              <c16:uniqueId val="{00000072-E299-48A8-9F7D-CD9156397D11}"/>
            </c:ext>
          </c:extLst>
        </c:ser>
        <c:dLbls>
          <c:showLegendKey val="0"/>
          <c:showVal val="0"/>
          <c:showCatName val="0"/>
          <c:showSerName val="0"/>
          <c:showPercent val="0"/>
          <c:showBubbleSize val="0"/>
          <c:showLeaderLines val="1"/>
        </c:dLbls>
        <c:firstSliceAng val="0"/>
        <c:holeSize val="75"/>
      </c:doughnutChart>
      <c:doughnutChart>
        <c:varyColors val="1"/>
        <c:ser>
          <c:idx val="1"/>
          <c:order val="1"/>
          <c:dPt>
            <c:idx val="0"/>
            <c:bubble3D val="0"/>
            <c:spPr>
              <a:noFill/>
              <a:ln w="19050">
                <a:noFill/>
              </a:ln>
              <a:effectLst/>
            </c:spPr>
            <c:extLst>
              <c:ext xmlns:c16="http://schemas.microsoft.com/office/drawing/2014/chart" uri="{C3380CC4-5D6E-409C-BE32-E72D297353CC}">
                <c16:uniqueId val="{00000074-E299-48A8-9F7D-CD9156397D11}"/>
              </c:ext>
            </c:extLst>
          </c:dPt>
          <c:dPt>
            <c:idx val="1"/>
            <c:bubble3D val="0"/>
            <c:spPr>
              <a:solidFill>
                <a:schemeClr val="tx1">
                  <a:alpha val="80000"/>
                </a:schemeClr>
              </a:solidFill>
              <a:ln w="19050">
                <a:noFill/>
              </a:ln>
              <a:effectLst/>
            </c:spPr>
            <c:extLst>
              <c:ext xmlns:c16="http://schemas.microsoft.com/office/drawing/2014/chart" uri="{C3380CC4-5D6E-409C-BE32-E72D297353CC}">
                <c16:uniqueId val="{00000076-E299-48A8-9F7D-CD9156397D11}"/>
              </c:ext>
            </c:extLst>
          </c:dPt>
          <c:val>
            <c:numRef>
              <c:f>(Calculations!$AH$66,Calculations!$AH$69)</c:f>
              <c:numCache>
                <c:formatCode>0%</c:formatCode>
                <c:ptCount val="2"/>
                <c:pt idx="0">
                  <c:v>0.64809709902891532</c:v>
                </c:pt>
                <c:pt idx="1">
                  <c:v>0.35190290097108468</c:v>
                </c:pt>
              </c:numCache>
            </c:numRef>
          </c:val>
          <c:extLst>
            <c:ext xmlns:c16="http://schemas.microsoft.com/office/drawing/2014/chart" uri="{C3380CC4-5D6E-409C-BE32-E72D297353CC}">
              <c16:uniqueId val="{00000077-E299-48A8-9F7D-CD9156397D11}"/>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[Task__5.xlsx]Calculations!PivotTable3</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1056984710136"/>
          <c:y val="4.2380553125303783E-2"/>
          <c:w val="0.83571244230517305"/>
          <c:h val="0.83024691358024694"/>
        </c:manualLayout>
      </c:layout>
      <c:barChart>
        <c:barDir val="col"/>
        <c:grouping val="clustered"/>
        <c:varyColors val="0"/>
        <c:ser>
          <c:idx val="0"/>
          <c:order val="0"/>
          <c:tx>
            <c:strRef>
              <c:f>Calculations!$J$8</c:f>
              <c:strCache>
                <c:ptCount val="1"/>
                <c:pt idx="0">
                  <c:v>Total</c:v>
                </c:pt>
              </c:strCache>
            </c:strRef>
          </c:tx>
          <c:spPr>
            <a:solidFill>
              <a:srgbClr val="7030A0"/>
            </a:solidFill>
            <a:ln>
              <a:noFill/>
            </a:ln>
            <a:effectLst/>
          </c:spPr>
          <c:invertIfNegative val="0"/>
          <c:cat>
            <c:multiLvlStrRef>
              <c:f>Calculations!$I$9:$I$22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Calculations!$J$9:$J$22</c:f>
              <c:numCache>
                <c:formatCode>0.00%</c:formatCode>
                <c:ptCount val="12"/>
                <c:pt idx="1">
                  <c:v>-2.1057340516139087E-2</c:v>
                </c:pt>
                <c:pt idx="2">
                  <c:v>4.0906615674553976E-3</c:v>
                </c:pt>
                <c:pt idx="3">
                  <c:v>-5.7520797974423131E-2</c:v>
                </c:pt>
                <c:pt idx="4">
                  <c:v>-4.786987908228886E-2</c:v>
                </c:pt>
                <c:pt idx="5">
                  <c:v>9.4502634132429569E-2</c:v>
                </c:pt>
                <c:pt idx="6">
                  <c:v>6.040907683277603E-4</c:v>
                </c:pt>
                <c:pt idx="7">
                  <c:v>-9.8708194068175478E-2</c:v>
                </c:pt>
                <c:pt idx="8">
                  <c:v>9.8706527069480743E-2</c:v>
                </c:pt>
                <c:pt idx="9">
                  <c:v>-4.9620075152904834E-2</c:v>
                </c:pt>
                <c:pt idx="10">
                  <c:v>-1.1784762441595665E-2</c:v>
                </c:pt>
                <c:pt idx="11">
                  <c:v>-3.0488646875569997E-3</c:v>
                </c:pt>
              </c:numCache>
            </c:numRef>
          </c:val>
          <c:extLst>
            <c:ext xmlns:c16="http://schemas.microsoft.com/office/drawing/2014/chart" uri="{C3380CC4-5D6E-409C-BE32-E72D297353CC}">
              <c16:uniqueId val="{00000000-7BFF-4095-B15C-063DC2473727}"/>
            </c:ext>
          </c:extLst>
        </c:ser>
        <c:dLbls>
          <c:showLegendKey val="0"/>
          <c:showVal val="0"/>
          <c:showCatName val="0"/>
          <c:showSerName val="0"/>
          <c:showPercent val="0"/>
          <c:showBubbleSize val="0"/>
        </c:dLbls>
        <c:gapWidth val="219"/>
        <c:overlap val="-27"/>
        <c:axId val="1141527536"/>
        <c:axId val="1141525136"/>
      </c:barChart>
      <c:catAx>
        <c:axId val="1141527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141525136"/>
        <c:crosses val="autoZero"/>
        <c:auto val="1"/>
        <c:lblAlgn val="ctr"/>
        <c:lblOffset val="100"/>
        <c:noMultiLvlLbl val="0"/>
      </c:catAx>
      <c:valAx>
        <c:axId val="1141525136"/>
        <c:scaling>
          <c:orientation val="minMax"/>
          <c:max val="0.25"/>
          <c:min val="-0.15000000000000002"/>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527536"/>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doughnutChart>
        <c:varyColors val="1"/>
        <c:ser>
          <c:idx val="1"/>
          <c:order val="0"/>
          <c:spPr>
            <a:ln>
              <a:noFill/>
            </a:ln>
          </c:spPr>
          <c:dPt>
            <c:idx val="0"/>
            <c:bubble3D val="0"/>
            <c:spPr>
              <a:solidFill>
                <a:srgbClr val="7030A0"/>
              </a:solidFill>
              <a:ln>
                <a:noFill/>
              </a:ln>
            </c:spPr>
            <c:extLst>
              <c:ext xmlns:c16="http://schemas.microsoft.com/office/drawing/2014/chart" uri="{C3380CC4-5D6E-409C-BE32-E72D297353CC}">
                <c16:uniqueId val="{0000001E-B8B9-458E-B3DD-287AA0839A3B}"/>
              </c:ext>
            </c:extLst>
          </c:dPt>
          <c:dPt>
            <c:idx val="1"/>
            <c:bubble3D val="0"/>
            <c:spPr>
              <a:solidFill>
                <a:srgbClr val="BD8CF8"/>
              </a:solidFill>
              <a:ln>
                <a:noFill/>
              </a:ln>
            </c:spPr>
            <c:extLst>
              <c:ext xmlns:c16="http://schemas.microsoft.com/office/drawing/2014/chart" uri="{C3380CC4-5D6E-409C-BE32-E72D297353CC}">
                <c16:uniqueId val="{0000001F-B8B9-458E-B3DD-287AA0839A3B}"/>
              </c:ext>
            </c:extLst>
          </c:dPt>
          <c:dPt>
            <c:idx val="2"/>
            <c:bubble3D val="0"/>
            <c:spPr>
              <a:solidFill>
                <a:schemeClr val="accent5">
                  <a:lumMod val="20000"/>
                  <a:lumOff val="80000"/>
                </a:schemeClr>
              </a:solidFill>
              <a:ln>
                <a:noFill/>
              </a:ln>
            </c:spPr>
            <c:extLst>
              <c:ext xmlns:c16="http://schemas.microsoft.com/office/drawing/2014/chart" uri="{C3380CC4-5D6E-409C-BE32-E72D297353CC}">
                <c16:uniqueId val="{0000001D-B8B9-458E-B3DD-287AA0839A3B}"/>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00-B8B9-458E-B3DD-287AA0839A3B}"/>
            </c:ext>
          </c:extLst>
        </c:ser>
        <c:ser>
          <c:idx val="2"/>
          <c:order val="1"/>
          <c:spPr>
            <a:ln>
              <a:noFill/>
            </a:ln>
          </c:spPr>
          <c:dPt>
            <c:idx val="0"/>
            <c:bubble3D val="0"/>
            <c:spPr>
              <a:solidFill>
                <a:srgbClr val="7030A0"/>
              </a:solidFill>
              <a:ln w="19050">
                <a:noFill/>
              </a:ln>
              <a:effectLst/>
            </c:spPr>
            <c:extLst>
              <c:ext xmlns:c16="http://schemas.microsoft.com/office/drawing/2014/chart" uri="{C3380CC4-5D6E-409C-BE32-E72D297353CC}">
                <c16:uniqueId val="{00000002-B8B9-458E-B3DD-287AA0839A3B}"/>
              </c:ext>
            </c:extLst>
          </c:dPt>
          <c:dPt>
            <c:idx val="1"/>
            <c:bubble3D val="0"/>
            <c:spPr>
              <a:solidFill>
                <a:srgbClr val="BD8CF8"/>
              </a:solidFill>
              <a:ln w="19050">
                <a:noFill/>
              </a:ln>
              <a:effectLst/>
            </c:spPr>
            <c:extLst>
              <c:ext xmlns:c16="http://schemas.microsoft.com/office/drawing/2014/chart" uri="{C3380CC4-5D6E-409C-BE32-E72D297353CC}">
                <c16:uniqueId val="{00000004-B8B9-458E-B3DD-287AA0839A3B}"/>
              </c:ext>
            </c:extLst>
          </c:dPt>
          <c:dPt>
            <c:idx val="2"/>
            <c:bubble3D val="0"/>
            <c:spPr>
              <a:solidFill>
                <a:schemeClr val="accent5">
                  <a:lumMod val="20000"/>
                  <a:lumOff val="80000"/>
                </a:schemeClr>
              </a:solidFill>
              <a:ln w="19050">
                <a:noFill/>
              </a:ln>
              <a:effectLst/>
            </c:spPr>
            <c:extLst>
              <c:ext xmlns:c16="http://schemas.microsoft.com/office/drawing/2014/chart" uri="{C3380CC4-5D6E-409C-BE32-E72D297353CC}">
                <c16:uniqueId val="{00000006-B8B9-458E-B3DD-287AA0839A3B}"/>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07-B8B9-458E-B3DD-287AA0839A3B}"/>
            </c:ext>
          </c:extLst>
        </c:ser>
        <c:ser>
          <c:idx val="3"/>
          <c:order val="2"/>
          <c:spPr>
            <a:ln>
              <a:noFill/>
            </a:ln>
          </c:spPr>
          <c:dPt>
            <c:idx val="0"/>
            <c:bubble3D val="0"/>
            <c:spPr>
              <a:solidFill>
                <a:srgbClr val="7030A0"/>
              </a:solidFill>
              <a:ln w="19050">
                <a:noFill/>
              </a:ln>
              <a:effectLst/>
            </c:spPr>
            <c:extLst>
              <c:ext xmlns:c16="http://schemas.microsoft.com/office/drawing/2014/chart" uri="{C3380CC4-5D6E-409C-BE32-E72D297353CC}">
                <c16:uniqueId val="{00000009-B8B9-458E-B3DD-287AA0839A3B}"/>
              </c:ext>
            </c:extLst>
          </c:dPt>
          <c:dPt>
            <c:idx val="1"/>
            <c:bubble3D val="0"/>
            <c:spPr>
              <a:solidFill>
                <a:srgbClr val="BD8CF8"/>
              </a:solidFill>
              <a:ln w="19050">
                <a:noFill/>
              </a:ln>
              <a:effectLst/>
            </c:spPr>
            <c:extLst>
              <c:ext xmlns:c16="http://schemas.microsoft.com/office/drawing/2014/chart" uri="{C3380CC4-5D6E-409C-BE32-E72D297353CC}">
                <c16:uniqueId val="{0000000B-B8B9-458E-B3DD-287AA0839A3B}"/>
              </c:ext>
            </c:extLst>
          </c:dPt>
          <c:dPt>
            <c:idx val="2"/>
            <c:bubble3D val="0"/>
            <c:spPr>
              <a:noFill/>
              <a:ln w="19050">
                <a:noFill/>
              </a:ln>
              <a:effectLst/>
            </c:spPr>
            <c:extLst>
              <c:ext xmlns:c16="http://schemas.microsoft.com/office/drawing/2014/chart" uri="{C3380CC4-5D6E-409C-BE32-E72D297353CC}">
                <c16:uniqueId val="{0000000D-B8B9-458E-B3DD-287AA0839A3B}"/>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0E-B8B9-458E-B3DD-287AA0839A3B}"/>
            </c:ext>
          </c:extLst>
        </c:ser>
        <c:ser>
          <c:idx val="4"/>
          <c:order val="3"/>
          <c:spPr>
            <a:ln>
              <a:noFill/>
            </a:ln>
          </c:spPr>
          <c:dPt>
            <c:idx val="0"/>
            <c:bubble3D val="0"/>
            <c:spPr>
              <a:solidFill>
                <a:srgbClr val="7030A0"/>
              </a:solidFill>
              <a:ln w="19050">
                <a:noFill/>
              </a:ln>
              <a:effectLst/>
            </c:spPr>
            <c:extLst>
              <c:ext xmlns:c16="http://schemas.microsoft.com/office/drawing/2014/chart" uri="{C3380CC4-5D6E-409C-BE32-E72D297353CC}">
                <c16:uniqueId val="{00000010-B8B9-458E-B3DD-287AA0839A3B}"/>
              </c:ext>
            </c:extLst>
          </c:dPt>
          <c:dPt>
            <c:idx val="1"/>
            <c:bubble3D val="0"/>
            <c:spPr>
              <a:noFill/>
              <a:ln w="19050">
                <a:noFill/>
              </a:ln>
              <a:effectLst/>
            </c:spPr>
            <c:extLst>
              <c:ext xmlns:c16="http://schemas.microsoft.com/office/drawing/2014/chart" uri="{C3380CC4-5D6E-409C-BE32-E72D297353CC}">
                <c16:uniqueId val="{00000012-B8B9-458E-B3DD-287AA0839A3B}"/>
              </c:ext>
            </c:extLst>
          </c:dPt>
          <c:dPt>
            <c:idx val="2"/>
            <c:bubble3D val="0"/>
            <c:spPr>
              <a:noFill/>
              <a:ln w="19050">
                <a:noFill/>
              </a:ln>
              <a:effectLst/>
            </c:spPr>
            <c:extLst>
              <c:ext xmlns:c16="http://schemas.microsoft.com/office/drawing/2014/chart" uri="{C3380CC4-5D6E-409C-BE32-E72D297353CC}">
                <c16:uniqueId val="{00000014-B8B9-458E-B3DD-287AA0839A3B}"/>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15-B8B9-458E-B3DD-287AA0839A3B}"/>
            </c:ext>
          </c:extLst>
        </c:ser>
        <c:ser>
          <c:idx val="0"/>
          <c:order val="4"/>
          <c:spPr>
            <a:noFill/>
            <a:ln>
              <a:noFill/>
            </a:ln>
          </c:spPr>
          <c:dPt>
            <c:idx val="0"/>
            <c:bubble3D val="0"/>
            <c:spPr>
              <a:noFill/>
              <a:ln w="19050">
                <a:noFill/>
              </a:ln>
              <a:effectLst/>
            </c:spPr>
            <c:extLst>
              <c:ext xmlns:c16="http://schemas.microsoft.com/office/drawing/2014/chart" uri="{C3380CC4-5D6E-409C-BE32-E72D297353CC}">
                <c16:uniqueId val="{00000017-B8B9-458E-B3DD-287AA0839A3B}"/>
              </c:ext>
            </c:extLst>
          </c:dPt>
          <c:dPt>
            <c:idx val="1"/>
            <c:bubble3D val="0"/>
            <c:spPr>
              <a:noFill/>
              <a:ln w="19050">
                <a:noFill/>
              </a:ln>
              <a:effectLst/>
            </c:spPr>
            <c:extLst>
              <c:ext xmlns:c16="http://schemas.microsoft.com/office/drawing/2014/chart" uri="{C3380CC4-5D6E-409C-BE32-E72D297353CC}">
                <c16:uniqueId val="{00000019-B8B9-458E-B3DD-287AA0839A3B}"/>
              </c:ext>
            </c:extLst>
          </c:dPt>
          <c:dPt>
            <c:idx val="2"/>
            <c:bubble3D val="0"/>
            <c:spPr>
              <a:noFill/>
              <a:ln w="19050">
                <a:noFill/>
              </a:ln>
              <a:effectLst/>
            </c:spPr>
            <c:extLst>
              <c:ext xmlns:c16="http://schemas.microsoft.com/office/drawing/2014/chart" uri="{C3380CC4-5D6E-409C-BE32-E72D297353CC}">
                <c16:uniqueId val="{0000001B-B8B9-458E-B3DD-287AA0839A3B}"/>
              </c:ext>
            </c:extLst>
          </c:dPt>
          <c:dLbls>
            <c:dLbl>
              <c:idx val="0"/>
              <c:layout>
                <c:manualLayout>
                  <c:x val="6.9444538316830437E-2"/>
                  <c:y val="-5.1742919389978215E-3"/>
                </c:manualLayout>
              </c:layout>
              <c:spPr>
                <a:noFill/>
                <a:ln>
                  <a:noFill/>
                </a:ln>
                <a:effectLst/>
              </c:spPr>
              <c:txPr>
                <a:bodyPr wrap="square" lIns="38100" tIns="19050" rIns="38100" bIns="19050" anchor="ctr">
                  <a:spAutoFit/>
                </a:bodyPr>
                <a:lstStyle/>
                <a:p>
                  <a:pPr>
                    <a:defRPr sz="950" b="1">
                      <a:solidFill>
                        <a:srgbClr val="7030A0"/>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7-B8B9-458E-B3DD-287AA0839A3B}"/>
                </c:ext>
              </c:extLst>
            </c:dLbl>
            <c:dLbl>
              <c:idx val="1"/>
              <c:layout>
                <c:manualLayout>
                  <c:x val="-4.3264280806100938E-2"/>
                  <c:y val="0"/>
                </c:manualLayout>
              </c:layout>
              <c:spPr>
                <a:noFill/>
                <a:ln>
                  <a:noFill/>
                </a:ln>
                <a:effectLst/>
              </c:spPr>
              <c:txPr>
                <a:bodyPr wrap="square" lIns="38100" tIns="19050" rIns="38100" bIns="19050" anchor="ctr">
                  <a:spAutoFit/>
                </a:bodyPr>
                <a:lstStyle/>
                <a:p>
                  <a:pPr>
                    <a:defRPr sz="950" b="1">
                      <a:solidFill>
                        <a:srgbClr val="BD8CF8"/>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9-B8B9-458E-B3DD-287AA0839A3B}"/>
                </c:ext>
              </c:extLst>
            </c:dLbl>
            <c:dLbl>
              <c:idx val="2"/>
              <c:layout>
                <c:manualLayout>
                  <c:x val="-2.1459227467811225E-2"/>
                  <c:y val="5.4466230936819045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B-B8B9-458E-B3DD-287AA0839A3B}"/>
                </c:ext>
              </c:extLst>
            </c:dLbl>
            <c:spPr>
              <a:noFill/>
              <a:ln>
                <a:noFill/>
              </a:ln>
              <a:effectLst/>
            </c:spPr>
            <c:txPr>
              <a:bodyPr wrap="square" lIns="38100" tIns="19050" rIns="38100" bIns="19050" anchor="ctr">
                <a:spAutoFit/>
              </a:bodyPr>
              <a:lstStyle/>
              <a:p>
                <a:pPr>
                  <a:defRPr b="1">
                    <a:solidFill>
                      <a:schemeClr val="accent5">
                        <a:lumMod val="20000"/>
                        <a:lumOff val="80000"/>
                      </a:schemeClr>
                    </a:solidFill>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1C-B8B9-458E-B3DD-287AA0839A3B}"/>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[Task__5.xlsx]Calculations!PivotTable1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Calculations!$C$9</c:f>
              <c:strCache>
                <c:ptCount val="1"/>
                <c:pt idx="0">
                  <c:v>Total Cost</c:v>
                </c:pt>
              </c:strCache>
            </c:strRef>
          </c:tx>
          <c:spPr>
            <a:solidFill>
              <a:schemeClr val="accent1"/>
            </a:solidFill>
            <a:ln>
              <a:noFill/>
            </a:ln>
            <a:effectLst/>
          </c:spPr>
          <c:cat>
            <c:multiLvlStrRef>
              <c:f>Calculations!$B$10:$B$23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Calculations!$C$10:$C$23</c:f>
              <c:numCache>
                <c:formatCode>\$#,##0.00;\(\$#,##0.00\);\$#,##0.00</c:formatCode>
                <c:ptCount val="12"/>
                <c:pt idx="0">
                  <c:v>270901.55785000004</c:v>
                </c:pt>
                <c:pt idx="1">
                  <c:v>265197.09150000004</c:v>
                </c:pt>
                <c:pt idx="2">
                  <c:v>266281.92305000004</c:v>
                </c:pt>
                <c:pt idx="3">
                  <c:v>250965.1743500001</c:v>
                </c:pt>
                <c:pt idx="4">
                  <c:v>238951.50180000006</c:v>
                </c:pt>
                <c:pt idx="5">
                  <c:v>261533.04815000005</c:v>
                </c:pt>
                <c:pt idx="6">
                  <c:v>261691.03785000008</c:v>
                </c:pt>
                <c:pt idx="7">
                  <c:v>235859.98810000002</c:v>
                </c:pt>
                <c:pt idx="8">
                  <c:v>259140.90840000007</c:v>
                </c:pt>
                <c:pt idx="9">
                  <c:v>246282.31705000004</c:v>
                </c:pt>
                <c:pt idx="10">
                  <c:v>243379.93845000005</c:v>
                </c:pt>
                <c:pt idx="11">
                  <c:v>242637.90595000004</c:v>
                </c:pt>
              </c:numCache>
            </c:numRef>
          </c:val>
          <c:extLst>
            <c:ext xmlns:c16="http://schemas.microsoft.com/office/drawing/2014/chart" uri="{C3380CC4-5D6E-409C-BE32-E72D297353CC}">
              <c16:uniqueId val="{00000000-5287-486E-956C-C6C0B1E2697B}"/>
            </c:ext>
          </c:extLst>
        </c:ser>
        <c:ser>
          <c:idx val="1"/>
          <c:order val="1"/>
          <c:tx>
            <c:strRef>
              <c:f>Calculations!$D$9</c:f>
              <c:strCache>
                <c:ptCount val="1"/>
                <c:pt idx="0">
                  <c:v>Total Cost2</c:v>
                </c:pt>
              </c:strCache>
            </c:strRef>
          </c:tx>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cat>
            <c:multiLvlStrRef>
              <c:f>Calculations!$B$10:$B$23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Calculations!$D$10:$D$23</c:f>
              <c:numCache>
                <c:formatCode>\$#,##0.00;\(\$#,##0.00\);\$#,##0.00</c:formatCode>
                <c:ptCount val="12"/>
                <c:pt idx="0">
                  <c:v>270901.55785000004</c:v>
                </c:pt>
                <c:pt idx="1">
                  <c:v>265197.09150000004</c:v>
                </c:pt>
                <c:pt idx="2">
                  <c:v>266281.92305000004</c:v>
                </c:pt>
                <c:pt idx="3">
                  <c:v>250965.1743500001</c:v>
                </c:pt>
                <c:pt idx="4">
                  <c:v>238951.50180000006</c:v>
                </c:pt>
                <c:pt idx="5">
                  <c:v>261533.04815000005</c:v>
                </c:pt>
                <c:pt idx="6">
                  <c:v>261691.03785000008</c:v>
                </c:pt>
                <c:pt idx="7">
                  <c:v>235859.98810000002</c:v>
                </c:pt>
                <c:pt idx="8">
                  <c:v>259140.90840000007</c:v>
                </c:pt>
                <c:pt idx="9">
                  <c:v>246282.31705000004</c:v>
                </c:pt>
                <c:pt idx="10">
                  <c:v>243379.93845000005</c:v>
                </c:pt>
                <c:pt idx="11">
                  <c:v>242637.90595000004</c:v>
                </c:pt>
              </c:numCache>
            </c:numRef>
          </c:val>
          <c:extLst>
            <c:ext xmlns:c16="http://schemas.microsoft.com/office/drawing/2014/chart" uri="{C3380CC4-5D6E-409C-BE32-E72D297353CC}">
              <c16:uniqueId val="{00000002-5287-486E-956C-C6C0B1E2697B}"/>
            </c:ext>
          </c:extLst>
        </c:ser>
        <c:dLbls>
          <c:showLegendKey val="0"/>
          <c:showVal val="0"/>
          <c:showCatName val="0"/>
          <c:showSerName val="0"/>
          <c:showPercent val="0"/>
          <c:showBubbleSize val="0"/>
        </c:dLbls>
        <c:axId val="1150150960"/>
        <c:axId val="1150149040"/>
      </c:areaChart>
      <c:catAx>
        <c:axId val="1150150960"/>
        <c:scaling>
          <c:orientation val="minMax"/>
        </c:scaling>
        <c:delete val="1"/>
        <c:axPos val="b"/>
        <c:numFmt formatCode="General" sourceLinked="1"/>
        <c:majorTickMark val="none"/>
        <c:minorTickMark val="none"/>
        <c:tickLblPos val="nextTo"/>
        <c:crossAx val="1150149040"/>
        <c:crosses val="autoZero"/>
        <c:auto val="1"/>
        <c:lblAlgn val="ctr"/>
        <c:lblOffset val="100"/>
        <c:noMultiLvlLbl val="0"/>
      </c:catAx>
      <c:valAx>
        <c:axId val="1150149040"/>
        <c:scaling>
          <c:orientation val="minMax"/>
          <c:min val="0"/>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0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[Task__5.xlsx]Calculations!PivotTable3</c:name>
    <c:fmtId val="1"/>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Calculations!$J$8</c:f>
              <c:strCache>
                <c:ptCount val="1"/>
                <c:pt idx="0">
                  <c:v>Total</c:v>
                </c:pt>
              </c:strCache>
            </c:strRef>
          </c:tx>
          <c:invertIfNegative val="0"/>
          <c:cat>
            <c:multiLvlStrRef>
              <c:f>Calculations!$I$9:$I$22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Calculations!$J$9:$J$22</c:f>
              <c:numCache>
                <c:formatCode>0.00%</c:formatCode>
                <c:ptCount val="12"/>
                <c:pt idx="1">
                  <c:v>-2.1057340516139087E-2</c:v>
                </c:pt>
                <c:pt idx="2">
                  <c:v>4.0906615674553976E-3</c:v>
                </c:pt>
                <c:pt idx="3">
                  <c:v>-5.7520797974423131E-2</c:v>
                </c:pt>
                <c:pt idx="4">
                  <c:v>-4.786987908228886E-2</c:v>
                </c:pt>
                <c:pt idx="5">
                  <c:v>9.4502634132429569E-2</c:v>
                </c:pt>
                <c:pt idx="6">
                  <c:v>6.040907683277603E-4</c:v>
                </c:pt>
                <c:pt idx="7">
                  <c:v>-9.8708194068175478E-2</c:v>
                </c:pt>
                <c:pt idx="8">
                  <c:v>9.8706527069480743E-2</c:v>
                </c:pt>
                <c:pt idx="9">
                  <c:v>-4.9620075152904834E-2</c:v>
                </c:pt>
                <c:pt idx="10">
                  <c:v>-1.1784762441595665E-2</c:v>
                </c:pt>
                <c:pt idx="11">
                  <c:v>-3.0488646875569997E-3</c:v>
                </c:pt>
              </c:numCache>
            </c:numRef>
          </c:val>
          <c:extLst>
            <c:ext xmlns:c16="http://schemas.microsoft.com/office/drawing/2014/chart" uri="{C3380CC4-5D6E-409C-BE32-E72D297353CC}">
              <c16:uniqueId val="{00000000-F6C3-4D78-B974-0B44CD7F55D3}"/>
            </c:ext>
          </c:extLst>
        </c:ser>
        <c:dLbls>
          <c:showLegendKey val="0"/>
          <c:showVal val="0"/>
          <c:showCatName val="0"/>
          <c:showSerName val="0"/>
          <c:showPercent val="0"/>
          <c:showBubbleSize val="0"/>
        </c:dLbls>
        <c:gapWidth val="219"/>
        <c:overlap val="-27"/>
        <c:axId val="1141527536"/>
        <c:axId val="1141525136"/>
      </c:barChart>
      <c:catAx>
        <c:axId val="1141527536"/>
        <c:scaling>
          <c:orientation val="minMax"/>
        </c:scaling>
        <c:delete val="0"/>
        <c:axPos val="b"/>
        <c:numFmt formatCode="General" sourceLinked="1"/>
        <c:majorTickMark val="none"/>
        <c:minorTickMark val="none"/>
        <c:tickLblPos val="nextTo"/>
        <c:txPr>
          <a:bodyPr rot="-5400000" vert="horz" anchor="ctr" anchorCtr="1"/>
          <a:lstStyle/>
          <a:p>
            <a:pPr>
              <a:defRPr/>
            </a:pPr>
            <a:endParaRPr lang="en-US"/>
          </a:p>
        </c:txPr>
        <c:crossAx val="1141525136"/>
        <c:crosses val="autoZero"/>
        <c:auto val="1"/>
        <c:lblAlgn val="ctr"/>
        <c:lblOffset val="100"/>
        <c:noMultiLvlLbl val="0"/>
      </c:catAx>
      <c:valAx>
        <c:axId val="1141525136"/>
        <c:scaling>
          <c:orientation val="minMax"/>
          <c:min val="-0.25"/>
        </c:scaling>
        <c:delete val="0"/>
        <c:axPos val="l"/>
        <c:majorGridlines/>
        <c:numFmt formatCode="0.00%" sourceLinked="1"/>
        <c:majorTickMark val="out"/>
        <c:minorTickMark val="none"/>
        <c:tickLblPos val="nextTo"/>
        <c:crossAx val="114152753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[Task__5.xlsx]Calculations!PivotTable5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Calculations!$W$8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Calculations!$V$9:$V$14</c:f>
              <c:strCache>
                <c:ptCount val="5"/>
                <c:pt idx="0">
                  <c:v>B1001</c:v>
                </c:pt>
                <c:pt idx="1">
                  <c:v>B1010</c:v>
                </c:pt>
                <c:pt idx="2">
                  <c:v>B1008</c:v>
                </c:pt>
                <c:pt idx="3">
                  <c:v>B1004</c:v>
                </c:pt>
                <c:pt idx="4">
                  <c:v>B1006</c:v>
                </c:pt>
              </c:strCache>
            </c:strRef>
          </c:cat>
          <c:val>
            <c:numRef>
              <c:f>Calculations!$W$9:$W$14</c:f>
              <c:numCache>
                <c:formatCode>"$"#,##0</c:formatCode>
                <c:ptCount val="5"/>
                <c:pt idx="0">
                  <c:v>328278.63860000001</c:v>
                </c:pt>
                <c:pt idx="1">
                  <c:v>322313.69555000012</c:v>
                </c:pt>
                <c:pt idx="2">
                  <c:v>288436.81735000003</c:v>
                </c:pt>
                <c:pt idx="3">
                  <c:v>279711.11410000006</c:v>
                </c:pt>
                <c:pt idx="4">
                  <c:v>278862.86780000007</c:v>
                </c:pt>
              </c:numCache>
            </c:numRef>
          </c:val>
          <c:extLst>
            <c:ext xmlns:c16="http://schemas.microsoft.com/office/drawing/2014/chart" uri="{C3380CC4-5D6E-409C-BE32-E72D297353CC}">
              <c16:uniqueId val="{00000000-A833-4B07-A8EA-A065D824A578}"/>
            </c:ext>
          </c:extLst>
        </c:ser>
        <c:dLbls>
          <c:dLblPos val="outEnd"/>
          <c:showLegendKey val="0"/>
          <c:showVal val="1"/>
          <c:showCatName val="0"/>
          <c:showSerName val="0"/>
          <c:showPercent val="0"/>
          <c:showBubbleSize val="0"/>
        </c:dLbls>
        <c:gapWidth val="182"/>
        <c:axId val="670770176"/>
        <c:axId val="670770656"/>
      </c:barChart>
      <c:catAx>
        <c:axId val="67077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770656"/>
        <c:crosses val="autoZero"/>
        <c:auto val="1"/>
        <c:lblAlgn val="ctr"/>
        <c:lblOffset val="100"/>
        <c:noMultiLvlLbl val="0"/>
      </c:catAx>
      <c:valAx>
        <c:axId val="670770656"/>
        <c:scaling>
          <c:orientation val="minMax"/>
        </c:scaling>
        <c:delete val="1"/>
        <c:axPos val="b"/>
        <c:numFmt formatCode="&quot;$&quot;#,##0" sourceLinked="1"/>
        <c:majorTickMark val="none"/>
        <c:minorTickMark val="none"/>
        <c:tickLblPos val="nextTo"/>
        <c:crossAx val="67077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[Task__5.xlsx]Calculations!PivotTable17</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gradFill>
            <a:gsLst>
              <a:gs pos="63000">
                <a:schemeClr val="accent5">
                  <a:lumMod val="60000"/>
                  <a:lumOff val="40000"/>
                </a:schemeClr>
              </a:gs>
              <a:gs pos="39000">
                <a:schemeClr val="accent5">
                  <a:lumMod val="75000"/>
                </a:schemeClr>
              </a:gs>
              <a:gs pos="0">
                <a:schemeClr val="accent5">
                  <a:lumMod val="50000"/>
                </a:schemeClr>
              </a:gs>
              <a:gs pos="90750">
                <a:schemeClr val="accent5">
                  <a:lumMod val="20000"/>
                  <a:lumOff val="80000"/>
                </a:schemeClr>
              </a:gs>
              <a:gs pos="81500">
                <a:schemeClr val="accent5">
                  <a:lumMod val="40000"/>
                  <a:lumOff val="60000"/>
                </a:schemeClr>
              </a:gs>
              <a:gs pos="100000">
                <a:schemeClr val="bg1"/>
              </a:gs>
            </a:gsLst>
            <a:lin ang="5400000" scaled="1"/>
          </a:gra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gradFill>
            <a:gsLst>
              <a:gs pos="34000">
                <a:srgbClr val="7030A0"/>
              </a:gs>
              <a:gs pos="100000">
                <a:schemeClr val="tx2"/>
              </a:gs>
              <a:gs pos="33000">
                <a:srgbClr val="7030A0"/>
              </a:gs>
              <a:gs pos="3000">
                <a:srgbClr val="7030A0"/>
              </a:gs>
              <a:gs pos="0">
                <a:srgbClr val="002060"/>
              </a:gs>
            </a:gsLst>
            <a:lin ang="5400000" scaled="0"/>
          </a:gra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Calculations!$AY$18</c:f>
              <c:strCache>
                <c:ptCount val="1"/>
                <c:pt idx="0">
                  <c:v>Sum of Value</c:v>
                </c:pt>
              </c:strCache>
            </c:strRef>
          </c:tx>
          <c:spPr>
            <a:solidFill>
              <a:schemeClr val="accent1"/>
            </a:solidFill>
            <a:ln>
              <a:noFill/>
            </a:ln>
            <a:effectLst/>
          </c:spPr>
          <c:cat>
            <c:multiLvlStrRef>
              <c:f>Calculations!$AX$19:$AX$32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Calculations!$AY$19:$AY$32</c:f>
              <c:numCache>
                <c:formatCode>_(* #,##0_);_(* \(#,##0\);_(* "-"??_);_(@_)</c:formatCode>
                <c:ptCount val="12"/>
                <c:pt idx="0">
                  <c:v>3870619</c:v>
                </c:pt>
                <c:pt idx="1">
                  <c:v>4490752</c:v>
                </c:pt>
                <c:pt idx="2">
                  <c:v>3820156</c:v>
                </c:pt>
                <c:pt idx="3">
                  <c:v>4493811</c:v>
                </c:pt>
                <c:pt idx="4">
                  <c:v>3852541</c:v>
                </c:pt>
                <c:pt idx="5">
                  <c:v>4001380</c:v>
                </c:pt>
                <c:pt idx="6">
                  <c:v>3960042</c:v>
                </c:pt>
                <c:pt idx="7">
                  <c:v>3986104</c:v>
                </c:pt>
                <c:pt idx="8">
                  <c:v>3395881</c:v>
                </c:pt>
                <c:pt idx="9">
                  <c:v>3770783</c:v>
                </c:pt>
                <c:pt idx="10">
                  <c:v>3831665</c:v>
                </c:pt>
                <c:pt idx="11">
                  <c:v>3896915</c:v>
                </c:pt>
              </c:numCache>
            </c:numRef>
          </c:val>
          <c:extLst>
            <c:ext xmlns:c16="http://schemas.microsoft.com/office/drawing/2014/chart" uri="{C3380CC4-5D6E-409C-BE32-E72D297353CC}">
              <c16:uniqueId val="{00000004-28B4-4D72-8A9D-AD5C0CF62649}"/>
            </c:ext>
          </c:extLst>
        </c:ser>
        <c:ser>
          <c:idx val="1"/>
          <c:order val="1"/>
          <c:tx>
            <c:strRef>
              <c:f>Calculations!$AZ$18</c:f>
              <c:strCache>
                <c:ptCount val="1"/>
                <c:pt idx="0">
                  <c:v>Sum of Value2</c:v>
                </c:pt>
              </c:strCache>
            </c:strRef>
          </c:tx>
          <c:spPr>
            <a:gradFill>
              <a:gsLst>
                <a:gs pos="34000">
                  <a:srgbClr val="7030A0"/>
                </a:gs>
                <a:gs pos="100000">
                  <a:schemeClr val="tx2"/>
                </a:gs>
                <a:gs pos="33000">
                  <a:srgbClr val="7030A0"/>
                </a:gs>
                <a:gs pos="3000">
                  <a:srgbClr val="7030A0"/>
                </a:gs>
                <a:gs pos="0">
                  <a:srgbClr val="002060"/>
                </a:gs>
              </a:gsLst>
              <a:lin ang="5400000" scaled="0"/>
            </a:gradFill>
            <a:ln>
              <a:noFill/>
            </a:ln>
            <a:effectLst/>
          </c:spPr>
          <c:cat>
            <c:multiLvlStrRef>
              <c:f>Calculations!$AX$19:$AX$32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Calculations!$AZ$19:$AZ$32</c:f>
              <c:numCache>
                <c:formatCode>_(* #,##0_);_(* \(#,##0\);_(* "-"??_);_(@_)</c:formatCode>
                <c:ptCount val="12"/>
                <c:pt idx="0">
                  <c:v>3870619</c:v>
                </c:pt>
                <c:pt idx="1">
                  <c:v>4490752</c:v>
                </c:pt>
                <c:pt idx="2">
                  <c:v>3820156</c:v>
                </c:pt>
                <c:pt idx="3">
                  <c:v>4493811</c:v>
                </c:pt>
                <c:pt idx="4">
                  <c:v>3852541</c:v>
                </c:pt>
                <c:pt idx="5">
                  <c:v>4001380</c:v>
                </c:pt>
                <c:pt idx="6">
                  <c:v>3960042</c:v>
                </c:pt>
                <c:pt idx="7">
                  <c:v>3986104</c:v>
                </c:pt>
                <c:pt idx="8">
                  <c:v>3395881</c:v>
                </c:pt>
                <c:pt idx="9">
                  <c:v>3770783</c:v>
                </c:pt>
                <c:pt idx="10">
                  <c:v>3831665</c:v>
                </c:pt>
                <c:pt idx="11">
                  <c:v>3896915</c:v>
                </c:pt>
              </c:numCache>
            </c:numRef>
          </c:val>
          <c:extLst>
            <c:ext xmlns:c16="http://schemas.microsoft.com/office/drawing/2014/chart" uri="{C3380CC4-5D6E-409C-BE32-E72D297353CC}">
              <c16:uniqueId val="{00000006-28B4-4D72-8A9D-AD5C0CF62649}"/>
            </c:ext>
          </c:extLst>
        </c:ser>
        <c:dLbls>
          <c:showLegendKey val="0"/>
          <c:showVal val="0"/>
          <c:showCatName val="0"/>
          <c:showSerName val="0"/>
          <c:showPercent val="0"/>
          <c:showBubbleSize val="0"/>
        </c:dLbls>
        <c:axId val="1150150960"/>
        <c:axId val="1150149040"/>
      </c:areaChart>
      <c:catAx>
        <c:axId val="1150150960"/>
        <c:scaling>
          <c:orientation val="minMax"/>
        </c:scaling>
        <c:delete val="1"/>
        <c:axPos val="b"/>
        <c:numFmt formatCode="General" sourceLinked="1"/>
        <c:majorTickMark val="none"/>
        <c:minorTickMark val="none"/>
        <c:tickLblPos val="nextTo"/>
        <c:crossAx val="1150149040"/>
        <c:crosses val="autoZero"/>
        <c:auto val="1"/>
        <c:lblAlgn val="ctr"/>
        <c:lblOffset val="100"/>
        <c:noMultiLvlLbl val="0"/>
      </c:catAx>
      <c:valAx>
        <c:axId val="1150149040"/>
        <c:scaling>
          <c:orientation val="minMax"/>
          <c:min val="0"/>
        </c:scaling>
        <c:delete val="0"/>
        <c:axPos val="l"/>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0150960"/>
        <c:crosses val="autoZero"/>
        <c:crossBetween val="midCat"/>
        <c:minorUnit val="1000"/>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[Task__5.xlsx]Calculations!PivotTable20</c:name>
    <c:fmtId val="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1056984710136"/>
          <c:y val="4.2380553125303783E-2"/>
          <c:w val="0.83571244230517305"/>
          <c:h val="0.83024691358024694"/>
        </c:manualLayout>
      </c:layout>
      <c:barChart>
        <c:barDir val="col"/>
        <c:grouping val="clustered"/>
        <c:varyColors val="0"/>
        <c:ser>
          <c:idx val="0"/>
          <c:order val="0"/>
          <c:tx>
            <c:strRef>
              <c:f>Calculations!$BI$18</c:f>
              <c:strCache>
                <c:ptCount val="1"/>
                <c:pt idx="0">
                  <c:v>Total</c:v>
                </c:pt>
              </c:strCache>
            </c:strRef>
          </c:tx>
          <c:spPr>
            <a:solidFill>
              <a:srgbClr val="7030A0"/>
            </a:solidFill>
            <a:ln>
              <a:noFill/>
            </a:ln>
            <a:effectLst/>
          </c:spPr>
          <c:invertIfNegative val="0"/>
          <c:cat>
            <c:multiLvlStrRef>
              <c:f>Calculations!$BH$19:$BH$32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Calculations!$BI$19:$BI$32</c:f>
              <c:numCache>
                <c:formatCode>0.00%</c:formatCode>
                <c:ptCount val="12"/>
                <c:pt idx="1">
                  <c:v>0.16021545907773407</c:v>
                </c:pt>
                <c:pt idx="2">
                  <c:v>-0.14932821941625812</c:v>
                </c:pt>
                <c:pt idx="3">
                  <c:v>0.17634227502751196</c:v>
                </c:pt>
                <c:pt idx="4">
                  <c:v>-0.14270070548138317</c:v>
                </c:pt>
                <c:pt idx="5">
                  <c:v>3.8633982091300263E-2</c:v>
                </c:pt>
                <c:pt idx="6">
                  <c:v>-1.0330935827139637E-2</c:v>
                </c:pt>
                <c:pt idx="7">
                  <c:v>6.5812433302475078E-3</c:v>
                </c:pt>
                <c:pt idx="8">
                  <c:v>-0.14807014568611357</c:v>
                </c:pt>
                <c:pt idx="9">
                  <c:v>0.1103990393067366</c:v>
                </c:pt>
                <c:pt idx="10">
                  <c:v>1.6145718276548929E-2</c:v>
                </c:pt>
                <c:pt idx="11">
                  <c:v>1.7029150512897134E-2</c:v>
                </c:pt>
              </c:numCache>
            </c:numRef>
          </c:val>
          <c:extLst>
            <c:ext xmlns:c16="http://schemas.microsoft.com/office/drawing/2014/chart" uri="{C3380CC4-5D6E-409C-BE32-E72D297353CC}">
              <c16:uniqueId val="{00000000-B192-4B75-8431-E6862234880B}"/>
            </c:ext>
          </c:extLst>
        </c:ser>
        <c:dLbls>
          <c:showLegendKey val="0"/>
          <c:showVal val="0"/>
          <c:showCatName val="0"/>
          <c:showSerName val="0"/>
          <c:showPercent val="0"/>
          <c:showBubbleSize val="0"/>
        </c:dLbls>
        <c:gapWidth val="219"/>
        <c:overlap val="-27"/>
        <c:axId val="1141527536"/>
        <c:axId val="1141525136"/>
      </c:barChart>
      <c:catAx>
        <c:axId val="1141527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141525136"/>
        <c:crosses val="autoZero"/>
        <c:auto val="1"/>
        <c:lblAlgn val="ctr"/>
        <c:lblOffset val="100"/>
        <c:noMultiLvlLbl val="0"/>
      </c:catAx>
      <c:valAx>
        <c:axId val="1141525136"/>
        <c:scaling>
          <c:orientation val="minMax"/>
          <c:max val="0.25"/>
          <c:min val="-0.15000000000000002"/>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527536"/>
        <c:crosses val="autoZero"/>
        <c:crossBetween val="between"/>
        <c:majorUnit val="0.1"/>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accent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[Task__5.xlsx]Calculations!PivotTable22</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Calculations!$BY$18</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Calculations!$BX$19:$BX$24</c:f>
              <c:strCache>
                <c:ptCount val="5"/>
                <c:pt idx="0">
                  <c:v>B1008</c:v>
                </c:pt>
                <c:pt idx="1">
                  <c:v>B1000</c:v>
                </c:pt>
                <c:pt idx="2">
                  <c:v>B1003</c:v>
                </c:pt>
                <c:pt idx="3">
                  <c:v>B1006</c:v>
                </c:pt>
                <c:pt idx="4">
                  <c:v>B1005</c:v>
                </c:pt>
              </c:strCache>
            </c:strRef>
          </c:cat>
          <c:val>
            <c:numRef>
              <c:f>Calculations!$BY$19:$BY$24</c:f>
              <c:numCache>
                <c:formatCode>General</c:formatCode>
                <c:ptCount val="5"/>
                <c:pt idx="0">
                  <c:v>4925235</c:v>
                </c:pt>
                <c:pt idx="1">
                  <c:v>4905866</c:v>
                </c:pt>
                <c:pt idx="2">
                  <c:v>4706336</c:v>
                </c:pt>
                <c:pt idx="3">
                  <c:v>4638244</c:v>
                </c:pt>
                <c:pt idx="4">
                  <c:v>4424718</c:v>
                </c:pt>
              </c:numCache>
            </c:numRef>
          </c:val>
          <c:extLst>
            <c:ext xmlns:c16="http://schemas.microsoft.com/office/drawing/2014/chart" uri="{C3380CC4-5D6E-409C-BE32-E72D297353CC}">
              <c16:uniqueId val="{00000000-6D9C-478F-AB0A-101DE7C15916}"/>
            </c:ext>
          </c:extLst>
        </c:ser>
        <c:dLbls>
          <c:dLblPos val="outEnd"/>
          <c:showLegendKey val="0"/>
          <c:showVal val="1"/>
          <c:showCatName val="0"/>
          <c:showSerName val="0"/>
          <c:showPercent val="0"/>
          <c:showBubbleSize val="0"/>
        </c:dLbls>
        <c:gapWidth val="182"/>
        <c:axId val="670770176"/>
        <c:axId val="670770656"/>
      </c:barChart>
      <c:catAx>
        <c:axId val="67077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0770656"/>
        <c:crosses val="autoZero"/>
        <c:auto val="1"/>
        <c:lblAlgn val="ctr"/>
        <c:lblOffset val="100"/>
        <c:noMultiLvlLbl val="0"/>
      </c:catAx>
      <c:valAx>
        <c:axId val="670770656"/>
        <c:scaling>
          <c:orientation val="minMax"/>
        </c:scaling>
        <c:delete val="1"/>
        <c:axPos val="b"/>
        <c:numFmt formatCode="General" sourceLinked="1"/>
        <c:majorTickMark val="none"/>
        <c:minorTickMark val="none"/>
        <c:tickLblPos val="nextTo"/>
        <c:crossAx val="6707701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chemeClr val="accent5"/>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74000">
                  <a:srgbClr val="7030A0"/>
                </a:gs>
                <a:gs pos="0">
                  <a:srgbClr val="002060"/>
                </a:gs>
              </a:gsLst>
              <a:lin ang="5400000" scaled="0"/>
            </a:gradFill>
            <a:ln w="44450">
              <a:solidFill>
                <a:schemeClr val="tx1"/>
              </a:solidFill>
            </a:ln>
          </c:spPr>
          <c:dPt>
            <c:idx val="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1-F510-43E9-B943-EE804EAF7127}"/>
              </c:ext>
            </c:extLst>
          </c:dPt>
          <c:dPt>
            <c:idx val="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3-F510-43E9-B943-EE804EAF7127}"/>
              </c:ext>
            </c:extLst>
          </c:dPt>
          <c:dPt>
            <c:idx val="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5-F510-43E9-B943-EE804EAF7127}"/>
              </c:ext>
            </c:extLst>
          </c:dPt>
          <c:dPt>
            <c:idx val="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7-F510-43E9-B943-EE804EAF7127}"/>
              </c:ext>
            </c:extLst>
          </c:dPt>
          <c:dPt>
            <c:idx val="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9-F510-43E9-B943-EE804EAF7127}"/>
              </c:ext>
            </c:extLst>
          </c:dPt>
          <c:dPt>
            <c:idx val="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B-F510-43E9-B943-EE804EAF7127}"/>
              </c:ext>
            </c:extLst>
          </c:dPt>
          <c:dPt>
            <c:idx val="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D-F510-43E9-B943-EE804EAF7127}"/>
              </c:ext>
            </c:extLst>
          </c:dPt>
          <c:dPt>
            <c:idx val="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0F-F510-43E9-B943-EE804EAF7127}"/>
              </c:ext>
            </c:extLst>
          </c:dPt>
          <c:dPt>
            <c:idx val="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1-F510-43E9-B943-EE804EAF7127}"/>
              </c:ext>
            </c:extLst>
          </c:dPt>
          <c:dPt>
            <c:idx val="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3-F510-43E9-B943-EE804EAF7127}"/>
              </c:ext>
            </c:extLst>
          </c:dPt>
          <c:dPt>
            <c:idx val="1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5-F510-43E9-B943-EE804EAF7127}"/>
              </c:ext>
            </c:extLst>
          </c:dPt>
          <c:dPt>
            <c:idx val="1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7-F510-43E9-B943-EE804EAF7127}"/>
              </c:ext>
            </c:extLst>
          </c:dPt>
          <c:dPt>
            <c:idx val="1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9-F510-43E9-B943-EE804EAF7127}"/>
              </c:ext>
            </c:extLst>
          </c:dPt>
          <c:dPt>
            <c:idx val="1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B-F510-43E9-B943-EE804EAF7127}"/>
              </c:ext>
            </c:extLst>
          </c:dPt>
          <c:dPt>
            <c:idx val="1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D-F510-43E9-B943-EE804EAF7127}"/>
              </c:ext>
            </c:extLst>
          </c:dPt>
          <c:dPt>
            <c:idx val="1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1F-F510-43E9-B943-EE804EAF7127}"/>
              </c:ext>
            </c:extLst>
          </c:dPt>
          <c:dPt>
            <c:idx val="1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1-F510-43E9-B943-EE804EAF7127}"/>
              </c:ext>
            </c:extLst>
          </c:dPt>
          <c:dPt>
            <c:idx val="1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3-F510-43E9-B943-EE804EAF7127}"/>
              </c:ext>
            </c:extLst>
          </c:dPt>
          <c:dPt>
            <c:idx val="1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5-F510-43E9-B943-EE804EAF7127}"/>
              </c:ext>
            </c:extLst>
          </c:dPt>
          <c:dPt>
            <c:idx val="1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7-F510-43E9-B943-EE804EAF7127}"/>
              </c:ext>
            </c:extLst>
          </c:dPt>
          <c:dPt>
            <c:idx val="2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9-F510-43E9-B943-EE804EAF7127}"/>
              </c:ext>
            </c:extLst>
          </c:dPt>
          <c:dPt>
            <c:idx val="2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B-F510-43E9-B943-EE804EAF7127}"/>
              </c:ext>
            </c:extLst>
          </c:dPt>
          <c:dPt>
            <c:idx val="2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D-F510-43E9-B943-EE804EAF7127}"/>
              </c:ext>
            </c:extLst>
          </c:dPt>
          <c:dPt>
            <c:idx val="2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2F-F510-43E9-B943-EE804EAF7127}"/>
              </c:ext>
            </c:extLst>
          </c:dPt>
          <c:dPt>
            <c:idx val="2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1-F510-43E9-B943-EE804EAF7127}"/>
              </c:ext>
            </c:extLst>
          </c:dPt>
          <c:dPt>
            <c:idx val="2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3-F510-43E9-B943-EE804EAF7127}"/>
              </c:ext>
            </c:extLst>
          </c:dPt>
          <c:dPt>
            <c:idx val="2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5-F510-43E9-B943-EE804EAF7127}"/>
              </c:ext>
            </c:extLst>
          </c:dPt>
          <c:dPt>
            <c:idx val="2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7-F510-43E9-B943-EE804EAF7127}"/>
              </c:ext>
            </c:extLst>
          </c:dPt>
          <c:dPt>
            <c:idx val="2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9-F510-43E9-B943-EE804EAF7127}"/>
              </c:ext>
            </c:extLst>
          </c:dPt>
          <c:dPt>
            <c:idx val="2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B-F510-43E9-B943-EE804EAF7127}"/>
              </c:ext>
            </c:extLst>
          </c:dPt>
          <c:dPt>
            <c:idx val="3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D-F510-43E9-B943-EE804EAF7127}"/>
              </c:ext>
            </c:extLst>
          </c:dPt>
          <c:dPt>
            <c:idx val="3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3F-F510-43E9-B943-EE804EAF7127}"/>
              </c:ext>
            </c:extLst>
          </c:dPt>
          <c:dPt>
            <c:idx val="3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1-F510-43E9-B943-EE804EAF7127}"/>
              </c:ext>
            </c:extLst>
          </c:dPt>
          <c:dPt>
            <c:idx val="3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3-F510-43E9-B943-EE804EAF7127}"/>
              </c:ext>
            </c:extLst>
          </c:dPt>
          <c:dPt>
            <c:idx val="3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5-F510-43E9-B943-EE804EAF7127}"/>
              </c:ext>
            </c:extLst>
          </c:dPt>
          <c:dPt>
            <c:idx val="3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7-F510-43E9-B943-EE804EAF7127}"/>
              </c:ext>
            </c:extLst>
          </c:dPt>
          <c:dPt>
            <c:idx val="3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9-F510-43E9-B943-EE804EAF7127}"/>
              </c:ext>
            </c:extLst>
          </c:dPt>
          <c:dPt>
            <c:idx val="3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B-F510-43E9-B943-EE804EAF7127}"/>
              </c:ext>
            </c:extLst>
          </c:dPt>
          <c:dPt>
            <c:idx val="3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D-F510-43E9-B943-EE804EAF7127}"/>
              </c:ext>
            </c:extLst>
          </c:dPt>
          <c:dPt>
            <c:idx val="3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4F-F510-43E9-B943-EE804EAF7127}"/>
              </c:ext>
            </c:extLst>
          </c:dPt>
          <c:dPt>
            <c:idx val="4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1-F510-43E9-B943-EE804EAF7127}"/>
              </c:ext>
            </c:extLst>
          </c:dPt>
          <c:dPt>
            <c:idx val="4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3-F510-43E9-B943-EE804EAF7127}"/>
              </c:ext>
            </c:extLst>
          </c:dPt>
          <c:dPt>
            <c:idx val="4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5-F510-43E9-B943-EE804EAF7127}"/>
              </c:ext>
            </c:extLst>
          </c:dPt>
          <c:dPt>
            <c:idx val="4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7-F510-43E9-B943-EE804EAF7127}"/>
              </c:ext>
            </c:extLst>
          </c:dPt>
          <c:dPt>
            <c:idx val="4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9-F510-43E9-B943-EE804EAF7127}"/>
              </c:ext>
            </c:extLst>
          </c:dPt>
          <c:dPt>
            <c:idx val="4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B-F510-43E9-B943-EE804EAF7127}"/>
              </c:ext>
            </c:extLst>
          </c:dPt>
          <c:dPt>
            <c:idx val="4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D-F510-43E9-B943-EE804EAF7127}"/>
              </c:ext>
            </c:extLst>
          </c:dPt>
          <c:dPt>
            <c:idx val="47"/>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5F-F510-43E9-B943-EE804EAF7127}"/>
              </c:ext>
            </c:extLst>
          </c:dPt>
          <c:dPt>
            <c:idx val="48"/>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1-F510-43E9-B943-EE804EAF7127}"/>
              </c:ext>
            </c:extLst>
          </c:dPt>
          <c:dPt>
            <c:idx val="49"/>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3-F510-43E9-B943-EE804EAF7127}"/>
              </c:ext>
            </c:extLst>
          </c:dPt>
          <c:dPt>
            <c:idx val="50"/>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5-F510-43E9-B943-EE804EAF7127}"/>
              </c:ext>
            </c:extLst>
          </c:dPt>
          <c:dPt>
            <c:idx val="51"/>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7-F510-43E9-B943-EE804EAF7127}"/>
              </c:ext>
            </c:extLst>
          </c:dPt>
          <c:dPt>
            <c:idx val="52"/>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9-F510-43E9-B943-EE804EAF7127}"/>
              </c:ext>
            </c:extLst>
          </c:dPt>
          <c:dPt>
            <c:idx val="53"/>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B-F510-43E9-B943-EE804EAF7127}"/>
              </c:ext>
            </c:extLst>
          </c:dPt>
          <c:dPt>
            <c:idx val="54"/>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D-F510-43E9-B943-EE804EAF7127}"/>
              </c:ext>
            </c:extLst>
          </c:dPt>
          <c:dPt>
            <c:idx val="55"/>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6F-F510-43E9-B943-EE804EAF7127}"/>
              </c:ext>
            </c:extLst>
          </c:dPt>
          <c:dPt>
            <c:idx val="56"/>
            <c:bubble3D val="0"/>
            <c:spPr>
              <a:gradFill>
                <a:gsLst>
                  <a:gs pos="74000">
                    <a:srgbClr val="7030A0"/>
                  </a:gs>
                  <a:gs pos="0">
                    <a:srgbClr val="002060"/>
                  </a:gs>
                </a:gsLst>
                <a:lin ang="5400000" scaled="0"/>
              </a:gradFill>
              <a:ln w="44450">
                <a:solidFill>
                  <a:schemeClr val="tx1"/>
                </a:solidFill>
              </a:ln>
              <a:effectLst/>
            </c:spPr>
            <c:extLst>
              <c:ext xmlns:c16="http://schemas.microsoft.com/office/drawing/2014/chart" uri="{C3380CC4-5D6E-409C-BE32-E72D297353CC}">
                <c16:uniqueId val="{00000071-F510-43E9-B943-EE804EAF7127}"/>
              </c:ext>
            </c:extLst>
          </c:dPt>
          <c:val>
            <c:numRef>
              <c:f>Calculations!$AN$61:$AN$117</c:f>
              <c:numCache>
                <c:formatCode>General</c:formatCode>
                <c:ptCount val="5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numCache>
            </c:numRef>
          </c:val>
          <c:extLst>
            <c:ext xmlns:c16="http://schemas.microsoft.com/office/drawing/2014/chart" uri="{C3380CC4-5D6E-409C-BE32-E72D297353CC}">
              <c16:uniqueId val="{00000000-90FF-4987-95D7-8757BE9A360A}"/>
            </c:ext>
          </c:extLst>
        </c:ser>
        <c:dLbls>
          <c:showLegendKey val="0"/>
          <c:showVal val="0"/>
          <c:showCatName val="0"/>
          <c:showSerName val="0"/>
          <c:showPercent val="0"/>
          <c:showBubbleSize val="0"/>
          <c:showLeaderLines val="1"/>
        </c:dLbls>
        <c:firstSliceAng val="0"/>
        <c:holeSize val="75"/>
      </c:doughnutChart>
      <c:doughnutChart>
        <c:varyColors val="1"/>
        <c:ser>
          <c:idx val="1"/>
          <c:order val="1"/>
          <c:dPt>
            <c:idx val="0"/>
            <c:bubble3D val="0"/>
            <c:spPr>
              <a:noFill/>
              <a:ln w="19050">
                <a:noFill/>
              </a:ln>
              <a:effectLst/>
            </c:spPr>
            <c:extLst>
              <c:ext xmlns:c16="http://schemas.microsoft.com/office/drawing/2014/chart" uri="{C3380CC4-5D6E-409C-BE32-E72D297353CC}">
                <c16:uniqueId val="{00000002-90FF-4987-95D7-8757BE9A360A}"/>
              </c:ext>
            </c:extLst>
          </c:dPt>
          <c:dPt>
            <c:idx val="1"/>
            <c:bubble3D val="0"/>
            <c:spPr>
              <a:solidFill>
                <a:schemeClr val="tx1">
                  <a:alpha val="80000"/>
                </a:schemeClr>
              </a:solidFill>
              <a:ln w="19050">
                <a:noFill/>
              </a:ln>
              <a:effectLst/>
            </c:spPr>
            <c:extLst>
              <c:ext xmlns:c16="http://schemas.microsoft.com/office/drawing/2014/chart" uri="{C3380CC4-5D6E-409C-BE32-E72D297353CC}">
                <c16:uniqueId val="{00000003-90FF-4987-95D7-8757BE9A360A}"/>
              </c:ext>
            </c:extLst>
          </c:dPt>
          <c:val>
            <c:numRef>
              <c:f>(Calculations!$AH$66,Calculations!$AH$69)</c:f>
              <c:numCache>
                <c:formatCode>0%</c:formatCode>
                <c:ptCount val="2"/>
                <c:pt idx="0">
                  <c:v>0.64809709902891532</c:v>
                </c:pt>
                <c:pt idx="1">
                  <c:v>0.35190290097108468</c:v>
                </c:pt>
              </c:numCache>
            </c:numRef>
          </c:val>
          <c:extLst>
            <c:ext xmlns:c16="http://schemas.microsoft.com/office/drawing/2014/chart" uri="{C3380CC4-5D6E-409C-BE32-E72D297353CC}">
              <c16:uniqueId val="{00000001-90FF-4987-95D7-8757BE9A360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doughnutChart>
        <c:varyColors val="1"/>
        <c:ser>
          <c:idx val="1"/>
          <c:order val="0"/>
          <c:spPr>
            <a:ln>
              <a:noFill/>
            </a:ln>
          </c:spPr>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31-9879-4EA8-A7BB-568589B9D74C}"/>
            </c:ext>
          </c:extLst>
        </c:ser>
        <c:ser>
          <c:idx val="2"/>
          <c:order val="1"/>
          <c:spPr>
            <a:ln>
              <a:noFill/>
            </a:ln>
          </c:spPr>
          <c:dPt>
            <c:idx val="0"/>
            <c:bubble3D val="0"/>
            <c:spPr>
              <a:solidFill>
                <a:schemeClr val="accent5">
                  <a:shade val="65000"/>
                </a:schemeClr>
              </a:solidFill>
              <a:ln w="19050">
                <a:noFill/>
              </a:ln>
              <a:effectLst/>
            </c:spPr>
            <c:extLst>
              <c:ext xmlns:c16="http://schemas.microsoft.com/office/drawing/2014/chart" uri="{C3380CC4-5D6E-409C-BE32-E72D297353CC}">
                <c16:uniqueId val="{00000033-9879-4EA8-A7BB-568589B9D74C}"/>
              </c:ext>
            </c:extLst>
          </c:dPt>
          <c:dPt>
            <c:idx val="1"/>
            <c:bubble3D val="0"/>
            <c:spPr>
              <a:solidFill>
                <a:schemeClr val="accent5"/>
              </a:solidFill>
              <a:ln w="19050">
                <a:noFill/>
              </a:ln>
              <a:effectLst/>
            </c:spPr>
            <c:extLst>
              <c:ext xmlns:c16="http://schemas.microsoft.com/office/drawing/2014/chart" uri="{C3380CC4-5D6E-409C-BE32-E72D297353CC}">
                <c16:uniqueId val="{00000034-9879-4EA8-A7BB-568589B9D74C}"/>
              </c:ext>
            </c:extLst>
          </c:dPt>
          <c:dPt>
            <c:idx val="2"/>
            <c:bubble3D val="0"/>
            <c:spPr>
              <a:solidFill>
                <a:schemeClr val="accent5">
                  <a:tint val="65000"/>
                </a:schemeClr>
              </a:solidFill>
              <a:ln w="19050">
                <a:noFill/>
              </a:ln>
              <a:effectLst/>
            </c:spPr>
            <c:extLst>
              <c:ext xmlns:c16="http://schemas.microsoft.com/office/drawing/2014/chart" uri="{C3380CC4-5D6E-409C-BE32-E72D297353CC}">
                <c16:uniqueId val="{00000035-9879-4EA8-A7BB-568589B9D74C}"/>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32-9879-4EA8-A7BB-568589B9D74C}"/>
            </c:ext>
          </c:extLst>
        </c:ser>
        <c:ser>
          <c:idx val="3"/>
          <c:order val="2"/>
          <c:spPr>
            <a:ln>
              <a:noFill/>
            </a:ln>
          </c:spPr>
          <c:dPt>
            <c:idx val="0"/>
            <c:bubble3D val="0"/>
            <c:spPr>
              <a:solidFill>
                <a:schemeClr val="accent5">
                  <a:shade val="65000"/>
                </a:schemeClr>
              </a:solidFill>
              <a:ln w="19050">
                <a:noFill/>
              </a:ln>
              <a:effectLst/>
            </c:spPr>
            <c:extLst>
              <c:ext xmlns:c16="http://schemas.microsoft.com/office/drawing/2014/chart" uri="{C3380CC4-5D6E-409C-BE32-E72D297353CC}">
                <c16:uniqueId val="{00000037-9879-4EA8-A7BB-568589B9D74C}"/>
              </c:ext>
            </c:extLst>
          </c:dPt>
          <c:dPt>
            <c:idx val="1"/>
            <c:bubble3D val="0"/>
            <c:spPr>
              <a:solidFill>
                <a:schemeClr val="accent5"/>
              </a:solidFill>
              <a:ln w="19050">
                <a:noFill/>
              </a:ln>
              <a:effectLst/>
            </c:spPr>
            <c:extLst>
              <c:ext xmlns:c16="http://schemas.microsoft.com/office/drawing/2014/chart" uri="{C3380CC4-5D6E-409C-BE32-E72D297353CC}">
                <c16:uniqueId val="{00000038-9879-4EA8-A7BB-568589B9D74C}"/>
              </c:ext>
            </c:extLst>
          </c:dPt>
          <c:dPt>
            <c:idx val="2"/>
            <c:bubble3D val="0"/>
            <c:spPr>
              <a:noFill/>
              <a:ln w="19050">
                <a:noFill/>
              </a:ln>
              <a:effectLst/>
            </c:spPr>
            <c:extLst>
              <c:ext xmlns:c16="http://schemas.microsoft.com/office/drawing/2014/chart" uri="{C3380CC4-5D6E-409C-BE32-E72D297353CC}">
                <c16:uniqueId val="{00000039-9879-4EA8-A7BB-568589B9D74C}"/>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36-9879-4EA8-A7BB-568589B9D74C}"/>
            </c:ext>
          </c:extLst>
        </c:ser>
        <c:ser>
          <c:idx val="4"/>
          <c:order val="3"/>
          <c:spPr>
            <a:ln>
              <a:noFill/>
            </a:ln>
          </c:spPr>
          <c:dPt>
            <c:idx val="0"/>
            <c:bubble3D val="0"/>
            <c:spPr>
              <a:solidFill>
                <a:schemeClr val="accent5">
                  <a:shade val="65000"/>
                </a:schemeClr>
              </a:solidFill>
              <a:ln w="19050">
                <a:noFill/>
              </a:ln>
              <a:effectLst/>
            </c:spPr>
            <c:extLst>
              <c:ext xmlns:c16="http://schemas.microsoft.com/office/drawing/2014/chart" uri="{C3380CC4-5D6E-409C-BE32-E72D297353CC}">
                <c16:uniqueId val="{0000003B-9879-4EA8-A7BB-568589B9D74C}"/>
              </c:ext>
            </c:extLst>
          </c:dPt>
          <c:dPt>
            <c:idx val="1"/>
            <c:bubble3D val="0"/>
            <c:spPr>
              <a:noFill/>
              <a:ln w="19050">
                <a:noFill/>
              </a:ln>
              <a:effectLst/>
            </c:spPr>
            <c:extLst>
              <c:ext xmlns:c16="http://schemas.microsoft.com/office/drawing/2014/chart" uri="{C3380CC4-5D6E-409C-BE32-E72D297353CC}">
                <c16:uniqueId val="{0000003C-9879-4EA8-A7BB-568589B9D74C}"/>
              </c:ext>
            </c:extLst>
          </c:dPt>
          <c:dPt>
            <c:idx val="2"/>
            <c:bubble3D val="0"/>
            <c:spPr>
              <a:solidFill>
                <a:schemeClr val="bg1"/>
              </a:solidFill>
              <a:ln w="19050">
                <a:noFill/>
              </a:ln>
              <a:effectLst/>
            </c:spPr>
            <c:extLst>
              <c:ext xmlns:c16="http://schemas.microsoft.com/office/drawing/2014/chart" uri="{C3380CC4-5D6E-409C-BE32-E72D297353CC}">
                <c16:uniqueId val="{0000003D-9879-4EA8-A7BB-568589B9D74C}"/>
              </c:ext>
            </c:extLst>
          </c:dPt>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3A-9879-4EA8-A7BB-568589B9D74C}"/>
            </c:ext>
          </c:extLst>
        </c:ser>
        <c:ser>
          <c:idx val="0"/>
          <c:order val="4"/>
          <c:spPr>
            <a:noFill/>
            <a:ln>
              <a:noFill/>
            </a:ln>
          </c:spPr>
          <c:dPt>
            <c:idx val="0"/>
            <c:bubble3D val="0"/>
            <c:spPr>
              <a:noFill/>
              <a:ln w="19050">
                <a:noFill/>
              </a:ln>
              <a:effectLst/>
            </c:spPr>
            <c:extLst>
              <c:ext xmlns:c16="http://schemas.microsoft.com/office/drawing/2014/chart" uri="{C3380CC4-5D6E-409C-BE32-E72D297353CC}">
                <c16:uniqueId val="{0000002B-9879-4EA8-A7BB-568589B9D74C}"/>
              </c:ext>
            </c:extLst>
          </c:dPt>
          <c:dPt>
            <c:idx val="1"/>
            <c:bubble3D val="0"/>
            <c:spPr>
              <a:noFill/>
              <a:ln w="19050">
                <a:noFill/>
              </a:ln>
              <a:effectLst/>
            </c:spPr>
            <c:extLst>
              <c:ext xmlns:c16="http://schemas.microsoft.com/office/drawing/2014/chart" uri="{C3380CC4-5D6E-409C-BE32-E72D297353CC}">
                <c16:uniqueId val="{0000002D-9879-4EA8-A7BB-568589B9D74C}"/>
              </c:ext>
            </c:extLst>
          </c:dPt>
          <c:dPt>
            <c:idx val="2"/>
            <c:bubble3D val="0"/>
            <c:spPr>
              <a:noFill/>
              <a:ln w="19050">
                <a:noFill/>
              </a:ln>
              <a:effectLst/>
            </c:spPr>
            <c:extLst>
              <c:ext xmlns:c16="http://schemas.microsoft.com/office/drawing/2014/chart" uri="{C3380CC4-5D6E-409C-BE32-E72D297353CC}">
                <c16:uniqueId val="{0000002F-9879-4EA8-A7BB-568589B9D74C}"/>
              </c:ext>
            </c:extLst>
          </c:dPt>
          <c:dLbls>
            <c:dLbl>
              <c:idx val="0"/>
              <c:layout>
                <c:manualLayout>
                  <c:x val="6.9444444444444337E-2"/>
                  <c:y val="-3.2407407407407489E-2"/>
                </c:manualLayout>
              </c:layout>
              <c:spPr>
                <a:noFill/>
                <a:ln>
                  <a:noFill/>
                </a:ln>
                <a:effectLst/>
              </c:spPr>
              <c:txPr>
                <a:bodyPr wrap="square" lIns="38100" tIns="19050" rIns="38100" bIns="19050" anchor="ctr">
                  <a:spAutoFit/>
                </a:bodyPr>
                <a:lstStyle/>
                <a:p>
                  <a:pPr>
                    <a:defRPr b="1">
                      <a:solidFill>
                        <a:schemeClr val="accent5"/>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B-9879-4EA8-A7BB-568589B9D74C}"/>
                </c:ext>
              </c:extLst>
            </c:dLbl>
            <c:dLbl>
              <c:idx val="1"/>
              <c:layout>
                <c:manualLayout>
                  <c:x val="-3.6111111111111135E-2"/>
                  <c:y val="0"/>
                </c:manualLayout>
              </c:layout>
              <c:spPr>
                <a:noFill/>
                <a:ln>
                  <a:noFill/>
                </a:ln>
                <a:effectLst/>
              </c:spPr>
              <c:txPr>
                <a:bodyPr wrap="square" lIns="38100" tIns="19050" rIns="38100" bIns="19050" anchor="ctr">
                  <a:spAutoFit/>
                </a:bodyPr>
                <a:lstStyle/>
                <a:p>
                  <a:pPr>
                    <a:defRPr b="1">
                      <a:solidFill>
                        <a:schemeClr val="accent5">
                          <a:lumMod val="60000"/>
                          <a:lumOff val="40000"/>
                        </a:schemeClr>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D-9879-4EA8-A7BB-568589B9D74C}"/>
                </c:ext>
              </c:extLst>
            </c:dLbl>
            <c:dLbl>
              <c:idx val="2"/>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F-9879-4EA8-A7BB-568589B9D74C}"/>
                </c:ext>
              </c:extLst>
            </c:dLbl>
            <c:spPr>
              <a:noFill/>
              <a:ln>
                <a:noFill/>
              </a:ln>
              <a:effectLst/>
            </c:spPr>
            <c:txPr>
              <a:bodyPr wrap="square" lIns="38100" tIns="19050" rIns="38100" bIns="19050" anchor="ctr">
                <a:spAutoFit/>
              </a:bodyPr>
              <a:lstStyle/>
              <a:p>
                <a:pPr>
                  <a:defRPr b="1">
                    <a:solidFill>
                      <a:schemeClr val="accent5">
                        <a:lumMod val="20000"/>
                        <a:lumOff val="80000"/>
                      </a:schemeClr>
                    </a:solidFill>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Calculations!$P$16:$P$18</c:f>
              <c:strCache>
                <c:ptCount val="3"/>
                <c:pt idx="0">
                  <c:v> Water </c:v>
                </c:pt>
                <c:pt idx="1">
                  <c:v> Gas </c:v>
                </c:pt>
                <c:pt idx="2">
                  <c:v> Electricity </c:v>
                </c:pt>
              </c:strCache>
            </c:strRef>
          </c:cat>
          <c:val>
            <c:numRef>
              <c:f>Calculations!$Q$16:$Q$18</c:f>
              <c:numCache>
                <c:formatCode>_("$"* #,##0_);_("$"* \(#,##0\);_("$"* "-"??_);_(@_)</c:formatCode>
                <c:ptCount val="3"/>
                <c:pt idx="0">
                  <c:v>3042822.3925000005</c:v>
                </c:pt>
                <c:pt idx="1">
                  <c:v>1025527.5140000002</c:v>
                </c:pt>
                <c:pt idx="2">
                  <c:v>626660.14223999984</c:v>
                </c:pt>
              </c:numCache>
            </c:numRef>
          </c:val>
          <c:extLst>
            <c:ext xmlns:c16="http://schemas.microsoft.com/office/drawing/2014/chart" uri="{C3380CC4-5D6E-409C-BE32-E72D297353CC}">
              <c16:uniqueId val="{00000030-9879-4EA8-A7BB-568589B9D74C}"/>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spPr>
            <a:ln>
              <a:noFill/>
            </a:ln>
          </c:spPr>
          <c:dPt>
            <c:idx val="0"/>
            <c:bubble3D val="0"/>
            <c:spPr>
              <a:solidFill>
                <a:srgbClr val="BD8CF8"/>
              </a:solidFill>
              <a:ln>
                <a:noFill/>
              </a:ln>
            </c:spPr>
            <c:extLst>
              <c:ext xmlns:c16="http://schemas.microsoft.com/office/drawing/2014/chart" uri="{C3380CC4-5D6E-409C-BE32-E72D297353CC}">
                <c16:uniqueId val="{0000003D-83B7-4EF2-BD9F-60FC2508904E}"/>
              </c:ext>
            </c:extLst>
          </c:dPt>
          <c:dPt>
            <c:idx val="1"/>
            <c:bubble3D val="0"/>
            <c:spPr>
              <a:solidFill>
                <a:schemeClr val="accent5">
                  <a:lumMod val="20000"/>
                  <a:lumOff val="80000"/>
                </a:schemeClr>
              </a:solidFill>
              <a:ln>
                <a:noFill/>
              </a:ln>
            </c:spPr>
            <c:extLst>
              <c:ext xmlns:c16="http://schemas.microsoft.com/office/drawing/2014/chart" uri="{C3380CC4-5D6E-409C-BE32-E72D297353CC}">
                <c16:uniqueId val="{0000003E-83B7-4EF2-BD9F-60FC2508904E}"/>
              </c:ext>
            </c:extLst>
          </c:dPt>
          <c:dPt>
            <c:idx val="2"/>
            <c:bubble3D val="0"/>
            <c:spPr>
              <a:solidFill>
                <a:srgbClr val="7030A0"/>
              </a:solidFill>
              <a:ln>
                <a:noFill/>
              </a:ln>
            </c:spPr>
            <c:extLst>
              <c:ext xmlns:c16="http://schemas.microsoft.com/office/drawing/2014/chart" uri="{C3380CC4-5D6E-409C-BE32-E72D297353CC}">
                <c16:uniqueId val="{0000003F-83B7-4EF2-BD9F-60FC2508904E}"/>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3C-83B7-4EF2-BD9F-60FC2508904E}"/>
            </c:ext>
          </c:extLst>
        </c:ser>
        <c:ser>
          <c:idx val="2"/>
          <c:order val="1"/>
          <c:spPr>
            <a:ln>
              <a:noFill/>
            </a:ln>
          </c:spPr>
          <c:dPt>
            <c:idx val="0"/>
            <c:bubble3D val="0"/>
            <c:spPr>
              <a:solidFill>
                <a:srgbClr val="BD8CF8"/>
              </a:solidFill>
              <a:ln w="19050">
                <a:noFill/>
              </a:ln>
              <a:effectLst/>
            </c:spPr>
            <c:extLst>
              <c:ext xmlns:c16="http://schemas.microsoft.com/office/drawing/2014/chart" uri="{C3380CC4-5D6E-409C-BE32-E72D297353CC}">
                <c16:uniqueId val="{00000041-83B7-4EF2-BD9F-60FC2508904E}"/>
              </c:ext>
            </c:extLst>
          </c:dPt>
          <c:dPt>
            <c:idx val="1"/>
            <c:bubble3D val="0"/>
            <c:spPr>
              <a:solidFill>
                <a:schemeClr val="accent5">
                  <a:lumMod val="20000"/>
                  <a:lumOff val="80000"/>
                </a:schemeClr>
              </a:solidFill>
              <a:ln w="19050">
                <a:noFill/>
              </a:ln>
              <a:effectLst/>
            </c:spPr>
            <c:extLst>
              <c:ext xmlns:c16="http://schemas.microsoft.com/office/drawing/2014/chart" uri="{C3380CC4-5D6E-409C-BE32-E72D297353CC}">
                <c16:uniqueId val="{00000042-83B7-4EF2-BD9F-60FC2508904E}"/>
              </c:ext>
            </c:extLst>
          </c:dPt>
          <c:dPt>
            <c:idx val="2"/>
            <c:bubble3D val="0"/>
            <c:spPr>
              <a:solidFill>
                <a:srgbClr val="7030A0"/>
              </a:solidFill>
              <a:ln w="19050">
                <a:noFill/>
              </a:ln>
              <a:effectLst/>
            </c:spPr>
            <c:extLst>
              <c:ext xmlns:c16="http://schemas.microsoft.com/office/drawing/2014/chart" uri="{C3380CC4-5D6E-409C-BE32-E72D297353CC}">
                <c16:uniqueId val="{00000043-83B7-4EF2-BD9F-60FC2508904E}"/>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40-83B7-4EF2-BD9F-60FC2508904E}"/>
            </c:ext>
          </c:extLst>
        </c:ser>
        <c:ser>
          <c:idx val="3"/>
          <c:order val="2"/>
          <c:spPr>
            <a:ln>
              <a:noFill/>
            </a:ln>
          </c:spPr>
          <c:dPt>
            <c:idx val="0"/>
            <c:bubble3D val="0"/>
            <c:spPr>
              <a:solidFill>
                <a:srgbClr val="BD8CF8"/>
              </a:solidFill>
              <a:ln w="19050">
                <a:noFill/>
              </a:ln>
              <a:effectLst/>
            </c:spPr>
            <c:extLst>
              <c:ext xmlns:c16="http://schemas.microsoft.com/office/drawing/2014/chart" uri="{C3380CC4-5D6E-409C-BE32-E72D297353CC}">
                <c16:uniqueId val="{00000045-83B7-4EF2-BD9F-60FC2508904E}"/>
              </c:ext>
            </c:extLst>
          </c:dPt>
          <c:dPt>
            <c:idx val="1"/>
            <c:bubble3D val="0"/>
            <c:spPr>
              <a:noFill/>
              <a:ln w="19050">
                <a:noFill/>
              </a:ln>
              <a:effectLst/>
            </c:spPr>
            <c:extLst>
              <c:ext xmlns:c16="http://schemas.microsoft.com/office/drawing/2014/chart" uri="{C3380CC4-5D6E-409C-BE32-E72D297353CC}">
                <c16:uniqueId val="{00000046-83B7-4EF2-BD9F-60FC2508904E}"/>
              </c:ext>
            </c:extLst>
          </c:dPt>
          <c:dPt>
            <c:idx val="2"/>
            <c:bubble3D val="0"/>
            <c:spPr>
              <a:solidFill>
                <a:srgbClr val="7030A0"/>
              </a:solidFill>
              <a:ln w="19050">
                <a:noFill/>
              </a:ln>
              <a:effectLst/>
            </c:spPr>
            <c:extLst>
              <c:ext xmlns:c16="http://schemas.microsoft.com/office/drawing/2014/chart" uri="{C3380CC4-5D6E-409C-BE32-E72D297353CC}">
                <c16:uniqueId val="{00000047-83B7-4EF2-BD9F-60FC2508904E}"/>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44-83B7-4EF2-BD9F-60FC2508904E}"/>
            </c:ext>
          </c:extLst>
        </c:ser>
        <c:ser>
          <c:idx val="4"/>
          <c:order val="3"/>
          <c:spPr>
            <a:ln>
              <a:noFill/>
            </a:ln>
          </c:spPr>
          <c:dPt>
            <c:idx val="0"/>
            <c:bubble3D val="0"/>
            <c:spPr>
              <a:noFill/>
              <a:ln w="19050">
                <a:noFill/>
              </a:ln>
              <a:effectLst/>
            </c:spPr>
            <c:extLst>
              <c:ext xmlns:c16="http://schemas.microsoft.com/office/drawing/2014/chart" uri="{C3380CC4-5D6E-409C-BE32-E72D297353CC}">
                <c16:uniqueId val="{00000049-83B7-4EF2-BD9F-60FC2508904E}"/>
              </c:ext>
            </c:extLst>
          </c:dPt>
          <c:dPt>
            <c:idx val="1"/>
            <c:bubble3D val="0"/>
            <c:spPr>
              <a:noFill/>
              <a:ln w="19050">
                <a:noFill/>
              </a:ln>
              <a:effectLst/>
            </c:spPr>
            <c:extLst>
              <c:ext xmlns:c16="http://schemas.microsoft.com/office/drawing/2014/chart" uri="{C3380CC4-5D6E-409C-BE32-E72D297353CC}">
                <c16:uniqueId val="{0000004A-83B7-4EF2-BD9F-60FC2508904E}"/>
              </c:ext>
            </c:extLst>
          </c:dPt>
          <c:dPt>
            <c:idx val="2"/>
            <c:bubble3D val="0"/>
            <c:spPr>
              <a:solidFill>
                <a:srgbClr val="7030A0"/>
              </a:solidFill>
              <a:ln w="19050">
                <a:noFill/>
              </a:ln>
              <a:effectLst/>
            </c:spPr>
            <c:extLst>
              <c:ext xmlns:c16="http://schemas.microsoft.com/office/drawing/2014/chart" uri="{C3380CC4-5D6E-409C-BE32-E72D297353CC}">
                <c16:uniqueId val="{0000004B-83B7-4EF2-BD9F-60FC2508904E}"/>
              </c:ext>
            </c:extLst>
          </c:dPt>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48-83B7-4EF2-BD9F-60FC2508904E}"/>
            </c:ext>
          </c:extLst>
        </c:ser>
        <c:ser>
          <c:idx val="0"/>
          <c:order val="4"/>
          <c:spPr>
            <a:noFill/>
            <a:ln>
              <a:noFill/>
            </a:ln>
          </c:spPr>
          <c:dPt>
            <c:idx val="0"/>
            <c:bubble3D val="0"/>
            <c:spPr>
              <a:noFill/>
              <a:ln w="19050">
                <a:noFill/>
              </a:ln>
              <a:effectLst/>
            </c:spPr>
            <c:extLst>
              <c:ext xmlns:c16="http://schemas.microsoft.com/office/drawing/2014/chart" uri="{C3380CC4-5D6E-409C-BE32-E72D297353CC}">
                <c16:uniqueId val="{00000036-83B7-4EF2-BD9F-60FC2508904E}"/>
              </c:ext>
            </c:extLst>
          </c:dPt>
          <c:dPt>
            <c:idx val="1"/>
            <c:bubble3D val="0"/>
            <c:spPr>
              <a:noFill/>
              <a:ln w="19050">
                <a:noFill/>
              </a:ln>
              <a:effectLst/>
            </c:spPr>
            <c:extLst>
              <c:ext xmlns:c16="http://schemas.microsoft.com/office/drawing/2014/chart" uri="{C3380CC4-5D6E-409C-BE32-E72D297353CC}">
                <c16:uniqueId val="{00000038-83B7-4EF2-BD9F-60FC2508904E}"/>
              </c:ext>
            </c:extLst>
          </c:dPt>
          <c:dPt>
            <c:idx val="2"/>
            <c:bubble3D val="0"/>
            <c:spPr>
              <a:noFill/>
              <a:ln w="19050">
                <a:noFill/>
              </a:ln>
              <a:effectLst/>
            </c:spPr>
            <c:extLst>
              <c:ext xmlns:c16="http://schemas.microsoft.com/office/drawing/2014/chart" uri="{C3380CC4-5D6E-409C-BE32-E72D297353CC}">
                <c16:uniqueId val="{0000003A-83B7-4EF2-BD9F-60FC2508904E}"/>
              </c:ext>
            </c:extLst>
          </c:dPt>
          <c:dLbls>
            <c:dLbl>
              <c:idx val="0"/>
              <c:spPr>
                <a:noFill/>
                <a:ln>
                  <a:noFill/>
                </a:ln>
                <a:effectLst/>
              </c:spPr>
              <c:txPr>
                <a:bodyPr wrap="square" lIns="38100" tIns="19050" rIns="38100" bIns="19050" anchor="ctr">
                  <a:spAutoFit/>
                </a:bodyPr>
                <a:lstStyle/>
                <a:p>
                  <a:pPr>
                    <a:defRPr b="1">
                      <a:solidFill>
                        <a:srgbClr val="BD8CF8"/>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6-83B7-4EF2-BD9F-60FC2508904E}"/>
                </c:ext>
              </c:extLst>
            </c:dLbl>
            <c:dLbl>
              <c:idx val="1"/>
              <c:spPr>
                <a:noFill/>
                <a:ln>
                  <a:noFill/>
                </a:ln>
                <a:effectLst/>
              </c:spPr>
              <c:txPr>
                <a:bodyPr wrap="square" lIns="38100" tIns="19050" rIns="38100" bIns="19050" anchor="ctr">
                  <a:spAutoFit/>
                </a:bodyPr>
                <a:lstStyle/>
                <a:p>
                  <a:pPr>
                    <a:defRPr b="1">
                      <a:solidFill>
                        <a:schemeClr val="accent5">
                          <a:lumMod val="20000"/>
                          <a:lumOff val="80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8-83B7-4EF2-BD9F-60FC2508904E}"/>
                </c:ext>
              </c:extLst>
            </c:dLbl>
            <c:dLbl>
              <c:idx val="2"/>
              <c:spPr>
                <a:noFill/>
                <a:ln>
                  <a:noFill/>
                </a:ln>
                <a:effectLst/>
              </c:spPr>
              <c:txPr>
                <a:bodyPr wrap="square" lIns="38100" tIns="19050" rIns="38100" bIns="19050" anchor="ctr">
                  <a:spAutoFit/>
                </a:bodyPr>
                <a:lstStyle/>
                <a:p>
                  <a:pPr>
                    <a:defRPr b="1">
                      <a:solidFill>
                        <a:srgbClr val="7030A0"/>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A-83B7-4EF2-BD9F-60FC2508904E}"/>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Calculations!$BP$26:$BP$28</c:f>
              <c:strCache>
                <c:ptCount val="3"/>
                <c:pt idx="0">
                  <c:v>Electricity</c:v>
                </c:pt>
                <c:pt idx="1">
                  <c:v>Gas</c:v>
                </c:pt>
                <c:pt idx="2">
                  <c:v>Water</c:v>
                </c:pt>
              </c:strCache>
            </c:strRef>
          </c:cat>
          <c:val>
            <c:numRef>
              <c:f>Calculations!$BQ$26:$BQ$28</c:f>
              <c:numCache>
                <c:formatCode>General</c:formatCode>
                <c:ptCount val="3"/>
                <c:pt idx="0">
                  <c:v>5603950</c:v>
                </c:pt>
                <c:pt idx="1">
                  <c:v>682566</c:v>
                </c:pt>
                <c:pt idx="2">
                  <c:v>47370649</c:v>
                </c:pt>
              </c:numCache>
            </c:numRef>
          </c:val>
          <c:extLst>
            <c:ext xmlns:c16="http://schemas.microsoft.com/office/drawing/2014/chart" uri="{C3380CC4-5D6E-409C-BE32-E72D297353CC}">
              <c16:uniqueId val="{0000003B-83B7-4EF2-BD9F-60FC2508904E}"/>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002060"/>
                </a:gs>
                <a:gs pos="74000">
                  <a:srgbClr val="7030A0"/>
                </a:gs>
              </a:gsLst>
              <a:lin ang="5400000" scaled="1"/>
            </a:gradFill>
            <a:ln w="44450">
              <a:solidFill>
                <a:schemeClr val="tx1"/>
              </a:solidFill>
            </a:ln>
          </c:spPr>
          <c:dPt>
            <c:idx val="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1-C57C-44EB-82C5-D1BC7BD76574}"/>
              </c:ext>
            </c:extLst>
          </c:dPt>
          <c:dPt>
            <c:idx val="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3-C57C-44EB-82C5-D1BC7BD76574}"/>
              </c:ext>
            </c:extLst>
          </c:dPt>
          <c:dPt>
            <c:idx val="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5-C57C-44EB-82C5-D1BC7BD76574}"/>
              </c:ext>
            </c:extLst>
          </c:dPt>
          <c:dPt>
            <c:idx val="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7-C57C-44EB-82C5-D1BC7BD76574}"/>
              </c:ext>
            </c:extLst>
          </c:dPt>
          <c:dPt>
            <c:idx val="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9-C57C-44EB-82C5-D1BC7BD76574}"/>
              </c:ext>
            </c:extLst>
          </c:dPt>
          <c:dPt>
            <c:idx val="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B-C57C-44EB-82C5-D1BC7BD76574}"/>
              </c:ext>
            </c:extLst>
          </c:dPt>
          <c:dPt>
            <c:idx val="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D-C57C-44EB-82C5-D1BC7BD76574}"/>
              </c:ext>
            </c:extLst>
          </c:dPt>
          <c:dPt>
            <c:idx val="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0F-C57C-44EB-82C5-D1BC7BD76574}"/>
              </c:ext>
            </c:extLst>
          </c:dPt>
          <c:dPt>
            <c:idx val="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1-C57C-44EB-82C5-D1BC7BD76574}"/>
              </c:ext>
            </c:extLst>
          </c:dPt>
          <c:dPt>
            <c:idx val="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3-C57C-44EB-82C5-D1BC7BD76574}"/>
              </c:ext>
            </c:extLst>
          </c:dPt>
          <c:dPt>
            <c:idx val="1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5-C57C-44EB-82C5-D1BC7BD76574}"/>
              </c:ext>
            </c:extLst>
          </c:dPt>
          <c:dPt>
            <c:idx val="1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7-C57C-44EB-82C5-D1BC7BD76574}"/>
              </c:ext>
            </c:extLst>
          </c:dPt>
          <c:dPt>
            <c:idx val="1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9-C57C-44EB-82C5-D1BC7BD76574}"/>
              </c:ext>
            </c:extLst>
          </c:dPt>
          <c:dPt>
            <c:idx val="1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B-C57C-44EB-82C5-D1BC7BD76574}"/>
              </c:ext>
            </c:extLst>
          </c:dPt>
          <c:dPt>
            <c:idx val="1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D-C57C-44EB-82C5-D1BC7BD76574}"/>
              </c:ext>
            </c:extLst>
          </c:dPt>
          <c:dPt>
            <c:idx val="1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1F-C57C-44EB-82C5-D1BC7BD76574}"/>
              </c:ext>
            </c:extLst>
          </c:dPt>
          <c:dPt>
            <c:idx val="1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1-C57C-44EB-82C5-D1BC7BD76574}"/>
              </c:ext>
            </c:extLst>
          </c:dPt>
          <c:dPt>
            <c:idx val="1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3-C57C-44EB-82C5-D1BC7BD76574}"/>
              </c:ext>
            </c:extLst>
          </c:dPt>
          <c:dPt>
            <c:idx val="1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5-C57C-44EB-82C5-D1BC7BD76574}"/>
              </c:ext>
            </c:extLst>
          </c:dPt>
          <c:dPt>
            <c:idx val="1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7-C57C-44EB-82C5-D1BC7BD76574}"/>
              </c:ext>
            </c:extLst>
          </c:dPt>
          <c:dPt>
            <c:idx val="2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9-C57C-44EB-82C5-D1BC7BD76574}"/>
              </c:ext>
            </c:extLst>
          </c:dPt>
          <c:dPt>
            <c:idx val="2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B-C57C-44EB-82C5-D1BC7BD76574}"/>
              </c:ext>
            </c:extLst>
          </c:dPt>
          <c:dPt>
            <c:idx val="2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D-C57C-44EB-82C5-D1BC7BD76574}"/>
              </c:ext>
            </c:extLst>
          </c:dPt>
          <c:dPt>
            <c:idx val="2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2F-C57C-44EB-82C5-D1BC7BD76574}"/>
              </c:ext>
            </c:extLst>
          </c:dPt>
          <c:dPt>
            <c:idx val="2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1-C57C-44EB-82C5-D1BC7BD76574}"/>
              </c:ext>
            </c:extLst>
          </c:dPt>
          <c:dPt>
            <c:idx val="2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3-C57C-44EB-82C5-D1BC7BD76574}"/>
              </c:ext>
            </c:extLst>
          </c:dPt>
          <c:dPt>
            <c:idx val="2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5-C57C-44EB-82C5-D1BC7BD76574}"/>
              </c:ext>
            </c:extLst>
          </c:dPt>
          <c:dPt>
            <c:idx val="2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7-C57C-44EB-82C5-D1BC7BD76574}"/>
              </c:ext>
            </c:extLst>
          </c:dPt>
          <c:dPt>
            <c:idx val="2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9-C57C-44EB-82C5-D1BC7BD76574}"/>
              </c:ext>
            </c:extLst>
          </c:dPt>
          <c:dPt>
            <c:idx val="2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B-C57C-44EB-82C5-D1BC7BD76574}"/>
              </c:ext>
            </c:extLst>
          </c:dPt>
          <c:dPt>
            <c:idx val="3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D-C57C-44EB-82C5-D1BC7BD76574}"/>
              </c:ext>
            </c:extLst>
          </c:dPt>
          <c:dPt>
            <c:idx val="3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3F-C57C-44EB-82C5-D1BC7BD76574}"/>
              </c:ext>
            </c:extLst>
          </c:dPt>
          <c:dPt>
            <c:idx val="3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1-C57C-44EB-82C5-D1BC7BD76574}"/>
              </c:ext>
            </c:extLst>
          </c:dPt>
          <c:dPt>
            <c:idx val="3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3-C57C-44EB-82C5-D1BC7BD76574}"/>
              </c:ext>
            </c:extLst>
          </c:dPt>
          <c:dPt>
            <c:idx val="3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5-C57C-44EB-82C5-D1BC7BD76574}"/>
              </c:ext>
            </c:extLst>
          </c:dPt>
          <c:dPt>
            <c:idx val="3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7-C57C-44EB-82C5-D1BC7BD76574}"/>
              </c:ext>
            </c:extLst>
          </c:dPt>
          <c:dPt>
            <c:idx val="3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9-C57C-44EB-82C5-D1BC7BD76574}"/>
              </c:ext>
            </c:extLst>
          </c:dPt>
          <c:dPt>
            <c:idx val="3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B-C57C-44EB-82C5-D1BC7BD76574}"/>
              </c:ext>
            </c:extLst>
          </c:dPt>
          <c:dPt>
            <c:idx val="3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D-C57C-44EB-82C5-D1BC7BD76574}"/>
              </c:ext>
            </c:extLst>
          </c:dPt>
          <c:dPt>
            <c:idx val="3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4F-C57C-44EB-82C5-D1BC7BD76574}"/>
              </c:ext>
            </c:extLst>
          </c:dPt>
          <c:dPt>
            <c:idx val="4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1-C57C-44EB-82C5-D1BC7BD76574}"/>
              </c:ext>
            </c:extLst>
          </c:dPt>
          <c:dPt>
            <c:idx val="4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3-C57C-44EB-82C5-D1BC7BD76574}"/>
              </c:ext>
            </c:extLst>
          </c:dPt>
          <c:dPt>
            <c:idx val="4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5-C57C-44EB-82C5-D1BC7BD76574}"/>
              </c:ext>
            </c:extLst>
          </c:dPt>
          <c:dPt>
            <c:idx val="43"/>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7-C57C-44EB-82C5-D1BC7BD76574}"/>
              </c:ext>
            </c:extLst>
          </c:dPt>
          <c:dPt>
            <c:idx val="44"/>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9-C57C-44EB-82C5-D1BC7BD76574}"/>
              </c:ext>
            </c:extLst>
          </c:dPt>
          <c:dPt>
            <c:idx val="45"/>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B-C57C-44EB-82C5-D1BC7BD76574}"/>
              </c:ext>
            </c:extLst>
          </c:dPt>
          <c:dPt>
            <c:idx val="46"/>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D-C57C-44EB-82C5-D1BC7BD76574}"/>
              </c:ext>
            </c:extLst>
          </c:dPt>
          <c:dPt>
            <c:idx val="47"/>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5F-C57C-44EB-82C5-D1BC7BD76574}"/>
              </c:ext>
            </c:extLst>
          </c:dPt>
          <c:dPt>
            <c:idx val="48"/>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1-C57C-44EB-82C5-D1BC7BD76574}"/>
              </c:ext>
            </c:extLst>
          </c:dPt>
          <c:dPt>
            <c:idx val="49"/>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3-C57C-44EB-82C5-D1BC7BD76574}"/>
              </c:ext>
            </c:extLst>
          </c:dPt>
          <c:dPt>
            <c:idx val="50"/>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5-C57C-44EB-82C5-D1BC7BD76574}"/>
              </c:ext>
            </c:extLst>
          </c:dPt>
          <c:dPt>
            <c:idx val="51"/>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7-C57C-44EB-82C5-D1BC7BD76574}"/>
              </c:ext>
            </c:extLst>
          </c:dPt>
          <c:dPt>
            <c:idx val="52"/>
            <c:bubble3D val="0"/>
            <c:spPr>
              <a:gradFill>
                <a:gsLst>
                  <a:gs pos="0">
                    <a:srgbClr val="002060"/>
                  </a:gs>
                  <a:gs pos="74000">
                    <a:srgbClr val="7030A0"/>
                  </a:gs>
                </a:gsLst>
                <a:lin ang="5400000" scaled="1"/>
              </a:gradFill>
              <a:ln w="44450">
                <a:solidFill>
                  <a:schemeClr val="tx1"/>
                </a:solidFill>
              </a:ln>
              <a:effectLst/>
            </c:spPr>
            <c:extLst>
              <c:ext xmlns:c16="http://schemas.microsoft.com/office/drawing/2014/chart" uri="{C3380CC4-5D6E-409C-BE32-E72D297353CC}">
                <c16:uniqueId val="{00000069-C57C-44EB-82C5-D1BC7BD76574}"/>
              </c:ext>
            </c:extLst>
          </c:dPt>
          <c:val>
            <c:numLit>
              <c:formatCode>General</c:formatCode>
              <c:ptCount val="5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numLit>
          </c:val>
          <c:extLst>
            <c:ext xmlns:c16="http://schemas.microsoft.com/office/drawing/2014/chart" uri="{C3380CC4-5D6E-409C-BE32-E72D297353CC}">
              <c16:uniqueId val="{00000002-54D5-455F-9C83-78807EDD87A3}"/>
            </c:ext>
          </c:extLst>
        </c:ser>
        <c:dLbls>
          <c:showLegendKey val="0"/>
          <c:showVal val="0"/>
          <c:showCatName val="0"/>
          <c:showSerName val="0"/>
          <c:showPercent val="0"/>
          <c:showBubbleSize val="0"/>
          <c:showLeaderLines val="1"/>
        </c:dLbls>
        <c:firstSliceAng val="0"/>
        <c:holeSize val="75"/>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04-54D5-455F-9C83-78807EDD87A3}"/>
              </c:ext>
            </c:extLst>
          </c:dPt>
          <c:dPt>
            <c:idx val="1"/>
            <c:bubble3D val="0"/>
            <c:spPr>
              <a:solidFill>
                <a:schemeClr val="tx1">
                  <a:alpha val="80000"/>
                </a:schemeClr>
              </a:solidFill>
              <a:ln w="19050">
                <a:noFill/>
              </a:ln>
              <a:effectLst/>
            </c:spPr>
            <c:extLst>
              <c:ext xmlns:c16="http://schemas.microsoft.com/office/drawing/2014/chart" uri="{C3380CC4-5D6E-409C-BE32-E72D297353CC}">
                <c16:uniqueId val="{00000005-54D5-455F-9C83-78807EDD87A3}"/>
              </c:ext>
            </c:extLst>
          </c:dPt>
          <c:val>
            <c:numRef>
              <c:f>(Calculations!$CQ$71,Calculations!$CQ$74)</c:f>
              <c:numCache>
                <c:formatCode>0%</c:formatCode>
                <c:ptCount val="2"/>
                <c:pt idx="0">
                  <c:v>0.88283920702854879</c:v>
                </c:pt>
                <c:pt idx="1">
                  <c:v>0.11716079297145121</c:v>
                </c:pt>
              </c:numCache>
            </c:numRef>
          </c:val>
          <c:extLst>
            <c:ext xmlns:c16="http://schemas.microsoft.com/office/drawing/2014/chart" uri="{C3380CC4-5D6E-409C-BE32-E72D297353CC}">
              <c16:uniqueId val="{00000003-54D5-455F-9C83-78807EDD87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1945</cx:pt>
          <cx:pt idx="1">23161</cx:pt>
          <cx:pt idx="2">5599</cx:pt>
          <cx:pt idx="3">33145</cx:pt>
          <cx:pt idx="4">14808</cx:pt>
        </cx:lvl>
      </cx:strDim>
      <cx:strDim type="cat">
        <cx:f>_xlchart.v6.1</cx:f>
        <cx:nf>_xlchart.v6.0</cx:nf>
      </cx:strDim>
      <cx:numDim type="colorVal">
        <cx:f>_xlchart.v6.3</cx:f>
        <cx:nf>_xlchart.v6.2</cx:nf>
      </cx:numDim>
    </cx:data>
  </cx:chartData>
  <cx:chart>
    <cx:plotArea>
      <cx:plotAreaRegion>
        <cx:series layoutId="regionMap" uniqueId="{D8385857-9BBE-4129-8259-3AE5EFDF58B3}">
          <cx:tx>
            <cx:txData>
              <cx:f/>
              <cx:v>Value</cx:v>
            </cx:txData>
          </cx:tx>
          <cx:dataId val="0"/>
          <cx:layoutPr>
            <cx:geography cultureLanguage="en-US" cultureRegion="EG" attribution="Powered by Bing">
              <cx:geoCache provider="{E9337A44-BEBE-4D9F-B70C-5C5E7DAFC167}">
                <cx:binary>nHvZct04lu2vZPj5spKYgYrKjrg8R4MHyZPsyvQLQ5ZkzgBJgOPX94Ll6rKPu+XbN8JDUKQIYI9r
r735j7v173ftw+3429q11v/9bv3jWRlC//fff/d35UN36//WVXej8+5L+Nud6353X75Udw+/34+3
S2WL32lK+O935e0YHtZn//EPvK14cMfbcHtmQxW2t9PDuL178FMb/JN3/4ebvz18fc3N1j/88ez2
vqvssfJhrO7Cs2+3nt//8YykPH322+/fv+Pb3evbDr/4f9tb39z+/BsPtz788Swh1PzNKKql0Yql
XGr97LflId4iiv6N85SkhgpqqJHm2W/WjaH845kif2Nc43HFtWCCCPnsN++meEvglkgN7jKmeEoZ
/y/JvHHtVjj7X7L4dv2bnbo3rrLB//GMkWe/9Y+PxbPF7RBKBCeSaJxTMyzU392+g/TxNPk/Ws1b
100pfyjTva+/tN2es/S4LDQZwjGEmm4f67aowrnfWNsdvN+EuFvztreviBNuoOd9wrs8awaduCaz
Jk/zMtNtU64fxrRL6u0w8l7uMqvytZiTw8zmgc8H1k7bzo5VPXn6mijVqzEr0j5ZPpRhyseztp6K
oI98MxUdsn1Khb5gvqgGka1VLcx4aJc10fm5nWvfV4fNl7lNDt8p8r+RDoGif5COSQ2jRGr8FZzR
U+k4L4kLfhcPvV9m02Zdocq2yUbOWHNlCmGw5Eoq230Z5FhtN1xRg63RchpxHkuWYv3w9JboT1tS
yhChuNBCMm3IicJUTdfO+bG4J20qmqueV0XzYufT4KuLMpHV0mSdqkpSZ03Z6ylr6rVvVFanvWtu
3eq3YcjUJJL6RZvOPi3P9rzYp+PerlDFWQh7uX8sR5kn65ncm0Fe73tD8FhnuBdDlhZ+UiZ7+lD8
RzGrFEIW3BidCmIkfOFHI8zLZq2SprUP6ZJs8r2wVeLedW3u9jdPLwSP+l6fWIgxwbmRgmgIT0fh
fmftW9sNZpdrfs+gbcLO+jZveJrRFB6+MlXz14t3gpXZJkWbhENPCjW/ayph6y9P70T8vBOhKUuJ
0ExJI6NIvtsJYcWWmrWW97PXo7wW/VaHkI1dwhR7UXi5C/m/FbJgUiOUMEVSBSmcnD0hRaJcq9hd
Ow2j247D1idzk816z7flF2tFI/wuqkDOCFycGAaD1wzh78fT0cq2TV8Jer+Swlf8gW6tKsvneT/B
7go3RBG3m5wmc/a0WH+yJAEbkvEP1QJBF8H2e7GysfWjqRt/t6Zm0ntWq1bP73KaVJDu00uRn1Vo
CKOploLCokx6ItDaOdIsM+3ufctFpy4rk9sPLQ2IUYegirzoX69mz9PulatGK9MzMZfN/rH2qu9Z
1rUIiHmW1nln3ta1VIwfytnS9lUzF6PeLqeF8268fHrTPylGaCIMVxraSYk8DWjENJquNLV3dgsj
djEmpqm/zGRLxJ/OddKxY97NLuS/EtbPijHQCpU6JZRTchq28oSkaz+K5PMukDL3g1GimvxB6b4c
0wNhLfXtJdykUbdb2RarOw7jOJr+0CUrnW+qbl9Gm5V63cPnwpLanDMr6fZSdBv3+vgLKelT3WKD
Snx1E6OpJqe6FcXSj900us+lrihcsdZb2N94uY4wqn1Li22+ML738jpheQVv8pZzJAMrtw3B0jS8
2O5ggF39RfoUkkH6482+ZDPhrv7yGIB53iO6iHUq5J++MCYPh7lTDSx1BuKBduwYJNKwZWSGRsou
jyE68WWJBem2tvptXvZh/WvfIoTIhnXPIQta1wxBPt0rOdTnlA8C/j2US7W+6SWvuwe5TKQiGQu5
39/A/Y3401YWpjnursYeSV8bO2XETuTPxru+tmeTXNv94x6Ymm/mcZDzO1/jJ0tW2hoRJCtL6aAz
Wq4Llu5YWTXboWZ9AkfPNd7BMpfWdVmcb6WVVmR+qSmelKTK8Uglle/khZjXMrwNi+qQzLZhrRGC
/cjrYjurC4Olk2oxeHxnS1wtKbZeXjPTVMNfg67EfJnzeaiuWm71drEQv9qX5ZBs04tpnVbY0qrz
GPmquSLbSz37EskyzUPMmYPOKbyt10Pw9OC47Zvm8tsBRB1KHNWq1Mj6mKZ5AoGK1ML8/FrEINZ2
Kk26s8HnEv9Vqt+6+uD7ph7/9Y6hH5LxjFW5qMoDTM4ta8bKXUAGE6s2LL32JYLjxhzOVDxKlTfN
AskJ3U94YFlC2byw7Tgl7YGUJq7IEgXUtvW5hFj6TQ04HgJ9NBdnArIWa5yF0dS5rLt3Ngin1HnN
WDSXXtQUPjVbY2A1BR1b6IytKV7ItCK5Og9FaDR7kfC12u6Gbp0hQ7fONdYXCIwkf6/bVEImu5p0
uzzPpZ2b6lDsNmK3mqwM9zYJtIhD1KaX69XA8tkWZy4Zo94VnREFzsadzTiMo3m035ENHFeFZgOb
Xxg/c7zFbY7DFaaaaVwlRVDIXSN1AVvacHr8cJnquBduSsblQSoFF9z00MBS2C4lv5ylZthe3VU6
4rZ8Tpvq2nMN+68mjouDYZvCtmpuooyHuYMEp3WZIM5dq2hzLSAgv6zDyiGfIpXRRCO0nm96bfHv
QHQLB1Z1QGwAdNyBMvhSwc+3cdtj8CgbALF6YGN0aW7iS8eUE2hCeOBGm4WesPlGVQ2FFEqner9d
zmvq6+5qbjnBC4fRj9jfDiwWrZpV1RiOfWN2Ii5X3Yp1PNbpjSlFZeYj0VzFyFS2Zb2fyzQ5F40p
enYemq3g6RG23ZbHYk77/Y3YthXmr72mkp+Zbmk3C6CwOHkthZibMSvT0A7pQeY1q147Ula5z4DV
o4ZtNW8pOafw5Tl5Xvm0rbZsHYfg/GFtvU+Wl03uFfaYJx66GbiunLi1nlgcxuY1ipv3phtybq9R
MppVH2Ra8aU9QyBGuDkLrKi34VD0kzMmm4Db1znLqQzlZc7qSRRFphuEWXm3LyLhZQy2G85s6rXZ
qzIby7Usi1eNKyeirsNqfDSeqo4hRYVlG/rzZsujXabT6mFDOauGpnjpdrfj3kDnaSTXu2AIlX6w
kNKxa6APm61pQqbh2i+SIuTWdpigJUs4RS5wW7fgXWZIYxScIHxYblr1eZjP09AveBIlzIB7Ycxj
XGrSuVvfmlBHRFjyqUB46vkqIb9QJogOM6QIXyA0eBjUPIxsc8+h/WETL/VWwNJ163dsvFyTCUtz
0q7YP8Il0tG89QpZvstFD8/TvI1JNoRpgDmuUlQuQVIeN8SHTZcJf72m29gXGUKU4Jf9ECyOpN3o
xmzvaIRYabI0212nB1Qj3+oQRP0onMUNzJmLZkRUNWdFWS8seT7V+z72mdasOA75YvMznk758D4f
Vhy+ckj+29m8LQo7VvWSQEquKxUcu552wOlLXU1Rgt/MuquWeG/jjsFw92qNwFm6JIZ7n2gkLZLA
KtkZU6MZlwxItEjhn0lRwXO5zoUi2VIS1V/TCmH36E0zhiRTO9nkp8Qu7fg+7db2xlBqatjQOFTD
C2n7uTmXbp76u75Djnk5Fl3Cr3LslB2c7avhU4WYu583yrr2ntftPr7rnOzAfOykXV7vJmnTbEna
4F72TCy9zXRtjegPA2fcT+fLIvR8PQ5lvrpMdmlHXrEWafUs12EmhwE6GhHkVz3sNbLwPPL1UKzN
HCH9Pi5bm3G1tdRk/Zhs4S9DycTfyzZsvDjUA2/WJDMt3XKX9Qbnz2GneRGehxKZrD2ovV32/Wiq
dk/H85zui3u5wjmmTIbmaklT0p/PRhXsKADQ9puipqVD4pNBvfDbNumM8UDJYSOIcFsmi+DNMXFU
1YdUKToeCtEWl4qycBxcuuwvc2PT9IIspKTneb8SG7Kg2r06lDkTyZu+cR3/MPlhrN1F2qutH86M
S9f1Zg0rC1eJDzZ5xxPu94/BwqozMUo5ftjVXFiXtUGqsb/Qqyj2NUtn1cujWfe2ucirUK/nu+O6
c5lpHKPlQY27H/Rn0tXa3pe0d/N6bGTYhgdTCzZNh0n1TmWUeRHSi5DbQejj1KSilRd5lzTy2hCV
NM3FLHvA2vKh1JYFQw5ONxN1RyLCtsszyQJLiuuR4jD1m2/oO93aXJJ3S9E557PFVTGh9h3revFh
2UTf82OfL2M+A0+lBTDKNisBNJanCxxmXLeINW0y1kBQI1vnmFYMAgmce9ARPo5I4HCHkssY4TqR
RoRZJVtO8vN6a5eijQfrF/1yH4oEkFSUw4zUI8quRpYJVhR0v9iUwjvPJ+Ei+pO+iZWDqsmO3W58
7lpzMQ1dJf8U1ltshfSJasxFkQRwDf00CIRJ4T2QvW4SSOmCUwEUvKTAbsnBbEuPWFbrKiaNPFny
BTm88yI9m4mVO7s0nLaARJai4k+ed1OX4qDAJRp8kxDdGANi11Lk6EUzDmiybCZAQL1VMXPqYVmx
07EoFdae1K7c/n7mYsA9l5sVL0trl8OXvHAj9u9NHeNkw1WLR2hNDHZk896T8daMJuJVk8+INjRM
o/y8LIN155LWyr4qXD0jLYa+j1jK9ipCltKEKKPgrAzky5T4rTHHpSXz1GbIh+ANMtXnK2Rr0lFA
/IjhW4RIX+ke6buYpb5lME4c5Ni4NDIW0ixx94TlCQTZF7w27mKrOhQd7ZRAsAgzddzB5JMS5vMv
SewDXCiberYDkSpb4o2uC7Ljx4bYTbcZAFE0xSoFDngnujUXf7YjAff0qEYkTEI+ovybwo0e8hUn
ZrUl0NHkZ0XGa1s081K+2Zc6zc1fc6NE3VyWvSy65TkHHJ1vdkUjiiV7H8mncZzmqnzepzaCijTU
FSD4QrdYyGs5wFg68HVkPVRLOqpw5A0FSiloHtH87PpxFJdpX/hZv9lDSV31SuYqxX62nUc/YGxM
cdS5Aci8aT2PLjJ0QyS8bD3ggXzmEaiRFqVxNZBoYCyfqoFeDFS1wNnFY3Yt57lA0pzcAqB6YKwH
CpRsjHgzyGiPeVvXQNYpJFB/yXdlcYGfx6eBSsb9zdJqhXRJSuyLHspSRWjYyKmIYJ71cbeP7tEE
Ab200+Kg1NEj8HWv2Mrm4tOsl6IaLwVRjYJXD7CF9lBtwAT1OR95tN3WUmOvuoUUczgWrddkeoEX
dAygdnEbdDslc4e17D7iCGk/V5GsIBFam9mh5CuUqcbbeZwq1mW+mfqA4LItnL3iCwmNzXJBYWdd
SmMRWPcCFVtK1qgQzw3gJQpP6DlsYt9esoWifpLKbOt8sVI2NLdzSVYIJX9EPr5IZ2AN7/SI01ar
aQAMvlXEercGwGAtihTVly0GhqsCNct4tiVJst6xeRr2N2kyp+mBlX2JcmQux8Inl1r2bLqRe8um
5JAsBPJPShOLbiV1RGHjSmKRr8wYgXzRO9hH7vMCWgsdCF13XHWym0M1zsICoxjh9o+Qeoy4OxlQ
8z4fVG8XH+sHmJMUWB7UXr7HUNkjJsvLXok1lGdWrTD9S6JJiVKl0cBRj65n5zZCqzbpjO2ybXCt
H45hnn00DLtE/ijJ2RZNUqV6sa9Tvq52gED2WHELkwQIciEqujiq5aK/krLhAK/bUhcXeWnX6a1c
1e6f62kl7aX2FDUFElvCgQ/YGmaETtk2Dq8xPIyIVfVgIxKlliKKH5bHqnFtigZeOtQzQZAC4J/k
wYO5ou2ZKeZYBT4WFm2+x027fV224gAv26o+C3pHxctnXcPQUSSlsP6ltBYqrcgUtz7ZFZnwbC2n
PISzZLW8uVI9yBE8uG+wqI02MWAFqDEpD2vjq8pmMqn8js5AyWxzy9waK/TtMXKY1Ueg25EmWuXT
rNF/wxnplBnD0NBRgpwSrHp1eslNu3xe8xDrzLlM2lIcE74Nrcn8NOK8v1jylFUDTaVRnvJI51EN
4PQj3bn11uo0yPBZyCV2bx5No9VJZHafPt3PSymigXFZbBihNXXCrNKy6PcZ7MTniucxPjnJ2QxQ
iGCN2PX0Wl/ZwO/5YwLqWBEmqOJM/tyV8inx7dI27PPKugmFzFR2FJYoAi/hhuXYEeTCXToEjcly
4UGizO2g20MfKOpusBCxs2FQ8sbY8xiZv/U+7FjEEsEq4ZETlBwWXD29/Z9ExUALA9iSlKEcp2m8
/x23v455F4pFidtQkRX7QIKKZSGSK0qop5f6yeYYiGGDVhA6QZTrU74bMKqiFgDq1pSaTdtlvul6
+Uh2FV1E5sXyS5M7baEQKEZJSgXWFJTSEzsYB890Af7+tudljFFhhbO9mSpE9ncFNTFn5QZ4H2Bi
w/VDS1U6vka068Tzp89+KmZ0TYWIvQy0SQUhpxa52LDOiynYJ3ASKB23sgRLpa2K5fzTK51KmQqW
4rQsVVgN5NhJz60BMNSM1OTTZJ1qrkLfxtK8qlGpXc4ljajx6QUVLOR7+6cCbTBN0OQV6PCBPvrR
gkKtdwSTbfw0WvSJyrOR5THMIShu0Gs+Du1KsrIqttIcVCNKZManN8B/Eq6EEZuUCaW0wtFPIwsv
ypb0yn4aynQr7Bl6WXtzBtajNPXFI2yZxzJCY8l5jN/fSPFEhEh5dTJY5IXlUThdLSLFA+p/gxc7
bhiqhb3VFinBN4vT/qhZSPSSVaQJiNZqETFZztvkZncs8xSOnzFEJ2CRoCaQR2QZ16UCfANFd6YB
5ml4XqG1rPeja5KIrfzsI+xKRqpQxfhqiOlc9hWwjfIspvi+H3tsSz0S9B7QHlGzaWgETbUOXxEf
JREs53VXI5Kkvlggf13UI5hJOq9zJFlsA1r2afH/ZHCKU55KobSh7GfTnlBZlEm6b3+5cmDArEUf
Yglk9hARwDfK+uklo9/+YHIIteZrj0ZjFkDFiYPvgxYaZVsYvF7+MoWMHONUGdlcCa1ok1ynPsUO
Mt6aCUXUSvIICpO2i7t5ehunJ2dM8hSRUxocG433k6aalYNdoMvyr8aB/nxRdWPoPtBmoeMr6sP1
04udGjkDOFMMTJFkGv1KcWLkkqRFVfbef5qHvt4/ilpFs6jrPiKrp5eiJy6Nt2sluU6lQueNsfTk
YMWypm1rZ/rB+pDqYw76MhTnBWhUVLpVvSA7ZGh4d/hPgbCBXa6CmY8o1sSosx60LigYlDyxf98v
rAUOJTuPQL0qUKGUCkHgrnR1GWmtNYk0gA7SwQlnLSNN3HTojtzMCWE4XNII5KKiSGKniMxdjNco
CJp1eJ4kiKPtuXVpwa+eFsKJvCEDgxIuhZ9yxX7umApRBNPJaf0wdXXMzLlDq6LJksWhcn56KXZi
z1GnCF4SAxcSaZGd2vPienCqhOc3mruva00C1GkzDxHqTwj1CEGPvfcWQzqQgl1tZEm/XY3zFBmC
ZEkhXMFV5DNRC/aIdLTzORiFpKmnZH/l4aoSHay+a5aLjU0omM4am6M8rnYEtfn8W+MP3aLYREra
msJ3dp3uuDe7Lip8FzVWSb52x9UjNTETMKDhmIgyarImQC1LpmYEfnfECFMklr+10OCRsN0aPQ/k
vTwHy8GyjXQLKJCnRap/VJ9SiqOTn1IMLAnkQpGemPCAE8w67fO7dmbqz3q0gp5TtEcvZaN7Do6/
DOcFX83LTVdtfux5bi872rQf56JK58zqyaJpWrDMJJv2mSzD8CFH/erftKufy0OpZ3pZmfpth1bb
3dxz32dyTMrtgF6OfD2L3L0s08pfISOVO6r1cm6Oia/ZP3f0kecX+bjUIutbk/IjWMPmY7InAcVB
u5bLwZvxDUdWas55m7ArtY3zMfTbcIaeePuxRA//RdtSdAnqPoDOc82CFl4g7SdMTYiX21okVTbt
Q0qOrB/VDUV+vu1LR0SWj7IEhVF4f0Fra28WxaaPFWMl5qDShNtjAt7ur2Yy/r5N+vG95N4DFuXT
Zb1O9TnaBFt/wPSWXA/rYqokm3g3v2itOwuLmUHYlHX9z0lLCdY8n5pjWEZ3s9cTKDFOkhJsX8IP
qUzf8rCln+kW/Ceidv6hnMR0KFfZvWyUr854tVUvn7aIH4M1DAJtZQQzAajAKYDCiUE40D9qEIW9
h77WN4bmtjmTrQs11JbKD08v9qNDPy6mMCgX0zww3CkiyXcOaDcaey9T1WFGaE1viAW/mnVdczVz
NqH+K1z3Fi1C1fwCj/1k+V+PiVkdtGwQxE/HJibhjWv42N0P1qJwZW3frOcdIxh8e/qQX9/07zT8
9ZScUsznGEOQkE+LyJV2DZ0xK3NPFgefYRTpInMoeKrjWrbqnaVd/q7yedJnaStMf2RzX7UXcyXk
cW0Dxr4wrCdfj3I0L2wyqA/Itx44CTOUH7sO4IUG2/UZDYS/Tefafukmpl9Z0LNvZ7rRf5oadWpG
HEn7Q9EUr1lnYMeJ6iTYmwa9OLIYEGuj2e5rVwS0EqbxnBQivU3XwA479PcLLHQyhAeRRBgAGAS5
MOToU0hAEuVXrrf9nk9R+GXFygvm6vZy3ddbS0z7F0vMepxogabHMCbykttN2OPTmhHRmH/QjIrD
mhzzIASDY1KdACTS5B3aB6W6LyY0DkCnjU22aqHM0aNLEo4z79ZL1YV1yqqk79Dtcd2lA291Nfdy
DlmriuT1Tgp+yfYNxNmYm09dBT79MDbJVbVZ9Wpj24VlHbsBB9q+dgmUlkk0xrbDHla0XWrn84Pq
jXoH2Di784VXXzZZV9dM9dVFA6b4sipc/7oToQ1Hl/vp89aW04dU0OZtYjUShFzJcs5oWKaMjVVx
s7SmrA/lkOIA5UpMNocCLQBVDzUaIciJ77lI9Kuq3Pg/CVjtPEPTQay/MPsou1PZcrALCkkKc7I0
+t93FfMEShh6V/n9UHFxnQys/thXbNuOzWDTa7KglvjFiuTHwVdYlYrDmChxCGUYweMndSxJaTt2
SJ0PdV/zF6DNki7Lpy15CaKyPkcjIiDSi2K871nafqyKNbyqKpO+TWbDzp82LfmzaQFqInxSTRUm
cU+HAcelE14X1j4UKxoMqNtd/smNezkfh24T2ZDSBgxH5/I2CwJc4bEupbgsMQ57BE9izAENz648
jk6qP6vQzpH6BYVuE19eNbLylwNj67WcyuJ5IVTBM6cMXTK/EVqC4Uy7KRuJdgfd7aK/SCCW87oJ
yZWRZMYDi0peSV9ub7Z1QTqrRdWfFwuy98GRqnnVoc0LRMm6ucjaobUYKVlq9HDR9PwoZpSmwCL+
faCrfV52LRuzUWFcBpaIdtFBgvV7w0xl0XLFRN2Kjib6SkG2bXHwmH24WnrjfeaqXmKuVlNHnmM4
ZRkvUlnQf4bRVX9OdglfeEUrUD1znf+K+Po5/sBSDIbmMLomoZ/TkMwoOqHNujQPWoIfyMxi6s+Y
8tjQNYTKUFOp+91P+XNpk8/bXC8W06Nz3/1/GKyOI8hIfdpwcAM/+ggmpXznd9U+5J3cpuNXhch9
KttXVSvDebrP5mYY7XS+yTI/602+/lXqce5hJzu5edpiTwi6r96jeeSWETowa3k6sbt30zK7takf
CpXK94Mk/h1tk+SoQOy+RF6crqd2CC96brvn7crIVbAKiUy1YX1TqVJjINku86sqmdgXTM4PItND
1bz/xS5/ggxKYt5VwMUxM42i8kRkc5dvnRn49ADWeyg+AFkIfwCTuGWTT+drKucGPSW/S33Uo3Bf
yj1VTbbntF8umHL+ozBt8SpVS/OBjnxChwRZ4HysxxbiLmp14APavY+K/v3x64U3j2HvcUb/zqGS
rIry2+cL/3X5H+it4c8/4u/8+4fx+4d/X13968OJJ5+6eHDxKwV/+tAPb8Zmvu0uflvxw8VPH1p8
/xnE/+vNH76zuHOTDfGzjaJy9vuvJmjkoP7nzyw+2Co83P/2PtyGB//T73372EJKfGsBCgHECRwF
ropE8++PLQS+xUi1YShtv36G8d3HFqjgmGSg3Cgw7rcvLYj+G8AmJtJBrSqC0kf9r760YD/kuMcv
LTAgiJFhzHszjPj96L8tQcFElkY8YG4ucly055F9euyzCTH1zS1PRuHP7bD5jR8RMEW5HhKXp5h4
HWNf3NG1US8w1wX/b0xih8vFdK2/akXXJ1vmmlX0n0WDiQYMR0rZ1uxQIA+SB7W6bXrXlqtqb7UW
KOGAMtCbKmQVy0WgS4+t8F6M3euSpGGx6BCKsekzt4iue0XUNmDLRdeBaKUdw1hc4meH3/lOpd9M
//vPUU5IElACBrPUQmKeGur7iTlXpKsmVNP6AWwXurCXoeMtv2z57Ed1ufsCo5romfZt9aVN84rm
v0jEhJ7oyCiF+XrKgQigKWzmRx3tNdNeprK6r0kTWzjBofgpM2PwOUyN6YqlwAjEWIYCdGTCk723
b9D+jJws4btc2IsgS+ubzCElYlTMCD3g3tMy+hErcczWMwam36C5jRbDT7P1a1kltBxZci+TcU7p
sdhVoYbzVvPA0q8jw/JTI8AR/qL8P9FNXJeDt0GMRLwHYjqRTT9tTrmE6XuMkbVeZhgYbP2fJc+p
LbKlrqbqtc3R6cTMWuko/VVT5bTv8PWTAmQ9cEf4cAI+9KNqCjFXSbqW7D5RrRrYQSzgT2/hSEn4
T87ObDluXOnWT8QIzsMtWYNmy5Kl3dYNw7K7OZMASHB6+v+D5X3OtvwfO/bpi66wVCoSIJDIXLnW
qsthr6L2rrIoW269Rm76kf6PvZfpWFYtk/L7B/Bz1csD4MhDlhVA/Dd9kPeF6ETKUm9APF/zZO8D
dR6k4KA5Wnk3Jtt5i9XKU/n9JX8dPCB86IeoG8Dkf6kKAfcgEWy2+uaHC7v8tDnh7jSnQC169I9V
nPvhi9LMukxHiK/hy2Bvs0qOczXYYvnDQnDeRTImAASFXcJGJRXx3pf9RbIjwBKT9VpWpHLWBc0d
syG6dSjHIdNL7e9+VnXj5op0pVLhroLKLvVjJ0L4EL0F2RWiZ9kpyKXwa9yHbq768fX3c/bz4e9H
gNQ2FZsP54EYTpn784LRSx7D8NjX11VNikVgw9Bisux1gVAGL9WbrUdBYm02zbQM5qUShf5vJ4sW
ralqALRJmHxC28+3EUtg620Mh9e+DQwlpyZ6AeVBlYUHce1Bw2y+jIVWzZcfXRIlOmVojlZtsFFZ
Em1N5P+OHvbV3s7X/tqIoftDWHHerzHTcwUuDSOKEDDF963E1Vt6kfS79zpCqaW9CoNZtPpe7lMl
+myRm2lzAQR8Z2pvsgMJjZt9sx6hI+SXwGttXWTdvtvbNYzIns5An9ghrRcdwCh8CLuk2LvM9WjB
g0IgDHT6K3tPDFGlqXLDGPn98zcT+39rSnrilHboj0w6wIbh3z9P/LLta6X2oLmA/ayaIIu6LvJe
QtWULLv/9lK+TdWBusXAYMD8P1+qQzqwIeIoLt7C0RzAI7TT1ZUdL7+/1Lu6lfhLdwa1UcjggjBg
C/58LfZbL+d+Fi9RMAR1kAmbNq0E+NVGeUjn97vkYns7E1rt8zv4DwRJ4eQGAFiXyQvlSS8w/f8U
pvz3ZxPoPikWPUtTVBMe301EAwGjy8tBvAhFbJBHb2xi/9Z1Sg/Cz6hN7+KNJteV67ZFqS7VIsuM
Y2wJHwq559aF6nzgbGVp+vhxFZq0Z30jFDY6MItuGD3D/33jPQpVQ8be27Ax7bm2NUdxxZpi2Q19
YnB/WDLwmOJupa5MvaDeeBl321BTRDB64ymM4K65WbMWFWmT/H75JC6MxiMeVtP2G0iJuPPK6k3G
M4mgQy04hj1lcjIrZ370vWGfbpRqcpW28BLdLrMK4KIL0PCl+NzHfe4/z/ZsWAsRhT4sbPiBJF6/
XxvvDyZmnwIUmgbLPgx+aVN7+dYXTiLal93pUIiyAG3EA5BI66G99LRcCH+/v+L7GAtggwTZIRtx
fDKS943xUdloaDpv+ezt2izGBeia3eWO0NDkKZxlEL6gFNhZhIurp7G4Bf8Axf1D7DJJ+n/sdXL3
KKQ05zhGdgIN4j0+i3xESysJu+eOgnOCST+gcP17kKWhxJfN2DtHlUdDdU/HxzRSRBkMBQqTyZ2H
FF7N0s7p5Bbyus3j8HFFRhhvSJQcOA1TbNlVJoN9pf22QudASuvn4JA+PF0TwmjQzA/DXJIzXeYG
NiGeQSX1PkCeQAiUeo2C83X+/cS/j9aov4GLXDNqRgs2+g56b0I4XIsco6dZ94YDFyh4xNfuvJt1
65M6+hels6ws27VJTJOvmL7n63BFzJL2dL24+WO+ghzBZ5XVTpe5Ei4o2LGWOwSck2xnYShtwdaw
6/IFVMhLnQ2M6FlFjmFR/X5I7s+InOm/xrAIUNMRq/+XpjcgUof+rHef4qn02FuTKMwNTJZn9Ddv
+9i1bUMHzVE2sMWJlSakKCE5Pq3SoThx1sD8CGYQkt42qRHrVAvyB5m+yVh+yAxKzwxxK7pwPDVW
pLyTACvxxmzjFGS4fxjau9zZND45i1zDnOIk+gW7Abx1olYP25NXADk0KD2MhG6H3z58ney4ccGM
pkHuzxFsHoJbZw2GOkvvxqgh9i506BUnnqWXJ3JvQ79aotpj9XkzbNV/0EsnLDGkMqZLP2rC5kUF
iEFYo+FqomA15Tb/onJ0mIqu8OHKTlNkmsVBiyQDIV/iGi3T2/yYUGg8D/5Puf6/1Hbv9uj3hqzL
+UUf3EnsXxJ4Z9n9cAul9QmN40B0eEvaXSSdc5NRL5dF/6ew8O44Mpf0gX9cm2PJhlfw7jgyFG4/
FGv0adQOK2TapokFRUbD/Pi18IfgmC8WxLA0bD2jwWtnWlhfOoIeswTDpJ3uo3CM8/qUTz5C4okN
OT+oduBda2ex8ae156D68dgKufRMJcJMw2xhF5nHUYAdMvVWXTm8JFudzA/2gIa/OgdNw9mEtMBU
37+fbTgzP8dEBm8OAYKE48BC+6VOJMkdrcJet09luYVtnk668WCyLHZe34Xu7qvtKEsVijj9Sdpi
t9pb6aL+omqRaC6Lr3bV2hdLrv3w8P+StvgzWt/98Gc5i62c5ND3CmVEvU76D3KW1Qpqvz79JGSx
V0cv+vwbBYsqWYricv2uXZGjqMOfdCtLOLjVs/bbIqebOr1XrGA+sTS/1aoUsB9L+/imT9mAuxvr
6VdhCidGpL8F/ylJEcjHy/Hj/5cKRU/LYmdNu4xOffFf6E9Wx4uVf7t7w8yS3h01ivIjBMwJcXrf
+0JElzrJKyDlPlgbWRxrKLzAtEuQF1V1yv1u0cFD3sPWvgxrvyziE2sl9NCnzbttPDnGGIVuWlh+
CHmhzNVeb5cLtOuyOi9Vx2mTNcniE2DpWmok55YOg/ESrdNi5dmCxAPURAuyriSdNi9eww/wByNe
prcfWlVFwyPFtsPncvsw+vJ11zJx56s6RKfmXjirZUVRttVBo6Pz2tdOhxjIn825aAcIiOebwgs4
VL6s+RbaSVYHZRIUH5CcLCK6r3OrXtpT1HiWKy4bvSXx/CGsPaSUqUwSg7REagrK5hmFf27t174P
N7s4WpC0ne6WqC3L4BpRuIraG6eSldPe1/VSx/lxqQkESF8rx+PeCVnmlrYZHZh7tItyq+TBNpLh
+NBPsE76v9zC7bleV7dJ8qSLWMpMUd0zs26MECGcMycszYdw/6QsqZSJyen9cmT0mSjRkYQniDZm
xrx2angZxnKyHvsuMiHfp9cXR1myTAMLYO/JN85TojreJ96GWk7BzvTJ2nQEOEtGYxXRlg6lc+9U
5vE40EDd4F8oDM089z46GVgr2lI8Cqtv4tL/W0oKGnlSVUWmlS2xg0w5q+IygICP8EpL/TzVva5w
lKmsch/Opd59Z72N68jccsWTFvtjyMriCh6/kq8IRMwCgxxinnywWfysTTozNfMMoZJW0ISyhXuY
UR8xxh/jUcrz5CswIh2ILFjFED42gZ8nXuYvCbBWKqLSYS5+rJ58HxM+MqotM7gc1RYvUrNq6EW9
5bhJsBszGiRTyB89u1LW44+ptt7e/u9Jfnsf+IcLhd0VHTeA7rWcX5sqFJU6V723MWjp7isXKVwP
zswjsEIxJGnw9qCGfZ5YauAJWhWXdL63PEidppy38EPS6YFZwo6i5S2uADlUGeBNPidpA1+Gx110
sCvYo1Fhy9fkbQZhSRlZ9Y8xlW5FjZYJVEmLc4GKzzCW7LdH+7Y8wrxpmZ/Qh++LoUUEBUFla7iV
rNPijaRU+mXID7dB2lH5tFuVryeoCKVnpvdtIe1609wlgzSf4lRq5DqwuTxW1ziV5tbfJtTal51/
DK03+NERUlvf1Je7G0SrOBffW1PHpTLKm5ukxlzoEZsenm81R658dcKiZ/mMARkrg1czye6HEYTe
fKA7mxd/LmJe2t4224Hmp5mmXodFuTzptsD36NQXMZ8LC9MpvItm3CJnQrryfa1U9ZhM0fnHlCf1
rBjMWqEOXhDnrQMXr0WFJOE8O3IP7ScytzqeDzgBQI7NIJPmXDyoy4GSaWoRBF+2wCBABjymUl9G
Q2G2s0Y6ys8apBV1fEIk4q7blZeMMMEuJn+wuy5rE7/tkEKPKDMuaYRBb0tpz468kDQG7V0nNf9H
iAw0GNiLAwAm6VC0d3Mz5YACi6q5ulMWw/wc9vlKFZBvu1n7S0Ior0+rJ/EHSGNVIkz5t93BavV5
Ml4GCYLJ9bNNQ5d4U7TDgHLjB0heT22poL6X0JnEV6w6cE66EHXJdJy973tGDoh0eez50uT7M8Lh
YZmepLeUS3gxvQ19TYqRKfLEujeMqIGEG2BOZDtEuUn5ZvqcVZhVAwpnlvgbDBNDLWYGHI35kJVO
FUw1K1UscN4vKwBeK4W4EYYviAmbPkEeXm1hd+sJR/GOcHNMDTsHCOUef4As6Otbheqxlyp3L4tc
wmhOkbQYQDGnLAcLlYHfgALnTkPp23XUTn02tQATwXXXhGY/TShdaC0UTTwRKr0w3zjzxo1IU5+o
9czkIbAyUAHy6oYOQ91CAg+u1dYyys8L6VluXS35qFR1l3i1gV4HzXF3GzXwcqeP6E26LT+ueW1t
5QlhSNCOB6ALeAcpEqk4fPELz6Ek/7ebhuXvjCrsO3NsdEFulptylcPie5vJehrA173KhmF9texB
l0cfm10v1qMimQZV2IVMwhfiLevLWsTODNSQacwyEsgT5Iny0qBUbUW+SmaddMMiXsJkK6Xz6q9t
2N6FoRRbfvLdYZysf5bKqdf8yInmtZiFtKD6Vha3TqSewVmXZvpkF7IuiiwPNq9cH5aI3EZ+S+Zq
lu7nEcsRZZ9Vo+cuySx3H5tnpOmuP/zbNWBynAG2EAy3RDuaVd7ViZvN/NCK5jRa6Lethx8jeXuW
hmXJ9MCMNDrM/Hu4advZxL8EzT0vZP9m89KmN+/ov/ck8to1P4NeZvGOrdjMG3MPdKI7Urmbjg1U
ScFWLlZvyu/2aXPEsWajml2ZdOY3P5YsYmciEYRm86s3lN+EU6vIUP0qL0odV9nxvS6jYhnSxe7p
Cfgb7i7upeHt8EeFtRs4cKT7xYtPWjZdyt1mffs2XZU70Fhz59hd8ac/LhSohCNNslSsx7eKra/q
PWro3wvtf2zeAlbzBjRKnHRYDVYrDQg5QkLz/UNXdHLA6kKG2nrUVQCfJp0WepPzVeUWJo0r/ZVr
RHNrbgvSIjeElxznCIJCbTa5cE3z9NAvq1mTUb67TZUG5dh3GGTULbvx9DYhoNsm6DUxNCPC++hY
9XXpem0U/wH4elfQg+UQH1jBCDXgGPwClpcTnRFQePexHAY8H9KoQA36qJaBMCst3+wg5LJGiTJX
0tz7H6q7n2s7c3kMS8LAMHH/N8KQXgdrGSOgqrfQWBupDhAHPav2Dxz5d20BdhOqF5trAVnx/9CU
9f9BzVpinP1yUsl/rxEbP5UhkyL3/Q9RQieOiByW5qFqzPxYJMhNeWQ/guPvh/0zhADhmPWDfxWD
B9Vnnbs/30s+e7Bb2XqPCXyu8KUKsGeTp3GMI++4D6TOf5rnXy+IXx/AAfIqF3AxeQe20yqwnbaz
8we59hwURcOJfxltqD2BNb/v7N8P8B3XyIwQ7NbGcwIqk0OT7d0F17b2i35qw4cfEWMpIZEbOzpv
C4LT6o/xfKpFvquPevG2+tDp3sRzTxEarHGHq/cHVM75eaVzR5RSiMto+KIzBKJ7BzRu2Awt0ebJ
h/ZtU2HqYfb4qpucuF7Fc8UjKH29sTMTj8OB1MIqzY3UwpN6z2YYovkpQGcc0BMhtGwZoV7ydvZH
7txVm0c9mS1vXTrxFmZ/P63vHyMPjgaNDRUISBZxy7tZ5dyVk7ta8105NiYy7d8TITEGvf64WbH2
b/776wWo0mzzXxh+5/v9x56JVrIRFyn83Y9jby1KWaf2QGQdUjRTxX8FreFThkI4BlkkcLNVf+EP
eksOEj1X9d3bsUSSbJ5G1OD2d+xHaQ6M3w/wXReKYg+GBow4l+uRMRODft6JvT2VOcaSyVe7BtD9
sQDdEFUJKZbXmcJriee+y+zOV26URhjzcWjgJuKM2eT1a/RULzbh4g/39UYR+Y+2H2gfjThEuDg/
EAR+UUTaNp0V/C/Hs9oRSYxHN1gNS0LbvquHf8a9p9GeDWMBOpqkXb5T70GqLCanu+a8hRpUZEMj
MBW5cX3QA/sep5yiGC42TvdguMvXqnEg5OYuTaPPo8QyoDiq2vV7eexavbtTZg82Bg2GUQZYhj7f
GbzwPnnryDUh5YT3Ie87R663TVHOCVQePYcV1Fu7hkJyQakQVd2htWpBPPuRYkQWf1amzVtiQI4d
E+7D74HorVhovs/mgk6W4EtxZw7yZUZCZV0Mbkym37ua6SZJCnV0542tScestxgmaNry3GwRO3uV
NuPUOXvaY6TYV4dQRNg7wb98Ay0kBx/2SG+pyPcciN7YwvzuMjbHcCRnsCEsZJrQPYp44JJdQ10w
X9n0G6oia9dupCICkW/r9skjcU28u3CbEl9c1qFtmXJ+nBVI6fZWSSWQRz15KBvdAZyCoUT0CdIa
Rf+QZ5YeisXuUunBanLvE5mIaDkWMvQD+SnYknkfPtExMD0psjjbDe+wc8XN6lMlwIuLA+scmsOp
VNJx6qxzSBv/2Sgex/gqCNfFfXGCdZviO4CvXHxE8l437rHuR8umlmXrr1OGny89/mOPgwI0wmV1
d7XhiQS2MGckV2gKMETZ8uWmSUb8wFLa5EtFPZzEis5mVdrj2YdsvLyGdtds5SHHFRAKbRf1nfqr
BzuxNMqs0DTNfkQTSZ++CG/ijsiLfKRsQ1eTB3/PlICuTaa39ZM5Nt6WRvs9n+ujtqHowh2z0iKd
0Wd0DrGoGCJuw0X1mC7oJpNPhOEhfhQ9/kSnrgqKIC2LYnkMtirAZqla8jMKSu+isr39slPrfAEW
MTxEKnSzNQnKuwgCso2J0aw+5SzqC78IMLJh95WvtRLtX4Vd4aCQOHCZ49abzpSrgEJuj3WVsF+G
hu2Iij28CZdKHCK/LHm6tqVONV4Jx3qo9Ie9bif7yOk7HePN9lpWbNh9LYV+dB1fXCvfKq67eZyO
wYgnEgSZ4mIedHIokyX+GIlSwjcQ1bdqlPmhLfG22vy+PwR5Iq/i3e1OW97Tx+1FgItQE2995tc9
PjJ85GVMRfWq1kGf4WPAVkc6dG7wT9jTLamDU1nbw6PwQddTXKbkCCl6KJ6WdY+/tBamh4mnu09L
7FZH253sK4SQZZUOloWBBkDbSU1j//dYR/lH4L8KHtXkJd8cmjVUJI5wHma3LquT2Hrr6Izd9DDO
PpABoeAwbitmHqPamjToljjLoyQv47+q2U22SzgE+uvo+rVzHPDsoFCpunJLZy+I/46nIOoOVm6p
qw4ji+DgO1P9cZ29xtjoDNfBODkyy+Ny+GLXo7hZI9++HkPHrNAcHjhVxLxcrUqvt1Bn50tclKyr
qvFK9xAT/VCxLHDD9x2HCwpfYX1ehFz+llh0ZG7l7F/GsR5cOAECWuO+j6zcshVtCpNL4RO0L816
hQ+KLFLbEdXd5kQEYoqibEYB6V1B2W7FlVqlOrlCu9dB260pWO1zsGxfcRXL7xBI6XQe9XQAHLSr
tFi7OToE24ArXzT1d6L01edNrGRVNg3qYkx1A4uhyaKqCEQKPdn/Qm95SD237c8DpT5mwd30EYOq
5iOU+KnJmmkqnmS5yb/UKjoXF069ZrmjRI1rqN3SM41Bzdh4a7mjzIwXhFJjieHdPtdf6k7sKW2a
7rkfKoSdYnY+JphRXQpXxZlWdn7lV73/ZYzD9aYGsZ9TAWTKRfMJuYIlqSl1cRNivl2lrdMkX5RF
WnLAyYSMI6hHiWwnbE4E+hAnj2qPLiZnKO/hD8HOWEr15OJWdkbs6JxrMYdfUJo/LVS6T7vs9vgs
BWTpWnbF3xsTci4RX+sjidz2OKkkyHHClvRcm2JKbXxwLsOkEWdJJumkRTQmT0k/Ja/eKrxPtcqH
13mf9781C/wwR4N760MNONucFAe5yumRDNFKg6Wfbyw1Ni+7PfRnr3VyGGMAwnflZvucZSsRya6r
GEQnaMKLiNZKJsa+PjeBVk9wzjzuf3avHLv3TnXojZ9B1uR90pfqwtna5LHr1H5djLU8rvgBmUK2
q+56356ulPaX+37M1SeF4cZXr5kJDq7c5jt/69g8oFIfHG/S16uKlstqWb0B5CXuz7nxSaLAhfkJ
cJFc7rhb3uR5qT7ublw+xYAfn+UeT5848AvcD1V0uzvWBLcqrE5tkgc39KgdD3+ZpD3EqIM81rvq
T3thDfcNIPo9tjNCZnA77JOCy/5ZTNovKI/3/UYlvr6GQNVQ33fDp8Lbk46Y3a1HL2riC4euXTaL
3f8Qz4UHtq6sb1buwo272QJ/r5Js61ay1UOkAaXjmybw5mg62oNqUB+1ichvFksU9+Ak7R1eJv1z
O6kv/E0BVFs5z2NHBlPrqL5bkxpaaCCc6ioZhPuirVwvGRYc9i1kHf1UufMsz6Xb4nSc4Lh37eeD
ik+J3fXJVVfG4kAn1kf1T8f6ECd7h0hgn5I57bwcR0iLjv31hqSNuQ7tZVI3EnVke3JW5SyXPVT8
D97qWx+jPqlEhlMvhnRlItRDXVRzd6Rpu5XXXdUM1cFCugpTM88d6xzN47g/bHGvdHk2qYd9SOQ6
tEPDrA0LBlcNVbXCcTUic8mCTufzLXhHPWaedhBQRfuwZZhvhTfQCHPnsOB41FxPlNLTM2ave4zb
oaUQlaIStoseYpAxhoquAne1+/rT7m25O6fbKnGsvnIJdvZl7IPpnyXmm+pQzmOgHxML8yg4NEWb
oJ+x8gIFmuUn62OF9i1M3dJvPw6bY+3nhVLRmOxJ175BqbL2matA4m+jlnCKjarEIAFs6qrGqDoL
8Yu6mixMP+sP+IuFye4x/b29dgeQlq4xPCvhBt2HafLreMLLtQ5bF4h8HNgP8T5KJBGb2x19R7fl
DY7zdZh2PUCtUaxJ7Im6jdZNpPH66pF2DceCVt9tUwF0Huq1Wi+8wnfiAxYYZQSoVSvnsimUoKGo
g2hL3YX+dTi5050VJGuUdXXuj2nkNx5gGqjbM75y6tuckJp4SmzueRhy9NcFphzazUjhSmvI6K5D
JkM9XYYPm+UPEYmZjrcKqzdaE7xhsK1qrb4ShGQcHkvRijQopLMmx6bDDKU8CncdguDWseZQP2EK
2OUXtYz9L8U8v+x7WTwVpXgpEgx18WpauscFdgY+jTkqJQ4PmyARIvuNo/263dz2TnmVPmFHlWRC
il2kEfRRgYw16B5V34YHpUIUKjFGO6map+7rVOT7Ce92ek/Fmt/SI4yxzF7HRR52Dhv/PhlL7zGC
AqTwNgatYT2wYFIYbcs3ZxDNRyH7MT6OyKhvxqEfHrUcp+Ko+UIGI1vC0ja1ujW5xCVOHtxetqdG
5sFj39jOMZnKAd/WwLp1m9W/dgVtx6EYaT8nlEUH183nL72O9HlfXbdN7YhD+GAnsxyPwgmHOxiA
C+RDteRpMi72muGoWme4D84iTRDQwm2F0qgvRzzd1uMGTP2456r6luOcKM81HbKDYlMuuG436o5T
nsO/CpuWr44gv+AW8gdOnerEtxKEme5F+VxXhfMCdraeoN0k58FOulMkovreqm2VzV1Y/mX33VNb
w+UqKNxOkZvXn4fFnYY08Ibhs2fn6kq7Xr6i7V7rOKuAN69y4TLowgajrtY5gwrqfagpS67mxam+
NqUXvTR5gWO24y032BRijSnkcOkB+j4Dn7uNiWkr4uHalrchNrPkrQRHswj9r35jqKJb35lTe3XH
12GOrerYhhWtTODgIbzs+VqEIRtVteLC2O4DcF+01A7fpEEcMZ5XdXDbitF9Lctywqer5R7SGt/9
OGv4XKzJQ9ZEuYngEg8GN8L4F8dCRa7VFFedGKZ/Caq2MmsE7hUvHLyLQqgfL/OFNTUhWvnausDa
3n0ynf+Ts88NQtfNEh+CYK1f9RwLjgcqz9Ogc/hMQx54NzTf1LXYcDxNVUFKc7OOWrw2LqZB2QhQ
OKfV3K5fp2ljr7ApqdO0AIf8hrEPv6SnNh+xwvaugJkLSE/Yu5LMR8H8N9rpOT91UTld+xv1W2qR
jkyHNpdWcLRkBxcZRVzwPI1t+zkS85o1ozceWtuS9p1eIufRuJ0k8HrI4dJwWsr2vJBUXRH9+uW4
yrKsSeUSUk+1j9Zw55WLg8tfbrh0W2cH4qgETtYpnBIWUeaXXVn7DS50c0gzpGuyuiFJw4+OMnbO
8k1WLjm11+f7X/2o++YDUsZlPFBV5A0hLQmHXWTK0UW7nS0bIwH/Q6i9PE4bR1belxbip9VnsxWv
dX6i5dWs9m1TDuGQZFTbqy9wJyi7UWcRB26wHUo6UMa2EZa5vx36ecu7BmOGHEgHhzYKMHGPjQPc
wnSFfp7ok9JCVn8VReMPxQGXRkUjBJWQ16t0XuWAxLAgV+svdamt7p9RjuscHDFpq7r+GEi6ZY+5
7dI9OQuoTlN/UJtv2fV9rUXDc/AtCE+6hosMij9Dv2f4f3dWEtnM41j32yER5YrVhgrc8vENbrWE
aRlMbWLATdfJV3GdILekEqbjbzoZ7MMdPbaf22t4hhm9s9+kMybVZy2W0lgjYKK0W1S2eb2EHBGE
4+lZlwAK8c1EQrne2XVib36mi1HLBmMjpLYz/YagHupXD8OKuTsE7aS3/trTDG9PUbW57phBW/G6
/NGbAlFh5QrVtPKubK3lNsAkqiZyHGqHQp6EiGvisTUNhwbP21sXOhapu0iImHy5DUlU7J+rKeq2
TYCjzmChVQYpSreLfyz61a/ao1jgzCRgB/0Q3+ykfvExt9oQE1h8+hKBVb8vE/8Ybbvnn+ncdc98
80v7ZMGPmVJ3QBSXol5c9yN8ke6b3TdkWbDyS9Uch3BMysOsYJqs6e5K2od7qPHbh/1/lVTFfB/A
b70Aya1uBjv3ssYN9W3tbFt3FF6HYfCc0MpFyfZYJ+sSXUpSuCj1erH56dovTX9Wkw0PcY0FylhI
0M03sduodHNlvjco5BzVh8nbt4exspaVBMFqj2SgVIh5LYLgjJPm1PGtFPH6au35uonUKRbpPMRN
1QQHvkeq/6psWtDpWM+UBv2O+31qq9opj6QTarzQZdDM3wprNYgLGbXbZ3vDNxGgH5tz69RpJ4Ze
48qkz3LbH4ajv9njhYP6+DNSah/AMsrdYsgAFKuACjXaxrsuDm19cO1AT39BXsCdJVUC9+cMVobE
6kQ7LswgwK27gsq7S31JHn670jJb08VromPUhO2VVYwDZHSNBYDA7Fl0kC/cTeOG1QcJTSVrKs/o
KXgwEf4jqbfG8kKKVtaZBjB73aEcsDby5KO27IFx7uIUOmK933jYBz/J4+SITcjytwX9CPCwFsWN
RRgeXygul/JjVHfKZF2eW12QwYRXCqO16pUQiQ+Bh377YVi8/BaiY/GtUA4zHy/7CuEsx6W22THb
TkVlL0/YKuv7RbUlQ0BeR3836gaiadQhN2iC5MEBPowOST0slw6gRXVYYLf8a/F89I1BM/oXvV/X
mVxU8CjzYjhNbm//FarRSZMIJmGp2h2O/bhvKbqs7c5BpFYdXD3OiM3aHop7Us3JfFmECn7Z2O8Q
OoucL1iIl6Q15Aaq4Qzn3w27mgDjwdT2EDziTOnhE0jmk4PCTCLC3NorRklS0G/jraeFvilcZ44P
dlAIvjUBisanZY0meMNTzyjp50cvvirjIu1IwD9Iy2S8I05TePhb21alYZMnEEoaWZUHDvQa7hRw
yf3egQCkeyhEeGxmKHIHz+6q447RAwhFACEO4kcnDrMn/lnGsj+6+bhmyxRsnyOixXy9Tr0Sh1bO
8cMYqElzuSCQFAQVKFDnDrdem7vXMV9VFUH0QQSdKidPrnF2cjGEqJqr1RKo7ruxzmBxuV9Q6+ie
TgFmrFkVjLXKIqwltoNethp7fxVP+VGXVdwSf5XXXteOuwWI9Jfg2eIbSNY7kKsG51R/6La0FZ3z
uUrgLKQdVIo7/JRH2zi6bRQFiYsuQeZ20B07py4/YSWhloxzk6zuf9g7r+W6kSxdPxEq4M0tzHb0
mxSNbhCkKMEDCSCRME8/36ZquqpO9zkT535uOjpCJYrkBjLX+i3zeZxbQ+9ffm/u3WzNwNCW2aW3
ft1Yrz06iSwkyOTNGpvudZBdF+ZFC/ZIMjdSp0zxyNfDW0ZmU8ZstRDvyuRxM0zYjkZwl+9tNmnH
oeSljoei8u7kJLuTdHrcGoNHjsEAOqKluv8MYlx4PAaZ+yHMzUoWWx/PaljNI3Uo0oxK4nYv05re
IH5pgXi8cfQPo0W1SUywO4NTUwTLnnwkVZ9x8RbxALgVDzzqdtRbzpQwvhhX7drlqPtm4zVP1+WV
/hcjFOOkY+l0qqTx6/QXwmA9th1bfvMZ9/fkWRkfHRryV52/4oTawi8O0f4rrhn/ZoGm3wsleev8
6R2JsbwXk76mBIF1usF7sN0HmVYx0Rh2s+c+IAhs8kcrJg7uChRNu557c3gpATtif2FR6WmV28Il
N7pnovTtxzK37CayQfWPQrQGZBZaycqyfqwT6P+QVAI8aPjggqoaFcNip6v3ykbbNeI82GNnO3ey
zHtO+ZFYU9RFQ4+3A5p/Wcumh2uAMuzu7BUxDP0tJm4LM7Y6gmXyo04EaLkdkWKv8ltaLLPzw2kJ
aD6Und9IO0rtQZda7CvHJhyCFxs9Co4vFA5lYBSuHiOdMzbGRl9fCf6u3EFfjtO6gGKGrrk4O9tu
Z/+727aSQ6UXVb3UnGOX+K2YOQ+lATFObpYhSbFRSSEoZoxHF7Xi0ealQYhuO4g5c9H91Htt9cYY
ShKpXTKKea2I0NnoaUPvI7L0IgPnGbwUtmVltun9g7J8yQpTWIs7DM+XGFlFncnm+Ox9mH6Kpbwt
yX4h8YmGCeL7El1Y09h/TNWmjDXkq4hijebOZiQLN5FzMlCFw1YcRCDWl5/EdjM9qPd5tiivf5m0
bDMdKon8ij9Dze65y5UmRxbmq3Il3cyN6M+iG3D3/6bn/sklwxqildChDiHmIJRxZ/6TNQQq86WO
zv9n04kLoUFq0UU4YDntAKU8erk9Id5S+qJhVShKKLr/4Rv4JxF8+Qag1DHvBlClHha1/8MTWDgr
LqKs8D6r399A81uj0VRBzROndfBiv5nS/01zePofWjNx4vDx/ssgckmW+EdtJskUQ1ZAdP/8KuH8
atr8/Xf+zHLw9T/QnhhYznV4G8yzfFi/sxw03/kDja1tsvPQ7AP7zR/9GeZg8ZFD0l6aMi2dpky8
t2hksJxgGv//iW/AaM3D+TdimacWypsvpl/MUxeX0j8f3gCg3E8RKx7Iv32b6bcMufS6hEyYVyRu
jygwDjix+le/MV7XeTZAJNYdS9JJrsiPNq03j9bcrMexZpInCcI5BhP00bDq8Fxaj0xQBbCPqXLj
LvdIoPNHnXGtFt9x6+pnzQTeIs9uii2qOSLhXwT5WrskU+adS1X49/NWxIgKmysSNGe+GkOaxd6c
jJppxsS0Dycd8odQ8jtckjg8pC3BB5bjMHrbgzOmTtx5M6rkdZ6ezCLA97Au6TEnITO0NeNh3ixn
D2z04tpNATI316xcdX4j9cK4KlF+RLreFveGOw6Jg+bvHklJwvbyPC2gWdYCR9aTWtR46r2Dq4R/
UnM82GL5KNogu6pmlhIr2OgjqXuqwMCKksEevP3MNBbNdr0ktWV9km1h7ZDypXFRoWfEVvFu0hYT
0RNzKoOqgbPs57jcWpxrkqIpPlXqXbz23PTjTn6F9mh36VpSKqT1y0FYDGiL1xnnQJj1q1SOeHFU
uWuC+WEzZHNmiSb9qvaHCTbHgxhi9r0ZhJXNiekriM62r16nrSseIL3so4WmLmJnXvAYZmp47C0t
fTQJeb+yq5W9SGuc4ZBJt79mbipuh66eX1HojZ+QdMHz0lik6HfdNMdu5/nXqAOaZJwr+9hPlL15
MyA/4wY3eG0q5yAtX7x5RUnif4l67rmtYFGdOg/2ulkbt3ZLnE0I9tJVrO5iuAYTxvSKtpRfXmBO
JAhPgBmjKdrTMKZpGW6d3p56DUMF8mCsB2gTq1kjDQ6GRGfeAj+wKHgC3fzumUojcS4lGtgxi/S5
NOvukQufsPam6B6NqjNuLRfPpD2XwXW2LOV3bOJkKEL3Fuxe1WYw+hBSJXWLhYV0h9tJVhkDCZ7Z
ZCy4HLcZR5YFpo5/g2ophgUg1x7C93ktCDocJs86ahZOxigbJb/VS7XbkKuFKhWcBYph+tKeoRtP
qnPa03KxfnkmyvOYJob13sx4NJ0pXasDqD8/fA9Qd/YAiIqwYeY4U8DQXdEG6uJOW/kchI9xPzTk
kvdJPRRtsqpmjRfZiLec929fkG7ihcsyEe5KJrYL3izrZ2G08Ja9PX4W/ab2SLPFT2be5T5Fr3/3
9Z2V7Ln+TtHJB22MZ/Qh23KNOXxwqJOAxn2ANPSvbU021PPm9gkgcHoaSxvoEEOdSxEBP7gEaT+v
kyO/eUvDf1ijTzs66ne0crcmOj1q+3K2S4SdPGmlI/nXtixQgAerSQLtMgeJT1nP3SwuiX95Vk6R
s/X1sx3M5svcagV5lI3tPQxOZh+7Kl3OxkIm8TAwEJvZhNESExCn3mS3J40aYXpk0pk81bmRnzgN
4dj0zr1DyrBe9alhnlO99M9zj04l54kkdgkA7zv7Aeuj07CRIUPnCymff9Fbie2ss/wiQe3VfnPL
7rHPerDdWgbJ16fVzE33SCD26EdjlbaUsknlR13Jb271bOfaAJcAbfBZUmP0/WR5XooIPFpvYaf5
n8L33/BGrZHJ0BuN5XY7tvmt6tf7SRufVJ91oXK6723h46NAwhb4N6ac7vQ5u8/pkaNhKD9QkPPL
mYMr4q0JatOCqDW98zJaO0vle+luz9kwujHAtH/t4usIReok1aiFpljJXjNZZST32ET/DgIDGhrd
sy3Kb3i8jFtXcYZXhp/FricsuKj2krCx3hIviOaE1qq0O1mtl94bACd3xmKiJe+yFcrId/M9ovIy
9ANlJ6uomtAT/XBQqqb3C3VnDh1mfLYZG1hv/uxbQv0Bs8RVuV26QMyGwDXT+TEY8tD6zgPX5MXf
PGFvBpF90zLzlZotFoCuCbd2bHZMtjJs1lYlWmORVDcSlhiagwmq5rowDwzKkaKJ7rNRTmRuOUmI
Wz7uUFw9tmCFp8Cr9lYpc/QHGx9w4Rq7pZ9SNo21uq5c45uLtg28tD9Wy9ocdTRqh5lDONb9SSRL
W5GPDZEmMsAQDTC/16cLENVBd1a6dxp48Pclxq/YUembbgCMk3eHLHz9Za3iLDAL/SxMrzjYc69/
91yNmOWqepLGWL6vq0ZxUqnGsABAjPSpHfFcBPIE1GJTJbNtnAeWqg9ZuVkGtY26jcEpNoP0sW/G
T3C/NNGpprxdiD0QCV7gQhL8auprSOfKlGzKbK87w72tOfMfeKyGhAAN4x5wzE5mk/D5qKFA91C1
lYjtUVNUBZni50i6Ix5h87g2Hc5uId6nuoNT96ncKg31qqebQpTGbR+YvbPXUIPotv7W55Dvaw/d
b1xc6qDUsB+4HdnStJvBdr4RJ0DRH69hWBZt9kplzRi1bIsSke717E9ZwpDgf4IZqTO4kfGtWvvL
DEF4K+C+u57A02cnVGbqU02mym+lN1UhFhDyylKv/CmHoT5hN/NCyshTABJN7bjT51018nezxkrW
Teq3Xlp2D/h8lxgVJZMVhpZwFoN/K5Rgp6cw6/tsGojIMMNEDhNWOLjFFte8RZzkspi8KG9BR9Kq
8YNL6mB2rRZZGafRTI0lJB3PvTWDftr5Wd/ovBLZs3QX7c6lBiaqLHPp+RA7ndT9TEsUoc/XMG02
T0ybZvjMHWGG9jZzDS5Td9v5hneiDThN0h6MI0Vj9Bz0hTzPNBCWCYQpyhkZtNot1jvnyKRQ7Q29
65NiqdOonp3OTvJh+dU2JrXoxHJ/m4diPgj8VS843mgy4ywEHwjyaPagDzSb7nPd22i7YgprlNJO
escBhv60P0DBjJEYZBmVKdYKQDhw4x5WbbXrD2+sfST66XxXuZp+M6TtsMNmBQ1j5ooQnyqNmBlu
lo4CIU3bZ2bmRrW/vZXD0Im4pKGGtOIeUZpRGSF6S9RiaCgiZAP2nr7EG6Rt634gXSA0IU12eFDU
/XYBnitFH2TnKh/LZV8/9uU4H+jl1N4sGdyS6Dv+nD2kMD2iwF1AP9RuwiCBkurCxOAhjKdh4xUn
HzgkjPrMDdrdgV1PWBYnMht0MClLLPtlXrJ4tLZHpNPe7VKYBo5Av9yvrbFHWjZGtTEklAtkP0Hd
9pbkylPU7JCYVE7JgsDxVCiQX2j+FPtEel1k/dlOHQf3gV8e141NOS19arxiKMrKSFxrOyN+qRrj
ypuoYVdJyR5uiD2SzTLDZAuzyis8zlnID4zxDG6NLfw5g+/HsBDQKNyAutXrclyYf7drh1EFEilr
KidZgbZjAHQTcpCM9rIOubdBAxqXktBwhO4m+r2CqrND10o788Bt+LI09oMGEbtDXjFFmT3Nj6m3
wQGs23iblU63Ay+3bxCevfabBfwo3HMR0GSF6EKe86A14xoI4a73hPMxEiAXlWa7fRijIW/mxtN2
haF+DtlqJjM4142vFA1wvmefyDyZOf3y8T6Ya/N69tz+nDGqAGNOVozB5ju6rUvZ1lS+zzIDPdEG
m/rQND01WuECZ1DaVPUjbJcqYAGET7VtKur9Iu1iT8DfE3E2S+hU9tVmMWjXdfnpmbMCZG+GW9cg
m7ezf+S1OcZ0+wYnzI9um0BZMPRn6yA/dHuWn17llNfz3KIQ9kGgLbdwwAaDRyiiQAcAIkkjrpSs
jtuGm4ghwV6vbeydD6Jutpd60OubMW9+sIBSUNSZPaLKWW7O1dqmXVy0+Y++abj1oSI/PeVeziwq
jLCOFWqHswqYEsdUQuLxcpbkiEXMQGcLCvfOKql1xcuDvE23gz6G1OFNgzV7drG6XxHC0V4TAuVT
FLnK+q5qe8+JLiaBj7YfAT7TsiCa2si5CmDKPCiXwu+YA+rA//QBgfJIZY5xLvATv8jBE2+b1bQf
W05QWKhSy9Y48j2okEmf26eWoT9xjM2/SjvZ7UYOxgSR8LFAIxnC5xRc0Ft1W2TT/GZQ/BG7vYcb
3GlzMDZsz11o8o/fUSS43AHUEdreFoF8Qrw9ZGlC4gV5U4CI3IPbihh2hlSOrRFAe+hH9Ssfm+bg
WbI4DP0sDtgNf1YLCuVxTT3Wx/G6GqaGPWvwzxRkqvssl+JslcEWV3PPdFva6Mmyzk/oGi7iMvDT
E9/YNxa/NPaCvNtpZeMfa2jx4X9Rn98wzf+A+tCNY4OL/N9Rn6efy/v4d8znz7/xJ+YTWH84pC4C
fgcuYB2z4L8wH0N3/3BJaPVwAJE/+JWf+d+Yj/sHdgT+iFw+Qj6Ih/8XBmQ6f9D94AAfYa2hTYVA
0P9OMP0zsuR3Emv2s/sPESYksJv/RIEMHF+26ZOmYfMNEelyQYn+Zu0AY9a4JzqdSwGoXGk2BFpN
7dAFLt8MrU9yzRjDhUns7M3+zTgK9eqqsn8UHTY6fRhPE/m8rNfedvMFpK94NtO9orjjHl+p9j55
HkWkbqf3B9ppPcrcHDMb7+mrWq0H2+bAb0KtxQl5RA3qm7eBjVDyG1oZE3Zdq7bO2ouKsskbXwz6
pW5Vwdkt3DAoicBL0qq0d9uW6bD7Yh6G/hthJZJAb/TmtXHKg8VFwmqmgUy8XLfHXV7bpjhJm3XZ
RCtZ+VxXi7mudLQByBsnr1vNZ3uFOGOF64wOS65NceWelLnVOU40PHPWV2vhlU8p3XyTCtGcKQT9
XNzvZZuSJ+mWmRdv5kg3W4JqT1du5I9eoT/CUJQCnUptj8isOygtVOdcym6Qc/siQYEU80hMVVTL
Kxxg5UqQb1ceGkLQ3xYCZRvoQUsewBn8ZNZ9523lygupHs4PIAyPWY1gJqSEAdt92x1Kc35GYW7t
SzmXoUFg3aGafzdNZPkLErE5Y+kvjp6/3GBzu8rnaXoZs4bDsr7QaUueha0KOEcz94dc0hm38fyG
a3RkqwxIGLMg9qrnRdGbuAZGeUJl+kFMLr3waTU9bv40sghozX7iV6pZ9NY6HknE4OLejvVwj+3l
rLbiGQner64u5NVGtdnFD3275T3iuEm+dc14alTXHipS+2KvsOKFzYATU7hXQhB5hGH3HnFoF1Zm
9SwAO5intA6hm/rpFq1707hbej8HncsodakInli9RiuNsZ9Xe1vZRrhs6s7E6U3SAuRThpA/smeV
XwOMDTe+nM3EwzmJex2AsqWOOYRtyCMmX/+jmEy1Z+8rPvy8X5CNr2siekc7Zxe1QFtmP1PGlztH
k4+saSyEzVrvdQHcSDRjcWgr18VlqLuh1a0YVlpn2knfsY+cC/luGMxgR8aBHTm5FuyVO//snKqh
0RjpRcrZEVYZIRMR4MxHZ7ErUN9Iy3wGIYkEdYy77tJq2UoKZDcNHauuKDvQ6E7wzeXJcFo80TWV
InXKRNCSFjAKYi2l9uKsKRQGU9kp7x3cxoJQfgy+w/dp86LSAGMF2rxEk/fgldjkIBqRTl25ruSN
n+CmY8vetF+ddJH9Kh//I/Hsvp7FQ6m4FVHaagez0qfzaqjZe6ztSty7iDNbeFQc4IKq9h2rDqO9
l3pjZCBNfcIQISOpG1u2LxDYn9opG5potST/Gg9WtYXpLH8Q0W1FeqrUPZFgBtMWjwWIUG2E/rKs
n2i/dT3JPHs9TbJoD5QGrDOdtTxaxBKzQqPl47slH28kgJ1cKfq4MnwyO3eZpvwX1HHAuzYHXMXk
KYn51vSd8W2EoFMmveb5tjNUo9OfFTSEwzDQ5L1mAl12/GTVjM2yRNSDv/a9xImDSJP1C20yJL3Y
8AOI3koYnOo9MARwtL+9LoYdPHsFdHRdau+8Ui8meh4AU1D6hjByZjH7Fpl/FQ+1WV6BaH2mo49k
0hTFcwMvTM+2cIobc1iVETbTRkeZ0Rj3fZN+69HvEZQUWMG1sOvuZARyh9RBXaupEGfYXO2xskfv
3WycIs6qgJ2xCQbkTlnOa4wryEzSriW4tV51xH8rWFoqkSBANrLto1Tm67S7TtPZmS5vbUW63EOz
KWvHHrkgaKvzvVer+zq3i6RYx8Ns6LlJJAkht3Se+eGauu0DltC3duqcA4GJwY/BHB8wzeQzHWsW
Eh5fvrrwrGGh61pCf8TRrpHeVpNhEZhnCPkr7WwsNprUrgAS850PJBm3mMIT0S1FuGZ+RgSQwXkA
hFFgDL7bNF3drEVQhu06eUy9i4marOTVAmhNpG1m+zxA8YL3y4+CEh8ZgoD9epm3fEq7KRPzIvTP
K8AEmIFOltZRUrYXuihBwsyYzxQMmnhwOnRKNlJ9frbg0C/LnrSd4IiaK6WBYNER0AbNjxXHVaJr
FoGjBkn0Yqz6uGw6kq+o9BifgqIMYsuv1rinxiweZX8MtICdUhO/lt77BuPfJVswTzt9ZKemL3pD
UGGjIW+XHFSzWU5a1X+qarupZToRNIced5sBFkgoau9MJpNrkjm6BESC/ohC6seNDsWDRkMI60RL
KTHdMXTHVdhbfH7mqWKPQ2PNede7yIgvKBA8FpI6+d0kBeKKmO4UcLYlecaa11CspXHNMzDux8Jm
/a+qX5NbB7tFbN8z+GoUOQFnWbk66U3aGSn7ccnRj0z3Ax3GHGEyG+7TykyjnM32dibPjMvdpGJJ
z97oMfolgv6nLYt6VzsMDGqxXxo08VFTjf1z7fOlNvgYhNmL/IVTAhUE/XpoE3DjeSPNzljfywdY
MnHB5LZrkkX4NXjV96lJ9ZjDFA8NbeYv/tpxYUjrsShcNryMzb1cfM51t6g/TNCwqDGpriJIkuwi
5WH+IOh8ByDbXJOvNyek6gAgWuvHiAICcMn1wvlSkjsjRQTl7v3nUTe3+8oa6Z1vAZXdMPcmZPBz
Jfj22ejKN177St6Qcu4/sT3xdy0MLcOlwqFeoJLqIHuYxnq+dzCbv3ml++i4Lmh7nd1e4ikO1uRn
VrTkpUigzfhFw5HZ3wKnmiPSsAai/PzE3lIccQQ0IoOZ1Ew/IqEcYeEqws6yzvykv6h14pXPGfjX
6O6UscmDvi3ewVsc//tcjfrbpC8/MHvLu023tDJRKlcH2qmsO6dxVWJsiPs5WYUEuMtBpE0VXBIT
sIkLvTn3kODnGSWbjupUaYwYpkASb4/1r3GwfDDRscz4THELdWjaBncvhOHwytBITubEGGz03FNH
Ea+Z9Yi8AGGp1K9xIZevI0zHB6XLp3rO0y0uu5xK38z6rN0R0bhbmD+MrNSaaIObpd2tmJajmDuA
/aKi4jpenHX5odd+HYtuGh9Rz/VHZP3ejaIwdx+07j37OgunJ71YcR0sB3wNJY+zq7zPNPOaKDdH
7y6QTvHioDi5MUiViImtqhOnIOJOEISEwgejSNJJqzsPlj3QSs+v4nap8OOEeto5oSfFlMUb2qYm
Vsu43rWUlu3JMCLrz5vlzsCjn5ByMO7l4Gr70inTBmtTXbxwmlUvXHHTaz0v+mNVyvSgl15x1J2Z
iTft3RMouganoKHtxbs/18+ZWZTrFSFkTRhs+XAKNPiyMNfnKqG+KTiZ/aCiHCMOnUJ2K2JXZSRy
6ePwILdFvuj+RnycQIvtj11w1dEKeEdD5/CNfHpqiLyxK4mS6cnkaxzoWqar7TmgOZHFHznZ/JQZ
nLAg6jY2yC0QlkuVo1hVUpS8D1dkQBCk4SP7+EZo9ua+ZpUGgqr8hZsVd3zAizgsMlwHd8kSu7Ld
W9eq8jflza7GsDI91lu7GjFSNe2mbpfiLW2cdjekPladZlvqI6pfPS79MkOIalcawOMFodLTJX1Q
/KcHKKvlNDTBI2QRErq2nz7apqXEIPfKnSu37Arpq8swr3oZykY1T0Y+0wiqe+Z+9pvqGnVMv1sb
ic4u66kB1rZ6DJ1BOLvZaOeH2nbwRjhbinNYFVWiSmO6btptCm2U1ocJeeW9KZArnX2vHLo7DPuL
EwfZovfQfwQKmAwLjcgD+CUkzKYpxk/GzQIQPKy8frYfO5m5FaTftHa+h+i0DPIG5pmad0wf2JIi
d8R/WdMYMIBw5JyjNDrSdoP68iBz13kx/aKZ4o2qbu9A8YIwPig2TGNdK9PsugAJQ3ZOAnwJXJVB
D5uTEhHJpTOnD47dayU1cZjGwDgvvWQXMHptv2E5ipVctRPSSnFEoVDGk7SKa0GFDw72yfvVDEBl
vwXBQwFSvF8a8TRWhAC+GQY+wwb270byPob+uG0OrTO+/7PzRXZwp4YR3JBQlT0x8M9bCWFfuJzO
CdlU1W40x+1dZ7C+mrEcQGzWt50n9H3Hlz19CY2FKMRrvtjNGbzQOW0C1YLZ2CJ2csNC5UvyeULi
BvVnF92xTqLrfqmUEQ1D2d3agH0xKbI2/BjuLrksQbS1Rplk3HUM5/2aLOYgk6n2jppoVYzNVp1l
VgS7ASP4u2Mv9qGpBhGmFSdT3ZGD6RVdvi8yC8dJ5/jXVtG4FyFhPpMtp6l9bdo4zPIAAfVwp/hO
wi9lszDN9dAbdc8ohRWTYgB/CZG1zAnPDfrvYHGSfq3Yb3goiaMqCxqhkQonQc01TtZW9X1kpg+7
wGsOWpFa5A5xk7Sz2/pYpOUYabq2YkK2rB15pg2x6p5296WYRuR+mJaqvlmqqY0o4qNc6Us/XVOG
/BN5qX2TpiQmEjmG7bDTeHdHDv5JlBG9YBTyDjXGuEoqLp15fcilHtyqJauwuBfugeYoJzFrXDL6
2HWnQjfufZ+YsXEEDY4mkb2PXluSLHVxUAij928rDUJgafQqMerURlwSWG8ZhD86FLJ6oqbImzeU
p289zsSQLsm97ZDoE3ZCfZKXNh78Qt9gsQgaM1g8aa1zgAKXNqujFSImLGmBjN2tfkfEm1+6DTA6
tcur8FkiMj9et/6zLevXLx14bU56l0z0PXbhYlkJDjOT+KkgPZXF6LwjD6UFPtPdiJnZ0COENKDD
A0b6i/6gv+7csuVpGT3YmcrDQmcX1zXeCLi4EXstMm5i0JTQ1e0ombdLXUG4XeCfxR/FMej7Otlm
tcEE+vrPuWVFK2WpDo2NfmdGCvRQSg9EQAw/ZL7Ik9cU5IP4lLugbYpxCIijL1zMdaZWnUyvUQ9f
ivWs6D/Y1xjF1hZ5rr2VzbGdBPm5mRrXFyVTnPZqvrGwJjwzSj0VGpmR3iC9q9y15qhfNgbHLj+m
89aPyD+0AWfI9D0w+pvZWK0wL81nxEzwDsq2d8KFAZuR0r3QDNeE1iU4DS+BimB0nCcCdxy428pE
x5rT5NS+oaEeD+uYPw6u8QsBHvMf3kbYPdGSk2S+WblBDrlq7c+RHLVYzwYrFlrzvJBx/UsI/Bu7
jDgbaqIEaiIiFCZkk25z9lcJsN1lpYELyU+/K6ocsJAoNQBQrPOZ8AZkQ7WfpsBORKPuMP6vAL60
1bDjLM6+mqzg3HJgyVBYTodcRiEcuqTZSY03oUlcvRpOWCBCNFTZwqqTxnxUwrupSgeVhmszWBuV
Bpy9VYURYvCv20SRRzYmk56LW5PMySP/hz+qWv8XwZ1nSrE5PPwiPwVCr06rw+WKM+xHWomp31fI
cJPFhZr2UOFjMVlO5IXh6dSN54ErCXpK4ugxL1igaLNoDSZCVAxXXd4JprzCcPamwyT8216A21XN
SGGng6f675m/nRYe+Kgm5gI/pXaDBJtZp3Z6wr29kzCU3P3lQsBksYR9oMPuMupHTKZUjNv99ZCp
Byy9n2jTeeKRGyfB0j70tiCJq1k9LLeQT96/PAre1mh3s2m/FIY9XkkaKuMZJjbKaqvd57qALu4a
47CULGeDM43HVmY6yAWkpl45n3/5GMp0LqK8W79XGQycSQ4scaxDEZbS+kgdZTzOvlPF7rLOQ/Rl
b3BGTz1y9pmh6zpo1/V+Og09YBQJgZGRavYNEnYNnIUIwGTQCdgL3PbGlvUYpZuF/cQs5mBKvMy4
WI512rx77kcDLdquKlbxPhroCBwUik1cadv2ozLzdEEnV2nvndsMd55ea4eSC28ISa1aDj5JVNde
xYrkBX6Zx0uRnQbNzhI0OusHcxavViaa96I0/Lsvi8Um8+kH3Nev3zaLINfGE2Kt4GFbsLc7BYF0
0V9WCxO3wXY7LH4H5/SX1SKQloi3LXB3v/0WboULRJhFO0TFhrmoELT92Xqq3ZK46ajfzosiVU9r
5nz7y3yRwSsdeA/W5MuBMQf+MyISTvi8NR8zAhci3KboeMb0vVkuhSZN6iNIuVgyapZ07Wo2GWqu
v3wZvVR4ru1ALrsvc8ZQFu50slvOn9CVuij3/+bTqAg7Rx65lYx3cyfo7XC74XkQdn+FPddXYd55
EHQTgXr7VZQpAQil8eZ2Czkyc+HoxIsT2Bb7RE+9TJVEiPMfnR0eT08Pwz3LPel4xfUmhBggPC2C
h4cpY2JaZ3pQTdlIrvnLJMQp8/Y3y0c1lfIANdmFf/d9ZFqtIuLtl0dnEhLwSa+EG7KGIbwzteAZ
UjL7dBBXZXGbpdkSg6mh28L/gMqMF+1PE4g3XtpsTa5oRtC/O0GgCEisYqzf6Kk6CaLDcZlO8z4r
0v4BO6/5UhIXucSOzYG9DY5xP5JLTDTEX14RzrLuvsYl9fLbL0I01UT2KYKmYdXkSyU0/VansnFv
kgcUsLyO1gM+Tu/8H50kkkSyR2hMwNDFnHhLUckOdAE5fmsyM+Z5/O+GEmsIsvIWhB+X4L8ZSgbR
4J2WQ1bGSzXeQ4ba1AnjQk8sYKgnffOyU2lzVLZ1vv76MpugqGdQ21wqPUA6hts8wLgGjVygdHfh
ueeLajYjVYPLHsUayw4BLCRA4FScfZ1o2OZqSBfvqGZdJmJ0q2tUe2h7Ks/Qr7utm7+RTwzj7C7k
MuXabEfuYH+5/GCDq17cOuvsH5rcQO2vNrGfR4Q/lqgwBmnDLG++7Cugt9hvib180pnvroeun3cT
aUoH4EwPlEbLzyvaot9GlgUuI8rE2Nxg9PqhKcNIOJzSg5s7pCtfXC2B4tWwSjNPit460lDi37eL
uxxnpJQnV/MIGnXTOrYlW8fExBiBNw+nMQ+mmy+zi+8GH62/GIn6L/bObDtuI8uiv9I/AC/MQPRb
5zyQyUF0ktILVooyMU8BIDB8fW/QdpdIqqXleq56cHkghQQyEMO95+wTjPom8ccLAoRoadqgSVE4
UFY0AuSNtRzPWmwBdpL46V7NMBoGp21ENsTyO0dMmRYjHBcfsxbAq9VsA4DPUbKX1Sf5Oc4Q1nFU
mHajHNyJhazpbn2vpA5MfG+2+s4oM0YsNsBMaV9jbkivNA/dhEP75l+OGSP1EXaW08lJJ/69Htw1
1jDe9EB1F6ZKz6Ixn6yQyZq8pXVsW9OKSslFFNJdYH/BfNZHSENmY03haeXGNFJ712OIscPkfvIr
jgq2A0Or06dFGE43Fs7ORZbUj1VTJ7du2AHwgG1d1+1WTbb68n8eHEs3dHIh2SEPb4w4uUjqu76r
7wjoymBDlT5LuzEfBKNMu/EtTFc4Z6M9Ubfmla20b7bmddfYFCE9MP/jcp0w6pDN9tT2qAMhe1yp
qkK3ndWPr73Y/5gVftG25jT20671/xARVBZvvQqvv/JX29rQxW9I5hyg8x4dcEiZ/2pbG/ZvvmG7
ujMzHYXu0lD+u23t/abPv+UjhH/9L99ZF4zfLJNaGn8cHRRh+P+ka22+NqW/sy5g1XH4XHPTXOdE
/IEqmdf404bU7QGsV5DXXLoybZ5xpnfoMx85fvkkFrEzbKduS38Z4uUj/DB8RmlR5c0Dh/J2knCM
LEj1GfGnVZ8sPUX+kf+JIi4zJjV3joxGt6x6ylcbmyyxHBOzGGm99r2GLdYxzVztcTXnDfrJCb9h
W10X2ZgU9BFjBDbCr4orB6jggSxjpe/ZKYzXox0ED4lVVwDT3CetKdW2L5WHtx/dK+Kk6irJkXXn
yYCa3XFS8yFC+1cs46hDty7yHqm8L5VYgwXHFpDJCdmtm7nD/YQp/aJXJgW6om3UNfl0mPXNaA7G
ljRjmGEsNjvbYlAIj5TM/JUjynjv5mHtnYRoVbJsRp00EQ2VKY2jsaVQiDB2oc2JZlFup7sqkP0m
maTHjKcV/MHYXNk45iqgg+oEHJj60bjviYxU27Klghc1DcIwmqFALppwnGjc5JLZsFZPcK7HczCV
aP1lWPP2DyUAWkzUDjeKAb4zn4gIrK96x8i2jelKkCypWrthVRvIROVVT97EDFSDj4ewgSJhnFKt
dIPGO4tkHK7o7omGbqFdt5uoQd6Ewsaw6RbSsryjCrY2W63IUcqhU3RLBzuH4gwL7ThJtKWjwGot
SDCU5Qq9LeYSV+U7sL9sfkPV+Ruz7/t139Iagg2pws1otjoPOqxYxQxK7S9eEOuXCaDrJnV4Gzdp
EKN+LezxkhPQam7QiTrbrhyqT0YhoyMbn+yp1KHNBLqiuVFpYUt6SxTqK1N6N4C35apjmz7rCUgb
mKV4DBpjMBQd34xSIY2HdeRJcTM4NciqQHLyx9mHAIKdwIJWcPrJzSwQYE7UZd/0RCv3NAPMfZvD
S3MdL/jC2wCNi3wJ8TXIFXussWlVug3b2nwIsrjb90hbN2A40HCIImg+4dx9Rp6ordTIOkk6IcVg
3oB4T13MojuLN08sQ9c3rnI3sw9p5CBJRxKzVU3kBguHGGcD1bIZLhoz1yw03/UDjDp5qn19+pq1
ebCCqj+e6Ujmu2CCMbnUEAAmC6qhFsUKrbkZy6E41Q7KrEVLEXleL2POFzBaVkYUlL+7IfXVXhPF
HohS+NjWM1AN9292n9p0D5oJvBc6km1bAtGUXmB3C8dO9TsnqrvlCDRTbMrCNklOcwIjQHEA+wBP
QnUj80DAaNazPwojHfe1IChymKGo2DQE0r/2OdFje0UAQL90IN/s5swLpMjmhcLUI9UCh8NpKIaV
UKYn0xUmWr5HTDZ1VHXubd+AROKyQNe78T9irjeBzJdveVysYiwy8XP7vTTL9LBK/kzMdR+V3/74
Lwxrl+LbD37xr8XRM34zTCx8OPUQab1KsP728fGfiDK3dUqAFLM91r+/lkbb/I3fMIA44wcBvzwH
vv3l6rP542xHN7BwzmHN/0DNZekzu/i7dRE8LGsvlGU+A5/rQ6RtLcOOpoMod5rXwMoZo/KTSOFi
kQyH4Sc2naceSfV1plVUH7rqKQsdba/33sksOwBc+RSl9Jnt/E4AzbrNOv3sBHoYzw62ZFPavb+a
Os3aS8K/ljbC1w0TLe9G450q6OALczBu0TbIi7Dya7pE15bWb4O2ClatREnS9Tl1c2bPhZLxS6d3
8SnnOS4R5GKTKgAA6Ro74cFh4FM4PcL5uHWNxloI2V9AFc4SWfgzNlBI2cYvTUa7NrfIE/NK/+RZ
A6ILj25ZWLyItKD+p+4DvOoLGzgVgQjX3Tjd2jSt9JCfkgmRqVF8GSvENASVPTtteoAw9MyChDO/
2dBnz5Yyj6zHoCZ8TNLR7fVGrMsmQPSp+SejtZ5SlV08HZOQHvb3ukyv5yfQ5jim7DR7SYgKYNmj
bWxlY7myWL3RTzB7ql6BtevvfU44+GTckK2veO6DVGyNyN6F4XhMO7PcT1kWL7W+4cGgILad+GBG
YMCGdHhwo/G+r+ynyEoP4ZBdZJ1cysk5eQAH3IVrN2ubG+qR7pTteGtnfFeoZTa14Fyr2elhstFB
4UNnxjZDeC4lD4oU5oB+q5x9FTrnsFSwDdKwz7S0S9ehNj/LKL90GCoX+jgRSdMjop6vhUSIvGCU
WJwUb1uz34LuOGLuYcJW+rHyEGGrNHqxMn7MMeJrkJRHky9n55fA3ihg14uS7cAUEC+WtS4sLGGh
Vm64EHupBNKpDRfQSQ7lSFifXUPfd4YHoEWrYSxoLUQY0YMyvhQK01dmDs9+OR1ZWOJlEiEpSmvv
KR70r35t3QiAhksXNysr9m5yOon+Qj1MtbOL4woQlbR2IRSmhab7+IJa0CtdNx1dWHtrxNXaUliG
haeHkTAgK0dZmFswDvQzSZXPwqLEkg8cbtowOxieeqhl92AP2UtOwvJSd8t2he7iAUo49JK4xUxm
lmI9uWwoDSOOaXnz3I3CZT9mPyEmpldoO6fKsb1NO/8e97kg85yhaLlPsSfHnTswHDVjOFGNqb4Q
9iSWXhLhG9QChUifYZcNITWl2naoudIYqb1RHerSUfsmp8Y7KE27SaMxW9dTld8UWjVu9ChT8Atr
apVaZj1jFfoykgVzZfgpbv/FANjThv0AG28l8hqRPAExF9IoqV4DY8ncLXuu4kzf6IzUy6UHaEMw
AikSs0JCMC3SL9IaFfLBbD1EWM8Q66+qdpTr2gbNsJIAyOk1DzI8+OwiF65XnzItui1KxCu9Zp9B
qoUgnxwHkZFzGYpRPhfQoHkrkwjCWL3wkVotqrlwmM89SOQXs4+MYnlYMPxpvT+j66wWTZ1XdG3w
BA2mgfoJnRafIoA7xTDE0qevBtP2b2wdGNxgMujG1HvyNPfUmXW/D5R8gYxxtN308N2i8wNV7swa
fzuLC5NCKrZ+xB4cs96xyOPEBbTTpyWqJ21OtqxJMfSHU+zU11MATvjnV2Pl+XC1OZreQsQImvA9
252+Xle4o1fsQl71FbuZA1L9CN8FE/rPr/Q2XBXNMvFMFoU1LqajaX5dvb6TGveUkq0kqEqEd+lF
zIDPeTpOjH5cWs2iKff8nf4LQMJ7k/vrNZHmupw7kUV5755laBGa6zdBsRtbJ0Ldoh5K+tRLzaJE
ojlAa7nfLJuOsmF2+/ntWm8DC/+6X2DyuofL0YARwZP/7n4rcn0mFLzFrslpDCVl7t+iasP70ehH
cFzpThfDc4+jfpP2Crc3La+VFIgm5Wx/YYccFtOxCwH2TJazEyKnNt1xpvP7Y+8yffuuScscF2hd
JteFKzc5xrUhD8+6E7GnH+xT52fAsMtSbB0HBTEoHpdiLtPDz+/0B0PIQj5uOkR36Bx830UqmLQh
8xLw4A4dy8Yu9VtdTLf5RBv6F9f50RO1DWveWtGdoNDw9omK3iCizZ/HKr3mfTNgtDZiItDB6SwK
V2Ab9dPrlsriXabGW/Q9+V0UsobaU/hSK+bleauSpGwgDHM4EnWIlq7vHiCOniyptpHPdA//LF+G
YeRu68EcnkLHHLec8bBixmN87FC838OqOw9y9gabsX1oYx80PSKjo13EL0GMQKtIYejM/YztoCXI
EMlrDrvN1AJKGSprF43OLooQz4XYipF/DsfUm1Nru+nWG2uIzCZ/tvC1L9JJx6WHLfkXD/IHM4xl
U6Oh3gs2xHmfgUGmdlnb6GZ3U2+8bicGZjaMf+5CA9j/8y+NHfb7+YXIUtYpnzQ84Zjzf//uLZAm
UnnKpcUOaNm93cQHrAS/mDBf36R3MyYkFiSJ81+F6b+7RhzVNEagNexKysibJqbhZwfT8zzTx+gx
KWQEh9S0d6iUTuDForVXACsbgkcO+199VxXoFhUaTkJ8diphEQetToNoJP/QCF8mUgzWnOfTXWZR
7E0cq6ddMzVXGaQ8jEu/+3ihFyhJwj1t2nGZUT5fGAbCzVoQ+4tXmNaPqM1tN1SQ3Mz4xSkYgnWc
XtMmAccbjkvfTdigovQYHKOi0oTfSOntPWy+iErxdPzFd/KDN5bvgsALKnJgaxzz7ZdSmNiTyzEv
dkbGQUFFebyMyVNd0J7nniOeAB21ZJWN/il3XFJWKaAsEA+DO2IsB2mx1tyi2/QBZfnWNcpVF+lP
fVKBXsK8iSXSPQUdpR366nQvzGTlSGYi8MMl4YPjmXj0Z3QHi9iLPwGdZleFQ3sptWGbRjo0BB5T
BU8CWna/FVV/H3IMXiSS8WlXs37fVdgENJu4mCATc9/4DBdZXf/8If3gJWHNmP9HFASnt3fPqKcu
RoyBKna9X6zY4mAp6fk4NnWeoAp/8Y0Y7xJIXlcLypn4fh08Of6Hd7K2LXJj7K7YIXMuABs25Qo4
1AEH2w6sbIxnlyE5UWlZKJNpKknYAYbZNWgx2Idl4NKoEhUeelWvhTuhis5QGhWj/7VJjSuwAzfk
STbLiE7V7B63VlbVPGN4uR+y8Zh782LMMAut9IKSnl0qCvVk0q/rroBrXBInH7dr1RLY1/KVvh4v
J3uwaIbxg0KmtGhQuiYo+jZV0EGxowO8H/zh9vUQFBQk0fdtWiLc7x/iloOkj3lhOdUc9ZypJ6Qh
hD9mC4qU6sFM0ahr8cGam3CG16HDRuU8/42W828AyjAgq05tDFs26/k1agYHMVb/4IbzAcJJiVZz
K22Z1eyWiAcGJEZByKv4aak5TzUaCGzqQX0lnOFZtoQCdjzgJIuvY4szixjYituZ/ZRE6h6oH9QK
JDGEv0BvSA5TDmMEmyjHnzY7cCje5gErC2RJBiZvh0uDLDOcL1HTF4fUcE6qUSsLDf5yPhjR+iA5
tpbl0Wdnn7X2kylRvvxi5P7g9Wav4zgCkg4jSn+3TmajldQmru1d443PRaPuG511T3HMQk6brOb9
1+tRu2yFsYFIzno4v/NF1G7GvukXdcKv1Tmy/bZI1iIVK19Jy1tlbQjQ0fQLlBPduEMuonFAS+EN
hMj46yILn2vUxteVhME5hayL6PnFVcFcvpw862RqzDFJO57JakCFJRG3unrcLYcQxVXms7MOORiy
HkZIq/EKs832ku6hVcyg0mzvpc+RVACswS18bzsddk1q3+tYptaq7qcjoPUHZK20TVHYLpxyfHYb
sAmyau89Tgc7oklPikWEQ2b3AM3ldt7Nt2jF/lxf/9N3+kXfCT6ozZ7t/7dLXhOAcXmOuuaPtm3e
lNj+/M2/Smyu+I1V3DUMxrDFJkWwoP+FyvJmR6WLBZI50p07U8b3RTb2GBYsNs/ROW2YDPt/Fdmg
o8HSRXnlCoMK3D8ptH18vQxvbmU5BtM2n+7dyiCs0dWQFVTo+7KXqAzFViO8B+QKVO/vns4PjoI/
uhKnJV5hTjBAH95dKSvswp4GgyuZrLS5Xn2pihLiahB1y39+Ja4hKB/iBQU7+nZHELYaIWxVWu3a
PiV9p9NvGpVz+EZ4/Y8v5Fu+SZ+Qy6FnfrdXU15miFJOFcK69CXN0hcgSi8J///vXIZjguHxjX/4
jlqiSRuKRBXNbWpCgqzpBV0HSjoD880/v5RLy9VnS+X5xvvzeliRCVbCqt2pIIcIjphvEZSmfyWL
5Bc39XFLwgGddqjJ90Qd+f0+11O5r7UC63g0k7NoDdzTZDkb2niuFMfEn9/WvEi83VRzMYtii0cd
QuAreTsiNHCYvJtltROAxVceh9hd4lMFKbX4os+1vdiWhMGMQfvvPE/2QZYAb+iScPv2wkBvOzOL
imoHvxvAjuRE5AgNq2LC3/38HufB9uEeHc9kVqAewVv99lJTl3QjKr5qp3UghPKuAhRt6sGnn1/l
B2+xTwvt/67ClPX9EYgaBZWcLuMqaKePphzOKmdzUMh/79F9d6V3j65P86hUBVci1nikBJBcJogl
bG1+9XoZH1oNgqgvk/O+jgZRfDiKA0gIwBE06a7F7bxwaGUvWlA0KJLspzr2tJ1mVWqBWtDcOCTr
LEPZ/uLUB5f7w7eHk4NIPAH0zsYu/26ElrgyyGeiOVgps1whXqZcRkF/uJ3sfFyLQId1JKRB1dtx
djoxV6sks8TaqiF6qRoPFNphb1j7A1tRWRb9M1QvoCVJYO05Ns3Aw/RlpBCxDydDXSMGJr+imjBF
mIJmRVnxI6Rm5Ws9ZRPcsWghO6/zu1EK8zH1KODT/kfdm8N663Oq3eBKMJeOhdj2Ca9U6g0uhcyx
0/JFWgz+CiqXvW9bAMmAFIt1iw/vU6sl9oF6Sv8MSZr+AK7ag3KpcIyJXR57v6FvH3nI9miMZPrX
JJ1Raw2fRzOFfckDbhrqR7UpRVjdhCb4ptaxKQMpawbkkXIi0MpCqtm6gaw2NRYWJLU0MEh40ZYk
heaQmJg788RrMUwVKGln6FEUwotzXVYhUDVsIcHEtkusYNbBzkHHJXIqjwaEvZWf1/GW5pMGmkw3
H8kHdI5DaCRoesuMvXKK4KCxqs+1m5uPAfdOegj8ps9VbncTn0mBXYu8im2fZREKvBhcG54dgbTZ
uUE2e/S1Jr/TtLj9EvBojlFSVzdul7zoBt9pl7jmY+7HL0PTB584pJf7fp6dkSWA/qP2nm5kpiOp
cARc7VsUGsM9IS72nkWFmqvK461C7TvLSuIIx0dXHHBT+Bbw+TA+hVYlbhJC2V9cTRgno0x4iF3m
FCsTGZ4PPIA3L2tC+wAeHvYhdnSiiHkIQRcleMmwuOV1FT5gCeWWQi9Ov5CnwSpfc0oOnAgZddaq
clqWk3SzbVyYeoU1TFVi5ZJ0AWO50sTaNBSIuIIoTkoQGDmuCM6aHn3S2R5gh+UvJo7jA/c4rouW
yRuqBBwGevznkpf7AU8+48eROvpgaTscBGDlqXLTDbm4Iv6L3psw+QraAO45gsgKuQnJPdoSpYI4
N5xjVpWtT7R3bFZZ+P/+FtEuohEn60kuaUkHUlswuckF6J62EQXvkeuVcK9jfNlbOIXDfS+Feprk
lG5RfrYZ6kZpxoTCWs60nhKAbgtS/RCbuENqfJ0ETiVz4t2y4YAbq6x3mt8V3rfPYWI7R2/MmMaH
Wckv6VQeXH3GfhNQri1JBbEPKFXTL3Vogk+cSY9yoCKXyuQFF524orZuHfggxsYIkQpqY4PEJiJe
5YQBeuaSUmtINL6hzmL17axZFuNLdDRoLD7hKOvSFezw6A/iDJ3Z208IkhtBPrKN7qlqRrW18jIn
gwRnNGYKv3htzzXBzIbSWkIsELpgeP2j7aSHcgZaQG3u2lJ97aKRqllBAGUXgD1gNfbuXkmXRsHH
ItBXXSvSy/AW8Z7bqBsWZuWlj75RTUdKzJt8ol0bThSflrQgyfRKiZpZIHxhUDMrDrcR3rlVAdz/
xmJfu6k13vq0y0aUTBX1ySYZ15Nkdsv7FuLjvPRXNvdt5sklBpZ34/eJc8mGxr+zVGuciLA0HhJy
Gw9Dx4hKmVC/dIJ2qj63QVXB7aP94DXK/VrctJQEnhtNktwSNsw5kZ36d4ZL8Rje9AW3n7+SkvnD
jTTvDkT/DN+TIwAEMsAXDtbVu6BM5ZXRd8xkr5u9Tsh6m+l0fpIRLU9OTurK7bm0LEsJJ8Nvl/Tq
++fIKfZVgWwsBOjOCEYMJuPsxqIlvIl6y+dLyKsb9MZs7UuzPEK/YjD1dYSTJzfsZerxdGKI+HCr
OmP9Ouv2Ufy5TX3jD71ntlLzGHFoEJ9SyE2nxBnCjUIVyxzHZmahaa1zSkJngySYXOFS4me1JmbE
tgReOLnl7/HAE5q8oFgNukcAuNb0y45vOFlkugQRymrwoGjKUe8oikMwdfld0zH3aCGzRy946VMg
CCslym5jobuipQCYFOus/lUYXYuBkx5IWnY3Ptk9O/QsMDUj2gWgQrRrBBY3VmypJy1JkNoMUXsd
JNNjrFv9I75zajhjGW/tyXB2E0l86yIisoz8quA2Sz97tcxXsRW9lMjC8UfHv/M+n6XSwx0IJW0d
hZAKYaVW4NEbcpbKMdwyuX/VnBJgpMeih9Hb3mtxlJ3rgplXUuA/67lvPGDcqsolVVkCHF4nWVrQ
1WbiO9hw/EM045KsxbqNGxtWeLfLTceW2yISC9OIKgqWjUgAlmQZk1nCObNmiCQiXxrkwewLMIli
4VcejI5UolYbVY1WMKtwzxGnUKOBd4K+BtOUm783uZkT5WPlB8y9erUs/a4+WFnTrTojJxlrFZC8
5rnHsTeHfGLxyahSulTbCOA2gRqv9DSJtK1Nnlt0gCtrqYFKdKD8g6062pGB2wFlAIgvZOcCFJXe
SzMmETY6leZ/VA4qcSMOPQptXmUssfhT4bJqR1/XdJXwxAH4BQ7fUuK6LVwPNkCCYbZbUqlO1m0V
SZvOUofdkLmn+eKnegrvbsg+9YkFRr0yXGqF7O9tBCBz17iYBRc4cL7afrerkgQ8zwhiBLxitDHn
VjMTh7qjwKRdGxblllXrobYi2Gbc8p6a1qJMGszjmd/uzLprySQKLojC0rWHAXltoiMGtlgbT3lr
DqeONRo2S0h8HQKsjhJxZk0nXtfwOcw8oyNGiOJT5mGTTDJN28eDo/sbL8yZ32yX6Rs7cbfkwGb3
i54cBaj33PAuRYSSL31E5duf7/GtD5vReUNsmJYD6Amk9vtTYDXEJUryLt1FeW4fcBnkLyWMP0hl
LaqInAoZW6sMtluCK81oTwo5Hh6sqLpBnG8Cvc2xn5TFwTdrrH+kwS6auELylsGuONpmTBkNpSrE
UKQHrarjatFSXd+F6B621sBJaW17c4APXd6L5doTaVP8Zetrhnc3BmhdF2QyZGc9jpMvr3NgUaCz
XfYY3n7V+Xwtjb85Vgn2ET4nKkRNJqrKdwcenLXg+Ro929VsJvD29oquXKejqJTsmV7huaOlgSg0
J/ZYqaAcyuTnHFuStmMk9L86N7/l9FOkmT/PLGX2KBhRe3hXc/CAPTIf8Hlkbpw7fTzKlPUFLOOl
yLr7AP/B5uej4cNBncGAyosrGZxN8BC+PfE1tnLysK+ynarZkBYBTQujYGtCY6c8EjpZ7n9+PeNH
o0/3HCTR5NtbhD68vWAh2eyhRMiYXGsEtMyYQPuaQkG2ZGARCkj2X8NYcx2/v31dgvtyMlzSK5HC
YGPUlkGaOUiIwBEPzd8F0efhv38MGvtwzsZn5PomBWneEJ7Lu+fRwgxwq9iIdzAt462jheWxApvz
i3fwQ8WCq1CoMF3Ls02a7u/Og13cKagxZbxzbXauOBu0ZVGh5a5NmFI4GUtrMRKeeYqAhz39/Asw
P56H2R+A56dlRGuPGvLbL4C4MBKi4UfsbJCYwS4j3+pKCwLxJe/Yl8K1csYbQejjGQnwORVj/aJV
zkz/UE64bEsafvNkh76nzjofnzjEsw1oAQm5IhTgAIrmG5KUoN1rAeagPysu/6lX/6peTRWNuen/
r1ef/uj/6zOI1zel6j9/6V9qUJ9p3/fmSuNfos+/S9XiN8/VTdulMuHDonARp/ytB3V+Y7XwHaon
nmH5rkeh5u9StQ78T1iYJOjbzOlN/0gT+mFemBtAnoPuRmdycN+rewzl1krXw3JP/CJOqLQIIXLK
vjpNGU247x7ND4rVHyY9ruWLWVJAQct4DbH4vsylGl2bAGgVe8/qjdOkRuOUdJY4jzyBq7qGu/Tz
63143WkAQEeEoMjrLj7MeVKzTA+vPNfLOdwhz6zIX0sGdtvtQNGGDp9rra2BHWMPw+Xh5xf/sKQQ
mEFR3mbGpUCKsvft+15rOtCARhb7id3VNywmlIUyQ/lXozEN96jyxJld9q9u+QeP2OFp0XOc51Nv
HjbfP+K2aRPZ+16+ZyEbbtMsar/Rl5zNHTEI/lCHYvjz2/xwQddgkHI5Ri8SsfdF4ETHtY4PWOwi
LSiPnl+xN4lmRr1vaV8sWrGff34948NzpXeDwIelQvBwP0g5xsbQpzAY1A5vBATGDkOHeTNNtU4x
sbfZD5EFZxCgVdgA1VLjvlZOcS6qyuuXkZtOHOa8xrtvRxNBoFROBxWyiporYxDD02j6vxgFjveD
z0u/nnff5tvkZZ9Xvu/kLUUu2EznbbfDsRTaDxqHjeDYhJleb8KSnVxew/06EFE+ZvgcWsd44B0c
7zXBbgC1p+se2IxZ+xymyCW0Ggndyc0YS03AiTMnZx7WM1GcB0UERr4upDJOuanzHOrUgU/b4b9l
Hy5jE1OuOfmbyhmME45ITa47T2eZJQz5ntIYAQ3AIiB8SQjTX31lceR3seOpNRUW6HGc74dbINaE
YMScLsSMgNAeE8I3OKtIUzLkAurvBWweeGczOCAyjD8YpZjBOYTEyXDd2hD579Bj9lcFGlLSmJ0E
AS9idVAX80SAQYT3dFDNcKv1lGlFWgNkGIK6+twlJuReqVt7F9BWvQSGUH32c0vd6hwE6MnXgAoI
cUpIADSkcyHue7gvZWaYC+xHFSiGdrjXas14ALHhr+IpdqBqOCbGj1EM2Klbs0OqbJQIDQNnuO9s
yZ1WKaeDHKEEUeQFoR8mGaf4bPyeckbHc/Qn0jfIdTQeOsGXNlGvOEPidS6uRqkwDtmK1xZAiQ0H
4RYi3KBRv3wtav05VqMktDpQyHHfXcfp0HzLEronnJi4WXPEcrptepWBhpBEaqEqDuJ8n9YglluQ
DMJ/Rc5FjxGq5jM+TspdbQraZ52PNuNEFa59KRsiU6KQjMSwpmQnqD2fq4y02AVitFnqQZ9yaZO2
fpQEpxGgg+cYSuNY9SvlmjxS3m7QokPCqSgs06neqE7yJZFnbpGMmnDM6Kv5Xucz1MIPKaC8Pn97
aLHrdj5099QjCtHXoobsGKGfXn+GSMVimY96wrwxRTuNe72LvFat+lCITQcLG+jV/Hq4bUo7q2mS
IDgajeIMrZq+W6X14It72ocGVRSse2hu2gxU16mt3Qb6Dogkc/hUuQXcZZptQ6A2xB+PgOU0fqHI
YgOgrdF6nKdD0pijQ0O2u7YddYS1K+jNY3BP4JtDbbl08EQVUdcGV+Ykxs+0o/pvatRqWKxkPcS3
/aiZ/WPD44+2TYGzrTEjcJmTDohF8xVxz3pKRdoh/cEOmwegS9EsFYRpgV1wI6xsWcMG3WPYg5Lg
J9bJ8csONmW/C8Q4HNsQE7ibd+UyqqBTAWYaT7aTuksoqcYT6Ld6VUWjizJ5MG40N2rve5TZIRVZ
5Xxp7VTYjK+mt5ahiIej8jS1s0nKyFGomSXx1diKyfoJv5HORuoGUMBDEUfuqdILMSudgYDDk8r5
woe5hTOxPd4W1dR+E4jqelzFVLpXDG5xsANwhis6WY1AlOMFZ6to8Lsbmv17G4U0HWR9KQyPZLeM
Xv+uhkE3o3EtBh1gQ4bUmDpkRhj8A8yPbrhnmWMsmwFb352rBazSszYG01n12TFacc7HCAKwh4oE
LItSWByRj5+HiL1FZdMioH9MlUKl/QXrYEgCjMuEWZrpQ0JM7yMtCF4sMTrWPtCxVMaeZcGgEdB/
hKCexjJaPrhEGhBjUKwabiPcGFbuOwcnm3TxODWV8SWXmjbtp8ju/L1FnCLIGaNqho1FDiuSJ9Oy
vk6hcty1LJARiyq46rUqvJVNEu1DuO5eFIEabOUF6Ok8+8fGuckFdcmO5zTAIgHLWhnxQZSV+aXT
gq5fkqCtX1cCMKrpws8h/7zfUz3R0BD1tbHkvfSOdlBKn2K6WdwM5IejLLXNcx751aocGhIJqCb1
K5saAvlMkMLUIreC4oQ53P6aGRY/X7Fiyd+pW5vBV+H3sVxwTA3KzeSXMQzHMO2objapdpXj++PR
5QQWTK0TPo2eX+5iu/BvMJrga+eWtp5RyXQ5kun5GW01e5GqnWFTc809NRRfaw0TYY0cDRhnZGeh
PEm/GfdolPyThlvuLMG6kUYIbe+bnhGu5OBBAW7rTgyaumOkNCG4iXDQ5qHUhUVEcMacxmQK5tLa
hWC4SAR/jsLptIVCK67of1nWMssE8yBUfj6T56PJjCubfxGlBUNwsDhWuRli31Vopsz3UsndGCnm
QU5kTbOlIe5fiYqTcYK4I5srhUxaOJ+HW0IdeZcc0h62rw2HEjvS1gom+zKNCRP+6xToRR0GXI9u
CUOfyl90O/MZMTpVvX0FaFmHf+pQpZGt1nwrwM/hobckI8LEjHJBejjcNsQJUlx2YuBCI2EOEQ0h
VBWHeOSIsv3zYxkF0sptHSXsJAJNY/nyaHQe64zysBq74bZV7H1zsLUAFrNiPJi96cKC6MbcHq4p
8ZmgyKQoP/dmXUXYeBWfOs7nyhO8Jy5ZoE/z7u26yhpWizmUBAh1FNYAOoFNKM8D6WG7hy5tknpJ
nvr4KdBK57MbGUyso9QIJagkuNUUjm/DkmGED703YRwq9cy9sifLJywH08CnDFrsAUSS9tLKWmxx
PFPQ5zOzy4k1T5zNAfwOGl3JSl6LluaVnKtg4Vz62EjPTic+STw/URKPSJ5yRpb1rvLBzeaSqepT
MH+jSWLxNXX53F2jwnjSDHC4i9acdCqNDg0IQuoxe+qzqsJ2ZsAxW8tPZFZq3SflDhnawxjeQuTf
Z6kvcLeklZigu/lhPcabMY210Pg98dktU8/uW7iMBtuNTC+ddazbAXlrWR5DSQHj2rsk4P0ve+e1
HDlybt0nwkQCSLjLv1Ce3jf7BkG2QcKbhH/6s8Dp0enpOZr5da8LKaSIJqtYBSQ+s/faRIZTg3iW
EudMturaLrqBAAk17/hPs52kE5zzdKmv+Pqb+4qF+imDK/lpMoLkbHT4cXDT8uiZ/eIYs9LbzBNR
Fnk/OvwdABRLQVKy8AJS5XUUNoV9B/Y22dpYBfemiLHbIOvdsAVqTtXQYdbucvO+lBwxBFp0LXhB
GChmRkXSuUX23Uiks/eHKjpCEyqIGW4Y8HEHjqhByu9ly1gjZ9AxyfHEdU1h0DcCsmUtYHzOw3YQ
RejquThOPewmauPoAWjUvE95iG7TRhFULyWOm05eQV8p7/i2eS6XU37myQfRAhwP1nOU1X7h7jAB
XPVQijeMEucbMdfxU43f6LWtLPu6Qr1UhVjeKSAn1kFBXgKhvLUL857KjwhiUnW/O27kIDMlwXn1
JwWpKDelN8rIPxrp8s1pXL4QCe4726NTG9W26AWUSyqCoQ4NnsB6M/fDeoIowQnB84rTEE/4Rd9Y
xsm156a+0hnQqk2hOG0St+WKXFhpY7ObcqVv52xMEXpTdv9DK752HX8awDJ9peFgFo1PVVi/tv0E
L6UBTzwkNM5H0T9M0OLatfD9+3btL90PhlPGXevkWzBAtX+ZegWR6vq06upjXrocxj1DucdGt4Tk
yMmsLsCY07p8HId//7p/af15XcbLSDToTMlK+KXroiXP7RTzPPSt3GW8iTap0FM+AehdsQdVUc73
yBM4i5thrXL//tX/aipCsmPRFXOD8yZ+nTOSXsP0xHSr44grHOSs31qP/nrqpp7mtO+gF69A75a2
ZK28MZFxuH+8hf9O7P5hYoemmW/j3w/swrccS2tb/jmI9fef+jGxMyGYMEORyEgty2EIxy/8MbGj
kf9NinUqJwWyoo/FxR8TOxzcpod/G5McmoeP6daPiZ1t/caAzcdQw9JjRZ+Y/4m49FcjAHM6TCzw
9VzPxg5grSSXnycKHQky9Vr2XJcjYqUBrScsTTuFEJV543BH9M58TqehhA7Nwu61q+TwxCk4IXAM
yh8EnX87uP91HrO+G4l6kvASZm0IAX9Z5ciShL1A9cO11ZQmQoiFrXvvVS44r6GrArzMsn/1gDEk
m7bwOd+adO0fo0V7MmQnU34Nuk7c8DsUTsw8N58Wx/DNw+w60Tdzxrq6/+n7/j+mkB8C0p/Ovo93
7DJxhQDseAJPxZ8/P5l4iu927q7tCaYCIrglfxqY49n7zpsBJQ90Uuk2IfcKWLRLQj05evYB/w/9
NcOR7quatDZ5BtcOVPWkGgD0KipGDzdWvIvXYJOsD86FDpTerjuwZ62aiwwlCkp0bbhXSUsZefj7
v+qXg5Y/yltFwHwR7koe+FU16zFzobXI9TVTzeC5in3OHXCFXBp1SZE3Tm3wUEdm/g9rjV/Gx/TX
nNhoqlGcivW/1rf103TLEVMsax3TPPiMVdlW9telBr/nR+r57//AX070j1difsYoF913wET1z69U
sxZZGuAm137NAhMJFFVt1PlAuLJa7QR5sUsI1dyvwtR2xuKfLppf1je8PBeKhTuNQafL6fDLy3ue
nZDjTSysx1ztrUgxFmf5+h6cpdCAA0HizIKv/jDmDYjiJqu8b10e6BMiC3k5uXYrQntMK0ijBM88
2W1t2VsFFv9bTbGwZTJeeCHAHdkeHUxk/e+Pg39/m/71iwK+y7GB1tmS3KvrI+unL0q4vVM6TsTm
vY8AMbYdIwLTwL4hN+QRlPEZYUr2Tk9aX05Lo/Yu2eoJMpjB+94RolaFs4q9UFbp8C3B6fGV3GDl
/YNgE8sf7+LnWxNxPvtg0gvwVBHX7tl/fpfgVxMBo9S+wiFeR4G/7QK1EIO2clY6PB1hOzXibihm
sGBKKS9szZJ5S1sfcgmuJcub4r7OHVQFXj7GLyNxCCcGBrjFnKZ+clfsS4QsKOw/WDBJZzN/jFJd
Xo8rLIYgYBZroMMZmH7QZCyMb0cH8s69lca38Vza0ybvsZvjDXrsPpg07oqnMZPZ4mxAkbhsxOin
l/mKsoFRJM9qxdssH6SbUShZANUHgGP4KwtnXLE45gggB17bl1o33UMvDNgCQMG9faSb/iQjy3ps
lDlmh8gzYO5A4KAlt1cST0J60ud+xfPUtbZOWVXWJ7MJ8q/JULvc9yvSh5HuRHTYCvppV+TPzOdw
MNmW3DQoTndybJu9+UEJyh0P1/wwxshdsNNEu0LbjDpZx6vIgDJkmlV35FFjgVNYMUR+5+WfQB8r
9MpB/eDYHbiiIDWsvXaL5c0HYrnTYkqX/QAXcG9Mk3izVvCR/mAgLR88pPKDjTStmCR7BSbN8QA7
qV0xSjm7/iNze4dsqJWy5H4Ql4hgQLHlRSNw2A8mE1DTKLQ/SE0tzCZkBbO4G1eQU4Ilka78g+9E
qDKsp4l50iU7gCWP7vqx6YpiMyf5XLZfVaTw1L7q0Zi8ggFQy1FefbHmIu3sdtN3fV+La3Jgimw6
B+QaH4aAgeCpIJ6x3nwkQQu6jlM621SUPd8BLABkQhNfV+H7W5L+eB52ZEs3O5eEJRG2eWdGN6ph
/Vcds9mjd0B8EXSXru5srqiRQItVysWzcA/9IY1uBm4d9roNGxYuODsjeZYxZhuspEviWHfTkLih
ERE05pCNAkgqhETCsAIA4hjtx9xjO6AjqoK9U2IrDv2FORaBvdmK+lRrRT5oQq2YKRiw8as48b8b
/eABJxSV1R0SND3+tQN1iEw5m6QCJw1L8quW+aix47SwEmNFAEEEELLZozMqaXZzdDZH5vNFHeKS
ZuBP1AMBR23SMPvha7VejLqgfbdtN8OQnhXCuGFMazB96MryhZlzUJzsNujyXaY6937pO5jgoKks
kywqBY2bzGkQZoeoHUAu8zC2z2m8WNm+x8tXkoaQxwv5fdMShH7KTPuq8BFk7wxulXYbmSbYXHZa
+TaO7LjfemjfwIR91OjlktrLtzxjgbHFVJbDXgcX2ZxMqE3HGHKxG1pZBtwiqZII6k2EohTaQx3c
QvNNZWgnTbpsijpdjAt6P7k36yim2VeBV+/MWSE1VolJvhYDWgXWiX+HriVZcwhJlmC/wXhsQTGf
YPIu52o2Ngn3kXVtLiW7C/Rd2LMf55yEzWu3DtBWlUHTXTl9ySMp1si6VhocQpB9lCizfCUUnSF3
Mxe0QHp0luTC7OLuUaYWa5ApYsLhm1y8xDVOnr3T7sKApCC0niGIDYc+9Mdohzyjec3HkcoijdPh
QTvu+F63Cku0h6SBPZFDE1n6Eb/Hyat02n9so9CV2vLuY7Nldgb/ggwFFMmdOTPdHdCIJseWuKDx
VHoxq7yPUU4pmvXiTNNGMwXTdMLTLFmgiGYF3Kmx5I1VmkP3gidY8Mzql6u74JRst+gvJtBlOois
2xTJbXaPHTGQp0mmLFk6gnApPtU83eICxRpYjQUvXVULc6HJKrrlAP58/ePXRdrI+cT7qguTkXvJ
X9GTcQtbBlgno+Ns4Nap8zhL7srW45Zve6qC35ckcHRLddOYcsb6addK8HWP7dRfFWyAiFMWfTPt
kWwKMn8Hkuz41rmZGJKaHCBTYK51clcWrIjt4OwPCSncPko4ros5dt/GEt75ZmrT+d7uJqEvmH+y
oqsI3UkffJ4WLCKEed0EcfOKKgXiiZIqsc6MwYP+IsKRNmzn1mvYUnizfajBlWSh8Jr5C34r53bq
taiOjZiH7GWE/6ePRWQU3+clWM+QhGimLX0AIpTEmtcka7cIXgycAPtirONmg6Ku2c3tqO6TqtMX
QQFTfOvgco859kDVYCe3GOqmxhDD4im5TRYjsoOTLCuz+VZwIM9nLHzcG+N6Yu9SB9nAfhqWYcdD
ZmwuzLa33DAKUL/zpLUH8pDAG31GJh48GjNl+nkJOiK+O13OGiWu6Q2nZLT4VRM5oQvpbTFIpZqv
heybDArMUg1DdzXNXo5MGxOsD9ZdFtOAbnUkeCLMhKmXQ02uVgVHY5KXyLHXoKSmLIaLeEbJHpL0
VahHKhFm1KwKicTzEj1sMly+oB7HwW94CszNQx43ZvLJrBhrDpuFCmx+qjsbnT5LGwYTyoOTfjai
enwH7WcMYe6B5z0l6KbuJphvy6FlOUYi1rISGxOrS+1b8hAAOxVuTT5TUw/CvZJQoibSz9JR70bF
um+Hmpw1bLvA3YdxoQl6m+yp3Q655bcH1pZc/ZmcSCWcoeNCCQdx2bwgSUKnrUDZcTsk694Q9eRt
iUifA9aqAyLXC+WCJOhfLb8ffXOTZYP3xByczdDoxAzpZJT7w31DaDhgrpgrmvQXm2+TxgEEY2Jj
+b702lrZt9bEuPeEHSXg75omI77KSKpiuq1hxbIrI+zvKs8j3n+LWGuvlZ+p7TgJcYJdxH0/41Nj
cxop73eb/38nKf8wSUGyssoS//0o5QRdDLGc/ln79OOHfkxSfA+pkoexdkW6ruInft+PSUpgYtNl
nm77AY34Kov7X+0T4xKBmgTBlEu3h9/0X9on2/0tQD67Wrp+J+tZ/8kkhUHFn/sNzLkWvatDD75q
oLw1R/XnrihxE5liUlfnqTG5esaa9t9JZ/eibjyqEAYBcgtridY5I+GCnaoDPVIMrAy2MTkYzbE1
iwhxPS7z87J4MtrlGHJQkAsx3fW2LOTBTOnN77IgbV+aUrpOONR2jPSa8CEOCUtzhI34HDZ55PTW
pi/EQmhp1buXQUptuNFjy4LRXDriVNKVBZZ7drsbzHRSlMxVxOI6qkmCBvf/DtbU++Lnath2fsAk
YhHIMbj9SVSZfcdytmY8SusysEgN0kHhXo2gq5BH9Pc6x3zjadNmFZUPwt46rpk8IOGe7yYluus2
tor7Am9LufOmChpZiifOIY9SEHDkpvV97tQ4P2IOfpIp5mM8usHZqlvKDOUfCCMH/aWqpKL2xFpm
acVyqEPUbW4nJ2r2svOslzwgXSGx2/zBtCZ3Fyj5OR7m+gaXfrAlNtm+7a20PQ3VLLfKtG5xzuit
g2x9Z8yEaE+1kd/aYHKu7XK8d8SoQyfPSVapJ099cQkDO0ivsoF4ltmFWRQw5NypuV+xBXzsKomv
dK/l9ahKm/fWL/2lGHeNVVXXUd0W39PBDehk5LzXTuLjVvT0Pa7YL05E+rWJ8DKkTG82LqMe2HPL
SyAN4nI8olLpR8/DiETFo7p7SFtt39uIjS5s9ka3iRYNSHX1nlq2eiOpYwSLMF2wIZ+3sOfwV1uR
3LRubdwN1VQ85G0GZzhjzmOxEYQYkbY8CLO7Nk87lqU4s6lH9VM2wQ2SGpn8nGj6Q5CJO9PhneJO
irfECMaPi+9hK2QFxPMtLSvsDZRbEGgJYrqwaUzOaCG+5vz7m7iX+R30Yx778xQF9x5bxztE1Dy/
kPxE5FEvyzXlaAfeYzAOGck2h8Xoy3thcUV7bt9d0mXI1VC3qckmIwXT0lfVZC+vQ+s5yc7A1neW
KWi3Gixis1kXLtsmy8AEkgW1NxrCQ+1An1FDXQ08nz3Q94QENiy7KOtJC7XLlS6puQaxwdBY95HR
he7SPRtGDtt3ufcTwGERi/GBnkw35ad57NNbZbc3Rpc/m4hitgCj7s1G5LvSr7/o2vNO7IeeZ1uV
GPv058Jrc8IxLNJSi8S6cOQIG2z9puavRsz2uzJhnC+9eMFAgTdnDqIjrBPjagQ6sIvIDtqmQr5y
GOobqy6mvaHbKsyz2OHxpeWzdA2y9FgPQKyBpINykdvKOHuRcsg+sUgeixr0WkV7yL3GOqX6vHTJ
ZVcQjdJ0y5qOcw1xl+efGyD2ksW2QLGzG8c62bNCmkKZpfqeyjy/Y98Zn4aUjxlCIz5WBFp3xZQv
h7LLLCYJNfVANlFDtMN5bu3x1MKkzrYj7ejdKLvnnpksMPjZIVDRVLQbm0rLUTyUqbHGTDYmaS5g
zEa7gMBMWdL67xU4QcygS/CY2sRySItsSOUn0e1s+8mNo/RbKWt5cho4IUtivrk1mS8b1Yrus275
k0Wh6m1b59ZFnJfFnjEdl7QgJGkoZL4j+im/nTl2IR9y3jGUq6rQK+fPSw9VcIg4n5kcdZfJPM2f
UdRQB5Hv0jw0LQ46QW0c+2VxUxUKuswQ5H19G7O1OdlkTWlKY+nVrIqpMfWSVqc6G1h8JmWXb6m2
g/su9b7XlRjDGLLnflR+jrXRp1HaGG7nbxAgFVUUSiiDUxxWvUPyRJ24xt5cSIP1CdvAINxM3OJl
PWJFelY5Akd5nIeyw9EncKjghWq+ZEZKuKOSaS9AIrKgv8laVEIbVlw+lhXiCy4nJF93Ew/sB7uN
uEWykUvv1HaD80kTf3JWS0ExzPLAee+4+ol7odEEK2lEnqQlq737Jjd8i65YtOfKEj7dYmQAf0lL
orSa7jTDvrnBNp4/+EZqe4gnDe/ANIoLF/exeq19QJ+DJYsjliP1xoIOn1ThtynBDnMnL2NEMQnN
QQ1eZRnJnhxqn/vDHoZhY08LyRIc7d9xKYhxw9qDFLZBswEFrCi2jOGnlnK5rMn7dHrGcHJaevL0
7OataUXyyjM5Lpmb9VfaXoobtE/BdzGpnniGPLLvDdLLXgzq5OtCeCeMAfm3orBdQikDJ9kkym56
sM3kH8eBTE5ONZwKTttQUz/MWyyjPimGEZ8i4yTlP/fD7FyiRsm/GqlIo3PRW5aGiJ6Md1Ej3Wee
I0TITku87+fZQgDmYQTEX2oqQK7Utl+yJAkkh1EcPUOiHW4nryHvCT2TcQvcUdcbCzHRazpH2bWd
13HMVdxJQrkCPGIszLOvsmuy+3osH3ImaniDWLqcMpbwWybw3KyYrZubpbGbKKT98OeNpRMsm7MV
IB1CQPTqEPbyLfJV89mXctjjxQpaPIFBHGymhvi81kyH29LhvNkgOTW+SDFj8GtJcGGX7mvyA+e6
PXrGWH8O4qn0w3mJ+lNtdva4TZO0IeDWK9KXBrA1iciV3d1j9+zJgZ3s5trt6vzEPZekh94SNYnP
BJCtTiec914rXqOgi+SuTEQ2bU0MiIc+l8l9RKrUobFnLywJV0wJAZbpgeM59TeOiUPNzizvkgib
5mwyKtq6tRRY83q9zVmZMA6ul3DyW7lrBAm2bmp1O0cxF9iYur4ze91tNUvCy9wYeuJdI0Csk5fW
J5ZUNPBEB7Sv2IA78O9xz+6nn3T1KZutGhO+xKvB/KZZvrkUUFeRGGtwTu47/rLgyVNl8VbFutrb
QFPzLUc8kYw01pURjnCTHrF8zuKUIGG/ChbpfR5Q6xxrVc9xaMUOcuUZ7Ne7N4KA7yLTfg46hRME
4Ss5GURokp+O8/QY+4hmyQ/pM/+Y2qB//SxCoEigjvk2QBAP0TLWn2MkendO0DFkSieLuNWFAnIX
i7HnWhKafLDSM78ComsIpCEK0DiTLR99SoKufJqXztV7u1TTRa/7+TCQagXCqWVoUXh2dkrj7FbQ
lH5qSu86RslRqWIIkQvTehLtU85dcCc75J+9J+NtHBResnWC2rpxc2pD34y9Q0P8Hvj5dpDvgbdY
sNyqOl7tMN68SYtRMiAzbJNcFZ2IQ0A4HVF01rIbrSU6WWk+HBZJWMxS2/m+F6K/NA21c/u2+KZS
gnrCpHe9b27K8o1JJxoxiPrtUwzY/t2VVbQfKmGD7JLBokMyVvsrZU3ZCfVTpjdR5AgGg0T0yE2c
yfRrLQKYgAwcyk1tqJyjxR6vqqhRLznCjcfEEeogEsegP4j6y7ZGyscF7voXOEZB3gtqxGIEX0uC
mGZK1vRHPwFxt4G1nH3Cvm22GxWRMU/QrtNFu7q23F0TLctFZpj1eUSnfMlfmF9aCFO+REvSAbLt
uiP0s2EfB3Z5avLY3lrZ8lID4O5DFkMt6vHGu7WbxvjGELM9fbR+/+2S/6FLtm3Kjb/rkh+/leU3
rb99+7lN/vFTf7TJ5m/QXzx6Z7m6ef7VIovfbJOulE4XGSy0qv9tkemD2RsJ18dUIE3UNehq/hAb
yN9YVX8gT4AE2gBQ/pMWWX6s3H5aybHSpwQEXiRYHYoAN8ufW2SPGtBQI054nqHaJA3Bixj+7njs
s+bsCsHUhzbeGi87a6Y2Jod0a+rJPnhx5B2bAm9w5ES62DEDMK81j8fHKSMv001EuY1jVzshRvhd
EbvTpwKRWbOdAf+8BXFpnqxa5GEfOOQ4qlhC2PS+9mXdnQZbxwcnKdnd400g8I5OaFm6/jAPgllg
YEuEysGk9w6G8zAvfbrNdK4+ybrx38pWFyeqsWUvEnffa8TpooPxPKRJfGMS4XssWQo9WswVqR61
RPLGaV59UtRLB2swlrMecuh1aOnc98j3arWZCvj3jMji+Kpq5+6JgGT/ks2XuO/H1tqWuXc39GZw
JVK7AXgSx5/RdrFlsrPhuHj9sM0SyBtRKtoDERPwJBPUta0931V15Z1aZLzsgLKZ9mIwb0ovOMdl
tnWqKbs1/Ai9W2TB5yORa5fzoNn0WeM8tLT+u7GRImSeIJklTPrU68WAdrWYZwkE5gzYs95lVrOE
CjHbVqeiumpc5ald4xuEOY+Ab4nPkRBEHO8yhqVzkLVZ7HEeO/xWvVCw0cd5iRFtst56dKdi+jJn
vbvTI1l2kZdpQjwhEYyzm+9d7Dpbo57me5mk3ntPLExNjU4CnD6YtZ0e+yG2Dkh2o+fBZ1CQppH7
1U/cbAZ7aqVXsVOsBEDwGeE0dYQ3F/mwTZTvAyVo2z0q32Q7Yy7dYbSzKOnJwWtp6979thy/xzjf
94sAoRM2UQFdAgPVnYRkmF/Oaf2kWHQ8+fBO3wx4RtgDFkdcGVU2QI9h9liBVVPwSFTNjovgHlpy
0A9L5p8j4ZY3tjlUV8i9ntRkwCWFHN0c/b7K7qaq4Qla2mTfFC36yoaBA0kJkpY9MY3CO/ZGn8z7
VmdMX4NeZlm49NN4JtBnn5bWEGyWqbX3StY+i3iKdTpeqzjOlPvhmvMebyzZC5IzrZ7t1IimD4Uk
I1wNDZRdxlLcGgZYaAeXlCJG76p1rbcqb7zosrHzSV3UZv7iJq13X1TOIUJzY5x00rNxPrB7TTPm
9MFYBl+wADQERGCCvsHtwoKwt/ziS1CiZ76UJVR1v+ufnHqyb1ue9G2/yzPvUUYaLmQL9YKWLTiD
UbLWElrDDKmVW9/Xk1GkaEKJpTnWhNu1T1Y+Sgo+R2Ql4ynGOhVOBO342kDgDHPrhoOSz70Y6mUf
EVZL4A/kCPG6YEPoyDU04utm9grvhfwpq2H3zPD6rpyCPvqaRqDqnWQJAOAEG2VKAyR0Xz1w5TrZ
BvhQDy0WE0+GZGkVYwqanncPfIxx9MuB1Y1T5XimgTdAcPnd/hLRW8irMS5WGwLOrMz0WItVYjbj
E/WnICenGafbsvPk11ky5j4QZzDUR/DNHgFQRhJQa5jYf3elk/GSC7J3l2gAgWo5RjiLuj7HnUMt
mRw4+9hZdVmEhNQKWDNsMcGnwEOYJ1U3CNctAl7nvlF296EyEtuqGkDte5MX74Qq3ZsJYfKekQX/
V+RDumkdPuPQNaP5EZenddGykWs3GYn1IlyKYDyk7JqvqI6bU5YE3PdM6bZOlkvAKL3tHXrTUofS
I8+4Um12W1o5EgcmwJsWJtzlpBx1EeG421djJ+EiAcbjpmK32mz7ktyqDuzS2fdafN4U8tyrKedX
7CY7ghptYy9YOj9QsKc7l0htkzEnuduuUZaEV/TVvT94MDndZnglod6it7GDCwYJRNY1rbnNJhkf
AFosZG4tPfHThV7mL83cvPOMaolxly4a0Ag7ypAIf2OJRjxA74pYxqX+k4ND505CDuLhUOanHK/g
TdX56KWNWZwHtNJfKEwd5huEv3sskTg6oyNEK/Ep88xki3nDfx3MZgJ2xsTxCFFluvAWb7mSjuVv
4maiORvn9LOCinB2mmq4xnu1R75ASnUnljTsyAxGUsC2f0f/t9wCLU+xUAUHTb7o0+JVNOLu0B/M
tlwOpFCBbElNMoQWzbJozCt1g/YHhGs7Wf5FYnPEo9qCbdEyGoFYPD1MAWlVlgnaJ7YidUujMYKS
UdlOpkF8YJWHRVCTW7IxR6k4Ghf5ybYbNN601PXbwMziyvQW89tAAMneYZ6wyxh/Hl3d2C/Mh+sd
7LN4W5s63mMOq3G+dPl1JsbmmWFec9W3XXvrOGZwSZVbhosq08tMTTBtbDVcZ5WzIBXI3WO+DJ9p
8ZLLWSr1wkBcXEeRGfBLtEslUCz5pvcrEVaFLa71pIouTLjzb53Umw4BcWBvYODDhuXZluFCd9dq
ZwJFUvjuqQh0cJfBf7ww06x6HzU7yxolyy6bK3FSIn6B1+uGZlkQKFx6eGTAmLDrZOSyESbK+jIS
O0mU15WTJOLCNjSeGJ7+iPFh2m3X5Ru+OrN7MqyehM5e4xbZSLaPgTEy0B8mNwhhsHghEaSoC9kx
QyAo1mwCcoFdM+a3ISJiQchN3Q7dtgIZ/2ZNPjWFVGxLPWYOPN3aLCCcZXBn5THySX2E+XjZGL08
aneuk7v/1vdll3TzP9T38AsRof37Jdj/y9/e34q3n4v733/kj9qeNERqcFNCfPk92ulf9b3v/yZ5
KtirtNDl+bCW1j/ExDb2f2gdhHyg8GVxuS6m/qjvxW8WKsSVt+niMLf/MzHxrz6A1aSE/99E22hb
wv61uk9NBpzalgbke3DpmySdl2MfSP3402fyf2huf1EfcuJgRgdVwAoQaMFf8B6LqduZ/b1x1IvE
4FyB37F74d8UjMiLf5A60vr8rCFcX2slbDAihA/qwnP5c8PCd5HqAHrhcTar4Ea4LUQlZwUPLgJn
Fg7Hf6LZ0JT95SXZIq5GeFo404b8+OeXJLbXYX/YRseEeBjkJU3VXVY40SpYqBRXyJwx6CIot629
IK+D9RqYn/ngVqNVHhoHEiH+RVw+/VQmh5oRxTGoJgTT8JrEezkl7SX5cQGhfTFkyNUEWeAMCsto
KhnRg3rMM8hzudF2Txi5y3MwQGqE0ZZcRzNUMWJeYQ7a+OIOiNKKE7bkedd0cBEtQy7fAuxvzwpv
0bNXx1cC/spu9HJ0SHUujgvzjyv82a4fKpxrd5bui++LvVQ3eB3TJ0skKZHPUb53GlWGJnR5tJXl
eBQVy6ZmIdPAp4DCcTWPO1NNjNI7W194Zlddt7XPohSF1ZvIY+OYu2PDPMkYj82cg6KSUxARfmVY
1RftF8UlyPrpjhBc1W9QAaGBa325F2g/X5PMII1hOyl2cqhP5jEe9SvWbmfWl1Bi071Hz1SGI6R8
uISqYpQj7KJ871uvfk372H9JWT3eB7EIVMgcLPia+rpmYBOwK8T2MxPNa6TJtG8HnzGt8G31nilM
YGFSyvyGisoHUy5jlAz92F/MfTk++/MCN41Ix61FWg7LLWKdCRpLnZvENu953okwmpDvqCagX2Lk
/lp41bCvJtHhnkLCv5lIWv/aFoU6qFJ9mdu03sY2QMsY2zdOwIUIl53mw1FllF8RW7i8IK017mzk
YZdiiehT9GRmJ5cClqSsJI3YKlXGg2TIdoqQ8h+HsQQGNifZpUjj/mtMqOl7Zs5pvlti9mts5ZLg
zEegtypyvzRdHo4mFVSZU9xOHhGRNhQgN5MXLNsmlB/xU6ANnuNRnR8McsJR9RSkek4kuZP9IsIg
Ykvr1d1FyoIKUGdHqoUr/PSNqIOIf+yBi+jRRFfuvJs8t7mPxty6dNF+OROisw2GH8mlzd3DNnO4
sjNp7VJz+DYV+Nmc1uiuMqtc3tfcCpa8tfNeT1l2Q41sEc7QdfeN04H76fz7pgmSXe8sn4y+ta/h
FFg7a140oQUL08TAHR8Icu1DdMDDHhPkHfbnF2zKlXVMMn8cJP6dgQCe0k1YWEfslhCn9hlGo83s
19aaVJ7S0sdFxtLL6mesr3kD5dEf83k65YEgdzpUccOoAj9mvDxnemQVQMfWQwbig6gok+dBp4/y
x1OdZb8/jI/e3KldYGov3jozdTdqzyxBr4CIdBN0flkeMGS63qcJqzKkszmznBO+Ti22CeWrv9cp
2i0GmEXn7uNsXOL7gWgRf2/XyRBfu03bK3pd+uXb2DViCurabbS6CCJynxKoCKPzatVqXUqLMmK2
ip4tsJ7TnpykfTOh5v7qrebrjepUZ5wz7HZ9+5AVSHeagxno7NVw6uyB5MDk0ApM5ryYR2yCYAPr
0WuxyLataN6MgHLPzsQ8dkNPC9cTfFxwcFB+nkeLTAZzgpRrFQbShQl63bwlyt1kXlPRL2mwKyiD
Izd6mGewka5V4uIo2RvtZYa/u8qBZWx6TCtb+JXyRNISyNYJ7yuhfMToFk1EPq7hjxhkpWS27Q0e
tM81ayNvVyzlCpottfDB1s2K9LoV4DS1/K+GGv5h0YRJbJzS6GvQmGNxN9my/iZd6eNRjBKiXi2Y
vPXMHmfbu3Gudu08VifUi8FN7iTuWw4NlywYcgaRf3uAa8dstfX4Be/NYMGk+DA6mK1+mz/bopsA
KabusmWOXD3EhaKRBIZBhwXgFOepIg/9v1Xg/08VCOWcOerflIEvif4CYispfy4Ef/zU/7B3Zr11
G9u2/isH550Giyx2wD0XuKvv1EtW80IoksWeLPbNrz8f5TixlcY79znABoKNxOZai2RVzTnH+Ma3
k6D9ycVRZgl2npmARMTAb51e4xM2SYgdnpxtYvbczv1mKyMz28XOw7mCZi82Ez7GrydBMkMlZyoY
eiilwdf9s07vj8cmCHi8oBbNbCp7OTuI5n//nUHEEHqYtFZoH72Z4fGOD7JIHt5N44jYtaF+4hD8
2zn5T86Ef3ZBB+cpKCiLs4/gi31/wYRvrZBCWEeT0ngluj7aTh5WJRtNyi5gDH7+99f78ZD29QuC
i+f3gp5F+MMH2xdyqqnGPiWPThHaz7HHBcw4Fre1BZD67y8198R/75m/X4pbzb2Gh4SG9yPzp0Kb
HrSJkMckgxQTOTGmnmbi7bSNAPjUBPvJSWJx/h8Ybv/kW/IkWTwNLpGxTLJ//FX7MulGnQ32WBux
3KNloS2lWfncOMO+tPz77ynmg+2HL8oTKBDwofdF3vfhHg5FWmcOQOxjX2A+Ynef4R19rCP17xoH
lkJuxio80NhH8T1ie6sfQOwgJBpSHAC6kXunv/9Ef/z6NiRHMGaMTBAPfuQIxoQ6t2ngy+NXvg7x
k9FWB2y2/f+8liBKhKB5iY7wXVz43RsTxCbQhnGUR7MGOdJKMA1Okw3X76iiv/9a8+/44+9sz7WF
tDAschyyjB/vKkmgeNKLVh47P3yrDbBCLTvgT+7mn/12LEK4V7kYq9SHm6l3sXQaI5XHKQF/Hrsd
5sH3mCQxJRQjf/+NPuQDzO+IrcNfE8AYqdHei9/vX3+0SKKbNGEeY4OAoJXZcU3hazMlrYI45M42
O2mDiDMjb7iGKQZlvwO8/5OP8ccn2NYxThr6/KrCivsw3vKJ9cKcwyl2cBvjYCa5AI6J8+yEIYwn
tPQwwySJQXN2nMhfW72/vJYCGMMKUu3+/tP82R2Q1PaSHhwDQf3DEkUVxxAlUby8M/dc11HC9IA6
j1JB7/7nl8IbD5oQ6a2JsfHHJ2pQblVUTmkeI4uf1/PmFEQtHVjqXU47Pwkv+3GpZ/meI68xp1Io
crk/PL4qbJg7lEo7IC6ngaVplXpEZgnQq4eW0qHSd3/yLIsfl+D5kqCcsU/YKIW5wR+5dCoBeUPT
xTvoPvWydHMMTnVVD9c2Hq/raLZGrQFOwzZ3Y+P2ndSVDUQ0OhpKrBWDp3I3lWx/7ysIGCVMG+Nk
oLn3AVYBHBHFz34kbJw/vOU4H2j0MACmf6HjePoDlCF3h1gOmSkPNXDyjT5LxIpZLBaIOmkZLmQj
IjI6B/jjlkWsRhtNp2VfVZi3EPfEKZ8RJw830kd7/zpBCnkd6FpSHZB1AzeG6K1wpVcUTUhmZiON
QO70XIYu/BGO/zvqwOa1ws0FOY8/x0jQMPe9EZePTecQSBZI81DF/IA4ouPxkkYlEDmaGt5nUrw0
YiY8vxQ7UWODXkCnqhDvezD3lhydfXMRtJFpb9O85BouvzRS2fGyLF3qINlJGMNtpJgQhwVPiHrn
N8HMnrZ4Hjz70IPUOdZNMPO28XyGh3e0YYKM8dFRpBUeMjyY13TgIMcZjYY0FcRC9CRGuOMLZ8Jf
lkCj6f3PZUrOKVJH+xkxJ0/7uwNqpDx5Zbg979Bdh72X2ulFTb4BntcprysbtIjVO5QDUYDslfW3
sxa9Z7GhilGIW80seUnnDi1SSW2JNodf1IcXN8Jl3uKHql8BzLir2bh22+BPA6fV+851XVP+GR3Y
K+XNxLbMpk8khqp+TUgURQJK7sZ6qtH9QKSuaH6rkf+KwRS6TT/nb8liHBpTw+/GJJBy5X2Xy9mp
6eHP+Ggsa1W8C4CxUZyiQoP6FNpyXIC/mJxDOB9MNBrmX9lwemwM10kx4opKdQ36nZWnmIje/T6J
qcMcsucQiTGOCQroCneEn6774IZmpy4Jgg5mrVp2QI+MweDDAMNNsnU144vsIuT9Kyh9g3U2wSwM
tWxmFlkZpi6/cPGLODT6QVa/T7lEbvIsIzHyPlNR8dcyYnTn7joNPOGyFzWNkwz4C9mXF01ugShC
VD+dkWMwBXMXynruCiBJ5I94xqLOKy+lZBbVTWBOxm6aeqakRmDLp7zrcvI1ovEMF2W6KkF2ikWs
pcLdCJzIhyhFChikI5ep02FY9vlUtCu99u1bQoEjYs5tFzErZsjxHDeFfsxkSHB0lnjeMrJqczlY
mlyO+TTeJmTxrdsiVOqQ6HPbn2eSHole51eNquE+xX6bfSmsqnlzJe5Ay3Dac8KD23w5DjHj8jZh
ZVpOKQsXJFMGMo02qgc7TaoaTfpovwyTw1QK4+SpqMHebWj3Ogw2WxWtBHzgbVe0xbkXdwIHL9lX
T4FJm4mBkjqbYyi2ZT6C2Bsbp9y6dW8/Qr4i7Q/W25Md9MUBM0MwLoZeTk95WiZrxuzTshYdt9H1
LdK6kz5/ihUxMKu8A3yQ6JWznQ+j9YLQm9pYVVWmrXHwQ3fj8LJh4EGOfIhOPS90/xo8lLbPk1Lt
4wpPGQbv8YsfFP061CLtavSK7CHCcAftPMfNnUfEBOKDWjA5fnYayfsRTdrKN7Jw2XYk+mSq4C9y
tXMSw3WWf9o3xQJNBRrzGQ1DGE1SevBxkNY74GfmO6/6Eyddd8dkbrRWOVw13ESEui6QNfu4QIJw
7xaqXmKnQPiGI3NtZEV7pxK7BEqY15t2DuPNQ/0Fz1bx4KURdgYPfAW2LXPVpnwOz2+yK3YlUn4m
lveTLbHgqUDnjoIgj08FfcpLvUGCDHKSh1qzOZE9E6AFhsqIeSUwewCRKBS6/yPJ7hywDXPAK8hq
27wGdFXwl8/dkJFICYM5dofPzkHssnbbAep/EoUDGebFDEvNHB+LpWFpxaMvJJ2EocRYjdZ1h3eS
/dhtLXCD6dyw+IrR1MWg6i0xnyxB74Czd1SkNlBHgWec/bvdJG47NbdN2tAiRQbL5bCzREJaDx40
PprTgWIjuSh9NIoy4DwHwwsvMwpGxo1hrbInC32tehsVXbaa1Bb8NE5Tr/NY9l9oZZXBEtemde/Z
PtLm0Kt3KbEQyOaGIGoXqYjDX+queY6VZa4tGQXB0h9ZPh5S7AjaTTSpwiQoL3TPuwqskp1GyZqg
tHIXa/a0IYibAasXZA7iVdnfocTMru1AvRnp9DBAeL1IGqNBboKVGikuQgfZKuM1AG74OkVRfxO0
DneONz5el/AMvYUMnB7YHmCFEWp37RxsK6KTNPSpQlsM0nBcJkwH+13jDTr6kGI8K7F/X9sTtt9F
lSV0cqCgRPGSw473Wcs7/DcMFtOzoarkBR7ddLaYttdZhGm/KkT9IjstxfY8mb8Unt0dG1tNBnkU
Bq3X2jXhO4fIH3uEn0izy5TlwvOtVZy58jD23S8EBvU3fRMkKGJb/ayKAusp6e1kNm6GHntljoK7
HM3g3CPI+KwaLPNA792DSdsF9bMR9YqoWKA0eWS1R8BTSIMkg4ZqK1jyNhqHWRwawjCIRZG+M2zC
NDdv7UQRjZeb0w0NLv+kj+101eCYXXhd0D+2aVO2a0zkMjoMiKeZphS6Bn/A793k3B70Xm3hz9Q7
qlztFEOOu0PdaHg4O9uM3GbN0ZNdy8Nz3rPDv4murM9ahVuJMJHxmMc1TiDlhX6NhYPyImRx25KZ
LmDZcbLQlkHndFdgCnokDLGPQBX5F2LgoSHAe0ytE+YmllFTH+kMlqrL+xVqn9ZnclwYZ40zTtjx
vVK4azd1JAui6L+QrNT6G08rp02gyDCRsjTWZmpPu7p1ous6E+UdNov6s5uOct0NE8KgeCbkMe4i
9CYMafBNsbPCouCg4/en8FXPGvahRh+7Je3aKF1JfqrLbqJOydOJZBiLKfIFdJXhTq96jcl1g9cr
Mktz42pm5eA/yOni1g5iu8KIgCW0PLtvfhoO98o1mxdIVs5rbzd2tNGV3dbLmgxbguOK1KkWvmsW
b1MzldGqCqex3ZG39GaFQ3BZx5nJLhfVzcHsh5CBWJGXK+YfSMSlU1XoXHJMOGkfrw3d9puVF8z6
tmkchgWjGlgYVisbdLOEMpAU4pBqRZBIu3SCKb7QUQTSRCfz4yL30pR8WmPQrkLN5K599VFkX10V
w1ePxXsF9a/i9WcTcc+iiP6t07d6bp7/68t7E/X8OfvyP//9/6rkOa+f6+87oUAn+DPfGqHeJ8ay
to5GVaJt/aERKj/ZgorNxlbzTt6iB/FtJG6/u0Lps0ABgnUxC2W/jcRN0FsCTpc7j5hp7bn/RPKK
HOzHOkwgqEXmpyNIpX7ik35ohHDiNaDJtDiSUtddtpbWnaNiQV/uh8MBAze2cK2IAVT2/fhqFbVz
shJZBqjYRX9dIFVZtHAin9kn9LPEkt459gyWuRiFKS4RG91rLZ1z/AD19Rh30W1WW+k2abtojwxW
PBXKR8oZOzFRLzYBEHX5C9OgeDdAjcGsEsNyWtStml50RbER+YFN6N6QGDdVHSUHj8Cqo++Y6bY1
IR8OTX5WWEZEPI4PQzUGtye6GqhBlLEjZ5qNTFwLnENWMu9d+OlwUSg3xevueqexDhCLOfZgXA1a
652TQKefiTHSzzAlUGN15NdsaPGkW1EYwcOMrzjH0X4pQDae0Vm5nXTAFML2EQmW0tMY3CrzDdzQ
TLgZGe6KjmCbKquaS28UWDFi2BN0i4Z6Uc1cWSvV1WvfcxGzQptfRrAtaIckd6WM8W0NSCm3eOni
nQfiZ9XLPlvpzihASxjtfYHB7KJpw/6qgfb54o39+JBXLXjLxB135hjPYrB4uLJQjlI3kShX4sA9
6oNd/pKZ7UAOWeBsVIevwBEJXyNgSZJJTmRL/g54ku2r5pm4AqxxaXrqaOQBuB6NHLgI2VmiF1CD
Lf+Mfk4G70fbI4tMVkFZMKjtqnJbAqZ/C7wYRVDcROzUBIXTLMfKkIXZpUAzZrBFxMkhhMuprc0p
bo9KjvHnYIy8R6e0szV5hOpA4lt/o7q+vPUIYjqbdFs/Y+Y3dAummxGRibI+xWApb2Qh1Tab9d6L
viz0nTWkTsxpzDSvptGJzoJAcghyHCgCjG+dayAGNAoIBYSWXpvdye4j/dKreFYKYsV80t9l+tIO
gzr3bTvdjUNrHmdrzzZTdvTYug5eEBWK8zxQ1lXmptNuALtxDtTAPBq9VeyqtgguwMXWt/Fkessh
q9N9pmEjyv3eX3i55cKUU8Zj7gn7jORLMAiC5NI4TmVGiVWTBChD6yJV/dEIe8njSA9D05t1GwbN
c9i6bBkjmYBrQ/nOc2n2X1DjZfuA0yVeq8zaF6UvSQSbIwuc3PhsyuRl7E0VLLVAGo+Om98WnTl9
rms1blEP61cMDux8AWVaO1haPZOiIY+chx30y2Wv2eUzCIf40gkSvOLSNL2XCI/VFo0WqQNTlN5B
t4IeDIJ8DfA6O8YBN7E3zWhPLCSYGZlmN45ZN79gmu8qamGaBUWOB6W3D0VfbnMq+yUTXo41EVFb
V6YQ6bXlpzsb39PB9qd8LxPS3GpFhmXLYgn7z4v2DsySDe69cuXUTOr9fIivGXzKL9NQwl0iYQwZ
3khBpazkwSHQ4c7J8RsrypslN5Qttgqxhpa2UJdaBUKTZtER7xEyZFjtVhNnW78GSg0TE9BweoXl
kkg4n5DKxDbFVawH5i4XLliJtNe7c+DK1YsJrnyBDGHV64OzLUQPCiYVLbFvOCEeODaVAKz0KcWT
D5NvTQEdXEx1kWy1gUHKYhwt2F/vSjp3FtWhTl63FLWIPouWVoHndXccIlA0pYmnmN0izjPedXoe
I4pjoACvjrOMT6Dni9+VfUGAlDFKPabKNjJYb5YAplp0z8hf36d6ra8LPS4XJAAUv6SzeNAvQu/K
mgWF9bu2cAq05ipqtGTloDy0clU/27MYMZ5liXpto1BUs1ixm2WL7ruC0XBTe52ZhffZmwWORH6G
98haolOG+tHDcbVjE52WY1x35+SEcpbr+vhUx3a+bEbNOxEdVF02s6wyngWWmh+l53WSqTWlALTy
WYg5gQBcW7M4M4F0s7NnwSYmBwIMh9j4MjlBe9ZbCDvlu8YzmuWeIVDvu8agtF8gcfA25iwMbWeJ
KMUWxBSBbFTMAtJ+lpJ2s6hUb/npc3zvq3Fs1Lqexafuuw51mCWppoPW20xoPHiaRLGqdLJbx8Bs
t3k0NPvEm9Rd2vrbSCD6TWbZazILYFXXodUZ33Wx7SyRtdDK2rNoVmAWOHiCrM6+NDAno09adILt
NpoFt0RjoLQWKPoXBEh4j4ltR6ss7/WH1EekxcoU7v3GWI2zlJeIZ+0FCTpo6Vnom82SXzGLf61Z
Boysp75K8VbcBb3rb8QsFw7flcP4YLTlOGo2zj6nOq9QGOez1BgTHMt/+65ATmcx8mD2YoWa06Rv
qB2tXDc6Tqr4QMtFW/RWhq0tb3X4wmS/XiGfq9j74zi4bS0OIuRilCldBdNrrsqgTHcF6Yuo+8nv
pIdQVz0ELN8t3zyi2fddGgJ9HHrtFBk0hLFYXtLfIoHZah+tCr8Aay0mM1At7S9JYz9aUfis++0b
XbNHtxiuczEhaZh6xfVK8jxyZ1yD0L41ykAdwP05VPeJ8TmJ+/xlDva4r3z+IDETGo96NDZVclDQ
kPT2oMq67JptCmFhss84auUBpl8joQUWGUUj13YRhacBT9Cq7YfWvSybcrQfatt/wxJhuru067lx
aCwMlGwoB2kS6tt25NSzxQxenKElp3GhWEA5e3ndSgx+simTMcgO5BjRuu5jY8UhD9QD2L5DW0XO
ozVa5RM1QxBfIt9Pj05oieq2DafQ36YT5uB8OdT9RIsiaKz41Q0B7txZpT9YSNc6P5+DzZNiXzqR
uco1fdxCRc83nV3fI8npQWQH6UofuZNNIO8Hzeh3dqQImiT85Zz/cth4qcNxMg0PUSVPdCYRseka
xJGEtuRnzUEeyVnkLp/CdB2SGXVgB9Fu6H8FJ/RWYoklajzvUA6dV9xNAADI58KofybjYTxUnq0t
aqmhDM+HcZG383GLbme7IIKvOkbRPvE3FJBkthZ+s3NTE48R/txtjcgUGom8yia6dnGpBftJBs2+
xTh/qDIjOjR6cLJFSjyrI9QJMVizGgOnfGpNO126EN22UdkRyEvfaA0p0J9DUot170s1LIowYSMD
J7S0uM27Vlc0bFODdrru62+y9TlGq0RFVLe42sQr7VTbva/1Nnfql1bOsM07PNWcOJb0oaMs/TqG
/LeI+0kRN8/hQID+dRV3VuTNc/78fRH365/5tYoTuvxEITZjdBlUUuCZv8lZyLb8pFOmMX3TBcBW
gwLrm5zFQ9jMLFBnRaa2eicCfZOzyE9IT+DYIkRmbIWH9Z9UcdL8cbI7w4V0QK38z6TCcxme/zjh
VFORMNodMUQo5Qn28mw2tYWGtbRKbGU7p0jMfNMmASE2dELUWWCk2jJFQP9a++5UkCySGWrp6jQP
9uFUcuqi1LNfJppL6yyPXHoxmRpPRZlU6X00yZK++6S/xjC9SUBBEYhSlfErAjUN1eI2YoJ/5zC5
MPZ1iY7xMJhR1Z9VFITrsElozBIIOy6S0U7OFJIDAA1+s7BG7YQmV4G9Avy4FHE+cRQbqyea6NXa
MMJ0L7tBx0QfEyrMu9zSbyJoauOB4DXWfp9b4VLaYXQGmajft+BLd1rVzhydLFYLRG3DVVdqWyNu
jVVhePd9jnmTaU1DdUj0DJ9qnOL7waoV2QzYG1q4XaEHC2EXT6ISYtXj/2hWbZHiMVw4ZgW6g7xS
OtMFg/wlaLdkEgvuPL8ye6O4jIzImgWx9WWt+tg+9kgsXvhFxmNC7q5f3U40LfdNJWsNrU4VDMk6
rgQjwd4e1LZyFcsjAyb81rFMI5nuHOYzQscjOblZx0GcU1Rj7hDshkWJADVRXesccdYxBpowjwvw
QlDRkjZmFOEF1WB0e5ElqD2PaY8Y2m4wb9iei/nb1ZiZrRTxwI+daQjmdXAD09LThlcvd1T85sWi
foO2afQISXGrZeKGLBSxsZvIYR9RNKgeaEG1ePUzrzv1QUIqTN7SyXeqxA9RhrbxPpKY6dZVStdV
AE3VI6gLfpj0FzUspsWcx8pjOVCCQtqmNjGEOLicQiHV6tOGznOyTThjYdUcrhu7ldHK11JjFXkV
iuy0bLCZu9jQlhLBNuyl2PV31DJds07NEYHooFebCdP7c2Go9MVoSmFuvIRdAdH2FJKt5Lv4SoiV
o/9Ze+JQm+w70gzSQwzBQeywAD6Fseya5VRI61LjF7QWlJrBU1BJjtqxZNZDU3zLiS5fOVzuLLVN
ILSTGK7yohHbsE/c+EIKHxZV6SL4TAw9ORoiYDjSG3W3chM733e9bp1HJFsbSIdTebKBnhxyf9LJ
JNJnOWf4zGcESadnYoMG6BzlMHa9Vton3XHqh3BI/Ce6396m4HSNyp4DZlImnA2Eo+5Icjq3cse6
mp/sC18gmkVckK/tUpzRaoW9EjH0dE1FuEWkjIpfQOlvhRj1i4Jx90OgoulYlbI/FR0hq/UM94JK
FWzjuAPdi94AV8CcTE+++lbZwLgDSdsYgYZxchPn84TBEa0UE2bNt08YQq2TikqNYrfu7/GJ9eEi
ToaebrNpPGbW3B5tx6kAFJvqDAwM2a5FXptvmuMiRiUFLNwkU8wu3qQvSBu9JSN4gtK1diy9RdLZ
8kbN/dilwUjmRbpjcGvFMtAXJKXDh8mIDM69uubvUDQu3NRYmqZCGNN2KSHVdnFIBpzVLufUtd8B
+jTzwN0NpGWAUMs7l1S+Id6QByR40Fu6G4IO/W0za5YZqCa3sOiveKzx8hnjyetDjbGO7+1AHys4
l2bpHNwKiyQBxan7Oth5eOmlbrQDvZO/Yg70VqmOQGGhMl2312MhddjbYo8r9LqBN0RyUDesEp7u
G6EVKsPJNhoEy5r+sm+mO1LCBCArK0Ao7JSErqdQHCi/zKci5RiXha3GiEbIGJaUbT2Sh+utTKGm
62LwIiYxVX8P1TFfWARMnBmpgg/ROcML3rcO/I3ZvKGtJtnIKqc1Sjeow9IwH1CmZxeTiLyLbnCn
yzG3io1Ig+bSqCqFgr7H8SgqGv11WSXlpijqYF0zp3t2VVut5IDvMZYaY8uxD02sGK22kBBc34DM
6Lu8y51H02iYgE48WuuJJWcZkhzLlCQg6SkvWPndHs6Gg7fgzCgZkvNGmhsZCOMuKGleub0VHgqq
iMuSs+6qYULIL+uF4xcsLc2NRZUXL0sMg6taR86OibbOaDqW9kJA8yLjErn1UhrgO7PIXAsojgtk
ncXZwER4iTyiOk150V+ljrZGEe+dlZ0BeMcZGfjsTcztZ6EuypWAPPKU1p1xG9epOnOUO97ovahR
W9uhdy29odl1bjPsCXSL5KLwJd7FMNIvwP8m95lXlPfAnKrLvE39zwr7xbEdygFerDvdiUqOa6ZK
QGOqblzjjCmZ3ufMcoHp6MVyaAy92TMs6YgMcto7JE30jyJZ5ystsnKyCiF+lnqoXzIlCcy14/rF
Ie81PLFZ0o9HJABZQsjZbEEvpMnv2PQPcnAQ6HdM18ch68DmAfE4iEjYLwRF6pCB/Dy6ZILYQ6TR
vXuGRfVOlxMbvZvD91hgHYw2FOH2yYmUuvWdjjg7zYJ0TcsDuM7K7YdTWxbVplYSpcC/E47/RO3t
vKuf//psDKO9qJ5fi+8Px1//zG9nY8JAkHKjqZ4PoO/kjl+5l0LnBMxIAcsZGsgZfPn72VgwxsCM
O+M2hJyl4r9POOBeeoJER5uxCIJb3ftHZ+MP2Esd+Tl2PI8UBS6H2PCD6HHmqemAILSjC8g+9ugU
4URtHyqiOPPqEOvAecpFwqQljLf0DLEMnUzYv/0av7u0HE6lQBhVcIA77ibmWa4Zpm4zn2MUrnOo
JJQJqkMLBmPwt4kbYZM9WUHf0XuAUITOBZ7YxLXudIu+9USmVAsfLTwJ7MxA6RBqOeAiaewttY6C
MDuYjgSLDGMnjZik017UH4288ptlAcNHjTfAl3AErl0Z9M4VdXsbehdR1Kz7xgNAC4TM0LIlSpoZ
D9dWkzay8nAuXQYWEZP/Ju/8Ot77WUnJPsaD9tevzUUY/fDKGF//wLepoP6JV2KuDDG+zuUk9dyv
74yLhxZ/LJiRGWwzvxrfvzOeYwHaNNF784+5Cv02FXQ/YQDVBVCdb/ba//t/fgjMqD/8///K2+yy
iPKm/p///oPHk/cFny6yXIwYxAB9LCf9XkOuQoTGnmpL+SsjnpLrMFX+wYKgtuSwUd97JmkHKLOm
Df1s/+CmjXr0GMXcob9Xj9KO63vOlPV9QNjWT+S8H+Sukk/HfHw2NSJ2s9Ha/1jseq1b+YJ+7D7u
ZPFshXK4ZK/KT7k1IJcrSTnYwk/rlrUqEvm1h/LDT/X9T0NCx48DU+RT1NhYnCm5SUBi4fvx6hSa
KZqAqNyTDvCAh8pc0mKMvLPEq4oZxQY/BgMLDXVztJ3jIL3oTsRV9DRM+fTqtPQKV2oazUMAwGaN
cyndNmnVJjQfC/vKQRE0LofWwbfYZ80JWgxuLl3JxYTOYhEPGdU9qaPZRWiM5MM6giJQd0sUBpSW
NBhbyIc0PUOtXJgNCJYO/MQj54SEeh5QzVS7yH6JxVxXRdpeh3mdb1je8o71zHSTDecjfKEkmcVL
M5L6vYbeFta9c9sOU5Uu5VQixHRslZ9XELTXWqj1RAwWZrcbtcxfJoSKLGLoRPB7HNZANm6yIBSm
zmVmDMwk4zm/VKO0Oll97JO5PDb3KFWdmRLPwATkQMgwjxtg71wzGYFMpvYW5x16bSiJNYcYo7z2
Wi2+0usoEqsYa+FjWuj2qsgdHXVeOHjrvjWraNOZAzDAiFeJAHI3YAJTljaRzzJsbgXaxDW8kr7d
M2dPgxXYoeZ6iFoXSKTZU8BEttA3JKnPjjq/Scg0tGwltLVkcnLMhwq1ehBERg/03ANNWU2S2woV
dGd1hqEtUmlXi96yHpx4dNehZeeXSc44CfwC9RTWo2khqyZmVKaD0tSB0W6qpoe1AZt4O9EsfS1D
o9skerTxmq5b8aZ6e9qk2fVEVDIpwEUbH6bYjVeu1TjPpAmr3QROee2lqtmNUVVMGwRcAXrg2GD6
XHbIYpddmc/y0lhwCHcJ93AFwbWxAZCtD3vsyo4VfpGMrS5EIQYL8qeTfUGjQLavMZXmogRDBdiG
WpWhVDdZ5sJ2Kjte8e7dEHpLmm+bRK0F0QOgXn8jqiwa1AIGTEFL2/QRtMWDn2NuVU3ymsehD+i/
qeKtoRf9KzT1TBBgG3J0RPOoOv2MPkkVPSPwYRDq5cimL+q68g9TO5kMqcy4e5jzthndc/h+nmDy
tuCB26HirSi15iX32zhdEahRgn8hGCxaN22Va+vCd8cz8qPzcVnrTiPWLaCr6GY0i3EERlrCCNbw
cfqLIq+yYIVTNFBP0uuhvyZabuULcnTzahn0CZZxSEVsBU1+wgcVqVWpm8VzXTjmXsyCKRiQEHVG
0mOvafzMi2HI90+mKL+Ip9Y5N9qiRLwF65JAhfm7Edhh3TBpEOCYrRqdVtjJ+r6JbGB8VdTx6eHW
T7uyGKZdVPTqEY0kaaUdqBx63x1M4LDnRV7TVB60RasP7S96XCFvw2dv6eceqFpiHAxVPFd16oFK
0dKJWGaWco9vTvOMzti6iV3W0URrOuLWjelzWptaVCyT3sQssx18AzHlip1AjM9W21a6OhDaoPMP
dICe5DkCDMQ0shBT3z3ADU6jGhuElT+3Y5Px6FRTjcxyss9LRGrEYBZdoW16Sud4IXFLbEvXSC/G
PCSvmtEJtNEaU/BVGwXGhSwKXiwmzelFZRGABJbYLqyVO3bdfkBCjw60a8LslGkV8/6eT8Czm8Hb
zdHUwJ8pqwHPsmn57YroLudJQ98AcDGCL7IkPiUXq8K1R0Za4eiCJSyd/rGgrj4PbXysK9dGweC7
umRMPRjrpK+LX2rR3GEOt/ed58XWlqzm/qpFjp6uNJR13dYNXXzIwoUWQJfQg48LyWcjWp0y0Ox8
2LnamJ/CtK9ujaQdcI2HrfViMWiKF50pQrhC9ASNQpuWiNCGkyQ1nVSLLjy1DkTKBZKFdD9wsrPW
7lCBs6abufcI+HEWPEDabcI+Q+iE6Y0r6WEIWIgycwwqvLqmdVEYeLiRQefjloC9kdWvs+NqxTqO
+jSw5IZRE/6GzKzv/y23/pNyC4ShC9/krw+OZ88sDM/56/f11q9/6NfDowMvhVQzPJc6Zbn5vaTM
8XDJ6haUf5A6nNwoqr4pyrxPDoYvZAmcXMwZf/L72dHBkOvMZ0rLYfRLq++f1FsffT0cam1sLPCO
8Z4a9kc7KJV8XGVhMu2cQFg4iDqZn4IhGO8yMXTLILCsr4X7X57I5tHG73ZBKjrgMea70YpP7jJl
+fE8Ru4cDvzJHnfDEFdXKG66pY185ycu1zky7sNVyGdEizdL5BDtfnCrNVatdyUqzx2tlGjbGzT1
QIgRTgzjea1rPZpuBtQrWcbadd2jPP3uGbj8eqHvj51ESPzhA8zZtcwFES3xnb0Ph962Hd2oG51m
R/wCuUZDj2EqdUJ910kLWJIRVochxk2zHX2HjVSx4aIsU5EWscuZ1k3hWiKgi8TeVxN/R99HyHTh
Tn2yob3If4u6HJGcmWpzOJBCdoGUuh6tZUNu31vZjMk1GeXJaqKltwslJgjcMOUhs63ywUfhuvW7
jF1DBQImfQGOmXwAg61KLwdxi29KnVcMT26NoRsuG7P1AbvW6hnYCXSQuujGNyiRxKcBt/+ctixH
dTzkJ19o6bL6X/bOYztuJFvXr3JeAL0CPjBNpKcTKUqiOMESKREeAe+e/nxIVfWRkrrkrR73oGuV
WkUCCLvNb4gT6HQog2MyEOoxiqfyqx4KfnAYY/zNK85i3XGCO69383bdN+Vy6boYsKBrAXnWD+Ds
mTsDSiURpNsYG3eOjXuMpiQ1etoJlC/hkVgeN3xGY4xWRlzfqqwHNYzbE1L/rStXDTiYq9kc430g
8mFtondyTDujum3ydglKQL9QQM8OSNTzOmbbf6a20H/GGcv5yOwYcJvIhAoDIDEV4+p5UgP7gQAe
C+1i+hS1gfraiYU4XZWF2MOOYg8NxARmC3PY0bV4X1XR9DJAjALXzI9Mom6+OAomVjCCrK7CVr/H
GbL5kmCufjkqBWgml4yIlwAipIE3oD/kdHQRUkKqTVMGyJwUvbFR4EruSqqOqw5pOp/bpn7GXMZD
/5dSgx8mxhzutRGZlcLqquexYTtLrUXUJ+6yg5JM7rTwrUYCLoqmZlEXG4FkOJITkhBvtoEJWdq4
A02T3oUDjjoOctzXFsmxn3lh/wOSkAB916bbPFukQnpdPYIZ6T8HiOBceRWV+BKlZwCQxOP6wj3z
MAC9DtJls2uVfUMrvvctj2+h9+atcFIEe5amLEXy2P6HnsbTbooN6ya0mImg9+TKKsqlWwnVZ52V
HeOahuU3l6DIH4cgSdYtyWSBsnMQ3Dnwsp5tT8xXxRBNn4wBVY9CsRmyukq3GiKO33EJ1O9jKx7W
UUhIhdJ85mMVKvZJtwz1skSzYux/TDVfP6OmHa6qmZmwHDXtLJ31X6d9+RURvgCx0vTroDXdMYrr
/CaUL6LzBBaIWu5ESJPkxiFq7EdhTNUDTd/uc2iwNgH/w/wmlJZry8oeYRz0P9BRL6/LxGZR0vjz
x4iJclyt3YIyKG8AaFm4kQ/2TYfE330Rw0TubEc9ai1qM7ObztvaCNSjSaHqIoE/9ZGEigqSlkgc
5opBfQvxjir8GHwskpJeurAV0y2WXNmhUY12N05lgbR4nMxXg5yaL2WjpXcTXTDwSyHjoyMKeRyz
BBf0QcT7VgGv9ccAfTx7jOvnMoP5zqpNO3AlRFEPOgCtS/pfAGcdw6zQRTRCaXyRqYfc9NceKab2
Oa4762uMnF0a7sEzFtY+plVQbEz4xd3VVA14nA+Asaw70kvqa9Y4fdLltFTXuqhYEWHV6wocz5Z1
aItVaxgeDRNweNu+K647BcWuZYUdLaC/rWi0WyWyO83urmmP53w7XbUZxcmV7Y4m0JXwI4LA17mG
d55w2UQhCjyH3Eg/NbZF4pEF3aazpqdY5jBs+u57GhkAaIvweeqsiEa8g6qA3pWXKu+HDc4MtHgD
eKt63FSbMG4u4EMFW2JH/Qhxwltj7uHiomUjOl6GiGEhZ3qleWWPSNAcHJ1EHrUUYco4qwp4pzBY
D4htZKAFR8tHld/GLCLtFRLw2UtYzng6mPQJd11jTT7V0rupcGOIYJp3kZATXTVOMmydiA1bJbl+
EU8BeGBPgqmZmEgwdeIgCq3fo/YE8GVJS9SgIc9u4jDQF3qyi4Rb+pQrxcVgx96+C/WPeL15ANHc
5lIvPJPmN2P/TO98cHybXjRedTNzuAqxQ9sbZexuHX14LFRQX3aNgUuJIbpDOHhw1+GXp1xhDiLL
QfNsqqHbhXbInccFLrd9xDWH6nm7QV21uoNTjbRzmzbbsO8iuiiYUADSGR+lDSp8MNORpD/sqfam
6VdPC5TrO6NDnQllzcGnIAIM06Z44PaWSWnRrG6JzuTW6ihwH0rOV/T5OURQtU1LEpqSfXVlZU15
McwBrTMU6w4GjLO1GUXsqoZ2d1rBFWQFTq1uH2mijp/mwUz8OkF1TDboJmfICGjqqNfO/A31MvuA
g+d8XyalAjnRePtxtr1D3gXThzg153UfdNURuKTlO0YGPc1J+1VGj37TWKZ1S0mIClEw6d0qrId8
JUq5rbQ+32heNlPIMJfswUwekAFFkF9Mw9YKJlDXXq9tq4isogtRZtM17vJYDIc4NkcTpnO/DjFa
+JzJUN8BX9AhUCuYhf0YbOAEW1fKIy3HvUO7y9tRXuvVPB1JvABjgp2J8C9wULS3AIFFwexe0hHD
Cs8aBvpCGdXBNQRU4CPIph7KKIexHEdOfZHNgfm1o41tQVUdyAKNIWsuoilMpZ/oifhRQgaAM+Ri
brcWiegPc0USXpIy7jo9s78CYYjj9YyM2CWC2M1zbiYOVIDG6qne64Ue2l89tLf3wCogZQJ9b7DQ
HfEaBWPXP6lEV7ifDktcUFa36Ddna/RbC7WRiEFdaGOWpatgchOX5ZdHh9rs60uvapTl11htZyuM
ZOI9NhNB4yexsm8mI4j3SIeWTwYeIo1PDwD0n7aYtCwhUpKY3EOZPqO/2hT4XQWQxhAOR086ANwY
DoZKtyJtuHBKTuGXIsvkuqQjcFem7rIHUsIEN1jKvKENmtiNYgSeotKGchdrd/SUqev2sRmBHkIS
bB0KtOBygjx6iWBUnsaym0sqXEySjhLbauqICn8GX1UMLSKB2/Udpmwi1wbuN8TJsPbxc8QsZEMY
6nwcUxzzVkvAWGyM3krXCRXWg+k6xWVWz/PeEg3cekVxkFoRslc5Do7BOrIbLncvV9pdgc/j59jA
sCXMiTQw3SqvEXVb3sKrHkzNISyl9rccyhRHX6huSLiqLuGJV1X6B47B4rtZOqpfa6FD1Zgw8eiE
i+lkXvM604KIj3QNvxpqlIj3VposfJHX0y5EmvACKRG+v+sHFN65yxXB1ldcwiE9Tkv46znqq9uO
2cEANr4CrKTfy3ycXiQwpx3OVeC9E7r/ejw0IPht4DUrhavDITW86vadJEJ/nUQAOJMkjSgomY67
WN79qkNid2i2AvCt92PFWQIRAggyYJ2JGvDIqogh9HmR6b70FBn3sTTxo9KNbzIpQUrRBo5trinN
xlWrK3N11dcGWKGyLK7iGfCpELn5aCC3Pl6VIciIizqKJEAFPV0Liz4BxcBplzOF+9CL7RtKvQjm
jjlxQpZ7l1zc8xY41nSBe+ewrqtuWKtlZoF7aHd9WDsfNdudXnIZCjR9C4SLsWthbdN+JN4YVHbo
OhZOBHiWBEYCo7Wwr9Ao+LpMfQ2+DZjWEiONxVzdwnxc5tJbwqWUQMrLbTQLUcn/aJkpur5jUF6n
pi6hk8Bc7HVSPVoi/edw1uDg0pvIHmuzS51jC+Owv6yCIWSQYkhPkITbcWOHaST8rjSDDMsuM6Ek
jdYv8gDWmg+CgEE/X18BVQfK7DooYiM+3YNmmpf/IyCQCtaiQfzIR0iQyhVocKSrPWEhu5OZY8kp
SCxViygp1kEQ8cVh4anNyOJHg3okhHJHHRHEieCKNEbsyXpY2pJiIsIXIKMK3fYb+NC1n3vlDMeW
gFmivv40JV26reM23nU9t5pAO28fzC2BXFQ43ec2zh7dmrh9HnWEa4bMhAY5xZTWlrHz0kHGmAMy
+Gx27a5eRDV0NuxtisPADu8C2AJUrLNDa0v1bZw09c2adO5kI0MCokDKbWu2sv5ABiAvEfBE+Hgg
2XIyOkkFnk5fxlE3DwLxksd2iamLyAP9kbf9QG8io3UwZUOH4VQIortJiBYL1Li5s9zb3Ky7z0Kn
vGkUlIvtBqUUYRHZlvqpTFzM7LwWLsEXIyGRxwGxvG7dGFJmYI3qWxsgK2XKlog0sKzW9RFvZo8s
4F0Iqjp/CXK/QjZtZFQWweaGqHxlx9a8LyLOoqqsqIYYA1t99JajK8oputoTnY8sN6qHYXLlpT6Q
3jZl5F2GeokgA0ydSydk4GoOrh1gettXsug/S4v8pR2meCeXzNuThPl5Sl4O2J/MDOGGF8kunTex
nEsYAUDjR7d8aruWNEfYWD8UFl6xQ4Tws8UvLQCt3J7eerQ8igd4ErAwFMoQlxN96IO+bNWRTJaL
JB1oX8XlI9yDbjvWeeKs4GMYFNFjMtIlaYhH9MShvVrVrcAUGY5twhVwOgPLIiyCJccG/2hKlirB
Bvm06TBUSzIIwXa6mENnusKPVl6elqExkvqyvCuxHztturJCMk2zmarbU6ZdmCyfHBFX39HJWKuc
7CODur3PMCLzM+nIyy7AifKUlmmhxjBYFRkFhR6GfimgzLGctin8L3+IopdaztPVzHYDIA/CHpDX
SA1ChlQNBCKbd1WJbM2KwAPEluQq7JQ7fqi6nqJI0TLF4SCox858ES1MZA3g7hJteQOlD3phlF3g
Bfhlp6mNR1dwh8kXtf4ClJ4fjrl9Y6SO/ZGLRkB7dHpK/0lNJWa20uphNi0KFHY7VM+YkhjU+Nvp
U6GxzQOjzrAsYVGAgOBYI5MKjqcMWZMk1hLv8BoZjJjflBsk2dXMEWfqPP6UN7sAVK/GlJpZoSLr
oAnth4CORJjiakxflnNJVY1Iwd0sSzOmZFRapORYGAd3ArPty1JBTKlspB9l21QPSqd2ASuHWka3
xCgDvOgb+jecW6FoOdw1o/muMk89jmEt1zXKU5eDyzkL9I8hjOyqfhaFyYSkKa4KJ5YPIE1SxIQ9
vaznql6O4SZQzQWuYFSCvNgl1gDQNyMPWk2owXPRRku1cagAkyGRk5SPSxWec6JrvndVoL5FehDe
uNAstnq9rJ/UIvDiJFplDp+Dp1R2OIUVEuUORESL9C4ferJ3i2vSQezr/nQ36ED9jh3YsxuXI598
n+JVr9nWjRtqNlfFgF5M5THCFUI79wPa0L6X00V3FBGIRRriR06i35cODNa4YyIBBWSHKRPF5Wx2
xaVtEDzkyxxghkXDpxkQPK5nRVA0gL8yrLD/PA2EJ2VKXUSozLjXQGzvAs6xB9XQjI+cDOtUqLP+
qRTTQ9k4SHiCWKsAmEtGChkNpwnwb62hBSxHVsjSYOpagsycjb1Dj5Tqk8rYFJPo1SNdSgqDA7U6
Mw4I0VoCFtNB2MagqLfhsmfxnI7ZcekskLFPF7Wywi9kUxNYUSNf4rgG2MBYI3NTkyx/Kl2iJfg4
pIp90zOYiCjsop59lHp0H4TTl8TWJmsN9+07Gi7q0cjGPD4UkKyOQ5lRvFmOShPY0aZOzfRmlsAm
M/A8VBs01H8rj/shIlVlT9ZUBen/Tleup+v3gDC7Hy4S07uWV4e/m7Jxca3DvwAFpSc0HQg5qmbO
DknBJouRbrgx3OKx721GbXY182DIiK3Sp4xBmwmiUMA+D0Ql9O26cQq4lIXyiFs6O74eNGC78FIJ
J5QCP0DrDaZKx4RPMp1R9qWUefrjaWNOOUoUK03v6mcb9OhdyaVyKOZ2/DAa2rTNQfTv1KDY0LFV
HUN6uFjt2qxsq3TRY5jxArkqnZlIGHbhdmzSlw7JHWcTNSQOpwKd29DfNMgIMF7LEeCBdAYOfO52
JHB88XBws2TYd9L6OtchcjBLBRxPvnLT2YBYsdLo5LENWvUO1OJc1owqt+64eBZDf0do3PWWVsMv
moOdMlVeJlW7t2KKw3icdvaN67TGJmwHWqUWR1vkEXy3NNEhoipIwo1t7meCgzAoyF1gdh1h86J8
MZTVQ9dZ1k0fG+MnjoR5+3ZsrZ/DQpaXlcDfIIkAakPw7/eXBYWWQmoykeaITbHCdM35OJXkYgKh
lhsNuRzC6yUQBUGq36ct+GRBKeOYEvOg4UJp9TTZb7/UqSvxe9cC3SnwO8tLudar3kiIfaLhofe2
xwCyYqF5ZrBuZFddzoPW72pa22uy93kzmSa1iaCjyJaUzK4bLZmc1ad3ycCiOsl1dHSav5dxBugM
oZgNpyyBoVarClNWW1u//eZ/yFR0xBGW2ccBewEh/T6c0E5SFUIy3YeaUR0DwNFL5X5xuUiq+jZb
iq+zCVsbRGz52EzcIsVQkBd2rf1X7+W/tKl3MG7sOPLD/3en0leYvT238XPX/tqs/Pljf/cq9X8t
6r/LTJo0eU7z+BfQzTXpSNrQqWjeWYthOi23v4lTIEoJFowFXsVL8C//blZaAsc3lMCkuaDTENT4
Z8SpUzvy1x0iOV5Ak7FHAGAseLzf15kNOIYMPe73qgj1tRHF0BHnwvPttn2AnPQkSe9XpZrbTdGN
no8CdbMaxyk9SqSefNHKe9nL9EjTPb0aMSnsSbFWrubA5odEgrQcnNWk93A3sUZwWcW8tcxcrCGZ
mqA+K29benToPKfzfNczbkvgnuBp4F8mlkw3euWONOp45ilQS9D29gW03HWSNg84s8GbjRX9IrU0
9JMnRyvFOsuXO1MnrlC9Wx/Kvn7QZcQ1ZYMbSmZb2+SB+xkQ/l1i6k893AN+tnzIVPwC8xCteoXO
DvjDW9zMmyXRXtxeqZOKunpw9KW5sjgFDBqfVxAVI2VQCEye8G6DjRDSxNkE0JD83sNts81NGCvp
i5FqYDkchlLJulmLil+a9QyBhZI+n8AwCHnAHq1ZBzX/VS94h760oMgHpFFdhO1nYhH3wFpYymkO
f5tat7httpvlJzFcXWo6HdgOgyA3nBiCMjOxPW31+TZU2a0HvWhDwZU5CWf7wrbAM4F4IG+peCHK
PxQp5vATrCyAYu7CqlfFy1RUal+ZteHbwQTz+tS2AS72TFKPs1Pt3dOcbjc4cpc0WfH+PSV1SPhI
5P8wIq2RTb0PZJASACIicQLblIih7QfJ6JkNDx1s9yB17f60SEjmkGewqmZduqwDfTJvcwzi/Fp4
9wMCIj4m8r2fC/u2R/WJvlxqHRBYANOc4P2qwnw8uh73IzggVlHLfys89zpuqMBUaml79uD6nABY
4GywsLosL/3ctq9Zzy+jl0LaBkFAVTh+MqnAA/riT8hAgSLUtWI9tLKhwK34mXxxFtcpDxguxQNR
NXBumvrhNN85qdOqR01gCRCJmyOWjOshpK9oX0KWkdlR6OELm5xVDeJ5JSNWp3RZKmrZCyG95k9Z
xB9hPT0BW2D+R6IuWA/xNRHHARDDPfq0IJ4r9onrEgsMJK9X1BZKn7reA3E4HhXovbLhWEyS3Xga
DOT9SCk0/tMyzZ8oKdIJFG51xPLc3iBmWeJR3hBYoMFxlzcJrQk4e6tTxG62Zbmdc2MJLZVYnwqD
0EZ4hzBqLvBtG3chasOXuBDHyOPTAU5dNiUKG5fxAMwPJRdWGbL4NBeL9IroW6xNwUGA8HCGCkCY
bQT7BHuN+LaPsBtfthewLAqIS8lihBsE61DCMe6AIImc6bYiLz2GkSh2I9TvTa8v2zCVyj/NrZbz
+cDYLh3UdTlCWAJFSZnbHBib0yo/NfhUWeO2hdzIZsozGi8Y964HjeV8WgDLCmeL31LFKHbmxDHm
9exvCwrd/jTNbYdSWFuzjJDkaTd9ogffysUK1gbcBx2SZ+GBhhGjRzKX2PETfHemQE/hDfF+nsnu
Qd8s9nPEP5eiVHAUNTkPvKfx2h7tnRySJy0ECK+5tLSD1EgRyWNH0MTW9qd6tZpt/XJyobq5Dous
yEkRAJjy9GIJqpIc/SYOBx134Xi0UE/LyMwp14MtoP9uNabju60w13VNPaAymvoAMIEyOMwuWpe5
2AuFwJ6WhRyKoc7hNjB1motJWdAZt5HpyR1W3bSmWw4T0uKePhWfTYs59ocOThhbRO1B5fMPSnc/
zybDWyALy6btY0rOlCXu+d3RB1T4xLq2rVtjWixzQGmS76vl2sH4eqrGcttAs/dTlYl1VJEwjI41
4jKcvkBVYGgmdsBprEFPp+s051fS0vC2VuHgeTa2zVqTwDazRZfCzbTgg4EKwtpRVbaTQfWC/uvK
zbtkc9J+C2POE0vLYtLj+lkKzd5QbcDZvXI/5wqCUKpFH7Shu0ZWM1mZgwyPUzyS2Wmk5EhPdpPY
GOmAtUUxajg0zNn8mNoZODiHiMDZAD9tSMznOnky8HZfo4dB8z0Wxj3F04w4dSiTqymkDx4Pgik0
BYjrVQBupdskokpWkYrbD1FoOdgQwdlHwQjN4566dtriHI+fULMB7VvqvlNhTlkG3TetVeo7grbP
ViwUrS5zTF9kZQIf4pSYMUPm+EehsKjV1svT0YMzTOvWL5OaPQ/vU1uHXEVrQ5fBlTeoGa88sxia
6xSdRfeAh2CT71vco7WHCe1cP8L/KLsESGG2q7rOqOZSA4CFZ/eOMW1CbDLoXnSED5Hr3P8Sin14
DRhaKvlncY3loLOBnxZ4LM88i58zTzNmC1smSoIT4g1z9IIwIxXMQt534LVZVuw6K2alv/3cc/gX
8ZQFQEounHdwWeIsnvIQAUYcsOz2+nA67NiDZgzal3I1qKL05e2ngWd7/ZUuiYJh6WCi5NnT5iHU
KDYU3T6bWCBLJOCl6EeR7ouf3/XfJOCdJEAiRPHLnLwSwFv/yL4N3+ofv2YAP3/m7wxgQSti9SEQ
KScNOIX5f2cANskBqEP5k+fyO1qRpUt2gH0xKYK5pH//x3QBWYyLBoZwBrYZ/wytqHuv83Za+/Bm
4M6QWCAY9nsCkCbERPrsVfsJc8GHNmmLEhKHCTN7xGjGH90aZeCymj5kypgphkYEVcL1MCQT5RZB
O0w9sQjTwcB1OeKsRepQORLDj7F1tOV2T5A/Qs9tob8WWA2v6g5wjka+aiIBvqV3CWLPFCGdMA9W
GYNIPZyY7ONPDBfAk+ssoeZLKEPciOp0YPlBktdH+AkQvhWXu+ZmUNejGsaHR/97rLgGndxE2Wy0
kx2gbdRxzdopD6DegoPS6vau8ELriILeY+JW2kOc5dw/VYEJfTUWO8RaQsx/CZUpS5Q388ghkY/N
bQ8rwdbQcS4CvlSPjFv2err1vDRaT7aprRKi/50I0xcMOBe5aK9V60KQOtkQxrdG1ZZUnnl61Bu3
jjmKVey2Vwj0mqvOIMjQ5T0GU1d6AOIG6d6PsOX0y5FLAF0rCCoGdlT8I78Ep3hpyfIhyFvDn/V2
xH4pfCTAPixySatF4y2d0sdqQW64Sn0cE23+ihCvWIMhi9YpLOMtCpvg7mKkq1zvfjSDTeDSyEiR
uuYVQC7a/GqvWpy9Zxc33lTTtm2f4jvUeNlnRTL3WR9NYqIl8q/CwASGQnBG8gNbWOQvzVx+EA69
n8DSji2ewt+UhfxOCZcDcn1AdZE+7AY3WsSPB3uPAgdUcLutbqY+qh+sVN47Tax2aqRErzcTkjRB
6gLJ8vS9VzkS/QT5KZtLSD4IHXwKrQB6Yo5gByHK4nTnBd2zJqq68N1KmLeUtM3rPK7Qgx6MaCQ5
ieBrZ1Hx0dT0cWPWRR2tDWXeNVnrbRsZYKBnRrQeF1BMsrQlowzD1T4fK29Xn1qWYanrK+IytUp0
m14UVGt1behjd7EUbbot/Gv7E8LC8YWVOwL2RNuvG/z5fGQUMK+2GUs44fC46pU5TuB/JhzLDiqh
zmrbCW0qiBaztsO3QQUvk+cOV5mBoDVtIELVDFGiesWFD2gj0T+ejq//HvTvHPSe/jahEd3Dto6f
2/9RL/9DH67Ln+Jvvx76P3/+70MfCi/IBlya5M+qDxf334e++y9dpybEqX7ObzQlxF8L+i0ER+x1
XIfg4v9OfRDlJqZREpS6YfBXZ3zGN/mNS/Tza3REWm7DWV58XyAtm8uX/1pZhvuT6ugzin06KpRf
XvBkvKFKfwAastQR94CSj4jxb9hID3rKyWY278RJSynt1SsQnaHYwzcb0C1/fwWFKFApwTLsVT1h
92s9TF552fQpvUB6TcZizF11a68MCzTZg6uyDKEnGxZG98ZXi9rCjG84PuBXYtZWsZLbFpPt0sXC
IEKYAnj2inB6rfV0yUT5vLQsY0X2XUQrLX1MqAUs/zpZyPrQtm1mtYtzeDbaZrK9vaWgTNGodC5J
cQuofAK62UqrGxMUY9r5k1l8plOxqlkT+xE1uhygNPzXi7AbXDRb51t0sBdmNDUZifyynRC8Y4VJ
I+8S0a5bTp4OqMICx0DpzfG+6qa2aUL3G5qGVKcSfeU5Jjo+LhZ1HsrIEVYC2bofcx+e5N2oBfdJ
NdSbtMk3fVs+cl+JXZx1H8LGvaBE9jTjMYrNtl85Q7YDWyFXQ9tmK7MonvPRErs0gRg4ieG5sABK
ou98WTSDTbGu9Eun4WH0sFMTNFES/uQq/Pdweedw0XXsj94KI7eIDMTffztQ/vqZv04UKf7Fr0BC
CsMrIAmQW/59okj3Xxwyjr2IBiAWcBJL/pv1gsoAcl1AE3kBQTPB+veJYlj/WtjDVJeFQzWThPif
nCivdrNDZ52WMoIFrE1ajL/v5nAYxSxL1e0No0O+DSFOuBT4vHiXVmfCzXPtuqBx3QGM8CIqC7+M
1YfXyd5ZGmQv5Wtq64yPdJHwPfd1qqpw9vp5bHdDZ/Qbd8oxy4mNDKXXON//B4/yJKVy+kkM3dmx
hehQr+u53YJZJzbJDH2gjgk6hBZO9R98FUO5ANXwW7POTfqQTEpLTiiUFRc802jO1bqGIuC3o9u9
44x1xu45DaDJN1nCZFHY587QY992aWYzgF4ceKt+Mm5RT3Zext5ZA1hJfFcR3i52mX4pLPXzUPj/
JTD99XAKassqRgzgrHPYIrEbmGXb7jRlITGTjFCTdQTW/unE2QbrEjEMdMgxQzl7ShNKs+mroEPI
EW4ya7NokLYYK7ffJGUOVebtx8Fp+/V646NsqiCUAcjdWCbnNDC7Qh0o0lsw1xMaYwgj/nBN4wX3
ERSKsvzCCZDOePuJbOVXTwSNjz4Z7Hz9VSKHiFgyIM3fLRq0QJoCgGGlABP39lOWYfolcjh9l8F9
DaYKM0fbXLbiLz1pRByJHaq025mwsVampl1SbLjBM4dGiIDb/vbT/jSKvz7tbNIcS4RVaGfdTvZ4
zQY404Z9jiVMkpYUyz2qSmn69PYjDQ7SV19ItxqWIHk5C/LsKJui1JHDwLbTI8e6QUg7+xyKjuRK
zWhaqpCss7pz+0n6VQYc0QESdyxpu3dhrXY9iPBNN8KLrwe3fB5HUztMjuWtjKCtPs71tECuwKen
NI/ffu+ThebZzJjwIuk14jj6mngoGwrwqmUbxUMHmN1a7GRp1dn9RtPoyNMFqfxSApsxGb0N2BHr
UcxgtzpdlteYbwHVKkPvRgf1+s5esP+wNKl/gGFgh9v8b/n7XxZN4mVOOttZuxsxNUZXyl7HdTT6
lXRaqEFh8wmls8QXg4N1k0Ka9TgWSX0J06dPybzJGXtRrFILnHk1FYCIdcDa4BEprBrhRNRl1NeG
M2uHmWrrGi1a9OFdm8SU+v3nboi1z20vA98zY4xTLM3dwg+NIRfXklhnPLaYKtHPywiaAht4YmZf
RFb6qRskhU1rwlgL3vcWtGtMa6C9UR5AnSp2MceyqGePoLkvRTQtWhFVv0sKZPoDe3pJJ/OulW2K
v0yIKq8TtTf85mL79qy/3iAoaxIYsOstz3Hds8UKE83ubKK7XdxE1xpKcH4sxUGPx/tuDgCodABt
/oMnLvZ1iG6SiJzzML167KU3p+2uDoIDpIBNpofPXmFd1maByqznPLz9vNd3O9ANThtkkgCVQMf5
fe00oQfrP+vaXTJl5QqA/HDAKQr9H6Oe3rlwXy9TiXqos2ireEt2drZMw46KydArbkHZ2xdKq/QD
rBn3nQH841OAohCmmEipnE9ZjhhT3g4MoObUoBwr19P2XRXKD2+P2zmChJOar5GU9ogWdZAGZ0sj
jbEudErKa0CG1Rpgb7J1RvQcnKZQmF01LiEFC58idnis5ZfaCHfKSuP3jiXz1XEKHghhLDRjkPlB
z+f3+asqZc1x7zY7CwsCWpZetg2GpN1aQxtL2myzdUDE2NvUQv3I1ODepW0ywFQS/VU+z5iDpyp4
ZwbOJWxOQ+Nhr0zF0/SIWc+uFdQYNS2IzGZXhF1xELW98UQ3rGb8D64DBPX9yO3gImI/haamNt3g
qoZ9PZ2ZtScLRW8s+5HB5r5O5bie5+ERVXHDr+K2/DgVHRzgNrb3NmJ8x2LKrjEpeC+4+PMHgMwD
GkaBmPrw74Ma6LWXT7i976xougtrt9x2gxV+ijjF/LJyk3XQ6MLPAYtxY9U5shrzNxm7903teIeu
DAJ/hGW0KOR5t2p21T0udD9mOyiOpqSTOJThRLc/0bgr2gw0PKZn76zOZdp/v61YFr98wdnqHGAI
WdBFKP5qSXjE9rE4glwq1okm1m1cc8h3lIOTRByQJVmkjLCBePsVzD+uTHomKLRJA/b/2XZHM8Ma
JrtrdokWtSB1M2k/EVZ9cJEBXGWeAKHbj19cQ4+em9pvux79FmVQQDUhSmKBtTUEBl81ZL3VEOuQ
xlyjK/2IB+4oPOPjlYT6jwnhDY5KF68HbPREotaO5n0pJWaMem+LS83Ws/2s1DcADx+diQfBkEGi
ZPCa94QCXoduEr9kne7Bot1EtvT7oqGb4KYBiIxdlWRfimDn9sjDaDPOFvSQzXfixD8c29D1UScg
rucXnzNtmgwZ15pDZ0cB58WLZcCtTT3aGuf3zG2XjOtsJfEk5PU8AH7IN5xt5ioIO6R3bVZSHd6n
uhl+SaDAgYmfyCbsCao3SHRNHiHiRO8soT/cvmhQGA4YKi4mAu/fR7QNMQ8KErH4Z01fg1Z+GN3q
TljBC0Z2T6S8zvrtJXuKPV99q40Kgo6Tsk0D6PcHwjZsxjhmyZKGF3dwaq6NCb/BRSvGN/v5hwjy
exVn4zqcSoIbC6RA34T1wr1959P/uJhsOp0A21zrFW4s7trejnr27yBVuxalS/MkAuaLUA7KKVHy
8vaX/+HSROEbAB2FwoUJcTbJjpekIbKBTPJUAzUp9cCfEat6J0f84/jqVDJYSQzvK923pNFDpVs4
H5Ij1z48zQhnoMQDM4Snz9DAYQp7q1trU0X3IoDjRjUg24y9djEjZP3eGfmnPUQ8wucSOUvrfLZb
iHiGWYh6N+lW9FS69BRA44TtTRPrdr4CAu44vur4BRCdgA6teqfKbDidGDegruxGKWifabjqIxPg
gNG2nb6I2jTf356bP7wm4ZKNUt9S/Xm1AdGqwpRWWtUO56n6FnMwBzqdG1wkdUvB69/4yg8/F/qv
KiCvyxQSw0zyB8GpAlDjbPkPU2fjW4AGk9mDcIhCN9w29XwFfDz0w1zX/LLJix1iYHAIMZH750ca
oCzH4TRziaj0szUYaTJG+Mqpdphx1ltA5P3GaipvQ9YQ//NHARpF6A+XBSHh6Py+z5Habsqqdqtd
Owf5i2VO7u1cREiFa454b/r+cIgxfZRFCBFdilpn16Ax45GB23y1A7cdrgP6vx9zVNo23G7zSow5
JXIVTe8cH39cM+TXFtgFHS7z2ViiZl6gUWFXu8lYEH32OFA3z/GNFUbzzqO8RRby/IYg0kCOx0UE
FcDc2bL5X/bOZDly5MqiX4Q2xwxsYw4GySCDMzcwMklidMABx/z1fZCtlqqq2yTTXhtZqiyTjMDg
7u+9e88Ncqfq4tnkxjlYbXYesTUNXmlngOIloxLnS0NkrceZvFjXdj9g6W6bbtzOo29L0qxcHqWU
yOHwCBCmeLbICUs2TZkHHf4IDBZkXtTJB/Euxg2uLhcPfVIgA9K4sBgW85Vs9KRgSjZh7w7mbrAF
Lk/XSMI9vGUf+7vTJBnzhgRQTGcROF44o2vtMlOO3pa0scR6xT+Vym8vo1mCj5kKJjmNSYOavUnz
JnnSBXTyxfYVuvskNaWzNYQyr+Q8jsYeMnqvb12J0ubGAU0Y3Xsa09KO/28MOzk0OkcL6YR5uSlJ
3Y1vAr9cslpcu8p2nVsXD73BdPkKdlx1MJscB9sUN2D8wiR9ltqzndXYOVV2JBglRsnYVbgYJ4gj
xD+rqWyus55yEpVtCKp6j38HUgb2tmncgL2JiFE2dCToO2Bs3ijpLoerFE30h0/AFvDWqB3Xc4CW
5wHnh0F+VKvJI4eZ2D+UKRDB7WTUoX8RFc7YbTf1cXfkEDvu6gCEN8qvGDo7/NqZAGMckfsSwW+1
LaKl/ScgzxE1p93gKUvqYo0Rt7LX2kl65r5KucjWunv6vLuud9VLpKzitTACcWlLbyB9ncBbDKbF
4qw5d8W0K2u9G1FhXiKfJqqTxNt8xoiEJXjY5GHOXKvrr7BjDAgr9UeWE/Dpdhaa/Wy0d9K2vxzb
GLZMnNBhOQQqezimt6GTensnJKKCE/O8woATnzRpK59+i9fG6SY0f37/MdeeC/BjJIJ2nPBdFs8L
Lt0jp+zODWWzNQXwaaC685r4IfMUyCK5sQfuB9VCutLEl49g4fauYQJrx9TCdDA6YjvI12OWdxwq
GK4X7FEbrf35Pi9GOD9Ou0rnCU7inJ9zukvj4IAEGkdrM4u83o4tdj0oh8RFkw1+Guxkwyw9uING
dJFGMm7NIUh26N8IvWJmTqDzZO1njq6XKC7UO/JFcV0mPorgtvbgs7fND6ybcm20vdoENKz3qBvc
Y1OEUB4xLx1tkRK3gZEUMUl/xTR+l7rK3OXu9CpFV7+WaXTwXech7aZXFxIj0dohjboOjKlnxA1v
oAyOfeeT82NgpUAqTpB3sFjHMPl6cRWgUcVKB9sAemUWzpuEuuGSNkZ/V+Pju+iOMeNg6+sWBhUu
5CW7zCi/dT2oA7Gq6SHVUh5KGfQ/jm671ZQOMx2uvAfRMmGkBEpiU5pboomjbZWG7WNeBZAyLR6e
F4kSaNz4NXUEWzmLRMa08Q1hSX5bDzxl2YQYOMjNo+jiaQs9vkKTMQcn/oAvmhdiG4GMmPR1MA3x
oN+mpPF1jRcNrjpeEm01bwZpELijSSrCczKovW9Y1a+RAGt1sPPC6jYyaHwsxhXz7Wsy41E95n7Q
AKOYete4oj0rNE3aOj00DVeKTLuy2MyB7B8Tuvp3VpFZj5Es8/RIOEWzdcMUZsIAJgT/wTCv8F2N
IH+0+IQ3xHmS/q6CVCWKE3SL5lerg9hD4hlX6wxcin09jhq3ep9HPyHN/Y4UNk9SfC8OgnkKxifm
TPKnUYt/dJLafC/RMm0o0dxzWFrqLQ2xMepET/uW89JjQIDcW6/5OZNRELvdYruZK+rpdCydo+Xg
waMLt6h8Fk5X23c8Cahf69ckDupfuGLzXT4a9atfW+khg1eNI3DEa5pOQr+4VY3l2SdDdONFLkSq
bta8HL9thLnAZxd7WHQzjnvHrl5oUbSQgcu2YbPDhN/LAxHn/P02xeu4WO3nbeCiFyLRZFEZVsJB
2SwZDRKnmBTLM2gMV8RNJg/Qv4tV5TedtdNcTuMZjSZf0Vd5mJyA8fBRAaE899bYDTdxhGuOdOlg
Uwlk7RU6/msncfipNqyG3wb3vrVwmHK8q688lSTnbMA7R+vO2tI4c89xw6u6LQnd2M0dNsqhGh25
930/PkPc6v21cglx5CXClxZxd2nCL1CWELMoIvjPBszBvTM35qNOud5plpPFOCEuDhIuqtGQ4Wzw
aN4rt1Gf7lJhrktvBqGZ15gAubLpwR1JxPOMbrwzG5xbCsPG9dxrXM+Tal77hOs6+z5GdTNGMDZ3
CZe1BnZ69Rte0YWt/goH7Z4h/RoDKZNhfB5hmitO21JOXzNJIgidlDXYOLIIe4uma5NtWW1IkyGv
BUsL0N9ywRIEXbdwPSphPipC5s8pqcxPQMYIK3G76t2LcT8QWUrsimXMEejXgKOd26GijtsAeEcj
IJIYHRgJcrkOTohHNDAw8ZYxPJTfhg0ljPjcIYjCMhy4nP9LRIhnx66LI4EzWLfbkCbOJs1xCMAI
4C/8Bn/F8VC0m2xmXLuaec9pY0EXIGURKIff41SPHXdNmBK+96ZdnvIuUR0zF8t9SCWeTeQR+MeH
ig9ZuCK/BG2jPuwsAVARzoRhKiBh58mTuDY1iPnXop7Hu8DT4AcWA3m63G6LWMJrF7n8pV6c1GhM
ph0dOxAEHDKSs6O5akGWTHciNqYfMZNRAqMJ+yBN++hioUU+/kZee/bAT6zAc3OQHp9+AyKgrqI6
m8HSJ1tDQozzFW2+ddSBxljRb9HNihS7gZQHo8LJg/lbkqxrYDp1QI/Chep0PR1l3+PPTzqepNmo
G5Zez+FJY81KzkWeVSYQmLm6M+yMJm4/FdxroTHBHkH8YBMmpfanQu+I+VZI0jTkUP+QI2w+/7bv
94Mmv6nPum7Nq1ffs1rMP5WVqWbtWeWU45xxu28r6DCwRj2SSEMpLovHTq73Ao5gs0JTSuYuKVaX
sBWsZr7Xf48qqO8hNdD4r0GdtZiN30YSI+/NNojPoKDwrUIPR+oU2EfWsbDZThDVj6URty81ckBx
3xi45XvKpyUyFULgDydq/4aaONqpLmpYxKAa0jdt7Y6BsB28Q9RubyOp4n1fFP3B8SS3hm3z2m6c
vFu5fpzeeY5WO4WT6qlRPaRf1NhtXPGftFJqE/XK/nTD2N05qpjXyiFH2LJHtIm97e1NcAcrJprO
JkefpVatLaeLKZvxjkPIAJAvi56tInbI/KoeiAC4IasRl4kQwETaptkMXZjdgqy5El3SE2OkGn5t
7p3FIM3bxIdk59kz43WRGjcjBrJzCYTmwYus6hgCxI5ZdOUM9ohhY40q90iY+lU/TcUm5d28EfHQ
XJMdXOJEQSnEUZ8jYMj4jxbqR+gm9TH3y/GSky371RfOVZ0KkyUt4H9sEGalZ2IdaZ0T7E7nhfP2
Em4zVp/hsMyZqnaX0Fk+4tX3mZbBJDr0WTW9BOMQXwTe9Z0/qoNXFfUG2AHolRS7VjDMH/T/5Fsu
0W6y53CRLMOJWeipcNb+NDlEk+S5PuaGsFd9ZIhzLh2cFV3H4AvY2oYT6nCH/U7sbSKJHrra8Fjq
wvjSaX5JRzj8XScQqdKYRkfkR85HmIbes6fb4pCm/vMI+BF6ymKVxrJAJ27RSVbpkNykELfXlWkd
I1S5n4mIhl0fGGJPAOm8CdLO3gxQNOn2Ju1qyGkVxtPknThcOC+Z4+4B3Fc7XicW4IoQp1XsIcgM
izD86SFRvozKMW9DGc6oFqTzqJIxA6cXOjuXteskI108Ezvg3wMQ1zu312O98zkXrpq2ibckPqvv
mVETgLa4TW/rjMeAaFB4X7hliMtWiihrR2Z6DR20AZEN22BGJtv5Hgd6J84+MgKIr2Lkcy2ZwNnK
dQy0upCbIau8tNALd7yKu5RwZw5qrsuBzO9upeNGT0Veccxw4J2zBGK3DNr0EohmxsFiByc9odON
RAJkCqxATujaWSq3qtYJnDeGFsV8nKaqv/Fcg21HEonJC+eVxHOO2bnI7ASHZDbDnGqakrK0MDJe
I2Zo/U0YtdmrtBxv75o04GmtVexYs6LR0KXGeBdGdn1NehJWMHaGlJzhhozqkGzoC3brqybzx0NE
GFgf6PyGuI7qpEsUcNqpCoajA8mng4bh32fTytPZwRyN8DVkZkqd89FUZbeW4C7WtcIClPllgset
b83XcXKaIyzET3P2viMM1u+cWAuigmTFokVMp1+4xs7uu3jb+p28nzxOLAXIIIbeYTvDEYkwIEkx
HnpL9umVAfvO2fS+0P7BB+jJHgN18mwAf4MuOPnVmaYKLh0ryGJAbkXBIlSZbvYuIQ/cW3Ug7wk8
zYtVOrGAZgDGvwptiU+4Z8lXHYl5YfjxA2tUAFduk1UPmECC4bXhxMN9SylyJAgKdgnDA9yuAnaU
EEwOuyWdu7kwAa5j4rGPVZRaj5yPqUxzmThXcT7qL5lX7ZfuNE0EPXXyJ3dKugp6bqN3oTPzM08a
dvrKIawOymb0Tr4xRbgTpQZMtznSX4arwJ5acx+ioM7d8qGoRxYGnYxDtfPjtq92TjjQ0SCVhccj
sToOOFVZVA+J1+UuZ8wqendhGfurUI1Fs/GzMHc3Til4jEp7avNNr/mU2wzPAvJRVFo+RczIL81S
p9SndHZb6kZR9mayHtSQxjsOr/zkGQh/dXQGmp+bxAknY29MyxGgZUIaYXqEipUlgiA5KHgcWovI
4y6BqvcJax676L1v+gSdJuETeFZjV/5YXcdv7Wp7Qunt2OH7/1xMtzfiDjSMbeKK0wJlmm/O5AVT
T1R7WNLx2q49na/pBXHpbdMpH1z0YyXIvox2D8qClAIzH/ODMukCna3aJbQA2I17Ii+reiDKAe8k
ieoYnIao5vvlvks/pFEiz04aFUO/lxPCjxvsg/1P79GZRfLvquTGM8zkMZ96i6z7snyRZujf52Db
MMuqQDxiVtQTElPy8s5Ox5c+WL3gM3Iq51OnZcTN86axNJj/VYB1uSe8u/T+k2lDX4ar2Bstf38u
Ac6kVC/pig9LYoDu9Xea6azYh11TM8AIEabvRQ4dYl0I3p/VwO2E3UT/72pItQEzt2o50ZE2orKj
8BqaKA2zFdyYdeo2vOoOBTebMPvXWnYiylcldm+5tuZxLs5JbwvQBRwhC9LXWxx4VvJkZgCBQbKL
K2bSzWGQHX5f8Cs4xvL0eZ6T4WmwsJH9biL/R4P6rzSoNtv+H/rt/8fKdMDIlKZ/1LSb//NP/iZB
NV2ieQS6dZ9XhRfeo4/6N1G76Yn/YptwEJ7RA1oMS39nGVjWf6GB862QsQ1jFSY4f5egmujdBVhQ
TkX0uZfZzr8jQXX/PAgE+UVvlZhxtKy0zBFnLj3nP6iMUHUUc+bG1oPmWEnBMkuIgtiCQXnNC2FP
OVSXAA4g6/oU/EmSGxcgg4DFHAOMTZFCsyo0CYQrERXDxvDMdRsaBKqPPdghIfg5tInovxp9ld5l
DXa+lcGaf6yIm2QegDn6d7lpGeBYkqW78LuArTAJXagb50MY4+VeSIrf5WzMxCs4g3M2RmA6Y1mk
xSrR7fARxmr68IE9p3gtuWyAu3pe2yZv5p1fiPqKkFj12VlJ9tHGw3Rn5Cx2bF3TG7kSzRrBfO4T
vTO338THmStyPpe0BmHex4lHHWCk6api+3rq6BXm/2I++XsA84/55O9bsMxHuKsCN6K5iJT/eAvk
7DiZEdGWmRs7PLp2526VNTb0cqoRA6Rt1S0CeUuGd5WvrOtysPhqygsqfK+56Pdzkk1bn8XzGM6c
rufITcgIcSqAv7nxUtauviSTAV0wzbKbzm2Z6AZJWzwXRRTs4wRAQqft6hwEzVNb2Igw1HBNV9p6
tBILqEv4ldVe/fmHl+T/G0r9eYDCl4bTvTzAqD0F1LS/ToEV45sYM1z54FQyejOXux9XlflqWs54
Z/iiOXaZ3RxlNmAdT0rJbM6Ap6yxt4PMGMWnyhfCW+gO43nx91wNle0+RBN/qlF+fVuqMk9gYIZz
0nlY7ON6vHOD6Dl2RgvBLq3evMTK7eWFOKS4Nwj0bYx9TvG0mSr647OQPNN2K/qTmO0vKIbXQ2OZ
hxaizQHa7LKfMEROoSBsRxcogFBhwhb9Vqgwu3KcaviVJlhmi9Yefqkmso/+VDSHBr4C0bVMnlXf
7dp0GC+8lPmt3xu8TBolUW5/CbYVatWo8fQmB75xIrZNrskvGbtNCsSZ3hQ9eTFDc7BIH0JaQ7U0
ltylVVum2Y1MlhMomaQvE4Op74DIE6p3RhaM9l1Mi5xkzF2ZaH3gRJWeirYVNxG967ugNPsbN6/5
cpYN6GFbJ3N2mBi0hGsiz62LkbbjWbcmF9Rix05n8IGDu7ybRj6DnRj0i5Po+jPklHjtOE24FpQI
t//82fnLmoXiOrBCnIq2bdq4e6zf7sw/rFkLkj+Ke9+4JOAT7ynOSyDx1CnTOMCF86GioLDg2SHP
6BedUmYYOEsm6JdT8gXpeLxVHqi7uhX1i187alMkhdgThvI6LvSuuvPkk6z5KXlPXMwq6/HsFdz7
6wpoJg4bGonajUfgB5V1GUVDXJg/8VWn36DBhWHAcjXtiFiwlgW1yq8aV5EY5LaGtU2pnfiZYz/e
AoWY738/tvCqQoyF3nTT1IAJTIV/DW6aeA0MSWgag82X0phroBwpNk1JZzfBbFemn6XI92Rbkt0H
7aJL0P90zD2mGd9fTobMORB1Nf2LMetv8eA/1qvl8i/ybNQpHmZbZLPLq/2Hyz/UOPCBodFRahR2
1ZapL/E8tfGQzSHfwMwsgXleG48ZiM8EubgKFazQMhn3gUjZXmzewW5lFTUJcPDrP0jbZWYV0lXD
nGc20Rs9S76MsArzWKedsfvnz8//9wWcZXvFAc6+TP/5z1+gJJCoMRmEXwoPn+mYmeNtreJ4V3sR
BYcuWWeiemC9sDyWmDKBfgNyRH2ISLgnc/AiemsNpA1rqj7s0TevvYEaNrHo9ezqIogeC7/mFJmU
MS6if/7Zf+/Hf7n4DqwSCi4LtA9a8j9/9kE2aTM7g3upOpfO3qB19MPTHAWHhub4szkDbstGPZ4L
vy/3LYVtCo6n9I6BSvsrxn0AJkKrORbuQL2Ikfex9ST9ALTbIGPqroSAp9Nr3+L7DzIsKCz0oH9w
mCpuUep86mjojmKeAyZUS4+yYxJSIovyG4gHNAJHixZxSxv3xWKAcTACukgayc82wl6wIxUq3qki
Gd+YMMz7ZuijY8pUZTuXfhmsW8sav03sqM3Kkg72Ua0scwveNtzZVf5JB+ugE7vEtJwrdSycPnqD
1dpQDrFrIKVJAVkY8VcTGUm/Bc3IxytzcjbGxroAbJmYxmSwREKrTr4EDPBdBjbpjSev/3YKuawg
y6XJiFPAdDPfOPjkUtoXrHxqkdfBIMwfBZQ7nGvghF59mcGIp8Im0Gs85oMFaLsBmWs4hXVNqaiJ
YCvGW6zi7CX//EHgkMid/tOTgEqMMwPSHvf3cfAvxwbWaoAueV+TsWi2hB3Q24Kvs6zNxTCiEWC8
vgbJxhegXR7vOIqpD48h2P1MCzYnqFQfCfzzselmBS22Qg9MfESar3t6HZKgunIHr295XU1ffE4Q
Sp9Y/ttPa3D6744IG2MDckv6jIOCJQ2b49hND810K6Ew8hw4JW5yIq2iYleY8JVp/EhC42Jj3Eyz
8o8MOZ6opokK8ZknFQSapXva8sY9QvOJIVMnui/GOiyReYlyoKJNN5oz6k3eWhLtFy6pWO4rtXH7
oqkzsZmDRBytlEA7e3oxYUxvaCvbKz5PIgGf80JgYedhzSwN0Z58o1/ItOSm6fv8qqKwOsxhQSwF
vc16P9dWUt2AdCYaXHV58sw+kD5rI0MaR3y0jSE6ldkLdGQmqUVee/Eh4dxCHWezGtApUMmXEfrm
BRrqcsChTXQlApzyhpbepmGGGa/sBCARVh74LegNWPKKaumpAOvkz1HbLWVpgtZkzSDAcTYFzJjH
OG71MWL8RbqjmdmfCZkyE5E1nspPBk4njj/hdE8zrjK2c1yLTwmNMl63tWQmzMou1kaJRT52h/yK
fPQ8AD5bVSfDmZJqDVLRfjUr4LY8T918z+A86lamn42XhrPloTWYpK+0nucfy8uDI712Y4vtNweF
4kVEBdF/G8ikAPoTAJ0Bv4iKc4Wvm6cwrTllrmC3blo4M8bKVZHY0NgrfqAxXXD0FykJtA7CZTwY
5boYcnnr+zK5s6Q/rNkMQq5MOM33v1+k/1S2/6qyZRNh8/i7kuz/VLbHr4/kT2m0SKuWf/G/ha2J
TRL3Iv5FOB0eZew/ClvTp3zFKI3licKGkvJvzkqHZGdqHLFwXhg+8Ib9vax1TGzcSJooa5f1jGr4
3ylr8X3/ZXVcfgJiDayatJ5M+6+Ql9yMarBfkXdL78U4QvYc61NJH58JccBg0Y/ZqGRu45rBkl48
AKd2w0+ccN8Jut4Hx89td21W9iNm7PEl9430hN5wpAdjBTSFVekFBAnMOqw2hj1P7YUWeAzGIR6G
+knAlDRWJRmUtjzlYar3fV9k2a2PtbMG4VoEO8Zs5VFGE4sfPOC1JPxwU8rC2WBNcHeokaiLs7C7
z6E/NAsrO7oubIXXu7Pa/eT19ZUVNsPXbMIFkW3w5YSaSNOh8vdCwbZsZC7IDJQegzX9YTcZryZy
BmQvvtUkp3kik0yoytlxo4zbkvKTUZ3f7xIMSU20boB59CRiqs6U/c6F8MBxDSTZ2UgS66WfCBTs
bLXBMQPCLk3EZcIecWm7utygMXwpyGV5Gt1xokSHhqGs8GUcA2/bi4lIz17eU+/WB6drrNtGSiq9
wI7WIiMDW/bVcIRGn96ERvEBLdTlBM1kzgW1d6ol/KyiMvpPnfvRcYpce5eXZvEti5QDRBaY38vB
tWbpaaoD8a/fsP0bMkPS8dU1AZzDnshIUFKEx9eyCN4tiwRd1yfhdgyqF5nKl9rgV5e1QsOXDD3q
ZPBVHLSrLR4Pf+0qX8KOI/0KEKHsXRNKUSgf/HlENM2sQR2XJ/Kp7rW3Y2ZDxznqivyAwp3s08T3
MaVCV9yQbtPbe0GpOSGFG4du5eVmfHFyM7+bJj2foyER62R26uvEtowl5XZ0+S029G+0iHsnKzgu
E0KVPkAdK65dBGPXyeTZNxiP8Ksk0XA3NHWzK7Uef7WBUwCQFXa77nJD/YQIuoBYDY65l342XJPx
A8DaLfV1C1GEBdob4i/CNHBxLGIu7Jh47ifU4ieTCrdapa0vbskeEyuvCeEeN6TnAFj1eoK/AsbV
kDlwhdBNtlBh5DW5xGAZN1ac9MTngI3PDUlKTiWt8NRLSbBmq4g2WPeUMbtwGK/Tmg/l15660vOk
n/BpEB/bw8r6qbqZPJSgCMFTgRloXOPLmwm7gc+SwQ8DVc2g2xgsGDyUy/YSguxnInzBc5mv+sY/
qQg5lySzfVdglfnswX/trNT0fhEmMnNIJER27fWJt19AJKvGbIdXomZsukWRjxo8iHYdXLV4XebD
dCKVyGnXQRBVV4GXD2ojOXRuJ6SId8ilqu1chwzLPdwZ7WijsGLEcCFwBzodYQPPKDoqNGMlGtEs
YjP0wzg9GYrRoCvDgFSFkK/kVZipqZNCjStlQHjR9NMWRmeGJTCatukQzE/9WENapCbbJa5gIgCy
ktGcE90kQdnceQQZmVHQPNIJ8i6h3R2a0p7PQycA7I/+FUo6mDtZYY3HNJIDc1CvukNSaiAzMzXs
URVMD7ku1I3UPQ0hq87eGcbW9Plyhg1DMxyDKU2iYwkzEmZODQCn0muyJsSN9I2tKKvhPnbq5nrK
VLZm8RS3jExLghBIdy5larMo1OEmtgdBoo75ZQ6ud6ucujwicbWOUnceacxarpkmAubmJu+JF0s2
UaoeDV9NqCotu32Yw2T6lkIBLDX86UCABelEUy1pAZpJT61sEVKauvkejZDapBELubDm9pQm3fhU
FsLZEZ8XcyTsvRvBZGBVVSxEIW6kTcRY/s2uRHKYUGKuieLBduW0k7GBG+29sQmCMg9D49vMamNF
wqK9xrva/WQRCbAOmNKLrmmKKqw4nHHERzzLeEvkHwFaVU/Sa68NKicO62+UFe11I4uLripi3EKv
XNtNo04M6tu7uXSr3UBCyZ0w0/Csk4asJ5pRM+HSXrOXTpWumf8HG50H/abzE+c7nsp+S6rkr27h
T+WsmcUqyodk3TD0vE4MpyY0xh1eFJLPtWOq+YKHN9y0duW9YRPg3bA9haAvQGqS5uNNmXQGC1bM
nB6a+Hte9Ixkfch0ZlSW+1lU5scgY2cDfuop6ljSrWGyDm7vKaKhDCKKyd4eNwrmwZHC8jIL87jI
xkmBs01vmwsSJfGmuuHGT/v7QeXxCywq3AIdkJHJK5O7rNBTuTLqeHgWTLGvQhDsVzGY2oAVNAoP
rJuMwVtxrYGrX+a5u+viFAVCgRoOzVK+dnn26EpYcpHdkVXsUbaEJrjLOU6OYWBccgJ7UWQ2FewR
O4rXCGGDQzp6HYD7ttgidJNrEUTXjK7yfYU6h5M4nBJiQLC5KkQcvFBkHknqobgFLAuFH0lnEEnO
2w3L9xANH+Q0qD1JTN4JiZX/y/SL4rPRyrh1dXOvbek+INx9EpODkZawtethsMHkkla6Dzq/29au
3z9pmXRX6BU+sjlrj0mGpr/OYT/13ZQfurlACDgasb5KLbLinDR2LsQKVnfzIpNDWuj2mMTuEYlY
b0h6hmtG1jRqbDPqX0zymw7F3LvXUqXZlZW6u8rOas7fKB4853k0BmclUMJu09KOVtDzi0fS29S+
Q391ZghPGJ9WSCLr6DvIY5bAOEn2gQ4ZjhHkdNBYla8TxxlOys3j1z4kDcvXfUU+CIoMYmjnH8TT
j4ksS8C1mf+QR3yE1szbNZ+PkXhm3/SsqluVmO+RRmkFVRJJnaooewn6GL3xmmBC56mo8/KqRnm2
BZzW7/FOh4SM5NF7003j3iEr8H00oJfFYRduq97qj/6QdbvC0++DyboSgtvfxdDDcpqv1DjJh9G5
E7E12ML9IJuvwhCdNUHJxOmd/AoTLpJ/2d86BV4e/GwoDYRfPGWGVz5wqMpPZR2w1bsmBRFhGEF2
rgg13GN0VrcocXbSs9U+oJ14g0oOUfnoGvskc+ROJFZ87VOJbRsr6w5xlKXooxCD3tWuGo+JU5i7
MeiazZRlBFc4wzuQ3WyNftFV+4E067Ma/Gydu+T9VXNT7txgGD+6IArIm6lR0kW59lzSPYG5rbyp
djZuNY+/Sni47x4uQsEx90PGIfFZVvwjO1nvMklu0HoqjeY4aRGsZZYDVp0bMHZ+nctsZTp5eaNG
K1/bOdDOoZc0I9DTfKEuspiCzwNbmscAlHxMhD55dubcu26JytoNjI53IlLsoENkXs2sA2s2YbVJ
GCWQ+mIIBHeBu2phM6+6Fu965bXxFqV/Qz5Y12xx0d276G/tlRbTeIoizRC1tJi/cqvfcdfFB6r6
aOuXndKreNL0Z5EKrOPE0JuaHDcHe3Hkv9aJWCDJnb9otcW9r9iQVsMUZ8hvW/PXqPwCzB18IaDN
xdoGM7uLyhk7wUMwEiKP2b4PkuoXhL8ezbosi1A++mOS585V5AZpfiK8Lqweh6nnqiFXGMn0XoUl
J+VV1qBCBo9UmH6/Lhkqb5D95v5mSuJyY7RR1mKlnMZvhZz0awj5hJwR3Ff+DTmcqFsJ5+0VgVDR
CPGsx2+LyC696vqgvqkVf7vSXvVm8+YRZ9ns+I14MMKw3iCCtvYEDqhqFauxpI8mzJsqHYMjmOKZ
N1hXgFs773FGeLqqG9f7cgqlo9Xsz+oEB2DYunPYXJqFI5x5AAcNAi7vxQBBD4XfRJRwMnQHpyAk
ktWA/Iq6sjYVAMGVNeil55TmB68pnC1qFeskSo1eRjAJS1FNbQPahhvXm4A8+wa/T+SqAoLQOy+w
quFN61RJJBqmYa1qMtfWgit3oVHDmKxop7fBjc5xBqhhJYpwfBjRZm36LE6jddvN4mZSsUVmLzDx
xi7GeoW/wetQSCi66OzC4MXHukNKQ/NspVUpr0aZZY9xULRv7ZKS0oS6v53KOX6Q7qx3wXKxQR5m
e3BVVF8usX23RtQPDTKRkeZkp8RxynT9EEVStBtAW9m+m0P3SHO6vLRxiLS+NuvnJmmYiqFRfC2r
+DmiuXbtgJhOkSdAM7atZWpbhgIrbi9OfijVA3pdvQR8qdK/QZ7i3JdJ/eHPDTooNY+wvYxEzOsA
HX+6TufYQSmISuScF1PxkgmVPQXZEO2ZwYDtnTrT2lMKtU950w1fPWr3tUK3hUAjVhs+UbnLmoyX
kP7+vGq81p1WlB6cdWp6vhuoFcPnzKmPE78BKrmpxumuJvUCDllYpJcmRiEo4DvWK3SdpBMFhrkl
ADo8DuTqEGU6Z9c4JtOjtGGSo2CigB09HiZhfBZBNT8B8o3clWd6fDl7YtEQbj69kGmDIsbsB7Ge
M38+G1M1bwos3PvW6otLuZyT7JnnilZ6uzL/m73zWJIbybr0u8x6QIMWi9mEFhkqFTO5gSUzSWjh
cMAhnn4+sJszJLv/Kut9m3VVWVlXMsgIBHD93HO+Q4npITSzBDKgiak1CapdmYYGhj+SjZw/50HW
cJo7x2K4xu85+3imaB2MovdwFZHBor2o7f3iYmSptLDbuxzGBCh8Oj0q5NFlF7tS7zG3udOHNpZ6
fzUCLd25MWSbpFTa+LmlA2x4pGGD7oyF1nLgbfELStYX8ChovKjhXjdDf+QtaXzM/xHItqUljarL
Fv+bZiAZ2602nKdo2IaaJx7zvBief5F//s3O9s9qFd2Hf6c7kCWYylB3ZmPEr4ufWgx9mltGf4Ze
46y0wAToaSo+EdpnCWqF0RezsLYqNQ9W5mw0u9k4sbH2PUB0HTuzijoEpW2DKcV6/ndV639k4/7x
e2OfYxBnhkTxJy2lMJQo9dDsz3XdnL2aWTHcUTD31+/Av3sRouDEKHWkd+/PNwDG5MChV/XnxIQN
w1+ulm9Kr/rHguq/kuTfSpIk1H75RP5Vkiw/krfy7Te3jf3jZ34C3+xPHsuQH+FqpEmPD/CfZhvf
/0R9JTAU6A8zsdf8RZWkbsQBLUlA1eHy+RFg5kHWxv/nf1neJ8yjhCBdkOwBTBD/P1EluVB+VyWB
TAGp5FcjbomyZv7JXOtMGSdTPGizlXdYkTnI35yUZTbOUR16I71efJ9GObKy7uYWtSxi7exiVjxN
Lo2CSwOOFPUDifrwkOYuUziUXwI9xSkcBRmmW36qWA1V2G6Kciq/FA6+Ax1a06VJeohaqWqsE5oh
K/EsLRhrAdO628T1HzxsaffN0KmLrt6KqsFnI+PsmS6v5rWiZFJbTipnYZfp9fCGHlgMsJE01jya
FRHGGwLuqbgloPasa1dkX2Mt40FrNXNn10huYY2hJ9lniBWEnfKgOzG+AMDF8jYxbzamDxKnAhO+
xAIDyjH1U2sraFBDmiMgf2elnvLXJHoTUttlDugx07LqfbbCv1aYAM6dHCnOtOjshY3cv3PGKV/Z
aOLuA0BMsVufidtYp9EbnhaT1KxJX7XoNqqjhYD4qL4cEr8/T1ilr9zlq2DR+yCRWYj1HiS5JDv7
VjHcQBdNm3psqXet9mwtMLpD9VqqssOuYY/b3ky8q0GxhQn8s6DyPkciHAr/6joG81ibtg/WyFaQ
yhK5xo5gUZJZ00SIe6I8OG3krVI6Ko7+0MNcnmBPHdSUY3ukZJu1S+II787XC7NcNtqYP1tF3T1A
rUIf7gyiYCRWjZcEXMVLq3EwqHsHr3wZaHf9ZCKzlYkLs2K0l/0QTndTZHSf82ysxXKOOt71YSOO
jNjqe4CsR7B2bDUa3nLOVsou83WNnJWCOQ04JIBqVadcG5qZudllb2LOc0Y4w51tlBQ80kwSTl9S
NmX5bO0UtH0JK4JkHZTGjhVnch/XmfXZjIrkFkwOr4ZTqHkwatTLTsT20TBTSuTirop3mkWbMum5
emW2Suz60VD3UVwQP8bR/krpeXOw9CL4hhTlNRtXR4BYGFbvJ+teiOA+SF3425LghPaSRpZ7je2k
RA30Qzp2Ajll73ZdWcFcFsNKVKfXIMAghTzMpo3PMXtCBouv3pDKkzTG+OCx3g3WRtWjzYaljQ5G
3eOKyxUajCX0OctFZ4cm+P+NKrJPQtkdHXxVUZ9pFSUQuugLvuUvA03mNrbyCM4rb8/AiFQfaEzW
+UdFW3Tb0vipxtRFDAoGPb8rdXQpbDkSF9Su6JFYQ0VQ4H7slTUeYuARO9G7V8NP6QyzvWlJ+R66
LRach4GFtlpLioZew5BDq5GHKictx85gmdVmhQ4nnQeCDB0te4nRLmf29DIuE/1s18Vw1yLIb22s
/QtJ+yBCEhnlIAQ6S36QS5Hvy30oUXkXCWuOpyHsreLO7Vo9vXoJ9XfByq6nTn+wJ4l7IScLUzpQ
n4W267vm2c7j/qZl/hxvbqx+bzXqoKLSPVEhjazVZuYqH/JpW3fFeBOVb+ILyxGufCdCepT5rW8s
hNU+HZZ2liab0AryNf0yxQqM54L4QsJ8F5/pTV10RTvbd5I7lR4YoPmVLE1sOy8U6yAxX12G1YWT
aoc0NRcdEbQFVj36V0g9LQch7eeYXRhh9qZaGrwtG/hb8pLo9mvQ1dGqnyxkhF5pp3QyQk7p3K3H
Tv9cGlByqKDgQx4/GqmO7cR7GLb6MU3MdlwaQaZvdBk/DTMgB2fws++N3r7w63eHT2w9JOa9jruI
XA5IPau5uH2aXltRvjD4cmwaj3Q16JtCrx5UYhWLYvDaZa+PSG59plZmmSts02Scdl5sZEiTJe24
Sgo89LF7Emirh8aSxzYNo80IwmtrWootlKRyAj+6p688SO2HJvLshD9ePb1yuJAnCi/sjdvjlOQy
Orp82nc66XZkvq6818mkbjWn1GYnElcTw/d5bMI05PrB/eaTL76JcQzuGcE5CCDR5bdMG3qSWs2H
V8X6IUsi4zgVgVhrkrGaAOQA3keVAqO6z+X36JH2XeG2BVxH6H89kREmDRqNZ/LDSMLKaJ6mDKAv
jZrybAbJzWk0wVciQ/xU5PqLJoMLXOTFg8rD8OaQ512wjyJ+UukjPbHqGIQ6+XNwlG/5EL7FUhc3
s/b6qzkEwzFppHXvkoV9wEFeLFvLPUhWQ8uh49IBxvTZkbFYACtgI5gOQPRcfqdm5r33g5L3PrYA
QCzDuMFxGmBC9/LvrgzLM6tz2U0YDVsb60TTSfvMPUa7S9vE40wbF+Lewau2Evjqj5ZH6t4JzXob
DDJ+t/Oc7xbiO21LWXfPRZifg0rPryRyOCCVrrdO3EmyX9SvsJrsVWumWOQmy7rm8L5WWjfWF0AL
XxzVuOjTWvZQBBBRnNYzP7cc0Teyp0iKKyMm1MFcMLcAE/oeE7Nhlz9nzuqGFYZyg4Mj+3FX+smw
d1sekUM2uXsth2nxD+fsf+fkv52TQfv95Zxc9X8MyT9+4J9DcqB/mhNbBoPurxNy4H5CpOSobIIN
hIU5n25+7u2tT8RQDN+zob/NAzK4k39OyLb+yXLnmZuYykxf56f+A8Y6cZLfJ2Ti1jMT2TVnbxPo
5R/8sV/MhWPRtqr0EpKHohiOWioJCVPgdD9YTvZRlGra92Fr01mQO1HEPTXMzpZVNK9p6kIPDz2p
XY3I06NFXI/qaltt+JxNfL2PIhmG97hlA7yvBI1by7Dk/r8k1hNtOuoj1iGovefRaftb19QWWgXl
VkSAUz//UGp07pTo/Od4qLDmTnnD+r/1DXNEA0ECxOS7j4FO7JHW83WK/5albhk4uAcLy/2gkj3/
VurePiImdU6plCXaJux7ame6adWpOvzeWlNxiTR1ypCayd7j432dSJK9UdOgPg+RIBQyyvi7Zll1
RLzIITLdDN61ZvHKyD9akm96NJwmr4GuHOCg/O4VmnarSuiMC08V0VlpJkBWu2Y5EEnfSBZ4T+07
PPEZGFFuGFA8e2TuCfjYLndDuXZUGL/SJxcNS8sv/K30HIs8U4FfYjTIsTMx7J0Kuusu6fNoS8rH
PwDPV1u9GmprNRWF+1DEEUFRODy5txgxM5GSIrpF9prNPZYHuwo+RkLI9RJPtcfWO1fdkedAuzTD
TBy6MKNXShqEtc2qIsEkhuA4e6d4UPMooy2k9s9EX2GWkPjt7pVXiF2Ek2lHTlNyCgn9lpZnLFA0
OLv1g8j79mB4vrasyFrdqiDPW+IIZX4xkHwpvaZ4+4IPtyJcxp7lJe90Vg6d3fpHI64Qe+JpHObc
lBcwdrphS2ayT6kILJsL6zEAOQN1fAv2Zuwy+oF1OYbX9tCmdFkv3HiIrn5bf4eFMHY7vZ1EQrWW
VX0nVJfbpEWnvF9Qm9a+lw1jxw5XZ/4cdkO6x4Is1rhr0xlW4Kq32gg4VPSNWlV16WwCzWo8jhzC
2hhVwMFrAK13mVoZpc9Cz8JB3YiNJVXO9hiP2NYzVHJPeXx8ZQ0/GvkHny62PpoIm4T3FuseWvgd
JtexSs6Q0IvwHEnWtIVRIavZrUJM7bGUjob5FPm8RijFCoDcgy2HaN3Trk7Rs2GocheWRr3RqrBY
lHxD6Xc0vcPYgn0g/Fbw9QYOht2e8GjWkxYjoU0rULWWel0sRWuEmzTO5ho36gkTDM6LJrKKVZ4Z
R7MNUKZ1w6N50oYeF+xyOurvptoOca41NHnp5bhzB8H73hFSxUJgj+Gq9BuuQJta+LPmVKMLmKWj
VqUJ2Q2lU3swi6ZYJykDmDUE/V1HyHnV4zvZCqfrWlwLkzi6UnQHNjHF/WiUNgVxlets3bTEAxTI
2xTzxcyq9PvkW0+kVhZu7mcfVJLYK7LEUAMJkD1qnZmfcWl6S1lSmpAMjvFA8Ju7ls+egHMJ7GPd
ZaRlqRAv0j7yl8pEqVRddmU59BzQ6U4fNV9srbJ2aRvdu+xH1wUexmUo2Jylia6cBedPbMGTy0qT
+nPe7ap/xFUfr3Q1BnsPxihEY5cdtJma9y4J/hW3J0r97MbZ42EoIE0EzJiRLbuTw5y6FkPKdg19
+7OV2zb2VyddQenOKemKORt1rfeIxtId697NB25SknsKYwr3ysQJtXed/CAiRxZNFx0OBcpnlF4n
xb0xQ2bfVQRhdp0WpHe9oQUDJ8po2IRUSi/bUi+WACYAliWZOBdzuzgVS/4xa8w3IkzjgkWv2gwh
oXMCDu0at4KOIMybciOkiWQyUbrDKjLn3TatlC8qQ1jwnoBb4j23VCL4EEAmYZct7xInlpeUJrkP
pWP9VmU2cRAx9bXu4yhNba/bNNIvXjiN+Ne4jYgWRHz8LynOLdPpWORmQ3kxFOjjMY/0R1w5+Xc5
2u2rZ0T2g0dd0o1Wy2g9ojxvcuwvJzW19JHqtqTzCWVjDXE356YbJ91DYls4TGJpvVmSS9qyRH83
mKI8+UYtdwNohouUDsShFj1DFv34EBnFXK+hGQkwg4DJnMPanXQQRPXYSZcqlRk7F59bZh5djICM
cYJLGJdL5/mLTPneMuKeP1NMkUrCNp4Oel4Tx0UyQvjMw6eY/V1MDMGRXxj/SDhPmkruTJXJnTRD
ITGmDl8L6PhLnNvTo6Us4uFh6jWLPE/aaOEJ+cQS37ybsCrRKl0pVl2unnK9ifjecTvjAf+ZuZmq
tF6NveCY5I5t/LkWtbxak0tQTFZzfd98t+eJPrzFZMcfrdieaz8x7K3ZmbP/Me2JiHTXki9ub203
ypTzuWW07Ysu3Hm4HTnCZPrLqEV5ucMP0ySfCW2EJYeWyu14EmU6e9qponuK0G5XrDsDQw1tlEOx
rvVh+vBb5a7DbOQYjC/fg21jc8Jpmj5cRPHYbXu9eOwH3NjgROBssWza81HmK2Kr+c2alSSn9A5d
pNUrQTp0+WPo++98/HfzMYombtT/2dp6pL7zTf4mI//jR35OyNR8UDbk4ZiaEeGmwZT6M7Sp/6iZ
Nhl358qAHwGMn1MyuN6fujFVRgFeyTml6TLdYY79D6ZiROh/mYoDJDAfH4xjAbf8s29OgEnN02hw
j4VZ+8YSuKoBFMno+XIsO6nVrcDYOYWoQsAPqvBclSOP4MbR6fldTS1X5UOO+UgrDhL0XDOsNSIR
drjzQ65odFPFbs4TlIOdsxjbrrcpGlXY/bkl3EyqYDQ9pgNbQq+KNq2kLPpO2UK+Z1F/a+3EC5eG
qXlLO3a9TY4ZatwAqF/V5jQ+aP6E23xqaVxfCrw2uljMLsVpaxrNjCobjByGk9Q5RHqNTOQuF1TN
X3GkZg+NCINXmU8Wp3YeugZfMpXWRwhGMYLyGLxo4MgrXmJ0p/VAViXZ1sj5xPbGslhbVeJfMgrq
XgVSLeuqqv/CspgnDmfaTdWN7IVZrs6quIkfrLJgVWLR0uptNhX5PsU19cWVjngxpYVcbMAWe68C
/z0fxrOvNwDgVFaMe/4WnlTnWrCKEn0HT9FYt6kVLAd0Sf4baFe3LoU7stTHEUxzHykiJTWbWmp5
K26JdgizuTcctSPjVVw7o5PPRALCvdmM/XaavPEWSHM88GCcFWnC5toi5Ia9I7iRfHA9OLc0w1G6
VpWpXTDO+JCUXYIy1WAg67blYzx5jOAgBq88Yr2lYgfMPOy35sl2lPlZI9pqL1xhWpfKjub6KMbl
wvO8vUqMiXigM6pV0lGgaph0MBGtwQeBY3hjURO4y+2UOizSJtMXbSzqjZ/k2pbl77S3iS68I1d7
+xhHysOkj+G500R1V0EWKLb2BCR86CaXbpjNoOyWRMHi5z/R/WwVnzRn3m9T71p4PKKFCkAjHdJa
wgs5oO31OVxxOJJpsEGFQFjB5cvKtSfLMq1J9hj6+3/vqGWbtOPf3FFNID1/uZk7sbKY/1fXv2Xh
//lzP7dz/idDn+PuePyt37PwgYH4wM3U+GUvZ7Gi+3k/RbLw+ObMi13qRTwiof/B/fT3zPscdydZ
zz0PDcSn/MjjT/brHrvTW/LPKo72TGIUkRfNCLMHFhCdaZyGVjqZ6HdWYeJ9DiMefnnQ/Jsluuv/
cS/n1X8w3KkqtazA1p0/Xj3hSnYyaEr7Iq2mExuzaaOZEpzJVNCN7rSxvsP3jmXENFq2ZwbtvzY2
ArO8q+xqfOIuzwmjomEbN02GWWYRGPMRKgvN4dokBFg9su6v+KaayST0lHTTMUy8sVuXsjbXjD/T
CdOZvuN3SZJhjO0hO6u4VN88zDEdRH5qNxsgfXKRItTcC/AikLVCwps9mcAfBeBUYo5bT9nhoXIG
3jeX8Ncdv00CiWFPUBLO9rShmo/68E6z9iO8TYPjr62VNaW7gMVY9oRTpx38IUZEHjU+pQ8VWZG7
wc2kmc+6CqNkXXTRgCabxZrzGusBh9FF0AdtfKxaKyPX1Rei7q8CDTrGiOj30XkKtBhzBOn+6L6P
dHeDD6gQ9iKJCt3fmJJ0wgr3i+XsDXv+LyMjDryXocnqcusKHWFEy3DXUeqKWzQ0pBet4G1Olk/5
jGtE4AYKl/Z3F/pd9LWYxuiivLFaV/qUs3zFcVwvjEj4L6i7rUYhU88oWgpv27nTquXfFpWumncn
Fers+anO/kWPLMQWy7hNCR3RfRgqEDg3ltH5lrOofjKkT812sKkb5TO7564AbddvhC3qq4jZjjht
jXDRdkm1hGcd3hRok6cMc+UL/SoZhd0YrS3YebjrMuebVg7pvS/bYSGCQWDC0YJNDHJ339Kv+Jo6
HEAwa1WrxGvKPQJ3e7DDfGcaRk7MMM1uamhLIhBa5OFLE8Sue6TvqtwPwfjolY0CthwE8qtTAakr
sthbDeyh9lnkFmu9b4ujp+c0+mGGJt+Q5E+V4hgowLlso6EK3l0K3hG+wya9gv0Rb5EyHPyk9aif
g9FnGdymhnYoY067IL9m8Bq57i2LvunZMvPHVMPQ6roRcTfTzt4TxM5nFws7Uoxlc9oJgTpkc5O4
wLHCsukb3kD/bRoyYx3UCP8L7gntWzPJdTolVA3EWHGyuj9CpXXA18l8Ay6eHYsbhdWuiexsXwWG
ewI0ZrySaPbPhlcy+Zt9uwe9nu9LewyWJNrko0Qku1i9gy5lFdaxJ2x/zv2cTV5UO7caL+sZFTB9
EUAQX/lE8+0wdNaRUsF8x1mBsWyy83cQWy66JcuYQ9JYE/7PVt0VLSCnIsGduAhr37sf07agxZdU
0kazhuTkj43FlhU5YdHzldjlA+nYRe0nyaF0I+vS+VQZ4gtIPg9SHxSzU6+favCqp5ZT1SOxxB7j
NnEMCzfvGvBG8Ao3KX1ulNseW6cKtPXQeemBWqTJ3BhFXFwdTpx7rGY9JG7o2Hoa+JtGKOc7uwWx
RUQePw+pCb8z0PZlVhf71glPuV5hWutifdEjOqyNMtqbQX0cnTk0FFArnNndR1cS77AgpO5mrsCi
xKnIRkOqbZOU3saMdapFBmAVdYgKoYs+YRwdgSiXdn9LK0ec48wfKc/srFs49uNLVyXTuxMa6sYb
El6QJ7rPDFzGkpaLYsX3pF1VZFR2PVPOtrZTCAtFV2VPpIHzLR873xatF0AYs/rDYjpmyqL0mHoj
7Io4kXGSFk17RW4rTZpwR3eZmhitfemY3yfCYBoqD/nKUQfexynkEdKjOsVhca1VG5zNyoxeTAIv
8H0DsRmsUVMLfUz0kwv34xS0WXDWCNLcxkHhNWdnF9yB0IBOlBP/Fh34NYMv6qHrMOVP9lwuGPYt
SQ9sbQdYcOUq8iFM82aUp060dC5Z3GrKvDxqroP1W3BqwG3pmEu91cIlMYbxPU57PKW95jfJopNp
upMjuIeM7dKgQznjWYKQjqnzS4pGs89RHbbCTpJHo0nlfeS13pmlJ+3TnSA6hFldPMmyC84Dht2T
krX2Bl+TRIBh9Pd5Ugly1pX0QJ7048cICXLEESOcXVk6/UGLCrWlskWdVdtYBzM3S4ZPIZ57x5HX
wUHuG2010bk2xDeebPWrG3TVV78tve9jArZ84SKQAsyNPvpsSLHJTwFyRw1/1e+O44DFDTxmu9Q4
KmTLQJPa3sffh1tS5iiwhW9gLjF7C11p0tJDHtsCsbZs11Baqr3vFDhLHTfNvpe2wfYsUOKzz2Lb
XdtVVHy1osjflrDHTiwf/KPyCZ2wvGxYI/i7oMtMYHAmzzfOB21+bm09uKR+IU+ZMbbrzpfVQVRa
eyKh5iJJZc65J/APZKfsPgMbckHYBGomYmvYiaXVd7cazf9u0oLxmw7ao1sEXcLjOuA9PiKKa5B9
SLMINOLtkNEpiEcYMN58067dxTThl6ayrbp4WWmdEz0suS0Rts78fMStg59567XVj2uiT6ylGbBt
LVDMl0Pl+W8ZtLeNnlhvdierkxaVzoMf4epA97dYdgY2t8HRvI5i0pckNU/zB3gQOA23U8val13I
irOPeer8NgXLA1WliUkzVJFpPXlIMOvBw4dHaZJDPVRaYpV0cQu7s3UgS3BjVFa9Hydd3jwnst8p
PUf0Zy3P5qVXwQPQOirVhTRx2gPRdcI0tpeFVtvXLBQAP0w1BLc8Kr1tH/OQ7XXrzg8bokBAO/WT
wCHd2u5wCFrTx4WuiW9xx2afcomeREorwOdpoAAl2RX6BUd5JehQX2fjzS7Fi7RjsVUuJyDty76f
gmlLTZH3mVnAfBywQqFssnP57hda91pgetiEWf1CQMJba2lws8xG0tdb6XgMmFPkDgI1ro+0TeND
Xzfa3gVhliw9uhuJamhiek/qpsDbnIT9wexwU1c83sbMj7g0bbnBx+9cQ2bTjZHwsO4gKKSbnsVM
urLExPwxcBM+W1EnVlI0z7RsFBcFOLZehpNug4QaoYDbXbbKWwAoWmJ4OxOOycUzPGga5ABfGdBc
udRSnwFkDHddnYYY7zMMU54Bi3Dv5BHuGwjS176qieM19oDvxNMrxlclxzXiaH/vNk28wHDR7119
LC+AI3u+J5bbcHEE3geDb7y27czErcZthd6/Of3KpFouUHH7B6Xn0ZOeVfkTPDV/Y0dystmkC+Ir
WRscp8xlWomccK8TgMWUrqeWjqTPE2zhz7iKTgGZHCIrPaQtrnlsL0bSMWJiGy6EGclvVpF6eIcW
WTsafr2whH8XKpI3Q+s3Bzb44uZq0jrBxxnPgWiMVYDhYdlGApJ3yck1YvB/mVz/mNruY+Qm/YqY
3rlMCJzmln0oMs/4An/BZEWJw0qELlhRr3Dx/xOZGzXwvIoYGiAbTa5ra3pr4vFr4mk3v4aFT5Os
O5MEMC7DVV3Cp+u3uqXRQodZjuiOeUxyg8BLGj3xsWDRA3YLmDfoVlbOcKPlCYawxDpJx341pB1y
ZCcdHGVZvsoy+l/qIueNKfqAiOxInzP7SnhF9sx6ZT1FfcKGEMN48BN1iUE+PlMkj1cfpiFBCpSd
jeHRijlpw8TyA7TpVI1oMzMPG1fcYkpS63XUzGGbJhAkiUpug9DxLnjCaVl1y+xUcvm9adLDRe6E
j0Ur3V2thSN7Samf8I0lKxWhZU1+w2MON+Y+qT1/M0oQmAQZnOVoI6LVVRudoZryZM/S8QKvOcfj
ReRpagvOCTXrSbdGa/7ro+G/HktxpVqgsFnLs0z/s7o2Du0xB+eU7NMClAsAVTAkzeRzl3a6DGg7
sfL3mlkKsbnT/45C9oe1mVOpCwLOBIjjY9YwgvnU+svefUrKxgXLkeyNoWrep5Tm4TrJ44sPRv/+
r/+cczfKL+CS+aVwwfLXfPoFD/DHSyUiSV0ELl6qZo/BFsTHVl+CqP/2169jzCfpP1/I9tgYGiZa
LIy13/9MWQW2t8m8aI/zf9zEfmPv3ZkRn5dJexW0oAZ3Koj1hA+9eKu9mVLXkwS8QKmdD9dhzO/u
x2/pv4r83+hHKOAzgeEvFPlvZdu9Z+PvmvyPH/opHgGI8AL0oWA2mcwy0U9nd/DJwcyCLoRC5M+y
0v/zrVjBJ8MmpwJ0wgJWRZvN/1eU3E9A6AJApehRFLv9Z76VP3tkadKmQtacSxst0GR8jX6/1NB6
4sanFOigDDZmOM0M79bDPUUjLekZFV5wUPrXVOuHfS1IPy7Syg/uVaXaXeMxx1rCEFu8ibr+jx3Q
/9gT7Zj8GX/7FviIcPSOsopwTdvQ//ScM8eOTmb67t6jj6W6BCxyL/7kcptDZHeyhdFVDwlyiL1O
mBLaCDesVjM7Fizcww+/LI2bNBxfNOt69Arv81Rr0XmMRd8i+EvjtYjjlmKKXNX0FyhK41a5AwLs
gqnUlxqRzlbzd30WTitbz8o2Xhl0smT02ADZaJ5iumdYvWmA/paBk4t7H+L0uGKTx0EbW3Rw8JvO
mO3j6Xpogke2A3HTkaT1rSvo2O4pqDjn9I3gXM8GIMdK36fiawHK6B5AX0Vuyya9RXPRfMD3yYkZ
GxrC4vxAzjmnaQIKPTy2ziImJcDtUfOxKRuKXcJI41Q5NQcRpca26yz5njAgXgJ6l1ZuKo9kgzhF
uRLdI6E4IRiQxGTXEjgEmT5oSkNEmVDsczzIZ0EdFcjzmKGI7DDWZqO61+zgVbdSudASEt+rKcvj
F0hetbfQO6dnTq6029RlwQAgaZTrPlHDXeRND3SV5JdmpDOTXsCSxFuPNLXxM83+2kjCl0EdcwR1
CKaz2dET9173s/pekdcF1utzPFeTRyDcYt46sRaX1lMaMVAN8BQv0yTWGCXMjQjy/nHUdQ7ZALf2
g1s7WzJF5ab20AWWRuN2S4kFZgZ3GQyx9OYS29IW1qSTeIYtssfH0i8NEbk33nVxZB5vNikwzkME
1u+AcOIfYoNRjFJiPX8BkCcfKw/jhOgND0xEp2HXkcl0tkpzuLOU7n1EXuxubGbqNd59ov0mFG1a
VJq1mVQtBI5Y2Ru6GQaBWFDHbxmXPZC2Zli2XGmLia3Bve6R3kFkVkenl906t5MAa3Ocr8lXlyg3
AAkoNLUgCxa0lekoqFGTxFzSTeGFm54V97ichO2+OPwiS2AA7GL8oFsTfTTezCiNycKO4zdTROFJ
gKNe+cPQ7OzaJszR4oB5ZZMDcDTEjLs3lZs2K2p5x3g5tR6NHai8OPU9R0p/YYrCM/Hmg/pd6CCd
VnmUR9MCo6j26CDVgIvWcoSmoTGOAWRzZz3wPu4VQT+5KIw8vovwWFB4BVPDooF8Wtpq9lIp6Bej
6VCA5If2e0FemHhl3jdkz+rybubC8/ZNIjs5JFOgrgXk+P1k/nbFPkpqxL5KbfFsWAAMqMq4eeCT
na2XVe4+a5unIO6nr56aALX30t4HLqxjDFV41GoDIAJ3wv5VxZi9kKBcICJFNJXGKkuaLFiy1elH
Dp6N96WkDapbOaIBEFKRDVZn0g72HgBYT3IDtyN6h2rj4m6sMActglGpfQWZGmQ2NxGgAVinLuDe
XQDiSWReCDL0N7dRBuYEeh9ZaZYyv0DeJCJt+hSJYUKoNHwdBnUVNZ6Zs8vt4FjEpBQXXZgXzyzS
xH3SWS3FQLlpnSAEijtNtNj9vdn5n8wZAI8VXL4yusRe6XNGwOUaJbc9JwfU5BDtNuP4mpg9CtKc
MPDnrEEEoHxV1D2ujx9RBDTY7D2NQG3hBZvDCpi73KtMxlx7qSlUm93oJBvMHyEH70fgIaKvp9nY
cw6imSiHGQujfwWMgEAx5yWMluQE2tZq0lyNWOmcq9B/RCzaOW0RByrdeL1qHigvI4wRGm58MxzT
/FypIrn3xqEwdrKR0ZVoXF0vFPTyfGlCbftSocIWC9souTs0cwoknPMgsQgE0GtjUKeWJA7hJKN3
YhrBfazDGU4O+L1zusRRkpeDbqG+c38P7hHvUbY9EvjUvfISUaBPdzb35k06WpDBM3NYi55UC/eG
YZ/OSRco4QZ/46LjPs+XPMPjjZ4GiX3RTdAgSPETl0kdkjPGjxCNN5pzoEaSrcHEjh9D4Zs5trAu
f3xs8ArjY8E2GtsYyo6pDG8tY/edI2C/6n1OupkYrOf/y96ZLcdtbFn0i3AD8/BahWINZHEQB1F6
QZCyhHlKJIbE1/fKsvuGTN+W2/3cL45QWCoUUAkgzzl7r41LojsWDJvvIyezOGr9ze617QeymXO3
GN0NqQU8crzqJlVhghMIOC/Y/Y3vGQuwttqIQxOuUUdP8VZ5YJtcBs/8g3Wx78BGYmKZtSEJnIS5
BVNkx0Sy4EoQ/IescuNroQ1NAuDHtev1brUl/AHDkxdN3yZtgoJeFcSibpe93pe8V9osxSr1nK17
8VC5Fz+V0taqAQoJ1XToiGsn1PYsz8nwYVnDGrgkwxnKjbFtRM6VEmTAxQtWjhe/kLLZ9dro5V48
X+ri/0pBxCZgUbQvTF48YmEWzGgx6HTvu4uLDJOy+AL8qnxBVMHPBVXBLaY7A57dJ2X6j+WSePvi
4k1zSHNbtw28x/Nwca8hILfvkpJgKbZY7VelbW5SG95wgPF7QeLAB0e0TPPV8fqaz8QmZ2vDHE1W
3BiBttGF/WDdDDzOuIu0zS69OO7Yd+G+q0KM3BvGheUbAukvg2H5sacsB8dUEXWnAs9QgEgzNJBq
4l7LtmPFtIvUsL7+BLFJ3rZFoR5c38qx3EymE5MYiBZTEFgFYZn2ZzTzssZfewb+k2HT4xa70UMK
L0bCj3B/pq6m2Ktd/DUgW+IEIeI3nC39exj1Hboi2ncnxPsgXFBRg7ZighhRP63S3YhZrMew8IOW
nt7o38jaXN0NJdwID8lYAwQiRTHd9Nbq4ePnOVJsBYkOwLujQny2C4aGDxPwe3c/8tIH5duudDpZ
A8kuaiv/NBWCNwGt3KY/gEtyl3iZkwzvfOCy/2orJ3wkMt2N2z6AWOWizr0ORcmDNos016L1q+JM
H6JcaIIFNWaocHkRgMQ/YdYKvvZJWOxbH/fUpgRV9A10P8NB8KTNvh8EAmuaveSuZNbKK4OM1nGf
1511D4M4q0+QTaO7dAxgWzWmm4PiT80jYdGVuW3ayaD9SdprvIx95shrP1Q2QuL/L+v+N7IAK7JD
51dl3U07wiT+aNn9/V/9d10X/ova3Mbn5vzuH6CK/6Oyi1wIgwGu84AEW2KMdYH/h9bKcf5FJWPD
5gvxKxBjjR/iD62AzQdGVI54GOyIwi/6R9or50O3wrK4wXEj4JigUgyQr/+5siNsdGZKZImjx8IN
46IwrE9m1tNXnPLuqu2LEIoJI9j3wQiSJ3DpMFHqJjkZIicEkfc/VgUQwS3NrX1J/K1+p5A2F7Jf
fwq7mt0DEUV4q0wZbS3cQndWA0+7EBh/iRapXlzw7zumDTl9UpRGrelCwWjsYIpFj3raSk3BnK02
1gPPIf9xbMblb1zvHwQLXAEdQQCj3QaygHTjQ7+mYLNGoQpvl63mco8xINqzZ4m2tpT6vPjePy2R
+98bND8HFn9oRV2Oh9zNcV1EdjrK989X3DaYC9BP7I6zAWV5Sat3LXXW/PM/BJL/Y3H8wY6tj0Qw
Mnp/oIq0Fj523Fa0oitv9wpPCbWfzeObnSTcHXiE+SNUF3evsiL5m/bXfzg9elIB/QIWE/R7/f9/
6rQR34EPkt3ncfT1gN7QtrMBL4wXj4sH2O8fX0yk2hRTOmTCDzRx8+ejpVE4501dgPAyZ4/2qCBl
EIgB9oCxip5+fSxLdzl+arjp6wlshoOA9qfr9hHqv0BDyiBP5sc+Wyp09Rm1fNz3dRuHwsLzAXby
bqScv5kBFx/AVJFmmA/+3zVS/3qFNaQcFKJJRyhgnvznc67QbShiUYpjPxIJFPOiH0giTZKnyGfM
/zcX+K9ryDMtvRsOPR2g8bHzIyiUHSn84thZ6/rQhmKIpcEd3OFxzsAj5WjkgyaCs/vri/2fTjLw
LWIifZ+WmPnhuVSmBaMen1gZdBgTm3J+zdkZZ8LdcobB/+hYumOLhUL30fh5kXB9OJabG7M1ZRHN
cup5LJcqACVjCnWdqtl5/vWx9Gf9tIYux/LAdBJ7EJiu9zEwvKglNQp7t+Oq1tmKW3YLpyp3pj/M
g//jvf+xLabPiU43fjYeMixX+8+LZPSrQfjtkkNw86aC3Qz1xIYBFpL3yfEeszyv8WBj54a0QwMp
2VFpZedfn+uHtaPPFaMODzrLx3Bnflw7FGclYjDJd5gG9LLW1NNvWI30nDiqPrVpSDnrO+pvnueX
S/jhEts8goDQkP5Ca/zDzzmlPru7JICvEybOZ1H49YncI3XbIVPdC6drho00WsZls1oQ+gB8V9Nx
RuT1Gz62niQYLGenMmmwOWtJcQI68pSshfHw66vzn74nUhG2BgG7A5gdH5qqpeck8xoYxgGKv/+u
1OiK7dRXlFlJ5c8+ellKsI0qjIBxaDuXZ0hcjBKcJkmOY9m615FEiALZwbnVY8fgCrhnW8Qtmq9p
/+vv+tdVGzI5cRgzeOxI/iLQJtiPRkA155ANTdQCZRouJbXLIHe/Ps6Hu54VA3qGn4wqREsXP74b
c4MJUmIM+bGdCY+Ics2nb8rWu0bC6z3++lgfH+eXgwUB/WONmA+jjwxlhU5lYP7K47wVqHXCZIpx
gpApxq2CMUenNSyQUK1xCb4YdZPuKWnk31xYy7wIIv+8XBkSmgGhR2wK+DofXmGV6AybO4MY6nEW
6hhUNg9TGS1M9dOxWx9QgZvvnob/58DWkEh3GamyeV4KuJA1kQ0DgSGnaBzVPX4YkieGviAztIdq
DDOzrNdzlQ04PQFWfVorJ/kxYbx/YSi1njF6MnVkRus/Bj0ZDza59teTMHngYrWxP10Gc37WIdkE
FnCTMQEfYwjMBnDSeX1QaULiJwq86a4WpnyrEmW+r+S0ndHsUyRHS5P8qEPD605N3WNearCCHgB/
MIsvqHJgMgZC7xHa0jU3TW+7b1mUWN+asXaeZyarPVKjS/YjmPof1STdOa4lJAFAWkV2hndRn1yP
R4slpvx9zHh4t0Pq/aCzHNpgH9g2Uo6Z8JDnPEpHBBC+u59dk81QExCjFwYwuZqiD76E/SzCT/jL
WG/c/Sm5zW3E4YE0MFe2B56d5jAGX1aoBDEioPQc6H87UOiCevGgMPb5TMJAgDr8KWoddeY9U730
vZrvLpc38Qn6sZvMfOgcdI2QCoMqO4KU95H2EMh8LtOohn5J2BGd5svTarTUtZArT6iQkMSvTVuy
IltzAXFfVdZ6GPOOa6dg7RHLYJrZE9BH9/MoTNjGdmo2905pB9rQxecg7cjOvgTkABohfxdmBC46
EUKl8KqIyNqgXfYeIYg4z2EzCXtj2FzbmhSc9yqt0b1h8HujzWTAVPQGUkQSAlAfvJlG11aWYrk3
p365yxEkZXHgWvnXypc8mnDpv1jKdKudo9dhPbfJKRwx/G1VRp4lYjYEdbFVt+tVM1WspaBGvpvO
JOfCltZZKnKYCN7xDAZHa80+Z8yQRG4LToAucDGTHTCwwHYQJrq3TOv/2iVk9Xo6G0Mk2JkPIwxc
0pVb44khOhfMTF11Tg2m+Kh7dtFKow6vyHKHKKO/kgXd/nQGxNxfpuVGK8gaYIxu6oE6wxN3i9uW
4Hc9brecZj2NyGoPjh7GpzLYtXo83+tBvdIj+0QP7+s12Jd6nN+TR7839Yg/1MN+VKJ7U4//caY5
saklAbYWB1haJhBpwYB70Q5wVe2XCD1BroUFhYWiVUsN8DK3IGKRH2TGCH5DSxLAfqPU0jIFOIxV
rLR0gSwIxl6oGQQzpzNMmjuBUGODo2KJJy1+4IXjXHl9/uwnCEOUlkhUaCVMch63nZZPlFFtbkst
qcjQWeKfQGaRR9mnAd1F1NlvnRZiFEbtxMrHMGprmYZhhq+9pj7gEOmqrVpC3mpjZ3+tUXggOCba
Gs1HpsUfEDSfpim5bpsgfZW4anYZwZWnrKp5ALt6j1Tb6tbPHecMXKR/sPJqOBlacLKu/k0Z9AoR
ChmsF00KDxEUKpiCu4OyWkjgxCEmJNprOYuFwNzaJGgGb0av4gu1lYv0ZVL2+uytrnO1zBU8WTnB
7paW1d+xUXKzePb14Axl7zMZMekzLcv5UV3kNu0Aa33TTas6l8Hq7JIag5Bbwqsv6lwcl8qHX9pH
NQdlF30Wqfkp9Ob5UzArtXPWcdzp9w9G1osWKO/6+n6QNAUD7rTqyMiSrYBdtgDr0RKlJaKipmzQ
F/kXqZHbzHhXE94IQRoFh66g9MHFUsa11ikhiaXXdREvic6u7wZTvgTVCi+bQdute5E7pTCpilhe
ZFDMNLHQam1Uo1VS5rgMV34wpp9lkc7XDmIqqVVVBWxtMD2AlL865PAkG+8iwZq0GquJRHbCv4lE
y9ZqrXWqWZgFewdKhMp4II412NVKQHpE6WXW+KxHtwl/SGSV2NAbCwJ37QWfl4tQzNSaMVjr2NHb
kf0YCQeHbl0RUxq9/yC03sxp225rSDRoVNARaV8WwrTOGsX3Dl3prpsLRQyWcw60ki26iNrcyLqh
j9ywhUHxNgYV2reLDC5xEofiX4vjrAydnJHDrbZkFZ34UYEMeZAMeAkjrYNv735bLno7QFTHpW+G
OGyhQaIJYUCgBXqK5NH9rFV7vtbvgWtyn0ugWvepHByoPVZxTAoUf1zBPHbqadtPibWftC7QiJqz
T/tgm9SRfZ/2FYF1feDcRFpRKDrCGxKvt0j0ndt9pYWH1YrIe5ScEg+afjsNWqEYXtSKpRYuZohz
0Z/MjIbSIUlRtS3O7ajFjqaWPUKsaP1Nd1FDqosyMi+mal+VTfDFK32aOFpCiQ83bGFuuhUCLDSW
knL8RmrdJWHwSDBJMGKkzjybdzrBsUJ3Jr1bKnbcZlitKACs9lRpbaecZHeei7q673xP3oXDshyc
ntjxbY4ytNYS0VmLRREahNetFpAWI5YvN53q9xKvASTtLuo/uxAirnwtP40uStROi1Kh89BLIj7g
JRi6rzUfvRN9y/gg8lYYtkOyTm8mIwngUlrumnZa+RpqEWyfNVAvC+BkQJjzrdkyjffGfFfW9rfZ
iGCqo7GByhA5w65JU3VmfNe+B1YzwdUvmHZEvANpwK57pYW5DN7kvWVOw3shSp7ZZL8gWk8iUaYE
I7tAhL1naY5NMHyDWRJCnHabJfuRGYCpZD5UBNi6sqFMksaP3s+a8+J19m0+e+OzkSbTuyvy8Es6
RqLZaAJaFS9Qx2l8ezA9AqL0mro5GL6rTsxbo3RX+xNRefilTdwisRFOcNuKXk8u59LasotC8GCr
IJZVT1fD7hOwF9Xi8K3kcnCbwjy7c16hNp15ZzDKUvW2GkffZ3fZZuTnFP1ysNBenywBsy2Wrt1m
21zBig2dwiYigaS4oxctvEYsukObEkResUWXaDzlxN6gQoOd2fFS2DtmJ0/dmo/fOmojPR2pyJOo
uQoizL8mtl7KdJSQugWdjSqQ6ffBN53kRXm282bYnfHDRvpxk4RQlLxmLQg54WMXd4merSafNvbo
ia9J5+ZsJ81oywT+mY0x6t/Eh8hW9p985yVlZrtRK49XPBUsqvrF9BpzYwJQDyayj4qgWbcmsjos
fjBWG/zbwA3qzcLmJA4C4oetRuC7p8bGVu22WzLj38vKzpqtQZ0MjE22vCrTA1ZH+2r05+8Sutae
Wt7d9gwNrkpQNduy9k/2UBPTggBzU3vjVZgSzoB13oiDhOVsFouFf4BU9dWCasIHZ+0Y7m3Vl5u6
VtUeQODy2PtkA2DeSM9FM/0wOsYM/UrMhz9N9glxoLkb6GZhuFDVITJpD9jLBOGjE+OewHXzvZRA
DqjxeeuwETqBe3PBKub9VT1LGBpyKW5Ka9mXcNA3DhuuLUW1jw10uZuRJRFnuvgHT4DHNusJqXZP
HCHwfV4QbXK/WAPWngp9ciiH71IY7a4z2nVv+bnmF0ZfhSIgXajOv5YdvYOVwQfovQfANm+5714h
YVPsU6JbCG+n2ui/zPV6NxKIhr39mVDKM49cGkaY8q99sf4o+vQFC96ngBTnjt30tikIYTFzXKgl
TcpAkpDjYVpahXaJGpb33OrkFbO135fIYmNF0GscZvax8oXE0GBeFWOHAiGY4TP43+oJCLxd09Xe
eAYVQTqPuC2c9duCVcAH/8vst8rnrYpU+tnE5AlQWISYCgSzL6UUpI3c2Vvrburz12VahgMMzxuv
fzbDaUQY1Ee7bMgfAyfNDsEclcTZTeOrYYtwt0AwPkzUMDfjKIwDqgJ9myvz5Dl58OoPhILldU+i
9pARi5f3Pu3RudDlRBARW9gCpNiZaBR05pa/3sjJM8RVVi+fiAiMfoOQooyT0VU0dDZlNITm3tbO
gGum36StQO6alvvKFvrz7L4s3gD5+DONC7RixxS0RMT4vWT8S1fThe1tFiDd4ZSDjynZDx0CZwyM
WwleI48HXBA9Jiuapv4wU3KSL4Qe1E6+hGmZ/BgSnxuQozJi8NBACLYiFFJk3baURSnLfoxbHi/0
mfRMQ7Vj8mVMKRAS1OFXTWt7cOlW8hB5x72EfaLOBhkWxIzCQJaq983bwvDyaSd1EFc9BjyW5qFw
tsTwUJ0QCDR9L1Z7vit8Zd2YFt5GKxVkI5ZkoKW1QZM7dQPrkzV4cud7gkqECaz5TtqG72E4mnTJ
G8lWbTOvGz73aL7jsDJ8c99Zjjiyt+ejIeobIBUp0BnPIrG7qMtN+KZf/aq241yw/SPsu7v3BJxT
vDfHpmPcufLKP9rlwIt0cJKTk3k0BXCXn4lVoEegJzWX402da+wUypFj4pP8SZ0w7U1i4l4vf4Vw
FoB8PnrcSwhr4HnrwSaN8G2oJTXYImy6BKEz380r2x6DYpNZz9r4j1HJxcRw7hEtJPurS6OY9B/G
KEsbxmNJ37jCxgVXOM8ioOF8xTojo81fJd7E2hs+t7nkBEhXr5E6LSuqvBFVPWrtV6LD+dWbktTc
BH/OUXjNcl8u7HdX3I6HtRwJze2UkoTxcF5EnCdPnUfZ109ZR+qbKvo9WzVq+3GsAhFPZTKXUO/p
itC85GEABZz5OiyB1p28/lgm5MGz/olHvInatHuj+ZcThF7QUQzX60iIAU5QFREpybsD6mKTru2V
LOfZval6ad56CEKu22JlQrZ6NK+StTxd1p1B7OLVVPALOCvAQ5h260OGiJsyCT4+3y+DlWUwPKYp
Qpn1UI36mlQjUzaLP/JbLbdtQJyfT5Nyq0NNznZjNXu4eBK4HnbfQCWgkao5jFvMX1e+ywrAXsNn
R5P+wKrwH7ERGDuE8mGMFZ5+foCHcGkC85V8xJXMKVccg0b/31ZytSx/YcFaTqDOEx+0Q+AVeSQJ
GOZrRjwMtGucWvt8YN1nBttr4vQINLw0nmDVJz9Wy6WpVBDp66x8aLEY7RutxMaB3mhPz9LGxx9Z
c3KasqR9SzC53Su0bh0cd25h1xmZTc4yOSWd1b6VwYAorF8MB47wVJmoBqrE+kRxwBk2SEQ10z4t
2QGjXdhHTW7fULeIz4R28xdq/LKnseUyTQPhtnMpIcHqG9Yeyuy3GofyW49yv+NVPkynSqrkKGm5
1psxNIY3/LDb1KQjJ3v+XSTIOODh+z56w7TNcJRsOtl9a8wwAslF9PQw4a42Jb+OlAk3+8IdmIxY
JgfiJfZSTHKXtr46O7TAz11N1qeY0bJuV3+1rqvUtu4ax08wVDh8c0nl48UNj0PcDB7ND8aiuKn1
Kpg7WnNe59FSgPZBEk6IuA+X4cgqCVbzHYMH2a4EobVoRLpoH7TCS+KW6hQFIM/HyOVKQZc0nrQP
6keQdJxwJPUaFCYBGQFJhidEZkS+hhAdD0agM5nDAOdN6GfT99CnTsYuay2vA2EKX5cp1CGPbMgF
rdQu3WVsK3gzkgJ8g5exuc1mOT7l5hz+1uGx/pG3C+phL6sUsV28mdwcy6HyAoV5DWTWcYr65Evh
6zjYQcCyioOWBndcdfl/Z//+v3797/TrOq/8p+75X8jk57e8+f4n8frv/+IPkYMPD8bxwfs7NvMB
1h/zgz9EDgExiiHvD4ToJBJjh/i3xsEN/uXij+AFDQoxdLBm/Fvj4CJ/8DSfhjFyxEAA+cM/4CF8
HCowTaBg5nOYRaFe9z/MgxSsBEcqrSBIdiraeeoM9einq/H3M31meYg8PC9k+8hXRknx52kbIyS9
OYzWw5Q4m3INsccRHuVzSf/tGfg/HEWf6E+jdTBuy+JlHCVovg7G13b5Lr1/Jk74y4l8mC0HeetS
unOIcX0IzAeVx/36/uuz+KC30ED7S7gAIhbSfe2P42sfeSk5CaE4zG5ILoZBUZN37UNd93vCLOu/
GbD85ce/HC2ymF3hqwDC8edrFizegos7EAfVpuxNGA9s8jpYdlXaVfGvT+w/HQqVBWBkj+Bw6vY/
H8ocfCKBFosTy8L0aSncfpMWk3U2JdDBXx/q42RVX0OLbjDbkyjiiB9+JvJgTIWBVBwa0Yw3ZSV1
rgz24WRZcR6mS70HOqb+6drgoLZFKj1KJnwYHw/q5QkYJBjfB1VyFUlJgSQhaF4kBv/59fl9nF7r
87OJEIDCg0rG/Yu1yTG6tesMcahVRgxXlZAmYvRhcSxtJPuwgPv7TlkLqU5rdh6rZfmb4+tV8fNM
7nJ8ohSYIuNUsz+qD1TqdplZpsMhrI1l5zecoN/Pz78+Sb0ePh7EsVmYWs5h/oXTslitVDKyxUHK
3toHc0bqTRo4yW1lm+thVaAcpxFQYCsQ6//60P9p/TgwcFGY8cyy9MP/5ydJ5LmLhb1YHBDaKlov
Hti6QpNQAsMEP06J6YFOkcnu14e18CX95aSRs7ucrM1LwbI+6s2GyiCmYOrFwTMa8a1F+THv2AvY
O0ra9eAl5DQAlmLjVI3szgdzvFoGh5+AZsceEMC8x+IrXuxsdSzSfbAHCxk82F49eTFl6HwTCT+n
MSDM2JHLdGVNSfKI/JXCK6jH4gkz8IJUNCiuB39istbSJww73I/hQEKDNR3GQmxxJcBpYC/rx6UR
ZGeSQhWM/7Hd+Llo6SWMVAJmFVybGI0YDUP23GSeys5mb/hs3SpMFCYzEcAuANHTemShLrKKcbuM
N2NUr8+55I9EaBPJFPTffCKgkRnUuLqNfoqHYAUfZQ83eHzl89Io92EGZLY3aFfvWtJuqXDAP1aj
5V4NJc/QYOmsc0hzb0ce3ELy7zJ9cgK8nC57wZtgLdSuXUMbAIgarHNCOMehpS+4Tdsxe0iKaf4W
SfDzwD/ICfOThWUwYQoy8vX73PjJa9Yh4ooJNVyf0SV4Tjyv1nchFqPaMkGXP4zeXbLtUlTyhVha
8kcXX7oPE54Wkr+4wAi4zi0dOrlhJEsghfJ8HAGJvAHD60hsAER1JJACoeQSdUW3VgaIjwvjtkjd
73JAkDwrOf5WrMuzu9rfI8jDXxYbXKY7GvmrhG5wNBUzH3zz3EjN7H7XxXC0yeZ+PRQ9T4yCuf5C
x2CVL6PJ59UL36NYgvJUR97wkuulTypWcF2HY8ZmfE52jifwRSFGBrFJulraOFMciU6Q4EYDBCfL
Sj8YGss2IohsFy7KpAavwvTkMa870EfhAPbqb/u+kPu5DstD4RXTY9mu46MEF0mbKSKCtIQXj/0e
aTcpVeUJRQuodpgMuwnRyF0YcTlJm7WSuGaME9tsm27lTHrqsWBCe9VVoMg2C5z7ZDsKCiGcMClz
+dx8LJqxXDYEAXh3dmUV+yxNzb3liuQ9gXMMDNk2klt7jhgvAbIJRm1zGGEdJO4deCA7Vik8D+jR
7kl1or/pDd3XqNfp6Eedf58YjrFHle9A/6jTm9n1yO7qKY2wTaA99yaTwSu9x2MvIFGM4wLvE9Ze
8i4RH2Dhmlu5cYzR2LdMgn+4RRn+oLMttwNE/GsBKes9i0xrhxXfJYWDvKudMUj4FRDquB4JfNXY
WpffKsa0xXaYlmqXpcgUrMFSh5qom5sqTd0n2gbrLlEh8BjH8Kx9CMNn7+EJeg3tZMKF42UPZt2b
hwnwpx+740JFH+QTMxoGHN+sErhxTyTg7egs85sgKvncjGl0h0/HeaL+Z5yMlwlCTG9517Odqntn
oieEXyW8L3LRvKnMmx+EUsv9UmTydgEycmMtVNLghr3rsqMBY/XetAWV6T92OEhiiS6MqAua9FuY
ZRygt/TDq7IT+SBWE/M7sRhlsIG04cVIf1rsfrP5w819WW+yqs0eeyiCv3mrPxysiYcQgcTDnqWB
boHcnqtOdcNetjOxHkMHPYINJT4I0+3BZPjYVbK2z55Wir10Q/Yln+klGQiOCAgiaoL1xLdNn2yr
XU+qVP01Y0O1rbwk77eF35CD5tVFdMT8Ta4mfjDEAGl09IaI9ghtBKii2naYlTnAZJ8cui0DAjpc
kSl3pECI4+8NpawP1RXqe2MXJGOC/41Eu+2USK7DQnbjxqZBct+wCXifeyl5jE3lQwXylUBJaDqS
p8BXUs5WYi+D4EAQAOwvk76LjeDs+tIumdu8Cjch+qq3oWytd9xpaA0qyvYfkACqFzUQ14BekF6X
7q7Yje9B+qYtgmCspg/tBboBhph5CBlpTSFW7B1r+BKeA47JSvVQVh+SsT9NVRqw03ZUNmW7U+me
eimHz6StDzFlL3/VFY6xA0KkzpdOnj2k9icGQlS9bta+THld72U0NnuacQkmfcvkXa2JwT0TDHPR
dX47vmEGlscQ532JA4pIxTApTf16h+GjxHQbMW+iUZVB/BVWlJ/9EvuSZRDEt2FQvhxaxno2gciW
c8R3A7GWrnN9gk1OGyAggnLU47H1IJuOL2wu/nogstF/tLDqvV5EGrmrm7IXJbfXhQ37GZ++xdqN
HBY8bHJa1hAmiqCXhfHBeOpyHzWnsfDThw4MzTagAzpWTvbbpRlU6kZVLXzvOoH5TX+C5EJsh3h5
CJ8P9xSi4uh0RvkyR3gcm6anBdn7xs4jEobxJ03F9NI61i+7IWL4aRRAOmafRq9j0TVpIyaxGe3k
e0co982q+2rXdCxwzDTlaWVFb9FvglqGS/C94B1+RPIB6ar01xcWUnrvZ0Z6J4sxemwKJri+i248
F4DWQuH4r5JaVG4gpRBsPzdsxS9NHzsxlnspy/VhNczp+9QkxnMddAnNW9BfcWj4f/xOpVySH8rk
yy6uM1+Zbmfd0go1nlJovPeYwBgqVjawSm/JvzTjED5E7bRcGThrPzujcj9PwnA/F16nbnlT+VdZ
nxmxIvs2pq3I+CBJ2vOaGuJTC1BzZwt4oiRaLbeXqy49RDntEIZ3tg5vaRroTYBYron4tTZ9C/am
GbHptSzEq4VEkeuA8emuiYjqrZV0dh3xQnSKTZebOIjUaaSFdpeEVnpE7cPE9bKW19BC4Ge4wL1o
NVyvxGncBkOT7JhgpmRv4Onb0PIp78y+qI9A3/zXCHrcXiaoaglZ4WWIA4iff8WrUA6gBi0cangs
IwfShqKd562W7kiidirBkfFQUEebiPS7QKwreZQe0R2IXdSLiazPI+MY0P0KRJl+O+AESIkFiVNB
cUeoCv4mh763O9aMD+YVN3QwM1IQ3XLXBwOv7iDDBR/AdUHPv9ZBGduQFfNNCH5vx7tpOkYChcIm
cQdm35IM1W0TNO3TiAj1auSBwx6IWfA1Zn951zMxYOLhTxgi6N2q2epOMFDmK5T+JKgS+2s8DaZJ
cw3vITtmlyyHamIAYKYDt6b0yPJcL7LscOoZ9nUTDUirqV5Mpiy7uqMp7US59X7RQbk12hZ3ns13
wnHonS459CHD1XJBBCO7HGE4A26kfnAmgpM/u2oXSiVA45PAik1sQiNXRz4+KDkh4ts0g7M+mD6T
UJxqFW3jhD88uWRaw9+iqXszSgOGO3/1vnDwrpHY1SeHgbCofW466xETGvH0pCfqM7oLsgVWSuRl
txb4wGE75vWjvZRih2yl2a1dZuyp7aXYOJ6yv6pGhURSN/0jRG50smVuXDMsvx/x9YNYYQQ5F8b3
sIeOa7nNK5QoeDOFSm44DZA+ZsuT00sHcRWGYt61dGD3ScLIuGFfco3uT6AM7c1gxw4xY0ZNdLfM
1L1NG3JbDn79LWiMb7T77xZ7cK7sZa71vq0/4hGE/rPmT3ObrVsRGil8L3KZpDFt0aJDKUPCwwg8
fDUaDC+wdVsG80OfxBAfiQBxmDWaoURe43WkyAUd54sf1WVXZRO8C7Od2QcRlE2WbkuipXZ+XiHq
bp1phK5bZF/TcfIO5WKh8lMj0ayErLePHZaYFW8qWshNbWfXWeF39w20ulcjLZsNb/Uah2DHHH4K
EIdaKOTiKuzK4zipldjsqNwTbTUejAzkQExcp3vvhmK9L1JfPHZg7HeIfwJG/4uoY38FC7YEQsP9
SMuuCGC7mvqSbpxZ5Sf4A4rZmuzfI7HW1ySHOox0Ki8S8dymzsx0eFzK8npo3tnegyKkHD9b0SjN
rbC99mHqC+jKdjvO98mq2qNUDJgKIxuuZIgayq5r0mNLzLd4FQW/YowH890FZzZvJ5Iq7lxLFg+N
J9urETfUF1+wv9osVmbfqjCSX8AWBCfSWpvPiQrMBDTm6LyY+g3pW3XHtCvMDkvTjNdZHrogeAb5
GYe9d1hkP58qL52uZ0OV36RbANvKLH5cshmT+yno6t/qgUyQybfcN+aoLfZa6AgnCzbwjZBU4D5W
IeYcE4Q1hnoAipUh3WenCeod0h7ofCSSZbetob6XUxC+2m0A0Sxaw22aVusVOs1iW4DlA5YAjXIr
MlLVN6OxgNZWgidZURWHopuqTecHkAUr3rYnRVWBgtxZQTaHcTpAEcNO+gQWiUw3SUOLp/yGnm0I
W5ORdWl1n4VTOHHpM9JBMBL02NrZGe/byK+f2rJub+Ra2UchEG+wn6+RRuHSLbtwJN13mI36QLnk
G9+VrBCLzUQzWKMfvkiDID7qznBPFTNvbCNPnhmEyBteitU9W8XibbGc9rnoy/61G7sl2HcGbtZN
nvR5CWlAx0IR5UZquSGbB9ex5mZ7GU+UwrdJ1hZzcZrs8Xs6h4zv6ezeLKCHrh12tt+ajvgnRdhO
7Bvl7dpOMAoGx6j2ErXhloFwe1NOHRkB2FblLY3A9LZgMwRQtiqGXRh6PVo/UJaDIHiC+/83Ah4w
XPNOizYj/luEEpKA9XYY70t8VLGLr+hlEcN/sXcmy21j6bZ+lztHBoC90Q3uhC1ISrIaSrI1Qchp
G33f4+nPB2XWuRbFEMPnTk9UVEZGZaVBNLv7/7W+JVi4wGtrWerd1YXIv1MGe5FR3b8giHyYWqSc
G4uWy0qh27KNyomZvVAE6MU2eQD4DrIEaWh1b0AhBYZoouALWnUzdR3B7HzxuL9zuQ3AmF/pMcl+
C0KPoVcThOUSCud/p/tUI5dQ84UhFJAb/mAdOeqwniBOfpmzmVeF7zzLgXh7tSA5mT9Fxy9TNg8y
lD+sxK6+dBS1MLR53aaL0b3x3Mbo2nGmfttVFk+MUIktyBEoi4rDQxGe9Wx1gTyGXQ4/ow0ZsJWD
YTtjTzUGprMxFGPbiEC/5QzyxIQcfxmKydyXqEsXTd+Y6yLJvNfciadlQk+MMqGIbkwyILEaK5xi
dEKZXSgx5dLv+uw+g5PBDleh3pw2YGHH9M4LFfPWKkF5mpGp32hBJ35pPjEjedQX66oNiU8m/eZL
ZgzBVWLExoOEU5UhYp4IOPoWZUAygrjepky3664gy31qBvXO81qT2BYMBXkT59sR5/pDw4y7aAes
8Y7TqdsqaY9+S6TbYKnmXvj5uG366iVwMsuN/IAVi43gnolUcUmI7q7Yyln7XqLXqv0yZv+bZ7/a
JupCiHTFd4Hu/1ttNy0CIPKT4++5GkXqQSta72D3XrSiWtLzsdX6sdWVYVwScWw4N2FSEQ2eZyUx
5aLKC2NTZpSRl3ZQoawZq+SYpRDYUmN0tkE4G3koYR1RQP8cBvTFKoRzpCiiApHa/20ZnBqMRE+X
bKo4JJWIiSawkrs0dLQ56shV0KTtGf8G+SrmU4qYbik9MpbYFSYryh1/13qIiEMdPRROrK9j37vt
YL5aHEGGaLoyKvWOPRSsUYsykdLa2t/SSfqDzA2xNktBISUmrsj3NLdzFO9XYArjlqQA/a4enF/l
IJUnUHb1o65bVbAy6rykNV4N3qq2tTl91ci3qjO0QFfKbEUgAFQ8/AgXPEofq6AzoVtlgabEjQWe
1tfv9VdRO2ZuhdRfrTJK9lraPZLyMrm+yenWsSjkf153PdeZwCiMtwb6GiG9+vvL+RUYR/RAXK5u
jGOpl1tOAMAmyIS60G75YKqZK+dQp3TJNpyOi3paWZ6mf4va5tT2f9dvRfrRa38MDUV6hcRY/BLo
XUx7Ul8Dbz5R9tTjPr/dc9V7Ao1Ny5QCD+qH7oElmgkvQIUu35d3wKEp6fnUST+/yrmHyiuca9gq
jc9Td63Ek9LKlB7MWzukI2FyKR3gr5qEh/n5pc7dkEQ4ADqP0hwmxffvLx5mGikQG7fvS7g0ff5i
2vnL/981TlpKoUFAAaMVLrTeEMdcbaWdXnK8zS//tOPB9wcAiU/RsD58HE5k95XeVG7BAnbtt6q+
18nyIHy5D78GCq0WJErqnGIDpUag9sPAd6m183HoiTnlHTcbUFnOL/Oz/q2JKo0C+WDukKOmQSFs
ICstey0urxIlQvlTONnqT58r1yOTG7a/gRf7dOyV7K3sEdOPm2bk20tzvAOOZF2YTz5+i4IeOnA4
6js6QtmTAe74YO+JuC5d8ocAVxV5uMRTcGVFFDQ/v50zV+ImbAOoqoavyTr5TJwafv442rnL1IZq
SakPxFYfiyp6+vw6Z16TZkmwc7wrZq63qPHfXpNZpLFwKit3p1BdV8mrYifLKM5mwdWFyIKPBDkb
XN1vlzrp23JQNWfnBlahzqF6l0l/QS72PxHFWLK6bHocDRrToPu8alXKxl6pFZoUiJOoBie9WUe0
gLZ6zVk6rQRVsFQi+DLsqIDCRhq63wfTtZewGZRlJhCLUjJmc9WsE53M7L3VJcNNn7eUsUZ8u0vO
2gCbzHC6cKOSkKCT4Ucrk+K+ygDQ8K6czM2knylEF7Q80zponp00U2+0zr4fTTN8TacWlHaS0ERJ
UCLhdd9YUHxpXJm7GRgbGrRntLKIERM/ph67o8YMkPmn90VvX08ep8s0j8t1jUh8UYYEKYK5F+gw
+xyNVkcunhIp7XKQuXRpcPWrpsGjx3WiFed46yqWaBmiGAjLwHy9cvx+OVn+sCK/OnF4WjoIHGeq
1e/WLOz6429Nx8+PgoM1i3V/7pb+9q15aVfShh15LhG5gJ3miB1vfXD9qEIkT5B7735+wY+dXyGw
KEsDBw8Ej9OEDjwJXdcXae46dgP1K8zTdQkc5soURbP1bL+5Cqi/HKG3+YfPr3xm+NLWVmdaJJqV
D+KLyh87JWhN+NbhOH7tTBJxS4q+R4zq0c/PL3XmJunyMhtx4OG/pz10miNsOsc2c9OuojSKoaOi
ZkMKH+DtamfWcWgva7pspAPpVO4+v/iZ+2RfRdCq+pZwdWo9t0hH5uyZZW7t5eG27LOjP3u97Wis
/ngbIOdJSsPAC4/BOMWHcBCsfYyjpEjY9vM4Zv1KtweiHBMh/vgzZbuBYAphFDKMD37xAopi63dt
QnOx7VeTSfVFRF/63jA3nD5//OkDlKrgxnRNQmAwTpctskCKTCYlt2WkwsXOm+U0Eijs1omILxEt
Pk72XIytDVsDg67W6fJV0iAOzDblzhR5DITyjD3tRzSII4LAC3uQeSy/34JwKfQ5JrfGnH8aT0NQ
aThmCt1YbIlrQcHEyQ1C25NugpyHmyfRL+1Gz18R/g8ytnnQnS4vsrBsDMmxW2rdPnaK13zUjqKK
S9S+ZgIrU7/681fHxhtPObsOrniyRBvQVnDfWrGrtO1+TDoXWDipr+qFy3zclMI3xrEO2AjAhH6q
rOpsdQhD/mi3U/TZEA64rBhYET+/mY+zCFfRVDYboBzMDyZ9HDID0apa7FaCYy3HPTSl7S8rM++i
sqGrZk9LMeYXZsk5Tu/DVzJPHOjbDcgMp2gGgjZxAASoqhwDH3ufOJzFsyJGZu7QqpsyOlnEUWAz
IEqA0HXQoAW1b9XaNkPp7xKaSRvyZ4/TaJT3CHGhCxQFm4N5W0B6hHFAG2M+OjqQBxyBxoVff/bF
zEHWdATwDJ2+GPqSwZzWkLiUqLJ1NDrRXhkodnz+Yj7OsLwYdJWWAyYL+ePJljOVJcuInydu1lgQ
0vLOVWPtaFvNpV3LuVdBgjyqSsATnGHfL86GlYisKIlE0YdC0M32gt1gqsPm87s5NwOZbAHAL3Ao
59m9v8oEtmjwWyVGQYCjpbNYpjAAoqmvk+/o9f98F82ZEZkoS8bMSDo9oeJ9N6E6MkTH2PsxP7sq
NO/Synv+/K7ODZ4ZjGwhyeVgcPoZDzUp1FPO4ElCwyaUQaPO7hk/qLjmm8o37L/7BMIOKpb6wlJ1
bs5DESvZVyMZ/HDooX6iBkJ2sesDJ20yBQeFvymipyKaHhiIF6527oPn2KPzsXOy/KAWBIaAjgzr
slv4RbxNTcO663VcmZ8/zA+8FvhHKg/R0lmOBDLnk3nVafWhNai7uXbbq09hoOYb4q0RpUSiSyjQ
W/1jpNn5ss2b7ks5ZvGNkVhiG9gIuyZMbHSXCHzVSjzm+DNoyrZtdOl0q5198hYnbEYmLLPTjU/l
1arRpymrzSCpFTblq9Y4BBgKu96Flv3cDlQnLPKMr5JMhE9x39U7z8lfSMXCeTC7L/tU7qgiOQuT
oDWwuNzH5w/yzFijscUW1LIEbIHTBTGx+A3hwHa7z6YfxaQ1G7VAUeWRC5aPr59f68zj0N6Ehsas
WGXX/X5c69AnVKIg2dp72g+VgsMqNdTXeiQQ13KyOZLXbC7sMM4MOk2jbM+OhhXrwxa7q5JxqPyc
24uMr0HoQ+OgdU8xs5oWAnfmY1n15YqWbOf++b3CKCM9iJ2NJk5nSkmCZljZde5yVrvB41chz03u
kCX7cyj102gb/oW977k3yZaNMgAQdoep7OTpmrQcalnmrqL65RIWL63JTDR3PdADNzU5SH9+h2fW
HG6QPRQBCwhX30bobwe11KskGTU82qHzkXDLql+pZV6uBLK4/8mlHNzvtsmGEVzX+1srLElETMYR
TXPy7BboMm5NqzEPYatpF6avc98osRh8ngQOzvXg95fq0MVkE5UBt07bI1SPn4ZRHsn4rAhdKe9s
TO1/fDhiAsN0oQMiQ0d+OgC1gYK7Xk+ZO+kTQh+rv6/aalVQB7hwoTMTM9piOGSCyjM2jvl9/va+
igm3nkpolJv4xjOJZlt7Ko8XPgnBn3GyoX93jdNZWYniSEqugapXW0BwLfYgaox7vTWByCR9zVNU
sUb1VQFtjNiXvK/g3Bo0bFoQrhT/WiRRWUi7R5J7rQhNA9iAGzoUTbUnsz240x0fruuIQ8sr1Gyb
1ig0ON2OS7Rw3i4wbNTa6oBZUZtpRlBttfvJSVFcZBo8jTytq63aEfbLAWrwvwBuZXeYz+ZwuOBf
gsEKtlpVj7sEw+hNJ4L0ulOqzrVj5xjmcb3kCceblFpRtQhQC7kolAjX7adiTZ6cgWIw7snOFCGU
o6jdfP54z32brOKWxndCbsrp/An6pGxGk28TreBrOTSvdlB8kULZiDTHVAut/PPrnRvh7LnZ7FG+
Rxl/MhaMYMxK4Y+ZC7p7rjnd9Hq865vswub1o79gJp7qgsIfNQLTObkMwJFAVIOTuShJ7wh9rRAO
2X+X8SOdqGu60svW0F98QmI+vztx/rpUaXmiHK5PN2ROAQar6A1qIvk4fQ0GwpztSip3qN3VZE3j
nDNOaaTwCOKuXCWEU9DhypjIS73bGUh9jahXdkJtlY3WyGzpoQ7jgyu2GD9oYznRd0MDSN4P6IFA
0vgrp9FMai/WtPI170GP8fHbk1EucD7KGFch9ryI3wP6ofiJ8Fu7JQcImPUwp/4ZGv97OhnLoG6i
tQW74KkkzevCqzj3xk0AtFBuKTOIOYv89zkiVGsjzeIucwGIjXSXFmOvbmOt6S58Wefmot+uc7ox
6oouTXKwV65tzORk6g1Loj3Wn7/gcwuiCa2PvgL9Nqik729GLfUiL8E2uTSd7OU4WxZVOPMxBP6g
Hi+Yzs5ejHolZxbS2D9se82KyShLGCtKYBImAjiBqLINMjAElU144fGdmwhMyv6sFlj2Pmx+k3EU
ZoSUwq2i6g4gmrmElPKcJ9XPJsS8FZgXnqR27ruwOCVxgMVLZZ32aaa6SHi+7NOiIYEmMuna3p6q
fqdTi1/lQglcWZQ4vgtH3JPYF7ijj7LZz8Ps2vbteOPkcny08AWg0fZ8kFWfv+mzP48JkTIS9Vvn
dGLsB69W4oBtTl8WP4XjPwV695AImsn/g+tYNidFjr+zb+b9F1V3yhgUiHJcTqIF1ZzmNRuVfpW3
1YWF9Ny2dUbbUmKZ/2KdjEPRO8i4EWC5DcLxgIQxu8/uqtwADK99SfLymCbOhULFuQ/4t0ueblgj
Ql8R6qipS27QltiGn45MULia+yrvLpw5xLnvdwZxU4sGt00t6f1zbOZwg2mwUqYZfXxpguIXTEBz
CQrHXlK+9ZczH4BQIDVbh+UsOFa0WZ5VofwBbfRMCnzw7JVQrVod2TLWFswGQVM9+JMD/jcjqI7A
dnszWL39ZBvMmgCtalQTSk1mazyXNnP9l9rraNrhIQyF+hLl7Q2exGIN7f9naHf9Ih1FuG7TUX8o
UF6y2OvGha/p3FNwZqcuJQ6+29MGbJIUdZ0hUnanYtpNzaQtGlU+Yx4/UDN9bsKxv3DBc694tmfg
GLQotp4+9iLSfHIvGSZhCXOgK9qq2LzRCYQPXGdRz8LUzwfMmVtkXZ/dxnDY2bmfnEkcc7RBjojE
hdIo10E1mtdZwA5tjPL6OYLTTCJV8P3za77pNU42oWhvdB4qQ5Sj7cnX5StjQmc2SV0znZxl0Lfm
gwy0bpmJ0TgEeZI8wWCDfSCRbL3plEloT57SdgKIhZZoq/Tg/C48eu1MERNVAlWfeda2Ppx9/cGY
Cq9jRNeTh55N+HKDKk1saq+qtzCXxYIvBfmUAQaRhKTlSE8G+bW8hCKeg+1Pt+izLxw5BsxsGm36
+7GnIo0w0yZM8S1HYFTexM2hAH2BwDIzDrwua9dESBLxWUApSygia0pKHxWeSHfbi17djKMHbuKN
L0/o8le2xdk26PmksE3EG5Q9xhZd7s8RRSZTdreWZhSsEQzKVaVkjRuYJRG+QWutbP+g57F4iEU2
fGHY4kQZGQjPgd06+0S1vqlAwS4czM/dPx0wPOjW3KE/LRxRbouSuhHcfxIPD2BKEaSZQ/gcakqw
+fxLPHcp1JdoDXCjs2ycbEBoOsEjn5clIKTBqijt2dIzFPHeCRL/+fNrvb23069+rv7OoY4sg6fH
/0wxk7ZPQw4HHTCeBTFUI46PSWpbr8g7GKuJdtBy1bttBr2/0XXFv9MbBW6JSIptQbzqP1vJ/8U3
XMA3oEGazdj/jRL4iG8I/6bQ9Jr9TnD491/6T0yF/hfjEhL1fycQ/jfBwVH/ou6p4Ql2Zqa4NNkZ
/BtTIe2/KMTw6iESUu96o5n/G1Mhtb+wk9EegsyPP30GP/wBwuG0rAkfAtu5ZGfNl0ZwwukQKgdI
s2VSa4eskEQaLTtApoNbGV24hRiTsf/NgxGxcRRrSv8YDjSjIAIFQKdq0sNe8fRlurbCoynwKhiR
OdEHpr8po4Ovz1Rbx8tiH213zdT425O+/Wc4/B73cLICQu+bVXfzYmszKD/IxOy6hSpaTdUBPdNw
rwWZsjQI3LkaO0u9QRruJRfmfRjn7+fbGS6vsv5JIAT2DM8/mQSUMMEZ1eb+AbT+FQwfLBdJRzVt
S6HELwn7LZXS1Sq1+OZQqSuHZSs7S7qO2XbexvARqe/Ap8/urY5GOk49r522eoNXys5CS6xzQjhu
qe9rx0RHeLSVXpYf0HbS4PcBHHULLfYqc1GSWjgtDcRr8YbsM561YnbDPRBSG4PMZLxiJstrSIQ2
l3ICr/PXleVF6aonsl5HAaPU9tLkjRC23dRtu2HLPQLWDfVjpQk+AsLJDVyZabgdKX6iLmiwSVV2
HuPd8sPRJ1PQ6f21Nv9yNZAJ4p3A148aSYAQbK2ae0OiXX5TAgyavtnzMwb8ywPeX734pnc9mmIT
pFnwhTxXfhHhGWI3AsIdHqty1tQvSkXXjnoUaDWrClXSG2oxlgI4dTSLr7pos2DfVDXfnw+Ja6no
yGPvpyrTj4iO9OEZcg9kZ6E3PLmwRnOzGJt8yHdVYZNm36HoIiYYF4C+SIqOf1q02NfXGBqzFGtu
Cf1IQeIb3ILXrM1Fjo0rwM0juH+kUsYroGXvqR1N56lrQU8uCPHDjVHSauL0yx+t1iUPCb4wb8GU
TVN/DXoQ3a6c4F+teY6iXRrhjB8KgSP3dMSacnoYp5zX2s1qtwO73yTYT/MrseaH4yC+5/2hXT84
pTJqqzBpFAt9X9dfB3CV7xRbDbBjDwxe9iNYDEq8y7TZIP0lGDA1fmVFVdla5eSTrKVn+cRtlhq+
nn4Yj2ajNzeK4eBQTyPcVDgx2/zVjxrjehx980npLO2m74rkFouc/6r3MsTYmEh7GeqZ9Zr5cfdc
CMCJG23ikw16WFMEfDf2MohomixTLNhAMwfTGNZAQ5wnhQJYc6fDoScrq7P4bFCx83j7MDWrL9AP
DbZThq9kbP9b7D5YbKQNm2AV8UWCDk0H3l0oCtn/GqOxLb7xt2n0i/rKcB+mqnaMTLYgy9znG6nB
YbXLIHe046jPbz6JId0uFIIGzUXcT0m6nrDTf+PJMLiAbDEo4yLvvU2tAu79CrB6uMcFwEAgEIsH
HOocHLcxev6DoU9BsfCGunL9LsrjTeTpwy1q0xKb9jQOVwK3OOFgectVQOxFE43CWnHWwxDxXODr
QH8CnZkfQFDp1TGeJkV5AkgwlVeNXinV7Tg4/JJkFEy/U9qPzmNIYF9875Gs5Q6pUpVLgifEboJC
1i2mMeVZVlghQ5htfUifyfF5EIWaVq6X2Mmwkcwq+KxKqnjLtw85HhReHD5VxrHZzYOiqSR/ytAL
5tBM5voxbBUN9JdmB+bXIbFb/UvkOUwUtq+9JcT1GshpO4LNObPoAG/70YAZ0q+il0qreh+Caus3
P4RnN/FzxQyhgTXwSDb8kqdZZtqLwVc8Z20lWCfXesyxcYEMI9rXJfhnamiVdhPB8hye7dYr45+G
lel6uZAjcZnrVO10/UvK+jOVC73FKLXzMh3cHr1zU1V3gS6milRBC66AQsn6JRwmatehb99k7Cy/
Gl3rzZ7LB4veB8mjad4+jvmorDETA13Pi3opWj/YicTxVmI2SizSkEMlJYwRNoaVGi7eenMuFUfA
0p79QLb1RhaGmZFBWYyguhMYukVhq081uNmlSNUXJetgj5FgvojHDJciaZu2i0HJ/57UnvWTlHhv
AaOLkPrEvGr7qiTCnkyBO9Tt/oshumydskitcnyB9+AWsxdNBulGz1TfQzSRAuSBMHfr+LhCrSLG
rghVIbkOCz951KPaWjhq3QD5a5COdwM1eGyUGMv64kuXTOmVIbt23fZWcse0XrxEThs8dDK57S11
iLZViV2mHHE1qFGebTvwmg9+bSaPNDhrf1M12ZwHyq4gicsJuKcTb9AMw/9HLYal0rKY9jqRH1l0
iq+ZkRbBKprqbGOHav4cmOb8aHE1gHky2mxp0tW8KcxBQJ7sUkx9Vv0rrMDnJa2Urj73v+FI6Dc4
DC25CiDK4ssa2Q6sZu7ioazTfGsn5YjKNRH5brY+bnxDu4u8vNiqHF1WuDSKr1FcFT2rVGfustHT
uvWYWu1N2UjvgVxcc6vUU4xlhsoGcsuJ5HeaOjdK0JQHJuzRpWA4kjulORz+4x7Ye4XjUJftsmzH
yA2y2jx2YTf9UNUkOpCZMR2qrHIugZJOSk3sT+YoEcpM8Ito259u5sbUl41TNXJfgQzoFjBnWGL4
bJnnsmHmzM2gMbFU0o6/V5WIQfr5nuykRsAPoPXMf8g5pOtGfeL9gbTMU0F+Hli7oSkqN8482rO9
YBWUSsUpXe3yA8T26sJV523Xb8elt6vOxzIEJrCbEEa8v6r0psAKesPZk3lbfCP8lJmpaHQ2OZ/f
3ckZ8O06c+AO+3WeLv3t99chBMZsa8f39jKetziWWrFoZEPxzRg8Zqw/vxh1JPCP7NA53J88So1J
RPHZhe7tpHfWeR7I3Rw5tlTC1ll/fqmPO2lS76iEchhQKWicKi1LKPcFvACMUtBXb7KWvb9B1XKJ
5Sk/1HNZ7Y+vR9wN8hX8jCbK4JOiDlIO5o0kNXBAB97TP2sgCR4sWUZWsx2qQ5wfFx7nx2/ENnDN
UISdEUkf7DN5JsHVJLG5b9twtnsoglDg/pK+7exVqEU4CKoMnZPJ+y8k8fQ+80gm24N0xr8SZuHW
si/W/s5dhQMl6TqmgzD2dJSZDShxQ+FenLK2V2ZoETg7gBr947cEb5DoHJvTDsfNk7cUl2kZ4sE2
9rpXhRAYkDrAOepBvI1eo900xdBNF450H6cP5nSmEG6Ljj2Xff/44Ih7Y5+Ycq/knvlVa4H+TGrH
VqSlw7TOAC/rMD8mJq/Pb/XjwKaw49CA5m6p8JzeKnrBEOI/lvy4ZXB5RDofGhOk6hSZ9oVO5Zlb
5OOgVsUenILm6VxlYTbiUqm+H7ANL9H95oepbopvieSDiecT3DB/NX9+f/R0bPr5aM4+aI47FShs
AMFxn5gAwrJUil2i2sGWg87FgXaq5mKWdKhOUAmXpOjNCLb3LzEP7MpWGc77qaodexFpqYFKgJiP
ewI9KsJuk4CInJFt8tCzr+vZa9U3XdkN3kYqteRwkRuvQALqH3RLBLvOKUuCWzs2i0vyto/zHt09
QZOJ2dykQDOPs99UFFlo9OGoeHzhqeBCoRcW32aKbr1AmcinFjls6z9/E2/Ayvdr1SxNZF+J3Qyv
1KmG2E+ol3gsMXvFVtjrDrbg/ICFr/lB1CErFpzi+XuPQu2mbJPyW9eB21iJ0Bnuy1ovEzy+7TQn
NPThthmJa//jUU+V06AaxGDg3Z32FdSyDiY4s8Y+nWw23aoRvWi+Ivao07Nw0ZfqpTLOh7Fnwg5l
NFDK4RNFOf7+JZSkMrDph30Asha7vhr50WIsMz7ToeA0/vnjP3cx6kZo/FE8fzRR2hMETb8EnTIg
mrmNMoAkam1zyjHUglPS5xf7ME1zZ1SnpTYL1pjOTrYlaaxoRe2pI+Qbg4OlHxL1Rm5BwCnx8wud
qqp1pFTAjFm7DW4OWdXJhwzbJxzMwupZwKugvlU5w7VLxa4bdBe0r+tDEXVUQqQv7aughz/PiQQq
0KJM5mUwL4f7IIypEyg9h6VlrU3Ft8mqKldVTEpZVL3ERsWdwPG8BAm+fQNyNVnu5OmfTsRv2l3U
U6xr6CxPdyIhpJHCgkK/16fRXvVYqg4pEVtbX4Uv+/lD+zD4uRTfgMSgRknvg6iv8VW96Yag2leY
UHc2stYEBg9ZAAjj88NMibpUP5xXr9+GPpY+5kOwlPyVuIMPbymbUrAllSH3JhLSn8g4u30lPefp
rSBiWlh6YcImhCMMg35hAdBPPxHikGfXjim48hzFa8xqr9/mOpl4TUjYCGFNGpWkaaVGtolSa8RN
LPQlXXf7u6nFsVx1ea3VN46fMwJF5Yeu3oyZt8BcPt6rbUoVcYrnek2Jh5B9fVvx94QtQrdKzTra
ouILby2owBl/Eow814F7ElG4hKh2Z0T19ESnkOVOYTHYjk0FhKcjiKJe6GaN0KsfKI3VXkzdL6Zw
5C3CsvPn5hJypWvM5nG1Ih0gveupNtxUZqMQQRKatzg/lGkLpoMozq7JJrR3pa7CtIhU6BSW0cIs
JA7iqomBkhOsjIBuldM/5QA9hXtwCtpSdokBQa/VCJbKFm2Jb5fat9r1+auYoixnzGBGmpZtoSXa
D1LtYoriSsR4cYZiLoaOfhzcduPA31uEIuQ7E4IO/cAKPo+LKp1DSVZin15PpfXv5hNePpUXJ5n3
NWXBWAuyxBh/US0nziImAYGD+4icKt7hbBzuCxhIwS0CsQROhl92zV0tal6IXuCfXOdaWsT3+aSy
XlRto5UbdFLDfYz16co3zTy+twqt/gFXjLvoRWRMP4WZtfK6KrW5FNWDe1gMKlGtG27deDV6fu5D
oRGxuY71SF51PM2OikZLbS6ETT9szGLk8tRBqFw1U0Ah3E5Hwpo64fEnklPsad+nXmS7coha5WGA
Djcty3hi1SISRVLCCRJR61+yvjOaey2ELbOK+VyCW46LgJi00eoJolJCueu6irDAVdt0ynIqsgLW
ij4rAyefLygj78Fc6FYfWleSxKd+F8DQJJ1t0LrwJq8Salo2DrlpO9CF1Rdgdqgy+qQfVEctM6pk
CyySD4x+NpwKJaxYG972AdTs+fomH/wxrc6cuhmJrGI84O8f8L1DxRl+Oc3k3doTUR3/lOCMpOXH
iGDQjjLSjdfQCwJvXUO8LNx/hpWpM7fAIBO73hKR/ZohY4bJA2XlqMHHCV2qvdTm9UYyjVfEXdTb
0jY5GAWJwXPV67lmLqK6/T6Ged9thpA6/D+tGQy/r54h5o2EL9nb2bklX1MtmiuxFeX5RYGU2R0g
8E3Lt+XPMluKjAG1K+vKgAo4LchhHiJyJmK1PqSOzzBNC4VOQzJKHqz0OgLdIkf3w7s6K/khmkrt
BGCmXsMA0crhpR0soXQUeow4vrdzPAvXxpBoRzOKMjnTNMPxp63QyVhHdqnLu1ErqAIHI3tjPLxa
b6Wsx7QBiDEJqBbwrUi6OTEjuBHWMxvzGKiuQcJuIRYJoQJKtPC8KaU2ryQGaTJVTbUeinNPGEqV
TTYVgUiSiqGqkHYgcZHSR4Fsaruo/2fF/98+6cU+KaPmt+X3TJ80y37WeYPJ4GfWhM24+/F//8/s
gOTf+k+j1PmLYyYHB9qhAoeLyoL9L+resf7CzUCtwH7rhVI6+H+NUucvNOQC1/wsDNQNi0X3P41S
8dfM8CagfSZBA/P+s0YpCu736zdQAw7BOLJmVdrs3zzZqQoyIlK0oeohU5U8KFtgeqayGjTyjMNG
G4p1DA4/X4yC0L4NQRoa2JSiEdBcEgsY2BRm9JnG+noYPenkQMyi6XmYEikJT2J3tepr7btv6/5j
OrTWkpBu47mTsrkGoNPcTmgyvE2YR3gNcnzdhHnyD2FcDU6xVaIAH18TZQcrGiY3HSDfVo34rvTS
Gw90owab0p/eXHWRI7NHEXutdVUD+FPBAZt9my5kKmYO8Ny81euB3liuLhzyo6axxhEb1+NKVKpY
BpZov2G/6Ok1tQTIXsciNOa9APLpTcy7fUB9lJpLoZOqigLGCx+1YIRuRf8LRhsJeOZOmkb9A/1X
+WDKVt/VVhNs9SECOeuMayCx4bJWyxCvGGX9baSHoKVFfGtGdDBd/i/ierQiL101gwihZgrE2xUh
q+tGU14H0kkXthql/Y7VgoUic8QaC7ozLDsbvBN1wtJYTxwz7zU1Ma47h36U1rSWtmsdp+TUPzne
05Ta1kMxJ49Wzajbu8prhLKK6sJI5rhkZmaIa9HXrq8CVO06iWKoknkGRbcoQRDtTSdPyNWyeJZt
CryLnY1Hb3gc+0PTNr69VPwiWFuhOd2XmS9DdevBNXVjzUQ4XFEt0pseVRVBQKSBjF0AxqeMNvbo
ea4ksvNrMZHyDYpQmY5OYiVy0fi9FbqSaNDkCaNKmz36uCFIIGtZYwdlDdXHqestvZFRrXeBb2SQ
FKLECLVXsuIqnzcHss9AJb1Oa7nUy0LeAOrs14Pqgb0jLGRH7RrglmeSbkPsXxznfbQMDcLYZF6m
S3BSDeqjprYXMwoBOJWh9+sEWBUgAkJEM8U6xoOxSg1957fVtTEDBad+ItY3nyMzS2ThcO8G8ORW
nG0ydqaPihLcDcjMFxWX2fjTAOS6G79pag/X1gq9jdeND1TTa0jIyI0ns4yuylRRd4Uh403jlfre
QaG0iNnOrmsFoXBKji+sySTf9HYeHpRknHYqnEleUKI/Qml9yRpiW0vNtxZAhZWlhAC1IT21acj7
EtGOXdn3it3EvoKsfQBA0pKUmkLRKMYt7bNlLYt2IwmkjWkwrsJUyZZ+qTgK0ZlRAHUy+GlM5Vdr
oOvq0H1AfK6S5Syr2F7ipepXTjv6V8CwEDeHSM9LPH1NqMB2zcM51tXwlrKKtFt+fXSIjFEhLZg6
+w6BR/uzSIqRDDXBw2GwudApiVZlgSRBqXHzstxlvfFQiuQeLvbVpHnsS1t1BmkfQxOonFo7e8vv
72sn3HFQIY5NHdd+xNP3oVHYnXysy3Jrj8N1BOFq4RjtsKmKBEavN6Es8+STKWjbQxeriR1OfiZS
rUBG9hCOoRn+F3tntly3kW7pJ4ID8xDR0RcA9sRhk9wiKZI3CIqSkEBiTMx4+vNBto9tVR1XV8fp
i+7ou3JVyRT3kMh//Wt961OmYR6GMRgFPXSxlrXyvGT+rd0A1sxLAEY6rJIQQ7b9AE2X5dasKpaj
48Rnq8HLyPvhwgEpqcIUwXD0VfGxeniiuOQHV1AxIWwoNmYQJfKzCPr8OKCrxHwrjIdUtA8j9Dia
q2MAjdV5pivtvdhOMzkkXhP6eaddN41pXzKzda/qphcRbxhXGizQr14rXkDOc50x5++iL2kx9jpG
lKwt4BRuURUWl1fDklm7jmP9oYerSDeZG5xk7l0SVz2wBtdhjHq0buba5EWQbvvPnCtDbI5eMoaN
1efn3ATf2/ayP+i8UXu9bgc2Wo64WPMc3KpZx92g9aCCoUemdBmzkrtb5nIPXAx2c954hOy7C31X
nC5C0Ais5/vcoq7JIUj9LuzsLC3B06EFAyINqBF5/1hU0t2b5Zp8muR022itimaQjU/YWp6cNGBz
pI3v3Rq8uKl5MgeHNlNjaAjMFHMozGlPkOpUu/khMHMajPLWPptG2h4mX31UEO921Kh1myv4sSEz
zwdYskgoRTFeO+2kn4VhXYaguSk68exKmJlmsVIJaC8hJ+3O1YI3+k5ZvdpOJLeztNH8e7+zDl2W
z5eZtw4m8kg4jmPUf5NJarwUcLNiZXl81TSqmU1vpLRr3AHEvGI67vfO2JrXys39sB0buNqkM0Uk
l8I/FPOwnkTdH/GMXo1ZIg99oWdRGmgNq0qNfjtZRGsSeKE/2QFjoT3YH8BXew5sCATnhU7gB1Ha
GpOwam+LYWvYnUaw3LkjvhDet6PJHG7mrOWZMBVPhj0eK0jBwbjyYM2DYGeq/hMlAuc288qPca4A
mCwvuSeL3cjvg3GglhFO4Ox6XKwTZhNjb4sEzksKuvo8Ay0d4YnTATkwhV07mZPuF81awm5IrVdq
fhu6HwzwoxrL2WbnS06msbSq+1QbO1ixSrhRz3OtyYhxLLWTx6QFm301NMONmVYJLg+T4WXQszCx
tCehTdvjeaIV3g1CzXfOk06GBbNGdaenzQhcZinsNMMAmg+XKtf8U9DJ9WoerSd71psvpLCgtSYl
3og9yG9rw3cbxPJsu17GI89Zczf2wUepjfeG8LKIfvr+0jnV/VRpGgMkkMEFbqDE6rk1V+3B2NVX
7ep+9juM7nMGXlzD/IJwOdKFVrRvHK/2cTKW5D1fDbXDBwXkGgTCLq9HcXALF6YwENaolDa/bDe+
bq3AOyrHtFvghvK5CfqJnrfO/+6SVI4H1vihI6zivfa95ZM3UVcqB//Vkk4TlX7pPXuAaWON7tPI
9ET+WKX0nM4T4mngYb+1rLmOZ3v7EvGG5aE1W3JPQRoHcsBfL2WC2ZX510bJL4uueZcgqMbPVjcC
IR3EudClQwU5j2wvb4wy8jPSmwzFyg4bXRXX3brWx3wYKJ3sqvTWMItjLxMZaY7X7Fhw1BfMES0A
R18MD1Ad/ePque1nbQ2OMCbnx7HD0AzKnILIYJXZTdX3X1vpf3A6F/sWy2LMDDc8Zblx7Vb0qzaB
WmIq67Ndwp7+Nme4jjGK093mmMgvFE+aOC2I0QFoaG9yo4OP23fLTWnTLT3Vxhx7ov0oUhgo1Blk
xn3TjMYnDsgOw9hgAZR3+0lQu1ql+CpKW/Lw6rTqtWVzeJ1SerGnUzd71idlLVHtFz6mBnuxPpXC
Mr4gqLhfgMyCN183JnsiaMFENgdJzWtuwp/A6+RzPS7HK29YtTAb9LiyzLuEQcXie1sp+lIEq/qS
m0ckaLFLBZEEA13yWuGR2MtyTD/B1kXLuuWiFZXV+KyC9eSa01fWWO6hbUiJlezLdnRIbOYUgLTr
7AQhD8kD79qVk9tQnJlk46Ku83C2h7ext/vIhOoDkjixIL/WSaiSdquCro/C/lGF3VCM5xvF0cJo
EAqVj1cVnS+Jss65yC1sQrDmisb1rzNRYiPs2TdJGreXVeyLEZopHnD7oBtfhkJwYcIPAW4reUJ1
KsOC1u1Es63YFQ3pTkeFPhw+bAVLtfNaMhcVn7tSzV3IYs2Iaq1qoswe6dycW46TzAkxUI5h1wJ5
XKV4mwIYTFzw9xS7aICtm6e5ruod6B+cQVl5DZRricn4Y6KbuRribQPDnHoNz8SiPtW1fQkwlxzc
1PooquEJV41zp7m0YpTMKWbvLFTMoy2opo8be4F+2jjqVlP01KhVM59ZusE0Lcryae4BuKJl8qhb
wCPmBoRjq8YbIliohmZeo6xRI1O2DY4ofFpRVifZV6mMmHYJ6PKYN3cU/IWLTlTUnf3kyTOKm1YM
9lnZQR8NbfWdy28XStHtjHytI6FJk7d0xOrYCSIaQ/mk7BywqD2k+9augp1Nro1Lt08zkJYXtzLl
cFkmWe4D3WnPrp980TtF4hBi2IFmz/mhXbBCBp1rRKQjuPUYTXCnN/m5mpfhbOp1VNYwmNdObZqJ
vpzpqr7SAIDAIaityBtHrCGBN92w9f1aM28UhvZq+ut72rgHz+iGG8bchRdD4qxZT4kvxx2utEMh
vmt+C+nC7fQbo8ubYyvVPUiyazq2OR5pl4jwDuj7pmG8xUxnHax+PJi1Y6BW5dfwM3mA5vqVLv0n
xxPEJLL1ffaGj2RIqXKVfH5q62Hob706earHFc7/XKVvmkbB40BDep+ta5Ra3s0a+C9+U8cqCOqD
5OEY0hzQnJPEzAGN6jTR281DTtg40rpcj/oBbnso/VQ/y4Ti4nTV7ge3Hf1Q0ovOIyFP+HV5ErSY
YhqxJy3ZnRSf4LdFiW+WnPiMJNMSCsvsKIC0CzKUwilfizonrJtlRgmQwiQJN9dWwQWvVl5sClWB
UzWpD9bmFkiBKw95pqUqakyli6iWLH3NycCmh/jJkNO0T9PgFwidYjxxq5anAPr9wQ4qe99Q+X09
6YO7p5XscVGEy4lS3QX+kN9XmWZ8d7JuuF5F5l41FgVwZrFsdZzJsqeTRT3a1UKUSpnvzPD5LTWk
DPipfreu6RjR15neWCh20YCD/RbJ2N61K4lyq55x7EBo3o+ere17thqxylIuABWeL+q34xTfIG3S
7Ouyrt/otYvGegvKpA1MyG1ya2eKIrlzsQkT0Fi++CUyfGl6mHYLXjEutZS+kENU+XIioY1tcRrP
2O+4VnQCI6oM3gJdpyjP9/B9lgJTbuNUXIPUGk+Sf30XTMiJDFlQifm4ltOeQAjRWuD27FDyvaj1
4sS98eSVFU7tohz3W8Bjx2kOYbt0ql0hs0NO8Jphyr8MuWYfGIVRXKw5fx1lAC85sXV5y6Oap9DE
tHBeuuCa/JkfNqTjY5PKH9oMykhD8g5rw2yvvYXubRfP5bGT4MWVojYAJ6F+3cu2v+pq63u7Drcw
jmgyYbYw1+xscLrvaAQq73PF21hvxOtAmjujKKZIw1UWunT4xhI/9/Vk5/eZiblR1uVt6nrPtR90
B+7XLYlNPv7dPO8rQz+ARqTKs3eYZch+7wfJRkHDuInxsf+21g1Owv52Qb8P1ZKgcFt4giGDs8+o
olKjx3zq6ZpNCuQaq4vwFnMqO3pyJHOFH1w2DpeW5WrimxoNW+BMH3rOSIL6EJnGL6OXf8k8B9xJ
ez/jvD5l3WLGjJDXHNHPhKeqPZ1AO0YtPsmo/FE/dlPIt0E/w2AzD/48IaOsPHTRfHFtG5cl105+
PuzW0ZVR2xpVwKCzVp9bW0M2mabJ35tozJydF5OGJX4jamDlj3YHf4pSxTjYazohmiYcUARiI8mm
KwF9CYB39aXq6+AhTzXeSN+BateKGMfh+oSj4h4GVU+u0DBjq9P3UKUoiQaTTvCrdrTYLbwlZMDJ
H8tEfPON9tyt5rX03XfLMFHF33uDIvne/67GBai9ny070EFUK5VB3OZVZORNHq/t+L3pYSYUmnwT
rSZ27Sb9d40WSROwfbH6aCUr1WJxVaEFCGPl2pInRB3zeyU4oKNuUO6Mzdf27sqBBnqNOz11uyko
rWlkKB/bRfF/4kmO4Z0aWr1pd1U3VyoWvcde371uSuNa6U5EIxy7m1kWwx4VBwdOMUB8Xw2v5Qm9
tMMNG2Ugtp1ZBCERCWrPi5YFCKdaH7I7VA7VRtSi4OnlRt4/arZbdvvSx+25V5qcVGSxYqPsjRlh
4fgwh2yf24HRmmHFa+QkDZrDoC36zUAE5ksnKRPrbxIj6FAswh8i9H+3Xn/4Vp/fy2/d/9j+xR9c
LjjnRP8///qP3a//nH6rN/X7L/+w+yF5Pwzf1HL51tE68ntgZ/t//q/+j78J5/9SiWd5/vdKfIc+
rrK/CvE//tAfQrwe4PzC6IjSjoPidxXe+YW+VyJJW+ToP4NK+i8us6C76eJYIvlM/6f+brm/YJE0
dUL7hg6uicz+77/3b+keXjJeUF6xf5L2cX4OGrM2B4aDgYnbOJ5I52dvnQKk2Q5tSirC0bllFkXq
jn1I+wP9e41rj696WnqEGJz6kkFVPG+Kedj6hAGiKhjyneFt5W10BC07Zc7yTvh9LkNXw6UdeOow
B5l11VeDgcyYNW3s+HhzwjoJbB4ChE/2VI6J67GY6hs9ZVUQ1mZx0wgl773a8g+lHohD4iUe3YAF
d3dK6yGfD9I9rJlQJ1YD7u3QbUctjFgNRzm7b2i4vnntzfX0Jkt3kfGMZT6yxDBSs7HdHKo6uYA9
sCdyItN8GraGq7V+RxaADCstKnGRV3sukGyVJ1YBe5nM7t2UzD77aDcAx0Dzt35i7rWPEjb/x1Sr
9rvXZMGdlVf+qU5K9S2dzaSNRNkY95loBjoBLHWxO3u6yqWns4CW+VJGVm5+y/WaCdUhw4DaaDFH
EQ05p3qVXlNnoX1ULqjV0GhqVqhrW52WrH0Zg7m95NMWlxD++CSavv8UBP3MiKGt6suWQ3nhVJAB
CjB3Tmr/8gEpK8AC5VeY1LAahKaeKWAwgfS4uRvqvWXHPkSmPX0mo8tTZaiKLwXFj8dgzXoqaLLs
Y9WH4ibT1Z22ps6VVH1zpWCiXzdJQXbY8Sgjmv3OjOm0ZFrQl8FUvJ+pfGHqRVDjVRr4t5Ex35ud
VVwvBi1tqi5dftE54CFrJMONkTka1YO6OMxtUjziMBWfZZ8JyDdVA6B3met6BzON/ik8ZlSl4K0B
8Jnx2UOytofbwYa7C9RMtyRVYSTExLrZtVNE+mjqqHov6OJk0xnM0/cMgZCr47yZsKqCRXaTi+o+
I08T2owDN6mq19hZ6XsxlV/eNrQB3ZisoJZIlhO6FLoazymnbtLnxFtNNwyG1P7SzpMNiZiowsEr
mIRqYiJbgp2dN5c+7mF+ZZxJEwQPabJQmgBeuRH0R4hljF3l0HAQjB+VZ8mTrpCPqAHSRDx2w8Ks
LuZrkPVUZeRBXz0FdZ68aCVl6Fco822+o4nB+IoO2A2h0KfhMq4Tl6BxkcZrHxQJl7qqHR6MoWrf
FPaIiGZD410i9nBlXfrl0pFO8I82l/MuVH4Am8tcujAorZne3F6ILBwSw3q2Rl1ct2TUvnDhBwpj
sEpOI5qqgDimlf+We7p3S9POop+wWQSPKyol2h3LJnZiaJUFxRxdvfdFVb5jBgiekP6/aPrUxG6j
rFtjcJdvTqNYcXWGUVe7xE+qlzzlikFpRs6TFU1MvfYeI17I3qoBvF73McIWO7ceROaNMGdm1l49
YP4LbADPfJ95CgP9gl+z83GqRFyZXRKDGznRbrLYRgHfrQDormjY864cvSMHZglkTYWyfaiHgRMN
KYQOhwD821jY2cUcKfuoM13OsRb0ib2zPaW/mnA22IZxmI6m3ixRUJVZfvD6pjili9WeEcO2Tsna
6i/Kz2xeWK/MP8ssb6nLMlC6OcyS4ZSkM7Kzr03N2+jRackmCpwDHXppgq9u6e7sTmkfteMh9ndG
Pt4v7aJxuKwiCGstDxQ7EHsE+SfaN3dapm9tIabXxa6MW6vLknLXT9QBbl1UFB0FidXeiSVIZOyb
DRVIYoIUZWqTGRl68ymVXRMDeJoQehXYCSIosVt5VzZFkPEI1eUhEF0Rj2mWnHLJsVkbdnuY9fIx
rZzh0KkJyxFuRbQLRcqEJNNSsbQY3R328fXrSsqo3I2G20JKGUr0ajGSIdT9/G7WjWIcrkH7unDF
IKg12edVS5lvFs+upP7iLxKdG6HGMvr+ZWATnN8lc0LDUpC7d0ZOyms1CnVxy0K/uIaX3nMszvjH
5Xoa0+mZe2p1aXEcXgajS8xQz/LkeSLp8WLhlkEo8iputLiQnv3K3SYB0AcX+tyqe32Yy3tytO2+
S0sn6jNpY/BimcKMjQTKfo1jm6ddNJdLdh7MYECMpECDC29ZnnNKJF8GV0JG6gqGsK1pmK96gOhk
qM69IUTo3rGeM2+plUuY4tY++WT7yj3R3TNRw4JoEIqR27G1astdpaUDtYtaW2PPWpJzUDfNJzZO
3inlF/9AmF9PFCs6B3LJdBQn7fomgYQAUWxpmk+NYuG6SP0QqwoY8j3MR4n+M8ZDZqzXZr/Su5OB
XCyn/L4tBoJfrWndJTWLWw5ZmVymNdm2FiZLlTqlcW+1Pb5rQ32fku07bK/nI8U2xk2Qr1Q22Jp3
yFul3Uk5jgy05sRqPVjF16QnApnNTGehamfi0I7eL1cLW6kHU6rpECxBcBqNoXtWSV3ej4YzHvk+
uQtL4ZpitcZjj9BNKTEwsP96zPJeMM1aQfsw0dPMCjW36FsEfLATTkbhZFvYd0yaye3qBfOp48GI
mYf0fxX4H3qdBR9GZ5kUDFHI85Ih6b3pUyJPXa01Bzynms8ig6OGj5/gIW0XlhNt9Qr7bMzlPZuQ
6a3xvCmWYK1ezTqjonChu7AX26FJFsTMDitA7HWnlGnWn6oleCH5SfpupKarIWXVDkakV74pWCxM
wWumJfITBsyuvXdVl3VHyyO3GtJXJh0ipkar35gueg7isVHpLfFckTXbvp5XvjbX5ZNq0xgmMH2l
lnC9fRO4XiSICiZRnk4Pq2GyA+0VdUzHodfEi9NYTvZuunzFI0KeurNTE5ttZHl3G0NuDWOeR/ac
qcz04YqPrKnYCo0VUej3NllfufbOn1nbVh/5OJvPAZ6AR6NNaQhss8e28pZdabXlyWs7IJ/DiF2u
ni9usb5yANIRK97z3n31hmn4QtqJG4St8Gl0zvDqBTSsu55f3LdGsaNiSLvhzcGOpuh8qzAFfrdW
Z6zCvmm3RlHUeNJxQ1YcVb30D5YzySVCykeaahRLiUffHdSuhC/4IFbuO+yfJqfU/s/MRbfZh6q7
+nv/10nox63+jzHp/6Lpialic/3817yH528KuH3/5+Hptz/z2/DkGb/YEGFwtOsGmQLHgh3z2/zk
4UcC6Mk8BPhd3wJQf0xRzi/8FxtwzMMHTySBAet3F5P5C34jnMpAB3xDJx3z70xRP1vSSQsZ1Nzw
N+SHADP4ySjuG+OwZrXvHFE48VMIpvQ8xWT6p9fkn8xqPxudffBd/I42AQdMW7iv/uo1TgYWrVad
JschB7QH04kYiD8nNf4KXJI0ghA/WdGO4xqwwOvf/+yfXVqosgQXXJ1EGy8bUaKffkUicmyDpB8c
U0xWcu8pDEzjbPBzHV1ecg6O9zQomyDsqsyKu3XJvs3g1/C5KNeKSRpvbY454YqRYhQLoMPVIGtx
19GMqREhTXh+LqrZdWm6MtB5yaWkoS/+3/glMKZTo4PGzwfpp1dQV3ZjlZiRjkix5o5uj3WPKGcD
Gp6Wp9bSxygxJMAIrVy2sksiiFMw+LFTp8v2fA/me7ciYFN3bLb0cc0OSJnrnj7lgmvuSB53nIzH
Mhv6/VKtPaJ5+e9mjn68D8RbNgoqqdB/4CV3tsUVx2PDl1mYdQk9FeGM0/vg1fn3v3+1fnLy//qT
IFKRF3Mw+v0ch3NgNDC88pNGSCDHpafltHf99goHXPugO+m/CpH89CX68fMI8fjUJ5KZ/AdCnWl0
VVVqBT8vzdQDJwq4BMrL/0VQjK/8X9ICfI6BjWzWRmJC5Hl/chsGPGdJfmr+UZFOO2D5+d5QL3uU
nf/49y+f+U++riAleNjzxbP+8VDIU+IYTOg+YWqjOK1eZ6KQ85lZFt64pbRoczIEtp2aur3LMjr+
DQRBiRfFSC5iqNZroujtAzwwpld3BDTVoOOO4WjQEJ1uYeC6qJZDxmfzCS8/rVQWdgktTHG4sfJP
+SFzY6N2+yaaOWa5z/SlZ8e//yV/zXP8OX0BK03fMk3UfJCaDZwtmPenAESClg2RQc3Qoy00nrSe
Tl6adCdsL6BkZUey0Kq/z4zBsUPUPuTDmx+LEvDraDT9XjZKnRtU9C22b8Vc8vXPhimzsxMs9ptH
VuGz07o7ZUzmJyOgp4BtRoH87yINmLoMGO4zVhMjiBORVmZcwVE50AXEPJS+cZzJo8s8iCfddI4k
6utrni7iWDaJubNSNztq1IJS/ZeVO2HCgeqs2n9UiZOfyCCUcWW0og+hIXwIHjxRSTz5BJZvvGvw
VTDerZ59U/qkx8ZkI5ONpk2vNgWK7uCy/OyNtEYfquVz31V08VZQH8pFu3OCZvm6LMzVfiH6XSp7
6+Ak9GaGuSsoEJaNG2veaj9ghdAf8deXnzGfye+NIYhLSJ0i0yhQgljBhMgRYp+fXzy/krFXmuro
BEFxypd8vlkxFdy5hfTj3s+qICT9P90NfdV+qXApvust7i1kF8Qs+U2Tmn+L00SjbzFLd5qnrsrS
5W/tGi0xheA0j1p1rpOGjdBcTX2YKoQNSjQObEhvttczrgtI7eiVWtjVqAdGab06AuqAPQv9lMqy
vLGTZnnSCtnjbi/19QzJGMc+Vkxzp/N8iVg1Wew1A/80rLb1rhK3u895naoTZfBBhKfQepT2vhIN
n4gRyMPQWtZ73ap6L5lVY6uZfVxEZqWeqgU3WU0VK28NO5aOoeQ4LcNeCOvBTMphx9k2nnoqn9kO
41wPlTC/Wor3XLlG80CL5G2WsOXRJrqWx7QY4iGRG8+4Jzqg61fshGBppAzveTCnVKqnt5gQ3gSK
x1H0vX5JDATRXLmfl16+m9A4YpblOZQD6DY99LG9pZRx483DdFU5kol9pMKy1K2UkCI3+n6kupdL
ruCIGjZ6Bps2O6/na81Pg4NkwxCxW0te2asu/GUIeQpguZGQWxuz0tuRD9cIlobHkNzD5HCrOJ+y
LB5S1zyoDmues7KU7zWkRzU7C+ydTn8YKAXww2qBCRDqZt7crdDQOKY6o71eFsM+iWoujobF4OTV
fF1cbal1Sa0sGAwaKCeTxmBMJ+HaCwxxel59qNFOX/LEGL5uSawXa1TTVen740mOeFvHtKE6mOXw
Ac9XEjmJPp4Gg+8XDcQslIC4phY0DLgmpyoLvLWljYBurxJJOpy1dX6yR73aU/YiTjr7/Z1d1HaU
L0MSBtaQHdATqpts3uKBetkj0/GPYGhkE5PsaK+QcWTs1shqmktBStuBrU7ycfk+9mqqz/qSFjEA
7REc0KKHqjZl/IOKmKU8OYwVgpypD82OLJMJyonIm+f25m6Cqc2aWl+u117vPq/BZN+RvdXPS6ZT
NiyT3kUahTf3DTMk5tRC31iPufoQ3pzu2Uh6zyLrKwyrnvGo6dwvoC8IBuWJ2wmFbzwvpm0TGuT8
7fCFUMtj6FxmdFdeitRuX3IMirHUiWJlQEjuNQcbbSENUjF2K/cU4g7Pdd8VJ6JY3ddVE/qxyEET
5eiBpKW4frnsTa/WwObvtVjN2RJUsHvoNodlAlERubDIY0gDdMKqkd9cZuIu0Mspdoi8IR2gfUDI
Te9Wr0kwbNgrf8YMiu4zaSmHxTJQnUkOARLaSCFOormIsSRQ1jTqZe7srEA4dwYHA2Nrlx0ATqxH
1vxFFHg4hrirOFGT4I/jHqmuRkZAsCZi+c4deHzORsW5XpvtVU6PUIG2ZZsHQy/bQ1JpDoNtrV0W
foCItYIn75p4pH8cNhBvE1lSlvCu6C+61/CfKOS6KN1sY+ibxgtJiOsOfs7BG9v60OHvnQga6Na1
M+uHvuVQMNRgAUNvcRWIdj6V0txgrbnY11YiNgLZo5FoJAJ7SMeOnByM6vq9SqpgxNOSjgds7os4
8PJ78gOPRCtucKu1I59mpydwVQ1L2JdKx4hpquQmSEqn4WRdOnBnGMjEeZ7MuVz/P6Dw15zMv1r3
Ef2FGvhfD6znb1/Ueyf/mrv59Q/9NrEGzi+WYW8s6D8ohL9NrJSJ/ALjdKvRIUbzYyr9nU9osdsj
1Oy7rAQJ+W8QgN8HVv3fGVAZef9679UZdBl5bAs9ksw0f7G/3tMKa9CQBcV4Y0F8HQV7Lm7CrPgt
u82X6gZWmL00JYEEBEXxQ1uUm8zobIJjt0mPRemjQlb89W/VJk2am0g5/9Ar+026NH+omKal8PWu
2fBibyKn+qF3jpv0GXAJOZubHCp/KKMEVc0dV5ouwtRsnftNQiX/1+710S/RaPXqvt+k1uCH6god
Tz4T4piuNuTNEM6bQKu3E7w4XWjEPAnEXQrhlxf6Wp/dTdztgNXhu0LwdVtnvaAjq8sGgNpbmzC8
Jv280yarv6JDdcUtZElSP8a8o3ec7EIm2+JxwBP97nklNaVdTTW3vRIIbNumu4dEIT63pRyWSK8p
ybHS0dwHwjM+eU4rLs7s0qyt22MK8K6ab1Q6mTd+2z2VLNTS0AC3wxV9JCGsW836WPWDjHRj/iJn
WtVDa5QdGfExu2mzil1q1TjdG5xCCtxb3sOnQubl2Z9Gsdd6sV6p0sZuIeDlxsXoe1v+kPE0T7Ts
3gy6/KgV6R2+nnxPiEmS1XFwSXCTP+pTPd3MohpuKs3IMI6XAMN6UGifmPWGvWRxQ2emNO98DInH
xWyrW6/Vpxu7q5Yj6GrrPbet+gprbf8JgHXB9UVqcleZDf5trlP+qWxYx62IkvvW8LQYbFH1oPW6
9alf7P6V3FnxfTE7/dEchyx25VzdlZ2jna3MAyWFOs5rxfqknavgHiJL+WKpbNwbflPFVW/qu6mS
hOZ1RyMupGa2Xl13Z/QN+eG5n6PAGukfyPngABLUguCDqAm7vlZxpw+11QKBB6hd7my3Eg9VN3KP
cYO2h8JSUg2q15iaYDZgxLTfR3P0r3/we5grm7OtjDQauFIASFwh4HXpvJ8NLZh3I5U2N81KqrVI
G/+oj27xLa/S/F6np5fPVLreSSdvmjB3Eu0DVx7X1STtjCBsJxf7PxaB4brKXI/zS4irTDIjQrLL
4y2C+YIhTv+sZm72biD1nbC74TbzGnaVddOOD0pL19e2aIBwa0UzXzdOlj4GtnTu/NZmidWkPHE9
tpswythccemWjtUv4TDC++YzWXnbDYmkqgATGLsdeFyU9EpjS+67yQmrYXJCWlEnZ8m7IiR3gjUv
mVvKI12VlM8cI839UhXrsUpbfccqztllWqPf8gCtpsMwNmi8LOJ2iujaXZmW6Z0Sthm7rWu9Few8
CZnjLf3cJcJLw9kflk/I2lYaNYwluzU3xNGh+PZqWFGjAZV7UxKNWuuM+6pZdMh5FkEYzalkedYw
JT57RtU2WGkYWiK7bRNOkqxZ47WsvxaM7X44uOV8a61eufDWOBmXGspGn9Ox64JdjoSU4Bui0dXK
jJw1SV615n5G9SYg4Tfzg1noxmfVJdUQ4Y5STbsv3BoLxS3NgP6c8cal5QAUTY1NWgb0dSwu9oFZ
Hzr9U4Jta3GfUq9s+ku/ORPIEsEFqq7WxiSAFvU+8Z0mtkdTTp9UPqf+h53KRFREBQt9cp5KUrYg
ov0Gf+2e3sQ+/7p4TWPIA4kfpXhw8XD77zb0/D8nXEOVsBCQ/u4eML5//est4Nc/8tstwDB41CP+
INhyo0B5+iN9a2xIlt+f+ybPfc9CVjXtjQS/lYr89ty30LB1YOR8IG2kqe1K8JO95+/sPoa5ASn+
pNdQTElE0TXR11DT4bduqt+f9BrR2/MIUd+69ZLOe14m2zktlqGxaFsLPV5E2bboRvWVawStgfWy
JR2xEtqADFEcBrNrb5jSBvMFnKw819gb8AEQQCHe2LQcG4OyF9wB9vjSy1LFfbpwnjRQiaJg9Hkc
NhRIx7MrqvEwTItxGayufq3GZLxbVZDMrLuracAWpzzir4ma9hnBhP9g70yWJDfOZvsqegHQgAiM
20TONc9dvYE1Wd2Yx0Bgevr/IJuU2E1d8WovLWgmI7OqMhMIRHzufvzocTDn5JAPeuOhOB9c2BD1
pkl4oIVxTMh+a8wSPug8e9TUTf4YH8G6L3oLGdT8NdOFmjd4d/OP1jPauzR2hhJvYzndRVHNDpoB
D++9bMqZNiRiLt6pnjt7QTfWU3PgXuXfSkU45Qw6a75vE6edT0BUCfSU5TwZZ58/ELhJtBiMH9qy
ZMaAj/ohsLP4ccny4a4tRhABeGC3YGL8OIxUjRmJYqdjGRRVG2aMomN0z366Z3eTV1vD7qa+uZG5
eOmbpveWZjtGZt23x8hyUn0oI4Fj++Cz3FF83cHZMregT7vKDPPKn245T5WU8fSsaCdbWbXON03c
kkfKXHrQq3yX+oVRsNg2hQ3rcshBfHSS0cfGd9JomG7zdrADKKBF2gWbpia9sGfZ8xlPoIG4MQG4
JIvuIms29kNUW2oMHQVAjQ9TD15/DeJ1SLY8B9aeclONVnQlOmzL1JGrYb1wPDqoJmAZe2PKRnCd
pTsWw7nvtW5o+Z7LrJckkJUaRhbcfBSkuD/FUSLE8s7iOlfdRz+2fYkpErZrET38b8G7uCX/7uCz
YnT+84I3/uP4pWxUknZf/6zXsVSur/xDr7v4F9kEsuL9yevoiV8cJsUCluaKvkPF+tcSyHlpbc1F
RlvPTReF74+jj1jR7PznYAwutbryv1kC/yIzcLSS9NYBZuev4Az24wKIr3mKsWEsYDSZ78mF1jXh
xq9/+lD+jVT3F5Vh/SVgkBAGeZ9/wdH19WA0gMqWo86hsUyeWiDaDl7YUBu/+8+/ikfDnxd0m8g5
axnlCY5NiYvzc7FPXbIFy2I0gWlIId4WaX5FyXlEurnBDQgd61iSxjlMi2NvSD/Wf/Pr//Jx4uVG
IcIwsRYrMgX/8eMkXeo7oyvaY1aNz6L03vxUbf/zO1x/xJ8eWba//gqH0l4AeBwkfi4rYdA8azOy
2qNjjc+TI19VYNFaCghzYy4tV+k/n9//5puDFffXX4e9FjojEKsVumf9+I5k3NrQH5Q62qNszwyu
rSasA6M85w67z4LMth2NLT62uO3NjSNJq2xazCv4TvOOZx5HxXTjiZhdPe6x/ESYLQCOXg8BWQLs
tTT0qCCrNqK1QONSfrHpOEWfCFrIX0U2HtiA9t8qe4XMd70pXolGAOuZA11uMVLIWxAZwRZqhtxq
c55e5yzqrlM3HuMNaegOoDplls+uQ31GOns13r1OPkRx7dw5fZU/ug7pksEmjAY5Or7VA0oy+9MI
U6Kmrg2L3B4xezmxg74huTFQnFd+s73isU7t38gEPzBEK8PR9stzY06f4wEXbVBm7s5w+Jkl8I1t
3iztIW+dNOwqa+uobPzaJUF78rLkrkHO2qZBDTVNMIXnCOreTgjLYWC40Zln2qtnWNE5YwQatooY
eToM8JSM4HliGridrSy7XYI2fu5dgAna59wcDDE4aUxx0xgNxyUtol0GgPimUkwbEyIUEajQKydm
QMpw1ujndS8eByf22KTtU7Dpz60HlTJh8xUKH9ZRA6QeHEljRda+mrrOfbErz3hL8qG7q2p4Ejsf
ltgzRcXDVdGl+sgukpFB14G2AiGaXEVl293UBXYZUTFzxbnDJVK2WKfqeg6zsbKwZGqxH9LCfLVr
FJp5aCeSF6nQ75o5MQdMc7au4aLHz2nSLrsqrS3GkyUo5pbam82Yrkxkg1FgFCXdQ7NU3X3ZqesI
ksc7bfT9s00Q80jmwbqxJukey4prActOukcBmg4V6kySdw6BnZTAXObJ6WirNHgwsQofDNl0N0ts
1PfM4LcC5+lNPHHIxC5amPtupIOgdh0O1qnLrNSanPTQBba+SiMe5WCD3fsUL3AUSUh2UU/NZWDF
nzOdJ1jEnDfKUM92Ga37zPGhmXNaiNmEGUNmHGxSnle9Yi6VJkgYg8aUBFDeOohVc8CJWBxnUnQn
p1EoEhdxwoyd+q68SBY6Rm4FQB+bDzJq5y9qVTeg0jPeijPjql+1DzkFhFAKzolkn8Av5VHrbduL
YBJfxJPAMGRYr4pKtGor06qy+HlPd+GqvMRRNF5NWZbhVEKXcVeFhtlBxL2PXUjYJlOiSDMKWTUd
iYXhvIjEul4tV2gLbvBKG2zGoATR0vWSL3jN34JVKYpXzYiSYfMoBvkZEMq14RfxU16b2AE9Pmky
fefernU4rDoUrJV+G63aVOvDfHeX7MZQLeE8LNNb+GIfSD5QQ4D/zhs/iodThD2QkiLzgSzjvl/V
sMzQcNTx/x6WnB9LjVn7AsrKwz6nRmPbrKqaFrX8olalrV41NzXtEQjks+M0QVhZeVedKm9Q99po
JCYx0z+lq4JnWgmzlXXAkCSEmEgCNcttdJH95KoA1pZfXLMgLScLCD9uO+e9WxVDsWqHI07eEHUb
A7qZXMc+tUmr0lgOJqmEOAZdV5RWdatK/1QM4iUvE5KqkYWx2e/OducbmGeJCESrnhkjbEarwrkg
dXpa2F+0aTecByQKLvPJYOOs6ihLgnuXroopLNfi5K4qKn6xfEtn6fipZjS4YTe0or0D1EgkUW4g
8pBT9i1gLvOGEmw+4/62HwDauVt49lZooXCj7DuFxAGOxutCUuM+cacPDgy4HlctmGazMO+87NVJ
KNicgxTJuO2KlX80oWIR2dgVq7asV5W5kCmCM8PCgRmZbxyJnbrktbzfPEvGCGkB33u76tZ+5nuU
8U7WAfxZSSTDnommzvAG89UMsKrfetXB60k7R2fVxt2UwvXEiOPPvrMrV/28mBM+/lVTx/4BBw9H
EqPGuXiWFBOEjmk1MC37XDzZSPPuqtH3c25/ngY3ucXus7wppHxaTRD1s1Xf1xelf9X8+1X9J8nR
beAj4QjAGlCtHoFodQu4q2+A5+N4GlYvQdBO1KRfEfTiALYVhdLf9xX/m2r8zSaf/fUK2frnrugv
WLGnWvfJP8IvXV2k1Q/Tjd9f+scu3//F4Ud5rvvdeMcu+HeJw5e/4BZzcKnhUcKSx7/5fdTBPEMg
RKAgswm3fyCLSaYg7ModeFYcBPDm/HfJpgvz+c/7xsBju0Iyj5/pQgUzf7L66FTkVZela/u2Z40g
lnI5hgT9gkPCZHCPlYsiAaaz/gMZJUo+BITo29GFITGgJBDLldp6zqJUvrkqme9rV1RPg3Kjz+zH
p3twUWNz9MbFORJZYHVgJ+lcIbnWW2BL9RSOU+7C0+J8q4g4c1645sid3OZWTSS+4ATEJLMtWkBa
aYy9G46VBTrHTehfHDLi7qWm8sPDBrPP4TffJVY23edJZEN+wIyxM1vwwV2EnZgZp1MxApEJOvgw
qWYz1LN7I9gdNLQlRPKkATGfx8Wn8GZKaYycipZcV8kftW3LqP/Kb8Ga35Gat0Lqr5Xc+E2bJvzg
Yt5dWoSmqHI7iFw9/DFCU84xBS3k7bAcld9SvvCjQ5sL7jgH77+1pNHH4jpI07k1qjdCTEjADBXU
G/Ud6q0acQwywZ7uownteNRR9dwov77rFUnFKybKsbO1tTBJiCUeynxRFlaEQNJCJaAXxn8gRTnv
Wrfhg8QtRabElGlEZCebPFgCSwNb2ffvo6Km73laOtPaApmxK8T2sd57fqmYdnmnqSmbOxK+wb3D
cTe5Ji7pHBWf334AWHsNvaQ9LEkyXic6YPSbDEAiU6eqnyyr9R8Mm6sly6E/BDTVc8jCEEfhu/Uc
1TmOQjgxZ6OAsAlFqb7Lu3Ywnha7nHeul1lnmxQBDIZc21sImY46MjkCQ6QtuSeK1P7K0KN973Qt
3hpztmGhLi3+I8hF0LuNkhF6n/Qu1Jw5eJiaONnMsx08CfKVsL2WKd4FUwdkwWErISjRWY1GhiO2
fWKMXwBH+CH0ruC6aaQX7/Vssh2bsio9Iof3y0lrhtOHNNLGtYiMYQxH4ZU7CZkT2odCPOtPiZMD
H4/HRj8yy3Ty64Rt1X3j02azsTrXfams2b5JFIkegncFCDUABVlNNbNrdYs8xGx0gmhDU8bYzBuD
D6I7zg4O2veWcxLPlmAkOte4MuL7wYKzgW2o23Hn0866j/GSCn2Mavby595ttHkq2nZO30SjApBi
/G9FxAnzE7E/42nGdxOKPLrxynK4SodevSVteRsFMr6GGoHDP+NIRNxEQIC1jXNcmh6EOGZ+L440
0326rFE2KhdBgMz53nT5v70kAd8u8fia9gIgTZDUNypL2p1inp9pK6FHqiEN5mXCgobANfTquviD
jtzeBtQaGR3qruPECPO1bELTt7CkZJgNEMFiHrVCxR9Oxd9wnKGGavbBQm9ncObYf8zsVGsTUk1Q
QaX1r/tMkbnBrBkGfj2dYRHrnceIbGcT14JnMB1GwzY+QKTtWordQmz5h8nHyjCnwtrMzBZv1Tw9
9YviGBWPB+KbzisSAsAorQkNzrq+G33zERya2Azdwtem2ELjNKG3oCBW7DduvI8qFarMqa7MqlFf
s9m7NRcRvfNYH4+UcxdPlTv4dxkUZJro0Y3sQgEh0rR7thRecZxJCLe5y23a+uw/bLMPEwJFe6Il
Fk4fXmXldO5wxKqbbe4v7zWEgBXTcQef56YfMQ81IhlCdvDdgd6ebp+5hnnTddF45yogAwi4vwas
tgdy3v4ujeZoX0N2DKvIIa8DYIC+2zqldm4gQlWm1hUp6mGjaQWqU6EoI09SKC9ztUXKJjje190b
p6DxaJZx/4Ku2HNhjMYh7qZvunOLw5xk8w4bkfU8WCL6DMGI0fAUJfbJzWjUgu4kzBMuwTE/ytKm
SZRSiH0QdBz6GzqhDzSn2Wc/MthIG4b3oJsEuNjCoykrMcX0jl1yVbiLBzihRQ0b8iXNdn6b9o9k
Q6LXoHW4ZddidmZsCSdmH9NfDe1qszDf/tRAS9pbeoB0lwp/X6o+ONTL0Lw3DJnfgi42dv1ASVAN
XvIWf0l9Nbdjdyxl6T9I/sWNcicD7zYiW9yWZohWoPcwD93bjr04DMupz62zM2XxdZCXfrAhBdaG
RZ8C4MzxsEOYc9Nla49Ibw6nGtrZLHlLCRTx+zKZOogUa8VHHfkHr/FyUvdYsbom1pvW0MZr32Cs
4oqroAHqsbkySda6UVY/TFiubiVdclufQyKdcVwG9rg3J6FCCMD0GmGe2QzKNqBPetlXqezyqy4p
mXMTfBHh0Ecj0BDbnc/VOuHDfdMihUJ0fKkR6R6TIPc/UCbjXRO0/nUbic9GoL+laRV/coXLqWBm
AK9s56WyHeOGeyoPSaeupl3WuWVuo5e4sw+TzD5Hrob81DqHpYZStETLEMp0/jQPc0AxVy22nkck
l6DdZpDmKU+mHBOsaL5S1IRjKDPqLbUz2XEQuqohGs02qMbIui+U2+1yNeYPleXeVjFGsnLp9I7O
WhMYC7moPhwTUnQ7ZZXLbTz30a4p1YfOkmdoJmyl2F+kC9vvUQ7F0YO1s0XwYYgJKACvhNOumxmI
NL2NUwHYj9xhRCUilOfPhnDrreQ09DkRgDNJO3lfO6t71IP1jYkI2RzocIHhvVfor9vW6dPDlJve
OZijhZmLtjeeZLAQL/BRA31G3o9YO5tmNzBEgVU+yGM2zeVJDg0atEmRhGu9pOOcA7tr6fVK3ZVM
rIKDyFbWoEml1kAHed1PT/aSKDr0aMgohnUqlC0fPfvPsJe6for8aYBOtvBZR6Wct6gLw85x634z
V6rcT5opRmf4v0Wx+ER4KXo3W0fe4bShRM93Hlqr57pyfitFCdBz0Yowb9pcNRV1J7oVX71yDNkX
fCg/h3+h+ZNCq1Lj0W8ijKl2Y1PgDaxs8N3kwI7Fe7TI0sKkHrO9ye7xjibACKdYfe740sGEHNIE
zN8MURTwGJeo5cfodhOpayuzbmWTvUw4iB+jKdGHBlQ8mhnY2Eed6DqEybjxSF06LmNIm0f6tdEq
d6vc5bUnnLFuNmGA3NVeH4dgxK5EUwPBiY+tAB6dGOYd5X53S0GcOulVCAyWA175uStwNyxqeh6V
vm+s/q6HS8luDeSsu3Bg7hH25hmPS8RAhxQwt7mD9Xng/Jc6zO2gEF9Xme9fu2WLwu12GzF7TNQM
mFH3oqvy7z3u/zv4/c3BT+CA+Ft15/y1U1/nH6Wdy8v+OPTJXwJTuIgONrXl3+1rf0SxHOQdJlme
QImAWfGvUx/tuoiHHjzIdY7vrUe7fwrc/i8BPw6ROxAmp8n/TuBGEvppfE+yh4YL+n99Yl+0Af10
6hMtraJSO90xGIxUUsEn8fTEdZdf0djqXE0mW/EnNtLkJ8w00achrfqHpDGG8pADYsnDjlWj3ECl
ppU10hLoZ0edZzPFSM2RnT7AKzQhA1U05wUtsyXCqrdxbiVyCxAiep5E5Xxi3vOlgBIQ86OeBwYz
T31eLw+qC55hBQBNqlCCNrVb4JClQpGsPYPzG40aX7FT9q1H5daS8GJvfgqwndKqaaTisarG/MwZ
qd/VpZ/CguKFo+sZ+G296bbE6Ly1DMt6jBZhgBw2gm9KdJyZmlpO42bgQXCiTZO4uM0K8UUOsByX
UQXhYqsMSgwf1KUpae2b5/tPaQhQvHq0Bjw/ebf4B4SagEWk1KcFTFMItZoXKmcE+SAw4WQbtwzK
4G3IljYOq8JnC07c6sZtBg4jIgChTdr7SO68Ow2G5rdb/jhuIFnOe5X2ATWlxL/xHwUdpLuU8/tm
VChbXeYjfogmNt61ls4TW1SEX1dL67rzFU7i0bGK1zkvYGkNsbY+deWqnuSTyU8r2FDc+U1hfFso
YA8n2UZnHqfJh8GU7LbBrHO4/H1q/au4steNL/88CShPFYENHswkfCp2EZ2uDhyOBmCIzYJwwIdM
gL7f0SCsOSv3qWBeCbog2egeu/Y1fQRJQjuolS9H7FSd3CcOZawHuawm/Qy3AATnOj8vdn0aOptU
BGBkZmQpz5kG6rS7Z9fgwzJkw0wct+RaAKZ5zrRSW347GEmlnBTmAHxwKm6L146W3qek6eZPbZOo
ax+K5HNG7dAewlrnctRvJWEDHV9FLVCNbG4A/XO6v0KrTEPfzQBkEfpO0ap4k9mCsc5ZhKoOjglC
gUc/sE4X0vAKxiWhW43zwbd53BaFkN9Gl3EIz7myrDFk00C3jQVB9X2QmT1Dj6LmZwW6YOzCHAWq
gI1JhKj10NVetuvhCzxGZTDfpMuYh5LZ4ZatXHRTutRmU549+gerD6x9VyTytUD2OZQ+xwJiyAkI
yalPS/+QW6Z66mv7k9MXsPYc8w0jxJyFSCs4JzO9GHRx0tZZxtHSh8py3X3qL8CfPdGE2syrcxzh
wdmk2u+AuBX1PU+v8kEZ0t2P81zeO6ltnXVMkobzQrwrCUmuiM9+J/DKnxPc9cUmF6MMx8KRLxNp
1Y1TzmAzKZfmRoWusrFJEIWVoJEtxL6W79fk5k7UPVhGM8poQRmVcWgbqW6IrAM/8GV+hQPPue+d
GHhrMvRrw4UyNZpdwfbBNwJmw/Ra6O04md6nAdTJTWRZ8W9zl2V4oelmnvnqlybItxVNNiMDk5rd
xpxRUhKavOYLMSHq0YysA48b12X71AZkegDfWMlOJwPYcSOvlhdCIiYuvDbB5d5054UIA3XDznwQ
rUf+QM4GG6YubkxjV9E5zRCq6CG50dEJbbRy2FCyUFiEOkZzO7jufDVGWGQSSmPfAt6/pAIDQ8ip
KWtPbd0l7s46Au9tzO5anjEiwWzKtdFjQ4pChyDnaxpnqqYLu0Ikz64Xm7h4C2BfoiuzqwEI0RwO
HUMsMxNwaKXbsGEJhumQmHEVjnP5hU6XdtelswDY03q39ayN5zyHZ7fRgthFME4ZWMeq6EnQ+0uH
Mycn3F4hFTJXWh5IxbMqKVdH75eVpc376Fswlfm5qLlDaQy3wPqsdxGDDOdpIgX42o0lzYIGwB/Y
IJARN97ME6ar3eowxSzPWB2Fze0wikfIBvwiYiXTthJQCzib5svNaFIXvUlGI6huedrPt9Ao63lb
E/ndQexZbjqfKeRl+Pu/7dLfb5dWN8X/e05++3X8x83XKf2t/mm7tL7sDweguXr6bdeRwVqP9oMD
0AzIAUiXXQ/bonVO/q8puceL2NsEPi6Gn/ZLbKWw2ZIdoA3WFATb/xs3jPOTf8MM6OpjGu+Qg0f8
wUPyo9uhzeyC8qQqu+4gxs1f7Npm413ZXm/vzATSPyrmiOA7kzeuVWmcapEAgQ3x61RHiqhMMmBq
/ugk9JHQMBsnnHDRLldT5XpfUbM8olae2y3tsUJ+zRVPmGKc7ScDbzXn6HWyxdjuo/AqrM4krrC5
sAlZsiS4M1Oj9x6GmuOj5BbqqQN4khWtEaE7Dr35ThNNkXKqto21ziepzao8p74xhpPvIcUOpTNT
TR0vTj4l1xAs2sZ/4mC6rB0LgNVYsywwiAzhsooT8LPy2cHufDzthfmWtl6/6EPVDL4oQ2WW1JOk
NHxBCDLb3xJDdXuvbeZ7RxQVmKB5zHipOxvL56YyvfTmfzfg/58bDcbdf7wBmdH9e6FK8GXx0j/O
LM4vtsMhg4z5aj+73Gl/KFU2t9PqUyMUjvXRlvjB/pCq3F/Y/VmS+DupFl7G/fm7JU3KX/hPLbCm
MkDvBEjx39yE2LR+PrRYFEszMUAqg0YhvZ9q5Lx8akuoK9mRKCrFlVaQJ/RjqZh4mhg6kgX90Jg1
HSxeAukaEqd9YhcRwINdWPVDMUKX3LPrKvNdDa2gJfRRW5Dfm6EqzY2ZSPVRpiTMSQDZp6amZxZt
2j71KA4Q1QR+DojWkrOQhV4/ZlhDuU85M5AV8q+DJMKjq3zGg+ZCvRS1DyhTmFj8a4vU9Bf4ktYt
G3/o93UVu+4G3cJvDqLwkm6ncmN9yaW5LCeNcS/aPnhl684vHtkskPtW/vQYA+5+Ze46PXawUk8R
ceEIuXvy6BMTVV6fa6er/bMbeIpBimnRslDSw0UfucE0BSxsCKB6up+BVGhUNOTwTRPYHe1lIqZw
0ZLW87oOfvHWdrO6NvRRDol8WUZ/uq8YGh+VNMmJwtS0bmPR8v4bYuyv5A750cBqaNLzgoy2F8JC
6iPrUj6Byq7FMz2bzTtuE3PYTLLjP7MnumfL2nG+zDGvw2bFH4Bzjb92hKF+T8RXoComuKi0dEmY
YGbmXdtrUaSfSzr8MnNVEwsHSVKPprx1bVDeFcHaW5nDn/NpYiMFn4KEj9LhJGt67Cr6DcgLX4rJ
ofaSTS6nkvYvrms+4e9faGHGsEEgdAWvQq/fMBYkZExzUeqTS1vsdD02EWWJE6105dZUQHwfjFLw
Fuo5W+fSQ8I/fVVQNkcZG5/LSGU7yOZLJxyLuuGEnuHF6QFfLlimZvVmvLH1pdisKBd263h5vyWR
5pMwhyp4nYvxkRGpAywjocqBViNKgtjqPHhYj+0N2VYjBMQvniubCxAW9nrVllzoOSj3aD83MT9p
iQT/9BLiTvwlXETki6Z7cuf8f68fuBpEp/hmA9kD9rhomVSLavum8Ly1zzxWXHyGoA4tGni0bbyx
6T88OjLindk31m0yttyEsKH4guvGZ+roB/H6GMuaiikxQGGEgYBN427gEnU5GlTBdQ1XyT7SpyRP
q7Qkaa2Q/N0MB2l1LKFJ0htB/wOlFThtN6Sj6Q+cVtpktRh8d8N6ncx43N/1+hX5Elhv6ejm3bcU
P6xvTUZ1nKd3aJqkcoch2DW21bx3DeiyyyWcGh6fb67weaw3O3md5j1yh+lxlJqPZBTY2C9drSCP
MK4nZMb2K5bjla0HH1xPB5wMm8LngtGeWV8VEJ24AtZbgjNceoDvyIdHWQRftsnCwbOxfb90m7ZO
Q00cAATr2QY9+Gpk5kBTD+oYR94WjbToPG5Ot6Z5dMFtB/7cQeAb05K3Y6KXpmriC20JunE/mCYX
mCG5yVVOMQYSnI2iIpgcz/Qxig1GTnnykjq4HusigHgAWH/TX3rOa8pmaEQw/A58uqcSeZ9dOi+N
DrmLLfYSbE3qWo/0AJrUsGbBtdNOMATGhDDEVOe8XzkR3NsvatbJjjYW7jDOFvxBi2TFKkU9Jo+z
mpob4JrBLp0BpMiZezkPWJ7hMRj0PlkFPwdUr32CdAb4u2fJMDGzPvdOo/kES3t6bLjQwXEmefue
m1F7DLDDHYAtimdPcs277JgiUIlZtzwpCBz2cdIskXLhDU95zhVlBLDRtgXlHM+RCYr5HNceDVyy
KovkTHwMGLcJeETbgnrCYaSBtkjXUuCUCvKdRWe0xNxmc4FTW8rX2qmVDgGdDIh6ZVnPraZBkWKk
cd5icJVkr8ya68VCNSLYzFU6MhJzN6XbWrdpHUDAKfGGoVQ1K8gsWK8caP71fLazjh8vsPl8xDki
V5rgGSCvZD1jFQle6Tewsiu70d1RW2sS9HLN28LmRWbPe4bmv17/2nOtW50OVLwyO+N9mutjBPRO
2z8MLdu9vZkq1rdO9f6WgcF6PQYz3Y1N6wevhlyLzr8vaZmy0nLbeCOXEkyGTp8yX0FfIPswdoRT
Devedrm7iiLHRaZHPl5ZTPvLHVcOvv06VnRhhlPrdMn+srLWdWK5hzHx21crBen+OsbxnL85xEtR
F+11lbIG8AF20jtfsCOQNNNt+WAlWoR+XH3A8ghOXdOsD4MWFtZmjmJW4KBYqPReHBYytBPuYJ8Z
FMpoklRWcifmZD6y/EhC+Fas2UJsYnogiOrXS3BVVqpPqO2JppiPJA2KhyUjlmimjMuYzRvxK49S
Wml7hhVnevi4a3I9sdZyT4KxZompaTAWxEZl27kfdVW+1rHVnYnraHPczP44sQ+R3bOw/VMdrA8i
CpOKZ5KXDb062r8nWmhG3LuD3Hct84TWsvpbx5T1FVTnmA65OHlJvdaBBVJFn1sgCoaoWzIkgRN2
vReaXsY9sNGlVRrjse/nk0p0Q+1SgCvvHgppHQK/fYNsum8whu4Nppf3jT1sstJ7jIhcmW+zWzQG
zwlgs9EJpGjJqppxh9suwxFJoGnbmGAvhSsWGrIU4xZqxOwshLpbHvF74LFI7YYWKDuX+7wSA5Du
dNmbGqK6Q00gNTDeiGLMGBQs/OwiTR8DLssujKGDT3z8SXCF5LTc+VPvnVUW8JhLJ5LFk0HhSDla
L7Y11DeG6VZ3KRaNsycirl4LMoOb+PUu9rNm5UZMyF65p68o4SBZCZlJbpThTF8Ku85eZq98oXG0
La6LVtkPbU7nl9Gr0Q9t4lV7f5DDNzV3wa+JzyBJjQGNKVxku5YKpK3PpIh6o4xk8NAO23nqIW34
zURRnk0KmaRWduN36No3fF7uR9b71X7RJLDnIjV3cTq+BGu1YZ5Cffai8TPgldBJM+/XuJ3mx8RB
PLcoQNnL3GOe3jvdgzL5WOnBQ4+ayum3TItnA0TsBtOQuvHTZHkoF8BbtafLfU2vyCEKBu+aYaW9
i1v13AYaL3vnsjMC59LW6K0RSxSiUeiMSbOL2TecUXets4CUChinVqc80PZ1jW2JpOhUMQ9smcy4
jGMBafg7g2KeTcaKRXqizO+JxuMs98/Gklt3PASATNog9ikNdk8FKNiHmN4PWcnqKDgRHshssmed
qYibgGwcnZwvjMY5410R0dhmTRfcLJkDZIUeOMho5mPOYPu6nov+RUzCuJ7LpoD+7Hu8bmTv+ms/
FDgtIjJPZwgQLUUXff0pY/vO9k6D0+b6FvkzkraPD00at6bb0jyJDoNFwt5rj/6WrM7L02h63hfE
tE+Tsc4oLdR/RmOd2hvUHNKs6QEUmZdeH8woT0IHnTJk8Y+3CyECShST/jRUzkeTxPZO9BY0msYs
1tXKOs1ZJ79EHdT7LUm66RM74h27646dID6z7Zyb+a4nT/EctaworPxducPJzkgxFR65sEkeqC6b
t0pgrHUgO61mK9xim0bqLNAsJITP223vmI/0RRXWLnaKDnCSB8Ate0zxGtCbkpU2SvWiBkwzq38m
WZ00y+qpwb5Eg06cRJzy69V1A3vFYGHqUvfo53p8NTCf+jz2IuEy98W302Hg6VYnD0OL+gYcTrpN
ZT++NsQfT8vq/aGVKd+DYF4YjuJQCzIv3burW2iMcUhtre8uovS7pyi/GIyoU42vMUrcMr9Vb2vV
3lXZ+TdujmmGh1f0VK5upWBEu99QJBWhs18MTepibipzhu5no724nli1AgAGFzdUdrFGxRzcCOJd
LFPN6p6aLkaq6GKqin53WI0Xv5VzMV95351Y4mLLir97tGLH1PLdT0qeumufpUv7lS9JFsJFKQE9
QxTa40WnAtt0SkqP4awE3c7R7EGTLmG/Vo2KjYg72Dyb0rYp5rNpLdPjLHDAsBdFKW9HtuXY5Zu/
oSLKnxKtdBhwnredwHV9RupMsX6cYHmD2RC7aZMjPiQemPiH60JvgpF05cQiLVX11NAzYp/mmqfo
dmKOlZ8HWwyP2h4C7AzDGLyaJmPyDYkfHtNWz67aSNnTxfbCbiKNCYQX0epT6tajZxWY9EobFFPw
pPS6idoR5hQf3/fIOOCnR72sh5JqbqbHJEppckERm+7Xx8qXtMqD62rBDJBv0O/ZkP1pAPJv8kvi
L/onVdkIny6V1Ew0AsaDPwZ8LaNN58EzDjJx+EpEvVCv7eNQoid94q/nOgyu6UnEj1iJhbPcVCb8
WXOql6cpcPm0Ygk0O3QWzEcZ6VC+bVvwz4mymZjaUna4UjS8v5GGmekaOCtt9jVEZtyRXjPEu3ho
u+Myl/x22r85S7r5jP3dZ3/y8Z/f7FqD8EM0LPg/9s5jSXIji7L/MnvQ4IADcCxmg0DI1LIqawMr
Ca01vn6OJ0WTnG52c88FjbRiZWYkAgF/4t5zheN5/AMrAgO18PT//52befLj1LBxShD7N7HX9Ndl
7BEQ5LhSOsdHc8RoDwTl0ref8RGvj+3AhKFN6MDTeukeS6y3/+UV/bu70dQWWFt6NtvsP70iwwGn
PHLas7RkZ0sOAlnxA4Ok157BDBfB0E3rbFn9NykAdjYTXUE1k356FB0H6a7vG9050Y789QvTb/sf
xNCCJbAEBWThAmPa9KfbAiNUkTZDmqGb9Ll7y5qd8IdNIlf5KNdta0mA8yna6wpLhBuQXJke//oF
/Jv3iiBqwccVW53Nq9CT6N+9V3PiinqzhvjkLD4+YvRbMTwyX0TWrWAcHNOTRc0xtdMkJuY32iqG
vn10G1eDeFbmKG4xStF8/fWr+jeXBcGChs26jP+Iwvjji6rsMWIdJuNTZdAhtQtF8n5JSZ2lcQFB
xU6XBmEsUaWFBrSyt7/+6e/Ppj+9K/x4V/9Dpwof4E8/fvXysZqwfjtrwcQgE+2Kt6JvVZnxhiSr
A9vZnhXYOy8yzkJ3qZUsJPst2TbWHUI1lkKBSXJ7chr0oKlpmeX/6BFjP86VVqW/v+B/VkH/bRUE
NJZP+n9eBd3lxWdGdn8wS/BZ01/0ywzal3CKEdJgbBAYkEmC+c0tQcfGusd1PYbT7xsd/tevM2i9
CPqdi+Jf82csEqCLXX6I/rq/twRyGI3//ukgTHQ8MFf14xSlpfgz67WbclUtrmgvEsVZaBNIOVCr
4P0cFBTKKqnPjg/wIBhY27Cg6dyRuNLBIV3ccy0ea4vRYUHclaWfRkckmnSD49oWV1jm0ux+cKvu
E7tY783Z3OqSiJgg7zmzQt/gkcM0Ky0vGO5wAOX+FA64H66zpjUYOidNfUML2WzHchWEbyHGiLfE
Ii2XMYb/NqUrMZvKJO6K8211P07zQr+5YjuhcNeSfr1b39tsf4gbiBuVfp401nx8J5zXoDnjQ6PT
ZK6pMJMB6XVRIoBEDJAmC00ZNdB8WySS7J4DVqytuWWzy6+bLH3nsRpeMxmdsCuCH9oTDmhiEq7Y
tKkiaK3It5wwH2mHb5UFznwOooLr2QbpWo7I2yPHN2fkgHhTdiKJhPl1not+3vZ5kjoU5BSHDmVr
ldVkjJYjgYvkuIw0Gxr4RqLWMviSEVmitlbiss0aueHPmGIKXrbwVgK9B4NrvWXf6IrW3gHmVIIx
RiCDkxdJIHCqo5UvUXeLRsc4myRy3puZioKN0M1gxiIcZH1SnRPDmI4x8Iun3HBHWuaedO0Jos+D
KIhUdv1m/ew1Gd5aZsKIu1fE77DaD1C88mv0zPaxRmVL2CT9RV5NLTzVqnbRYRbjWU0L2HdiMsuy
QjrqJvEdY01CdJNiCV2IN6EcHBudJyBVEpOjh66cS5S/xkC8SoSsezOm5q7I3Bdi2+IHm67wnoA2
76Fo8ukN0sYSkilEwGaTLA/cDzWjmzp9RfgT3RdWvX5AXqqhfCMp0RENd0hUmnfr+3n0mhAKc1oS
17gzOBSGgA7SP0xeZ19HsGePBhPxLRRel6+vjJWcgKGm+9K6onpivIhoneowpv/NyLzbMUfxll3N
MXuuOtZMgT+QREugyHCesacc5yKPX21UWlf+5un1T+PMzxykUEtU04F/GvOu+CFm6UIV8jbGCYx3
KrCsNVBtdsv3XYqdpZud5wwza5+N0g6kvXjXghl5DANrKypEKON0xzLCuoLZX5+kpL0aMgS8SDL6
7iEp3Oq1gysKMNVrvsxW8kG0pMIMhVIX3ulyj1xI7ta+ISOJNcsDcNbkQuZh9xyj9/k4MlYjWnNe
rK9Z3ZlXxlbR5ret7V3mYvEPMmu+44CPTsJBdYGcmdoZCfYTiurxo+lmxYcVDfsHex5SZ+e0Kv/Q
snwmkJBPmGsM3ZHyz9r73jwc0sa9mmuS4hDBFUc6UNIv/Mq5zAvJhVTdjOaxZ/oG4R8pgneHbXIA
2jy9r6JswdDbLN2OxAKbu5jSPCGRqgjSwehDoqfXfT2P5HBESIa4LkPg4d8k+NrcNU4/Ixn0q9Be
HetVeoaNzrV7SbfuKWsM79vi1OSQYEeHJMa8D3+C1WzZM2gYeVUyzr42B1KBXOwaoZfGZ1/23g3m
lJaPxtg/bYUqQkbR9Vd3hE3VzFt9b0f+9qWlOGwDAawFnz1i9ziL5UuckN/ttohFgrlsieXb/PhG
WmJ8GwjPq2qmaqzQSCbNhdh22dJdMJPFn3s7Sb8XZGbv+qm9tsZoRgk8L2EyjfZHi1blZBseDfEy
z+u1tTQqlGT9kfE6WAafOInwWDAkP3S1MGh9TVU/5CzFWKMMghZJTw2nPmWxwS6HcXJCWshyspJh
eaxn3Ujk8Ww/IbJXX/IZ1HcwpnqqC4/b36P9Xx+lETEQYdjweWTdd+W7KKfIsNBLyVGvdWJRYTgZ
VYJZeJbMv/TseKV6vPWYuKxBPNpMQG1mBAxeMJuXiiFJs7KoNADU3xKYgSBtdurdYC5fyV6uHsXs
apRP1O/4pig8MyyoDG78I1OL5RonDio71UDfqjvnR23Ib2SYWdcC1/OwW1vsC4Wf7VtqfT7kRn4z
L4m68e0cR5RJGkqQbV8TLZ5vzQK99bK81Gb3BEPM3CnRJbhPqNBSFIOHFLrG0Uw3/6EVXb03XCux
dxJN4inGM1jkU0yyYxqFXdUJ1AmOPGb07Ac+71+zrVKPrQWBJyHV9zn20F6JpGsuc5ZjAIZmXdw4
NUQBp6+mm7oy4xOpZyu9SekOR8kw9IE7F9i16c/3Ka3st3ZhKoDkVRSUPVK9xm4kL7xCUABzw5LX
aYCPFrlT3peRQUy0tdZnAZJvZ/bmEhLUmV7j2PACt6rq4zAuYyhxhLxZHXSKQtXYVbz809CLL1lL
OPjG8Xg9zSXuDrefk3vgp2VQ9TW5bSU4bMBO/Q8BE3E/inV8ykxI2+/j+TpW+UEyCA9hTkZPKRao
W9f0huPs2y2vIu3usP3bYp9tOFpYFZWMb7vEOM9MT1OivZ1q/tKZsvhEXhf2FSRm30pFMMy6YZXg
sfcpUcX3Lk/7M0lAegqdY7d3+K/I8fxgxcV6wk5hnk265JDVuXVgMSWut8bIvvqZIjGgSAy8OpWB
7i8qHrKhsBlFZukBClZ7HilI9iPkkJMta52cRuVlzLVzzHEyXaVlTfxnsTBZG4RhhCYDuh3Uq2lv
e331dXDmdMdrf4beQL73mrinGfos/sSbTeJLrWSZMy3Gt1gL52trNg8jyW94JN450tuRR7QRrLbx
UcD9DJIELkRKhF/gFqa7z8361mu6B88kWL3HBDnjNjLLfA7NpHpUWL8vmPniAxwxFaAWhPGeVizj
QBbiosAMJosbuzQMvEgAuAt39E9yzZgn2uUDWsJ75m/JAT0rGT1EXO8wmSKqHkUIcbQ49hAcw2ED
8ijjWpF5OWJln2wSig3PvjMGBuA8273nQcK1J6yT2b8jvreRi1p1BcWSMhrFyts4HGQ5+cm0eA+z
Jfyvabky1jO4/ereOLlg0B5cg7BifyD1c3J00I7fjOel7PwT0EZI+ummLuWwPhSp84lIvZd/eqn/
UdWje///3Evdvqt6ws95Pfyxn7Lpdv7VT6HOYfCnB36kD3C2AUb6RdPzDtilKOfOg4v0R8wUkjsa
KkRvZGtqpwADgV96Kun85DOxoREysU7pdvzvaHqk90cwk0YiEQbjMm2x0NdJoTWBv593AE1osMl5
1vVG/Ey8HdNeu63C2jKDcu1vjEGyti+9AnqDok4MEBxtbygRXCg0qTj1U2Ncw4kb92trlId4bWuY
I1t/U8fVibSz8aJaAO+y8N2reqyMp7YiRAkBDqCTVDFBl6X7NLG/eckUUYGIcuCriKatg7LP2p3b
U13y/cTBQt5SBf4U2cesBXrJ616oiuITTdCNa5fdBX0zmtM2epi39m7pMbhzHQNJOsip7RGRK3i7
O69wL0JC3hhzP0zi9tuI6CUcs6bflVOX7Tq7Wm+iLiZSc4BVN5nI6NDltkVv7BlTiwMb/e0IgZTB
aWwdoetVH/x1yvDUajV4IffF0t1Rb8s9M7Thc2cN6Eo8HuqcRgA7SpefX4o+4EpJ9itE1az9mD4S
nVCHJWUQghQLi0G9kpvQNNMpHrK7bvVNOEP5toe+iTiZvCpsUQ2mNoSbaGUMh/pqXDDUF/2FzdZN
IvAtM+N/1MTz/UAuqV+Op0Zq7k1hEUbo1x3a9tgMrchkiJzBy0jWV2eYUCMP+pdo8iEcRjvCZoYZ
qnMMF8zH+KXsgTotC1SlSqRXDbLknW0t+3rzDgZm4oOztRV9AKuplJFogB385Ef+ZQCCs1O5BShp
i4zX1WZZy3rOwffJs9keia22ZOxD1ynXs8Wo65m0RNjIQk04DGei6xbhkMZpsINZTBlW0KwxZ8XH
ZXSJTWQvv/dF9qkhSuSqJfKbBW25sxwO2JFQv8BmQZTYowesg4OqgNOaZ+1z3buvatnovmcviCdX
HoyKFaEwt+ToNeXnzck+Ze1ADVNjSJ7hIe1BqxiX1vK/SxQwjAB8J+Se0CCTwJ25JVQXPxB2CZIm
RtfNIqmgmBxYHVPeyr4wAzE459bKxKdVbnAUuv5qMfIv+CKXPTVZs89SNKxOhQBlo16CkMu9wGHY
4nlu5CnZ5Aj5eV12KEHaMBfdR6MfAG55SxS60IFJn1/bI+Aaua9tXx5cbDSHyM5e6Ofim8pMyoOt
vsR+b16W2Gt3TuMaz4UUpAFS3snQK9L0sWTMsqt6fAFwA9Zjk/rdM3hoRR/p548bNLKw77cbrCLF
QRGjuMdA4h6IVihDB8vVvlo0Kt8yTBJKuw0uJ/Udo/pkNzq5ReC0DdDHy9yzYCW4gwA04UuMz4Mz
WVcUdGNoIHB6wXLOVVSRHVqsincECYDAp4kITEcb9pzMfCHX1gwGQ9BhTe3GKKjxdv64oTrb8oox
gL3eR9juL4LVshOwmMEcPRt5sncbRerMULo7AuhzPAHU27zU8doDXMZfNK6rmpaNJPZbFulfUoAx
4KrZrE2tB1mSnUTobVzPBlXYyUuKjNBI8we2aRUuVEYXzQxnGjA8Efh9ZnDqXhTpgjoVTvt/2z1q
uZqQnYUEirlwQylp3K3W/zoOxWOKPBCl1X1B240nIBUY4I3vpdzWQ9FtV+gMrtNZN/pkmtAU6F1v
VR282Oh2gLWacI3YYSSeTd6ATD+3dQwAQaHIARV18iaG+kWO7HhW47ATplr3VoqJt6tabqnY7W5W
yzuMpfXZb20s8yl6/gnY9VNkJfGu9Pz9uBr0jtjyF9l+n3rkDt5GjKPTZQCVCiEukSryQ1ZY0z5f
EY0RKwIS1C/VKbHNu7qwPrluf01vmJ17Z3lVM95ML3WHXbHaLhHHafXs+9MHCABz2DTedwI+Z1hS
2g4cF890jleeHIjiUdYlrSG5OXVdoJFzIb5390USVWFkJ2oXte2PrhtNGG6SGNJtrI+SxiSMqL32
7TwU16j6iDFfOko3+tdTAemOtvMTkAz/eZXridQicbW5OgDIWtvDoAr25YqfWG3bM8Kb9L5nHpcJ
DqHFAOqRz0BJckaGh250HMpQ50krC0OXQCps6f057lrMJpNNwYZISDtTzRCMrftW5MvHORrHk7d6
3+rRoiGNi+QwWsN8XCraWCR4LKrLyb8biunejD14CVLqFz7fNG0f7QYHa1BJWHS21RBw08PSphjp
QM+dRWJ8GP2GEYexfLPTxuJZOOqJ1tbxrEk7OOIRvIdlSS8J7coxNnjKkfSrEzCgfis8Uxj6becQ
s7o/WAVOXmJomXF62Yd5Sh3gbup5HXpiJ1p0vEb8wzYa71JURaTX9hAUGuzOTu2pvZCleVENZXgt
Ock3nqqHjvV1OKsVzvkXoi6q4UWmQwQ4DvFC61cwGQz0LAwRAefPrwPbM4+PImi5jNkld1+p7iKn
82cEkQTL6A8ZmEOnt3EC13RaO6/B3fZijywZgLWta9cDt3b6mqd3DmaumZm8VFbkPNoSn1T3Vk9L
tVWXzp56z99ltULoz2yzSI2EVKQGFkb3j2gev1Y6rP91VeG4jPf/c3l9R/Z4XVFHv3+387f/+39Q
QOkv+dWxItyfWByT8mfBYqWApUT+tbC2JEW3TfQcsRaKGpqa95dFhXR/Qhzl83Xeb+bfXwtr8ZPv
E3zPs5EVG4W3/3cKa9v6Ew+Uahm2FHsUlnY20nzrT0uzvB+3fB799D7LfeQQO4pRnvhdnLt3ftRI
+SDdtuuP8BfhgEQRKZBUcVPq7vJoqufllqqGEYmXt/DtCe0d7EcafQ1DdjiAcnPnonLUyvn8FG+V
Od8PRWt+K80G71VA752qXScSxYBkFDUCppoPiJqOtS/xBCZtdimzSvywY7YmQBNa9cUgz2y3QH+/
eLlsye+JWboPIDUdNUfHeCNi3CYGiIiftCZG3XZHOBcoTZldFg1O2M2WxotnGl8U4Oyw1ABPnJ3e
rZtMKcCBLUMGKtOzRw/7aUZEtaeCpY7tKjd57DyVJyBJl/UerGfkk2A0l93ebviNAzVug9r3ZAaE
vpkA8mYFAyGCIJ54dr+kuGxeeo7o7NaxUMYi+vfuUgYmaP7ShSO/cBFnDV4CZibyyT8MehPp7ZPn
DAOoJUh/H6OVbttgJDoS2x7FT3RMEQmRlOD5buXln1M3Sq62eUE5lKZMwFy5kBVW2dPexyyEQRFx
jzh4yHbQ7pF4+GHtGN7GcZsxsPOm8mL0Fb4Iw1GkrpXRpu5UPnsjz2LJLZFtKYHN3pKA382cvu8A
P3rr28BqCkJlx50FGGgqF7hQULdSc7T3vcnEsTSy5IfXUeslcZqf+lSOhzm23dDRRsuxTryHdpPI
KSukL6G1DoxBXfqkteZMJG1IPBiOP++rqXQvkfQ42bvOcb/NhPKGtE/jLS3jRke11mXCE3n1lTi0
ldFcy9hEXmdWo+k1F4B9s2qYbmC94CGPyomzaEoIWZCAJOrzBspGBpCv1rhiDUSdhUKyl9f4Smkh
ApShSkH9FtKWYckT3H4Y+5j3ahOT91QCWEHWTv5b81p0kwf6te41/52Za9CZ2p1AN6KdmFbcE/JB
oe5fA/tMvpWttzYIQ7zcY0i2Erw7QYjoURAvTFgNlV5P1ZBcuVE1f7bKxGVu3M80sQ3Zd+clXhOH
WpqINkpw10yIvmIRg1RSFiIYBLPe3Qx4dDiZXekdSPNL76FiUuQn7YRttSZogk92pFAJ2s2aDiHg
dTicTYSQ4nojd6YNLQNgVp3wbobNVHJWmZXRbUHGSiCGUIY2eNcxI/Julq1ku9c75rFDUUnPasfE
uQhpYH72mH0XhpfeGtRBE4jzqGCJIEwX6USh5o8WQKHjQKUJO8vsH7dlyLYH9Ihfjc2v+EwZbg3M
3iG96Xao7Z4iuiU77hCPa/1xiTTVUyEofN4YflJBRU1XHflDtP9Y7obhxJNofQLku9Rny6HS2aWY
rN1jYSYW+YraV2DXTfcDstOLM7rq2ibLa3uacmtqTnOeCGy/0bqEqjHEld335s0WZdaDRGjCIkj6
WbnPYp5mzkgMdb622XFbbHXJDMLUQzUby3K9iLm+8hBPbSE/iVgJFfX7QsQRk27eq/oQs9wIrU3a
DwbxG3CCx6QIXT+zrnCz+ntbZYgojFS7AWSyiGdiUVL8KAXQqSGXcfala73sM+5w44UozOmN0fHU
7btaSj5rcplwJG82AnqWP2emBvhDkAT2e5cxfXfFX5Ao/wytk8b41azIdRUijYtEDItjb8UU39Bm
rYWkuqQD21m0XTFroC62g2qi/SegkmYhIvAGfmbtlFhCyDQbidQlp+ZZkDz3il/lAyoMF6z2uynB
r0zr5KrZe3BBAoXxgNx0sBLIxj4KZ8wbKJcBrUXxDmjo8lhFvbwtSmucAhaApbiZu7q+QTnoZkfV
1vbHdlg+xsuClngAhyRCkbLT3E2TOfTBOGXLeEMmgbjdVtE/llmdsbbi/IofxDJFHY2QLNZthcrk
DR7qbJYncXRB9zurW6lycfhnXPk/1VN48v5S+nH/var6tZg+V+kfx5U/f+GvFkQJxB5zn4dWQKNJ
FAXXrxZE8ydHsKkCg2JhwQWc8q+qyqKq8l18Lr+qRn4bV9r+TyjfEH8IJYjywLr4d6oq652i/nsp
kvI00MUTpiU9IVy+3R/GlUXJU6qENnjC2ZuvIbUNt7hTzPYtCMHa1wYYYaPwgIR7mAe39QOr77oz
CxhhHrYWj/AuKUyog20/FE6YMEgiCZQYvbDzvzYs/e5mF9c/Og4zlCmrQlBfELc5bPueuJ1Vhptb
MMcy7F4Ye5pfZPGsJFn6osfdjnqBx3565ZTVDALUjybD/G17iSwDS4HEbLjv3sEFnF3tE1Y3cAbm
O9pAvFMO3oEHwDf1KfIOQqBIykOGe1E4JtUp9bb0O/CU+Ou8wVBY+JqPzlpnIyIVGAvJO25BvKMX
UCOSfzRqIkOt2Qyo2YqrSfMa0joZbqYZhoPQNIfIZBMS1JrxQKVH9+7F2cQaDgbEomkQBuY4+CSl
z2q3iUACaG6E6rjMcJgRaoMhMC+VC7m58lCHWZo6YflcealJFPPml/eDplMMmlNBEnR9n2l2RfKO
sWANXV2Q+3BWa8pFPifewUJGOezoP28qT8TmnrgU9twdwHZIeLgk8KIP12MtP/ZOPDwJCMUwX7oI
xIaFL61BdQ55o+pG+3UpcusASFkdcflkIDq2KLpBoAei3TbRq9SgCBxn6h/JX1LZHvqhc7GN2fzB
yVjtZSkeveleZ5+E/SzbI4XPvRwBE+vawNZ6wPFNixde8BstdxNkwZ1fwpjv1bBziBmjKx3Ko10t
xQU1I3mITVY9OCzYb6Acf0hRSoTIlfMQeMR6qGB2Pa2j0+5dwylPM8FdZi2GXU4o2mM0tubdaPRe
GOHAO8duDQbIVvtSMh9JRrMOo60uU+bjdXTK/Mg5EBuV/0Be/FVEvnHgvIpqkDWFeOQmj4N+WVoC
80RJ8e7bpC87c5gjhmSK6DzU3G07hn1XkMuToFQtQb9J/3HDmwuYzzMIcXVF4KyKV9lTKMUjWHsx
ipTYgcT4SIsVn5siaR+domluVkTRF/ioeAuMZN13HAtYjDpsolPLfcNtOweLu1rHZgWDP1ZJGmam
pPRuXAbESqARXOfBIYU1lXVM7V2usXhRhIqmByIWZgZVjtikO4bZnMSJeoSNW7gNwbO+Gp8sCwbo
k8OxSrCEg9VEvArJvbA3nSy9cjvTe8CIFCUfFrkRvjqKrLAPlV8jioWsuvLzp/SWQArrg4/0xQyK
TCA36ZgykQ0AI9f5CDS9ys6zJg4EBUImfht8bLI6EuPZTU9TmsoZrlI6so2OYyOzb3PbnLK3PB+6
rYKim1ekCCVOzxK5cf0tnHpr4ck2pnH8Voo0Rt+cCMrg3KhLbk9WA+Z+WTdBUyfSRc/p5tUjVY8R
pdq3pT3kMTnoSr6NNRHIX73cF7n7xjXyOeKLcagvBLfayHOqiK6Sf7lRfs7M2kE5Rz06RM8VgF9q
zJamd2cNwBL5YJE5+M9J/b+c1OhnBbOK/zz5eHrnWv//i8VfvvBXoSbjD4mVwCFwxnFYI/5u/qGT
OzlqbT5ZYIF+T+zQ20OJO1Zh42dT5+Hw/3X8Yf1EKi0HtWtjVTCF87cSvCxbjzd+d1CbmiON2p0z
moqB9ac2APxOR+2bTPOiqDWuJI6xByY15X5jAn4uiy3fe8SFh5hmrUe7cCfCo+W2FzAlz0ookEx5
PT+v9Ko0BVTJGCYVWz5zcgI2cNUOyyC5BuQh7hEUP8aNDap9mGgYugIPGF7GMb+fsWMyk43RUqBT
CATgAdKspI84STPtZU6V3crCehoqchabxgKPQRLerZyn/pmxBZYo2CLhigTzm2kwF1D2C6XtD7tB
Gglv7WH11+ExIyfi2M6OrAI7G8vHNNvGCxstQh88hKnBQvbmEVEAT7SCfM0VCtq5jBfammwbiAGI
/MPQj8ARoa65kKhM87ZzDWvBV7VG4bSAfmYu0NqQk03SLDcMLnuzkVBknda5Njt1ot96bEwiZmy4
UzdlLq6qaCnDbEE2FysK/TwhW6FtVXQYcA7uuGHqvapER5pYTmQiCk8kZt2ON6skCVrmB88xPGZD
6NaiGmT1KL3msFgxZcpSEaxDXYD2PC+2p9YBbDqvyStUbutlLh33vEhveqtETc5n32JcXu06um26
lRTMok7SjqqLpA/zaqoie3sC5ZaDKknnWhlf4TgIHoN4YoyNs6vPGBNUdb/t2PdgkTRw1xIwTKf6
2NqVuvVjbIsMqtEtwiSf2vlYUuedSJIjTJUYc2IsEfjfLWU1PBreYALJTI0yGQK19fYUDHHqXHt5
B/lIQJrdG/kGpJt9XlkE6BLzW2NljGPgnlkAHh1pLfXkt/5lEJz/PBfmG+kpcfPzzNiLqkFPkPU0
uft5suz3daoHzR0c3mx+iMiaO1Ztrbz4Dn3kNM0HP+KBux3l1nQaiQvR2n2Z37MXjek9iJGkzqL0
2SRSAVoHExAIzGR4Yu8RjnOKd6c9sAIg3VHooEfstsvD/J7+uL4nQbKiJxUy1wGRDK5Ymxtg2bQL
nAjJ5D1N0to89GGDS8gkaDI0fZXfgmGOWzpq5MGPFeqgZseThPVFhlfwNfo5uzJbLbEr6anvtml2
pwNjCJIuR0Y+FVvOqqIAJgqz1qGYyD7Jx2TntD5176mZCJWWD/l7lqbTuvanNiFgs9BRm22ytneu
jt8EJdLs3ERncvICGA2Yvc59ILJz0eGdqY7xdPuuemW6gb3Oa3XOJ/odal66GMB4Ogg00ZGgqvFI
B3V6nRQaD6T/YZgesCPg9+Ut16mimWOTMCres0DMfngkG666b3UUqdfKIBGTc+dnU/wcvQeWvmeX
tjrG9J8D8X86EB328391IL6mXUyowR/aVvvnL/q1bSWuQcOrXIuQL9210pv+2rbaPxFTzUAfbA0A
KTwsv7Wt9KbwpIB5mqbtuhb2gt9OQxvZDksFSDUuNFBLQ3X+Rp6lJ/7styKhy7NZLbh8UBwdkvnH
01BNmHdr6taTUmTPspyrGc9r4/hWrS0bXZu7Ovq0Vgp3+aiN5ubYwLbV5nOMRuOtXSNC8bU13fEi
Ee072KL3ibaud9rEXlcoHtj4qnMbDc8Rnma1W8f2s2k3eZeGHRf4BWl49WoNZEM35YxUdSJ54ZsT
VcA3kti/luvifK5M7AM7ONTOZ7tBQB7gR/JfB7c2vueLt7zkdl0u332P9Up2SZnh3Ca1t++QD6h4
ya5MHhBwKieSEmZbolwJYmOUt+NgCQFjrzaeDenQMEM4nvaNYo7ogV4P+jJFC+NZ9nIrugWEdp6o
T0VeKAQBw6S4LLVlncQyxxguxLhDX8KhzSyCwRhkTucgWiaVrA2/yHKrruIZFIGjNolQWeYfu6yv
9o6IZGgAN4PfYs+vlsVBAv1GxMROQgchhK65R8Zsesd3+jlDPuNt6AucX3RKL4nZJ8j+EFCyNEQE
8Nr0EPqpQRaGh1tH2AM1f4T5NPI144eQncG6a0nrwOTPTuu5axWhPo3UGJ1ibt5kLKEIM2t5XmZb
X2XgqXEAH0Q8+zn7JFhHMxZIfNQ03o3Dtx/AfRF9oSkpvW2jjPaGnvW6DYmv3CsHenugEh9vo9G1
QC/maqyvBMhBKI/6PwvaGhr9xmVt0I4Vf29NSk2TsNccq7qmY8A9JTjCGUpwQszl0t37xHaYpO6E
kpi53zv8SNU53llKO/9VjAadZKe0m9fXxBMUZvwa5Tilx5ncKQD+g88IWDMkmgWr/1EOwLWDbum3
K7+iagjWEgoRGXT4SzMOQU0v4qIAx8U7NuQbXBBmvbyAGT13vGcuwdUtpwj6EHE+URBHE4pgZwVL
GyqMnzJUXu1at9GkWST9EJnoSpoJh2dcZ8M3HMWMhdHvc1DABGf5UMN+OxZZxugaiefUTzghNaWD
8FG+/eLqX15tDM0DrLJcwW5e+JOtxRL5TktZloS3ZUMM+sb8w2C4CdkBFK9l3itkI9fvP9H1Ruy5
kwGABus492ZLXnJKvhqYmrnL8SlTyMdo5GZr2o5dJ+RnEysMNATSzK5cs2veWjYxE2qqpTvFaebI
h3eWS27rBQtWxK7fA2qHhdNamvgU2wW/1lqCqsZP6X6Q2kDx+v4qVbGN8alY2cCzkCSfLEACxF1m
MNi79TvkMAhEetw7vTvzPudaWfNEcEGdH+pCv6XUqPqaZKvZ3w7IyFC/g+9Z4ff2t/6qTcQ/g4eM
GqNiXmtOkI9o7ejNBU8oL8Nziw5ArIcU+/WPbdMwosw19D0lLNTnsWOo8liPk57ri3IhuLzJF1y9
+TCHg29tOGzc+dHURKwJNuybzZ1mMykZibAokqokkUn6zfWgxl3dOApyv2W0LP0syp6xJNRihwqA
raTpRVeZv/qvvJnsK/XM8TFLVgqDAh3NG8yxPjqQjLHgBPDRHM6qPGwMRXfmFGs6wtB/zQzyfNgu
Of5r4RfLk3IxPHkWAPzA6piiBzQyxjVgRYPfrsxBJW81a7LdMHeFHTp+hSWBSzYRiuk73mmGpPi1
JX+XeUxVK3tPgCOLA6snqCWOM3kmc4Xruy5J9Np5Hk+QsWUT61nlfDcLR+7xSlkxJA17Rk4UCZ95
vmzO9qLNTYVKEvCDawxxv6kei4n1B3kMRVazYk6sF/9dwjd363fplfYl6ob0lKFb+1Y43vaq4nHx
DvjNsuu2c9PvNlr0Z3QuKyDUCs9NVkQ7at0XHAbdK7C1PoSFP5BA4YNOwvkASQP81rVYqpk/W6qD
qciYqYChfmcviNwMSGJ/xRAKM86UeasE6RbZb3hkeix4BL7sfOzC/4+989qNI0u39Ks0zn00wpvB
nAEmHTOZJMUkKXsTSIlUeLfD7nj6+XZQ7BZZ1Sr0qboaNBooNCUxM+w2/7/Wtw79LLLrgpY7UrAR
sTyOJyoUSTh7V07UsHcSxZPjBDEpA74YcsD/DfCrbvJv8lG7A8uCVJGtKvsdWuGtcZXj1G1ONIcI
JNIxUwzutJuhj2zaJquvRzYgq0zrw9tyEIwm0kOYrtX9nVGWn6xoxKvQBe1MXn2fWFd1RtvlfVhb
1YcxzsV9Ptq3sTM0wAWUlTpqAV7ju7wvPTA3eFA6/11DjgEV3bzeQhjRP0XmOB3t0H+YI9P92LMb
uKhw64gLZywrlWRX5/V+EFOwJSFqP9XEdfa1edu2QPLdoo4JYtNjHcTUjMEtbDr91MZVtZ1Mmj55
KowVeFaBZnZAKbeFb1siQArj8UtYT0W+NuzeAeVf9H2xxxNJwJtm2DlIPAS9/qR3D/Dt/M+Jycae
qRAxV5/S2yp0rT4MrsVTDTvsy8T0fsRh1990pv5lFH5zXbez7GClTLWLFTHsrsAVp5vBDsx7GWj2
UU6pccoMt/s+IMf6IoOoas5Tp+fDiV5xiMkaOd8hyrMSMJL4ZMo5PMWxEW4yl+AFloLT1dBRi85Z
+A9oeC771tLeCdG5WyhMkYQbUjzl3ThdNSp8BAWYeYJQMnymFR1uIvpmt0EdOO+mfsQLkpVostAY
evWNp4XZNaArs9xQYNVOdlY5G8/uxy2XyyOc1J0u67YovyR9R8hBVb8P+1q/zHTxoWNK3ML3cHC5
6Z8N1I3pmLZXmnTsTyMtenb1mRRrI2yNbaghaWgjmz2hX/XXvSf2fj9SvPDMjnIc4TPon+uJhnnc
2Zyhj+46hv65wT3Zd0x+GuQ9HhUo8VfF6Fd7Mzc+hqmNpDV3SYQwK3tNGTDbUBXNN0Y98ByYpDnE
k0vgiRWEswrJQUDnMoXvKB7pYIDM2jr5ke2CvRLdfSVsGKiCpAjOJ6YiPU+IuzpcOiJzVnUfvXf1
hsoDNkpsTRMok1I6u6ArivskxSe1Sll+7Eza/ZvJzOmO1vqkrfqO7K2VbOP4tpigjlMVlQ86WPuj
hHL4kdopAxSWymtGoAEAEbaoTVcEJ6vTh4u67GN+NO36SCJKcxc7RT6sJYEVW6qe4JTjsYKCbaf9
KUlcfSNC9wCPHdtWFsn3epuH6IeL/kPcx59S7E1rGF2YSiNCP98PpKagoJmoKTWtdenWxbSf9Ajn
SBD7O7d3uQ8dG3oUGIUezCg8ehckURY7vAlFR+F6Ip6W5hGzYx4HFJq8IifjAotSHXDiA86+e3Jg
PFTNTZhumQ7HvQ+tcoPLBjtsiDpjEgZMDiS9pO6iy51l1B4rW+KY1GPZHydhVzvwDBPBRIynhEah
Hl57jDePadO734mtGLdJ5jrzPg66/FvteQDbiK7f5mppBUiWaMNBIkBF+0uQpUrGTbQG/XE5wFjv
/f56rA1zE0L9UWTyAYmxZx6hZAw3M4hN6z3zW3bdlbkVD2s6Q8Vt2hFj0GYOER7FFLl3Of5cCEda
IFZQrlkWlKP9NTNMPdoFOK54gXTWgplrZKAzp3siCKYrQhbbLQkcwUQEiB+eWpYB14gOa0ZeaUVg
+gcMuLNFVB3ygM8R3b+7ORwxUhZRvGuyXl45rePcNGWMGjFoGg0ZjNNfWlXeHSeoBRd+mUy3htO1
D/FYXDZjc6z9edo0gdm8K/BMf3MZLS+GrhGX7PrDCxH5H1iojTsPWQ6+WvuUDjKnmz9kGZ2yqYjy
S8zmo7FLghljEkCkOl0jHq3SVWG6811v6fXXKStyrF2BmQ8rBCbYY8ueC2IRKJP1Qiu+yWFqb7VA
zu+0eBbJNqoJRPnqd/VD3csSCYtIejs0L+hCWtohnNyLJra8u8rIP9ag3uJjmTdeeGWV+rkbg/p6
okazSnyehQOIjJD7nErigLM09u4CdHagg2GOBUjjRVaGt5XCkSlouQCm4tTjx1nBymxL+JF3G5l1
c8vsd+iewWY/7eRvnwvCfyv74rYioKL97/9SG9+fysQEV0OTpZCttHrwnd5yYDIWS1h09Qq0hNo6
QeJimdhTzIoOv/4itvm//SIa0MwIVMbNt4HqvmAx3+R8UR7DDWSfWhRbir+s1bgNijKoiLYRuBV3
NTPgPtd2vk3/K3qqfuc0f/vtwHn9gB65DcSApvLr/X+tSVCBEkOzSGvzwR1Hf5MAwGEpkYt9BZfA
Xbmdx3pQGwtW8L8+dYOm/ZtzRwVJWHgAphsGzdtzH1NHo5grcKcbNZ8+jBEyEpSFMEvTlh2UbSgg
5WDL6thFipmji7JnD1BGXr5HxGI8/PqA3kgjuekoImkzWBCNDZvexeurgZa/l5SUxd4Twj6MFuUH
J4nNh1nCzQ2E8UdQF+c34GIdqAXdDToeus368I3JiRAfSQxoW+1LbHNXpBLWn/GS8BhoHcIfs+q/
IQqw7Zto8HvrIASsKrmmwR8X16mTwlJcOEtuU9riXSEUR1hzAVgK7F4fhhjA5JBVPEn2XIas1Qu3
fdRB3gVUcUB335uuggs3E/jCpO/ZW9Spc66cYezuW1Sf7W7uDGBy69IFsfEFUjh2U3Rq7NKj0IFa
akUKdsg08VB4FhzLXLaPjBPld38eynsLgybe56bl34NvqUnMxMJLxgedWjVh6uyqDS08zXSrW4Iu
2C1e+BEsYck/FO/sqgYFKWLDnbat4UOwVfDlhZK53PT/QFn+QOkMnFFpg/91v+99d45/1jn/+IUX
nfOC39cZIHWXjpqlMol+lDYNQ/X5dBPnqL4Inemxveiczb/TekN081OHz/KUqVC3VDPOYZ1oOv9O
TXMpWf40clPDhA8DQ0pxX1BUW2+GtIrgrLiSvrwOwAHP2dofayl3hQumrChs65BN0BMIRaFG2To2
iaBSJhdTQv1RNqXYC4gBR4K7JtQgMMwWqHYspXOLX68FF1nR3w9Rhlr0Q9ghF4XLdphejgQxuO6D
wQ/s9zGx2UW9x7BCpk80DqoqmIfau6CwEd3SdBHEBlF7rHwadx7ssP3IMDANh8hDrRAeQtzM6WXg
+c1wz8JYt++1svLMLZU68i2idMRxw7W0LfS6YCJ1vhZmaa275JqYUbMCvEYXUBQ2O7ExT27Coogv
Gs+cVdnNpY9ekPkxo6zcc1LVhtqL9nWMi+QBfr8AR1DE6Wmq0F5O8BVm9Km7uAr7c2DgORYtSNxV
Qvl27er4cIKKhQcGp2kmJ+0yRQDtYEZCYj6Z23GEhXkkNKAoDeVUmm7iKBu0A24kRcOl/SPvmYH6
Wd9A106V9bl2TO/CRCDdY0DWq67ZG3oUGqwBimxosukOi3UirmuEwCV3gU23WQzPU/J/RoQ/GhGU
0fZXI8LHM0m+pB6+9j8wZ6pfexkX8D8wgzruiwKAl/9lXMD/oFoNqg/CTPgyJChPsQkwhcmXFRcC
vn90O1AFwPtBn0f9Cn0dAoV/Z2R4PdkiImCVQ4uNgQGhsclq6/XsjlGgQanUu6eCWLF5zYq7P0Ey
UolMY9N++enC/OHCavkyPCC4OQh3cjndNzN75ExKU9fZp1ijGLiw7iV93A9Z0qk1lZoPI92zz8GQ
iv3/4KstRlTfV6qJt2u6RMuMqasM+zQrBnoZgN7ZDnIE9cyG0HiAvs2SAKU+Rfg2RK33B6u614so
deaeadO08gPWldRq34y/ppVEJd1h65SD9GDTprFrWQOgZl2SVOrrJlUA/vUpm69Xkj++lEfFZm6B
0PrWLV7WZdhH8BpOjlmyeoRZdzALlz4HLp3gQ90R3mAnFl/eGz3rjLjru0eXbslFDiuE+rQLTxs+
O7yVFvZGuJ1n1t6ub7LyDZ1BN47DAvdPIC4g0wCrH2+mvKSy/evzUOKTf85dz6extOJoGOKlt994
c3xYdRQ0Y/NED4NnpSdkYspVld7HaPxAXkt1nDJSrH/9rbQTf/utAa+Hx1xOls6bO0ZrwUsnRxin
1Bjgcy4oP6+Mv+vp1JxwD0x3jg3L3/ECGkULtf7X3//bFxPHu2/5Ht4mnpu378oQBCVuoskAKAHu
MVEvjAx6eDUDSPRff9WbLcdyhQHI8WapfQ/NyDeDQCi9rtT13jjZSTDdaXVMV+o5tyO0iPnACmSf
B91Vb6dO3+kZbg5WmeVAFmt/cLt/78QtHbiBWvlYv3lqTVurgkYP9VOPiqRZ21CwqiuzK/RhlSjQ
6a/P/fdeEtiV6r3kfzjA1J73J+mTUUMt16zBPIkWtHspYzpHSy+nVyEFBaSlA9KR6gjRgKd8gabj
7iS5EckESgUCAaqj5hKDENHxQWwDCOKqywC8Gx2rpzhG7sKnprxlDjy88TJARJLvfn0Sb5iPyw0E
8+fZOEkcbFpvAyrTPAp7XwbGKQxTOptLasLy3ExdQYaDKLQ1DhPGPckFLHzYSIBIFBlUBs2+lir2
JMFHloNlmSF5GqHePvpCn+5+fZy/MwqqnE621ZQPKFy8eZO1yewHuD/GyZk9LshymY1a1J8NFV/Q
5OKPnmw1g756i1GK8lSjukPgRuT5228sushM9Uy2p5Fa/5GGqXPGV6b+Y9HsWgBQwnJJGiAohG0f
Uk/yfMdRBvdJn7H7BjDRPVo4TW+XuANd4yVILBrCtnomlkuEFYbJy0ji4KodPNprpP9cwWm1D6bH
Camw8+fwtH9Zn3gutPw8JDJZsyNFpAB11Ub+/+ahnf0s8KhIRCecRHId1HImG8HT0neNlctuX5Lq
N2I4GtJuYzqYotbJADxuF+A9S1e52nasJT2JtZni/daLztsBDMUhFbstzJrSiKS10kKHcrNugQGj
jjlq72uNYPKN7lWVoEWiTFfoKCjs4nnjzUiVI4spQJmzUkWm8uvyhC8+PvptkV5BSqpuhpTu0MYH
FNSvajOHFASs9J0BrvybnrXGJmcdQKwAUDsUwdMQP0qnki5AirjcJB3z9yUqjMKCIZHWt83iKJsW
dxmwI33jeEQkUHT3tPpDX+bpuLFCz7sPgibWV02Kl5MCO+VR1scR5i18p5T13c70v5LNQ6JHWbRd
tp8J/Dbpu/c2sqQGIdohpEh1ZUY9VZd6CC8hwQT3chzQNng08cRJGxGDIkvqSgejggnuvIijur71
yFMU6ymw43Djp+y0orhn2s14Rojo45VbAkuaIiaEhKUBWSUonTg6lfPTBjbLhNInooEloBKA1MwC
kN/5NeouKlpGJZj4MKDs1UTF3rvyM8CvzMxGbGDxm58Nf1BDcP+5FtEH+PLwBEbPBsE6mfyDHSXx
zZAF3TeSRVw6oHgDaE2kYhNYRXQjTFvsRIBNu6HENpKb8gkyRHJpDjAQ4bOYX3EpVlQBEQtAAg13
bKWqL0XQOp8qC8pJ49bxIw/K9BQRu6iEJFG50XtuzzoOOyTXUe1AUfGGNQ9WQYYR/N5pAp2uaUAK
q+7RbnR3PbHTqh9wYyYZUkSf/uplWeZB8eANeN4IX4X1XnmbwiOfFVUgLi0f9zhiW/jrGdE5o+nU
a7ysmkHcgiT6sdhgZArqT1pMK4zDzdJSbOg9Fv5O09XiZ0bEXlExxoupkbetRz6LIUZw+9zg08LP
iSpEUsQO8/eT1nLHZIjSo5CSvvhAohNNdNVPTyRPJSZKg8nULhs+A3t0/TkQLXfWNWZuKg0Xba0j
DYW6QLoAkBq0PKTSMGQndnTqPeQM61m69jmkhwo8Sme9Cj2R0agYnfMUzsEHGgvEV1EDPtDsYOCx
GYc8wMvbQsQEqze8oT4WG4uPl42SfLDjqI4s64jdcQFFZ7KojlmZmQ+NrsQrEM0punUD4zPDGe2N
3A6KaEO8Bn8SzQQCr4aEhc+ztmD2lNrAd7g4gjiQfAWPjH9BhSq96YnHC/CaclQLIDzwqunuh/VQ
Y0RdxkjWcP5V6DCJLnKDsPLbxyZQl3JRqbQobnsWHBwtzU4a6lZjE7ZFppSJWyaRt4038n8zSMfi
3ZI5EkVU/DAhgw1UJVKpxDkDcvrtIiPqE7YbVp6quCyT6bmb6pFIAVaP0uTaG4VSmvBK8k1ZPLSP
ScXDkKr/NwiFyEDUYh/0bHDOC2GQokv7WOek3zRB1HwGjsfqd0paebcsFOasIdBpSnP3bE6s75fM
JNFwMJPpp480BmmWJ55lHapG028goWnkq4Q6CZx5Vl3xGHHvaMKxeK8aJp5WhYqFHJGe6izCq6oJ
to6RkcPUq0wxmaES24aglc4uxqsQ4RohXIemFRz5wO8QN0WNgeaqJqg/LgucXi1VshnBzfPmx1Iy
FkmUSLHJHWkj0tayBsMz/g77esRGgm3Jsc9AS5RqZYbRsK7NiZKnr5VjCnzKCL/mlGIJolpeISN0
SKkaqJmwDGLmwV07nnx7JJ8xIBeNHYTP4o4fg8hgAi5th7GtUluVjNrLhSGRGDEMWAeXO31TtpZ3
4HSqo4VEB/5KD1QF3ANHS19f7BEaGDedejydMjdu9ChlZspI9gKgMbBctdHC9Nf1CABxX5DvxSrN
xZq56kmOtLaU9TiYUDHVEVerOq0BZH0aEu8hzWD1bjuVkvUcZ7U0JoBRck0RfnP+yyCQ5RYGmAR3
9ZqoM9zNkpJwE/CG1a76+mJEQLTojPLOqD+Tm4smR5V3We43+ya0uKuJ2eITZiLnOowsQYOSDDPM
ONPtJCP3LPyO91XH4rU1k5k8tsjhjRei5UiWJ9GmR98el/Arx2CNvn2WltlRE7W3wRTi9vUrdYPS
xmZoMgmq3RNoEnxIunnCNsp2tN3OLghiGvYgPlfmGBX3UqcMbil+konmp1gHKdsQe/INxIM0olaW
KQ2y5cI0IHEnCZTEqmb13qAluF3OkJmINXLrMgKJSlBcVBveedTqzzOthwcgw+ZDwtBNODhb2oe+
4Q8rbI/WtlOYzhm3W/68YlymTTnrPFF1rqFZ8xddl1MDMjd9DU24WWxE37OTUVdNoPkOsBsZ+bwR
6nBil7PIVFpV3Xe8r6VSVCJZ4LWaJRAtjzDtXd/maJScNmI4AiGYrE1b9ZziVgAPjnnkex5wQtfi
JHSt7YjbfS8TB32fQyK1czcJ2Me08m2qqprQnfMPDZtKylsiE9BskN/VVFq1DQJ/zC+LweW38z42
m3sMlSMrdnCroKXU5JKky9g3mfDWCEpikGcpEqktud2xX8EGXh1ndQGexyK1cR9Sk3FBDaxgM5lx
lmc3jFQQ2tQBN5u8RH4VTEOn5fm0IbdepBQCLkg1tbNrr/d5RHyd4CzbyYbLOJLgd54fCIDJ/vca
QBHdZDGIvZZizs5l7Zwjl1rK8lS4U6b6IGZI2JhKlDOaksw4R1UbslbDlEdb2QD+7Sz6xjnT1l5j
UoQQOL1mgIuc0HN3LRFOvhb2yN9JFkICnrJp3GALw0CgBgcndisArXnEm+URCXMHPM+ydqTNTbd9
WjHaW4nxDtMiXvp45qHWsX32StZFJJja4uFHoatWhR4XuwsXDRxBz9HK8kZVDGICAsEWWRIiwNAx
KFSRGMId4DLSSspeHW3adyoyrJF8b1TL6a6QNluCmq0agndUa5ETcd7EvEP4GDG7aBtKyrhVBWsh
LPaGn0z7rh/K+J2BBqU6kDBh3AhdEaAcv1OKyKTiadcNQmceOqdnERJpWfBBH8nNK6FKc74epFWb
lIj73p+Kd1BOYOGFGjmCabt3oI2sPMHITmRk+j2yWoRkqM5WFpDNjGx2ixd4QmWbwuNQMrdxXneU
PANWKNL9kKWS65zU3NDKGefpQutTa6eXPuFUUUNEdzxMxSGp6/TaslvDWDNrFgd29tNe6dfkGlFA
eR1WVvU9mHLWC65KzKRjwRMmWhNeyDS1nX7ZqMH/Mg0jCpEBsqEbDPQVOxgARQetMlVKiseta3Kk
dvdRanJ7RFHz3yYwuEiWQyAKFcBx5Vsj9D70bYCHBtY4hVrSNbFPjl5Ezt+SAtmrlsayUc5oNB9H
K+BVDeKGjrYuODx0ahSbzIr1Ab0MjnRaJpMwZtym+l9lTxVrTGYXBElbZIDWAeVc+CH0VVLmsjGM
yGOsL/M8VckhHWNaBboxBLaseqnoh68SFeqnCB43i1rXIFbr0Zylv3EtpSLkccLd6JrMn4JGIJ2T
iNFqdhPzYQmSWMbNIM0YHBHSWzAd6dQgKGJQr0MyVskDImgCigVjNByoz0v6atUx7gkkqjedCl1M
Qi271CqY65EamecZzPqavV28Nx24zvbg6u3RqXveuE5D6+xkTXClPa8wmurYK51skZW+ffA8BNkH
NmxTt2/Z30CC6cVFhWVql9um6bNXQVqsZ7PxQEAuJTtHxVxS5+GSeHAd8lUYmuwklmamSwv4AfMR
QWqNSjRxoECLWaXWPS+ZHb347qJEWVElK/RdlBUwq1zZmTu+OX6IRT+9B7Q+X8W2TN4jeso2LW8I
ozO7nXmH1hq+oOcWOjZOu9ZuxcLWYDkNZ8MS1rQ3kbZ+62vLeUyh1D3lrCq/0+RqWW6PqENYV8E8
r1v9ylDQjlzhO7AuuERbLlSPpgEDuG2qqbl0kHTeEGLjb6LUTT4WdRfdu6zxp3VfkFKVKVaI9B15
E1h1+D7GpP2tInZAbJwFK5IsiJF5wY2gsxjBZHW6IKIsGNxn2cN/Ojx/1OGhsUDF81/3fD8+td3f
ftfX8vybP5o8nvd3D+8JySvG0vtV5pUfTR7f/LvrYOSk67H0WkzqVC+dHv3vLtUpqLEefVmaEzRF
frg86QEbge+SQqTgsgqE9e90elz/dTEMs42lyA5k9gBjYHR9m2oVSRtddxrFh7Yg7a/yS5YypVm3
R4vM0E1uKwdD1lvGHWIK1P4R6enJlGzwqo37LBYagsyw93aiC8Q9tQRtFVg5y0Zy/y5I4WLGXFR0
yGCbHYZ2tHWTktnRTvHErk/7UCnMbJR4AcYZZ2VnjrsZAugwjhLtNfDAaV72GCdkJOjZ+tF7o2xB
ow4O6MnATUkzGz8YixrQDlv5fsYPtuaUkKcPmr7plH4wUkpCWnWICielL2RCR2o4ayH+dsJUr/gV
MtwwkqNKrLRTEtZpu4mndNwLtLPX8yjL1aQUjVgIh2OqVI5Ap6wdMvT41gxat1kFszpzxPftlm4K
WW5KL+l6DgrIeJTFfRQ70E+VsjJt+WtPR23J/PS+QpKqbJ7DtW/LnT8g1tMaWAAR+lM8/ond3Wfo
yW/DyrBO4SLtrBaZZyV7CLK5r82boId1BaSK0DyG9ZWL9nfDMWcbq0XWalcBmGoNlGs4WR/7LKv3
lCWpBqA4Nfr4HWzJgelUAkbaePjn1rYz2qsyj2b7itiBgZDNEjCN787dKiy6fUAU6Xu7lQgC62Q2
ttpgAqJNJZJY0ZYO98Ppr6AN7TuEs4lS0PZKS5uF3YewlPplMIr3hHfY6wBH7BdoHvLSiJEHFhLf
sJPJbWR0Dlb4KLprbVJI0OwBiCTysLnJF2lvkBext6qLyn0X9a17m1laCN0A32ooQvMEvjjdOpGL
WXeun7pFQFzK2d2GTRLdzqh4LyfmFZG6RCr6aI9zpULODaTEwI3Dk2F1nyBRlRhpvOwQLwLmcREz
T4uwGURQ+0Ufm/57kg40YoraOaZRY91nrp1uNKfsUTC2jbvuhoJLNtaFuMZN8oXZtr/RalPbmqP+
ZJfFF28cK5jFmHAPg1Ji50qTjULAaDeFkP5nTGT9w6z11TodwnzrNiGS7pmKR7HXF6l36GLOXOfl
OH7B3lPpG7j1SQ0TqmnBWSq9+Mxd3joeAZtsPwf9NChleaY05nVDJXk9GTI8DUjQR8f4PLfBZ130
ULkoOwpPR5cRuAnVGttDjHkxKDk7Ilr3Iwm2D0RoPelsD+QqVfJ3oYTwTs666l2cA3EmMh5/TOya
+4gx545PwClmtfFNC0zTd4PxMBmUVpkzYTat+6gdzet2keL7IWHI617Un4tFqi+Ual/o7S5VOv5B
KfqF0vbLReWv9P49wn90tTHJxzNmAHM2wVr0oYHrFsNqekSWTGpM0uK0Wk1AEq5bgKFbz6riAzte
Y9vU3bhyPdj3BumLH21RSGfVzcdS9zTgzW18kflM76FrajsnZHkb6HLclTaxrhF4kk8THqxNkTbj
0U88qnodUD9qUSx2cKmvyN50TqBism3tZriTUI+s/SGzgWAWzWWaWbh0kZRdDHabrAejiK7HwRm5
AqnClOa6c3DwXF1P8Ks+jBFC9vxIbFAEHawlwSsBXb+dNKvYpfXRldMnGDrupmIBfZjmcN46/Ktj
7ujVtZFbDe0mW5twjuMLpjQOodc7EOWDJNoTzckKhPXgO2B+Xfi6m9gx4hGgxSwvQsSHCFfyLPs8
s/TBe+WNR2yZKWSZAZ+fT7rJ0JNkRONT7KjmkRg8Dzf5HMnvVFHgoVKA34H6hlLjJXWPRa/9Zodu
s3GJq81WsVsailfeH8JC5pSwQnGV5P0XJhYXBlA+7Mu5GXlLyUacV109jhCDi6T7ZpbMNlvP9tor
u8CLP0TGfURrhHiRQj9SGSWjqPTTi9zTihW63H1LsvrKYIKFdFPJtUExd2+KUj/oknikMMjigzuC
clYN4KPbEY/EjO3v2lo3r3rPCI5T6SUU6vK70J3l2msj74LFeusTe5N876k9qZhTH/dLzdg7GkNO
2dxsKPcYBXvCKGs2+mTdCqNaa9VkkkXKK3od1xHLQR3LZ0Z68FrOkM0djN+XsmvC3dg3x6koGjjM
U/uInWRaR0U90h7IcUlZlMjn3o4PYg6++kj2D5FDskYAzKfPxq8IufqtTsWMGCCmG8JADr5ooz1q
J2tThP7NYIR3XVtaN1YBVtzvB+c02kmxE4SdRDK96/VWO41xejtxXS/DyTF5G/ObyCvm3eRmAVNj
QkLIyh1aF3g4Ims7CwAFOgOAYkGF4z15iMiqe67rXdMnkXtJYZGCmySVt9piWgRlgIwJCgo1HQkS
hTh3+CgufQ59G4cBm+Ei0QPt07hQVRJ8U/MmcYCtsBdW4BVSkHIQih4STLmvneTe8YSbgmWZWcq0
BIvQzqDcRZwIXi9M5RimdAOfkayMCc5vD2verEwt3tSpmD9adT99LCp9uvS61Dj20O4vGqmNMMAL
b3LXhqTwobvZyNCfl1wD1KN7WejgLwpGTD/T3LNM/ZS9RZ9eYkrqrRVKreLOn/vkstCLFqeas/XY
mu9Ix4weG7PXLtoOvlMr/WYHEcHYWaIDZ1yUDK8ZNS8BOw9pQ6xH0Qe4EvXGSyHdiJqiCd48y94n
YoY/p89Ovxrx0Y0rZrd5BNNbW0dR90W87UyBKo82Wh/47JcGfeeQAksxR8Z+um49ArfmjI22bI2S
AA2/HfrDYlTI40w7aE1DJBT7sp6wD8sO3hng5Lt11c1NssscKs6VH9BuBNEOEAmL/2f43jEQylRP
T34smjuKx2NLe00m6wrF7EWbhOxgUVnsZyOe8Glk06CvdCk8xK5Cdh9zUK+bsA2MqyL1C2eVg9T5
NFsJSPTWubA6eEqg6EFsKl8C3T9qdzCdLHD7iTaCmyAFYWtNGkAQqTaxrIAawmFdkw5XYusfiQFK
1wgBQ0KXoEuxO5Z2ickw6/R1IrruE4P3vLW4SEdMvV9tMll4sdlirrijyPHzDDH4KsDovB27PpUr
0TvmuoOQVa9tNy7elU2L0cfN4n7bOfE1SVs1kUBFdzX2nnNwQcVLEKy+c2pz0Wfbltr0hY2FZxtw
08hRbbFs5KUtH6fQh2rNmvs9bAnvGNpxSeuW5FVyy1mabcLIiILrQneIrZfepw6+2ke4p3QSI8cG
6jBHa3Ny9IOghQomBC7IZ6u2aQXjAkHOjNiCucQMrvNUyicTth9VwcQ4M54ml8moEVPT2O6nYcha
Ce6+8MBCNwmg9E6HkR514Oll2Vl3ODmsreOOpJ7Qv93SXAsucJX0W2caBmoqw3gj22i8a4F2rNJy
xCACTH5VAaQ4ywbiBQmylb0zkgqZWW3UyK3NoQPwNREFF3bNVnNh1JuD7j0iXJqukCTNNz4E6Pt6
RDOyZjxPv1ed0T5AT8w/RYaeR3ir0uAS1354iUlPv9TrEJ0Tz+tRbyL3ZM3duB71GvYlheOtNpOC
aXh2vZVQy1j7k1DjOCEuVAx/GUNzUe5Gl7yXNNfKw6Rjs6qDfHwgU9WiSyi2Xd2AZovoVqfKZpMq
ww2DxECuJ56ryhvMTUvI4LWlJKGxMutkyrYjFwdPpsw8lbL1ZIvBJ2GNQkhgwwIK+0+8OIGICMMU
pOxBQ1eNjxA/8AzVyj40LE6iUZmKlk3tf/b/f7j/x4/6y/0/PXEUnq9k3+7yOy/yTsVwcohlcZGK
KSk3e/gXeadh8FeqT/EPhtPLxt9B9a2bbPltTwGsVbngBe+kK7q1h8jDR7Ko1N//zsZfiUH+KRZB
9qI76ILwsRgIStn3q7LATwonYiKNxAmb8aYvHqM238T515+uxu3zR/1sC3ot0PvtF7yRyonJyot6
4gv81KXhDYcoOCfDTRLQmPgDVd4ie3t1MhCGFc7SYupBBvtW0CON1sgdQjCweuT0pDCT4YbXXUlR
wcwa50ubTpH/DWW236FlqEkhmXF4OfTkLlG9NFHxiJpBQX1w1cR64F0QH6MKcGX/lPhEQBRXvQD4
ah+Ru82HvA3SUKAA1+URS1IVPsim26Vm4ly2LBluU3agyUqmYVN2a8YqKr+WcIBMDq7GHDgOVoDr
My+aOLvHthYNCE6Ye7xqw0EwryfUEdtV2ZuXArPPe4mu8ZiHTQ/gCgH5uCuGhIDPowdLaeNMLqOg
ASHvi1ahakcoXmDuZ7YnRkzJ3m3Nq+dj2gWxdj9i/LfLrTVEAAXrdZel3RReeLlI2ov/v0aNH8Pf
5tydtwvg5tQ/CXn31PZ5175gYtZxkj8uf508tf/OP/jXH/CKhf9PjuryTWpAev7up38wd/7P+ZFB
ZpOQxJJ86/63Ouyf/nL5Gffaz7/+48x+e+y/e1Avf7hPnsRZfAPeuHz1j8O8ORdP//1f/zc/fz2/
DhxmDAKP888j+e//enWcPw0Uf/DBbXZ++RyVD4A/A/Xfn/5cUkir8vUHBzYD3J//4Oxctuf25ZOW
Q2YEffn5d6eUf1SQf3Up1uc8+V6JN4QkQAcIkP/sUTOSVeL8WL18kjpqxO6Mx3/+k8vy6VuXEGvz
8mHLhzOxvfz8P78km6f8PJ7F08snqU/2yXV/+flPfPKP1+lv1fe/cXH64utrMBWejL/gKdxx1ZPH
108hQnUWAX/2sl88VdC0Xn8ywipm+D/7yXuueJK8fM7yeFsLe/LPfvDh8Ry/egBB9ynC1p/+XBRM
JDm9fiMpNf4Fz9+hfEzOb0YRRSb7Cw66Gl/fPJx/rJ7+7LU4/nZswk7zF7wvR46s/5bJl0NcnguX
q/zyB//zV/Gq6pP2N5cZfPlf8Gxcn5Py1ehBVe+vmF6uz0Lm55I16vMdU5fD1O2/4hZen9v2/C3u
26eue/VMg1/9f9Rd207DMAz9lX0CUsegL5MmhARIKxMbIB5LZ7FIrJ2aDra/5yS9UHdpi5Ywae+p
YzuOb43toQuWiGglPkI+kwfZTge2YCpgC2RzkCaqjBxcmKmQaA2CsS8bppvQjOzCEfRkmzZBO0E8
ibOGDkH9/rVfis7xFyeg9xSPfpkewXsJ/Ay21iMBfYXcbiFWUvGhrYIK6HtwF643En1i2cUEfN+B
AlTwHyiVtC9x1VcTP94dAZ/STkTMjKGnmguLrjB/Q6udBt56VlYVCxznZAd6xu1NmCawlFxcvJGq
+bI+1Z4hupb4P64E5/gQ0mKPNeaJwyPhUQ1qMX0HSrZ97JklK2Y98z8swT+tkiUN7uWBbbsaqeau
tnIy1z3RTYKouqI7ONJ8g/am65bsWYD7JCUxzYX2CerVji1vFrTjUaUHnjiA29aXwpIVL5RirgaL
+TyYYge22PiequgTbIl0d0W+LfC+x2C28IWMklgK5rmh47Gq8bMVvtf2RHYn1qZM05ilpG7V9zx3
1rugyr7NEPvHmQFE/4oyq2UAUXBLhzB5nFjlZ/RW+2JBnvq6b4SX3f5abbsSjHZAVL8X7FLwq7aq
yZqi1rON8D+SpVNdXVRNeH7sHIiCn8VmjRrOqulDnQdZl2o8V9dh5f7bZE1IAFfuW04bNEKGEFcp
4gpCTbrqMuj5mJV6SinET6UaVobjeo5FRsvBPAszqkLdkq5tnKlsPAoYoPD6aEPVQsHEE92wwjhX
eBmoYwb9HCTxV0ByJWSgiVuaDdxEyiXvRGzPs+FdXD/Mov8z6/soh6lSS6JPCtPxDwAAAP//</cx:binary>
              </cx:geoCache>
            </cx:geography>
          </cx:layoutPr>
          <cx:valueColors>
            <cx:minColor>
              <a:schemeClr val="accent5">
                <a:lumMod val="20000"/>
                <a:lumOff val="80000"/>
              </a:schemeClr>
            </cx:minColor>
            <cx:maxColor>
              <a:srgbClr val="7030A0"/>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1945</cx:pt>
          <cx:pt idx="1">23161</cx:pt>
          <cx:pt idx="2">5599</cx:pt>
          <cx:pt idx="3">33145</cx:pt>
          <cx:pt idx="4">14808</cx:pt>
        </cx:lvl>
      </cx:strDim>
      <cx:strDim type="cat">
        <cx:f>_xlchart.v6.5</cx:f>
        <cx:nf>_xlchart.v6.4</cx:nf>
      </cx:strDim>
      <cx:numDim type="colorVal">
        <cx:f>_xlchart.v6.7</cx:f>
        <cx:nf>_xlchart.v6.6</cx:nf>
      </cx:numDim>
    </cx:data>
  </cx:chartData>
  <cx:chart>
    <cx:plotArea>
      <cx:plotAreaRegion>
        <cx:series layoutId="regionMap" uniqueId="{D750C318-5DC5-4FA4-9116-766A61FABBB2}">
          <cx:tx>
            <cx:txData>
              <cx:f/>
              <cx:v>Cost</cx:v>
            </cx:txData>
          </cx:tx>
          <cx:dataId val="0"/>
          <cx:layoutPr>
            <cx:geography cultureLanguage="en-US" cultureRegion="EG" attribution="Powered by Bing">
              <cx:geoCache provider="{E9337A44-BEBE-4D9F-B70C-5C5E7DAFC167}">
                <cx:binary>nHvZct04lu2vZPj5spKYgYrKjrg8R4MHyZPsyvQLQ5ZkzgBJgOPX94Ll6rKPu+XbN8JDUKQIYI9r
r735j7v173ftw+3429q11v/9bv3jWRlC//fff/d35UN36//WVXej8+5L+Nud6353X75Udw+/34+3
S2WL32lK+O935e0YHtZn//EPvK14cMfbcHtmQxW2t9PDuL178FMb/JN3/4ebvz18fc3N1j/88ez2
vqvssfJhrO7Cs2+3nt//8YykPH322+/fv+Pb3evbDr/4f9tb39z+/BsPtz788Swh1PzNKKql0Yql
XGr97LflId4iiv6N85SkhgpqqJHm2W/WjaH845kif2Nc43HFtWCCCPnsN++meEvglkgN7jKmeEoZ
/y/JvHHtVjj7X7L4dv2bnbo3rrLB//GMkWe/9Y+PxbPF7RBKBCeSaJxTMyzU392+g/TxNPk/Ws1b
100pfyjTva+/tN2es/S4LDQZwjGEmm4f67aowrnfWNsdvN+EuFvztreviBNuoOd9wrs8awaduCaz
Jk/zMtNtU64fxrRL6u0w8l7uMqvytZiTw8zmgc8H1k7bzo5VPXn6mijVqzEr0j5ZPpRhyseztp6K
oI98MxUdsn1Khb5gvqgGka1VLcx4aJc10fm5nWvfV4fNl7lNDt8p8r+RDoGif5COSQ2jRGr8FZzR
U+k4L4kLfhcPvV9m02Zdocq2yUbOWHNlCmGw5Eoq230Z5FhtN1xRg63RchpxHkuWYv3w9JboT1tS
yhChuNBCMm3IicJUTdfO+bG4J20qmqueV0XzYufT4KuLMpHV0mSdqkpSZ03Z6ylr6rVvVFanvWtu
3eq3YcjUJJL6RZvOPi3P9rzYp+PerlDFWQh7uX8sR5kn65ncm0Fe73tD8FhnuBdDlhZ+UiZ7+lD8
RzGrFEIW3BidCmIkfOFHI8zLZq2SprUP6ZJs8r2wVeLedW3u9jdPLwSP+l6fWIgxwbmRgmgIT0fh
fmftW9sNZpdrfs+gbcLO+jZveJrRFB6+MlXz14t3gpXZJkWbhENPCjW/ayph6y9P70T8vBOhKUuJ
0ExJI6NIvtsJYcWWmrWW97PXo7wW/VaHkI1dwhR7UXi5C/m/FbJgUiOUMEVSBSmcnD0hRaJcq9hd
Ow2j247D1idzk816z7flF2tFI/wuqkDOCFycGAaD1wzh78fT0cq2TV8Jer+Swlf8gW6tKsvneT/B
7go3RBG3m5wmc/a0WH+yJAEbkvEP1QJBF8H2e7GysfWjqRt/t6Zm0ntWq1bP73KaVJDu00uRn1Vo
CKOploLCokx6ItDaOdIsM+3ufctFpy4rk9sPLQ2IUYegirzoX69mz9PulatGK9MzMZfN/rH2qu9Z
1rUIiHmW1nln3ta1VIwfytnS9lUzF6PeLqeF8268fHrTPylGaCIMVxraSYk8DWjENJquNLV3dgsj
djEmpqm/zGRLxJ/OddKxY97NLuS/EtbPijHQCpU6JZRTchq28oSkaz+K5PMukDL3g1GimvxB6b4c
0wNhLfXtJdykUbdb2RarOw7jOJr+0CUrnW+qbl9Gm5V63cPnwpLanDMr6fZSdBv3+vgLKelT3WKD
Snx1E6OpJqe6FcXSj900us+lrihcsdZb2N94uY4wqn1Li22+ML738jpheQVv8pZzJAMrtw3B0jS8
2O5ggF39RfoUkkH6482+ZDPhrv7yGIB53iO6iHUq5J++MCYPh7lTDSx1BuKBduwYJNKwZWSGRsou
jyE68WWJBem2tvptXvZh/WvfIoTIhnXPIQta1wxBPt0rOdTnlA8C/j2US7W+6SWvuwe5TKQiGQu5
39/A/Y3401YWpjnursYeSV8bO2XETuTPxru+tmeTXNv94x6Ymm/mcZDzO1/jJ0tW2hoRJCtL6aAz
Wq4Llu5YWTXboWZ9AkfPNd7BMpfWdVmcb6WVVmR+qSmelKTK8Uglle/khZjXMrwNi+qQzLZhrRGC
/cjrYjurC4Olk2oxeHxnS1wtKbZeXjPTVMNfg67EfJnzeaiuWm71drEQv9qX5ZBs04tpnVbY0qrz
GPmquSLbSz37EskyzUPMmYPOKbyt10Pw9OC47Zvm8tsBRB1KHNWq1Mj6mKZ5AoGK1ML8/FrEINZ2
Kk26s8HnEv9Vqt+6+uD7ph7/9Y6hH5LxjFW5qMoDTM4ta8bKXUAGE6s2LL32JYLjxhzOVDxKlTfN
AskJ3U94YFlC2byw7Tgl7YGUJq7IEgXUtvW5hFj6TQ04HgJ9NBdnArIWa5yF0dS5rLt3Ngin1HnN
WDSXXtQUPjVbY2A1BR1b6IytKV7ItCK5Og9FaDR7kfC12u6Gbp0hQ7fONdYXCIwkf6/bVEImu5p0
uzzPpZ2b6lDsNmK3mqwM9zYJtIhD1KaX69XA8tkWZy4Zo94VnREFzsadzTiMo3m035ENHFeFZgOb
Xxg/c7zFbY7DFaaaaVwlRVDIXSN1AVvacHr8cJnquBduSsblQSoFF9z00MBS2C4lv5ylZthe3VU6
4rZ8Tpvq2nMN+68mjouDYZvCtmpuooyHuYMEp3WZIM5dq2hzLSAgv6zDyiGfIpXRRCO0nm96bfHv
QHQLB1Z1QGwAdNyBMvhSwc+3cdtj8CgbALF6YGN0aW7iS8eUE2hCeOBGm4WesPlGVQ2FFEqner9d
zmvq6+5qbjnBC4fRj9jfDiwWrZpV1RiOfWN2Ii5X3Yp1PNbpjSlFZeYj0VzFyFS2Zb2fyzQ5F40p
enYemq3g6RG23ZbHYk77/Y3YthXmr72mkp+Zbmk3C6CwOHkthZibMSvT0A7pQeY1q147Ula5z4DV
o4ZtNW8pOafw5Tl5Xvm0rbZsHYfg/GFtvU+Wl03uFfaYJx66GbiunLi1nlgcxuY1ipv3phtybq9R
MppVH2Ra8aU9QyBGuDkLrKi34VD0kzMmm4Db1znLqQzlZc7qSRRFphuEWXm3LyLhZQy2G85s6rXZ
qzIby7Usi1eNKyeirsNqfDSeqo4hRYVlG/rzZsujXabT6mFDOauGpnjpdrfj3kDnaSTXu2AIlX6w
kNKxa6APm61pQqbh2i+SIuTWdpigJUs4RS5wW7fgXWZIYxScIHxYblr1eZjP09AveBIlzIB7Ycxj
XGrSuVvfmlBHRFjyqUB46vkqIb9QJogOM6QIXyA0eBjUPIxsc8+h/WETL/VWwNJ163dsvFyTCUtz
0q7YP8Il0tG89QpZvstFD8/TvI1JNoRpgDmuUlQuQVIeN8SHTZcJf72m29gXGUKU4Jf9ECyOpN3o
xmzvaIRYabI0212nB1Qj3+oQRP0onMUNzJmLZkRUNWdFWS8seT7V+z72mdasOA75YvMznk758D4f
Vhy+ckj+29m8LQo7VvWSQEquKxUcu552wOlLXU1Rgt/MuquWeG/jjsFw92qNwFm6JIZ7n2gkLZLA
KtkZU6MZlwxItEjhn0lRwXO5zoUi2VIS1V/TCmH36E0zhiRTO9nkp8Qu7fg+7db2xlBqatjQOFTD
C2n7uTmXbp76u75Djnk5Fl3Cr3LslB2c7avhU4WYu583yrr2ntftPr7rnOzAfOykXV7vJmnTbEna
4F72TCy9zXRtjegPA2fcT+fLIvR8PQ5lvrpMdmlHXrEWafUs12EmhwE6GhHkVz3sNbLwPPL1UKzN
HCH9Pi5bm3G1tdRk/Zhs4S9DycTfyzZsvDjUA2/WJDMt3XKX9Qbnz2GneRGehxKZrD2ovV32/Wiq
dk/H85zui3u5wjmmTIbmaklT0p/PRhXsKADQ9puipqVD4pNBvfDbNumM8UDJYSOIcFsmi+DNMXFU
1YdUKToeCtEWl4qycBxcuuwvc2PT9IIspKTneb8SG7Kg2r06lDkTyZu+cR3/MPlhrN1F2qutH86M
S9f1Zg0rC1eJDzZ5xxPu94/BwqozMUo5ftjVXFiXtUGqsb/Qqyj2NUtn1cujWfe2ucirUK/nu+O6
c5lpHKPlQY27H/Rn0tXa3pe0d/N6bGTYhgdTCzZNh0n1TmWUeRHSi5DbQejj1KSilRd5lzTy2hCV
NM3FLHvA2vKh1JYFQw5ONxN1RyLCtsszyQJLiuuR4jD1m2/oO93aXJJ3S9E557PFVTGh9h3revFh
2UTf82OfL2M+A0+lBTDKNisBNJanCxxmXLeINW0y1kBQI1vnmFYMAgmce9ARPo5I4HCHkssY4TqR
RoRZJVtO8vN6a5eijQfrF/1yH4oEkFSUw4zUI8quRpYJVhR0v9iUwjvPJ+Ei+pO+iZWDqsmO3W58
7lpzMQ1dJf8U1ltshfSJasxFkQRwDf00CIRJ4T2QvW4SSOmCUwEUvKTAbsnBbEuPWFbrKiaNPFny
BTm88yI9m4mVO7s0nLaARJai4k+ed1OX4qDAJRp8kxDdGANi11Lk6EUzDmiybCZAQL1VMXPqYVmx
07EoFdae1K7c/n7mYsA9l5sVL0trl8OXvHAj9u9NHeNkw1WLR2hNDHZk896T8daMJuJVk8+INjRM
o/y8LIN155LWyr4qXD0jLYa+j1jK9ipCltKEKKPgrAzky5T4rTHHpSXz1GbIh+ANMtXnK2Rr0lFA
/IjhW4RIX+ke6buYpb5lME4c5Ni4NDIW0ixx94TlCQTZF7w27mKrOhQd7ZRAsAgzddzB5JMS5vMv
SewDXCiberYDkSpb4o2uC7Ljx4bYTbcZAFE0xSoFDngnujUXf7YjAff0qEYkTEI+ovybwo0e8hUn
ZrUl0NHkZ0XGa1s081K+2Zc6zc1fc6NE3VyWvSy65TkHHJ1vdkUjiiV7H8mncZzmqnzepzaCijTU
FSD4QrdYyGs5wFg68HVkPVRLOqpw5A0FSiloHtH87PpxFJdpX/hZv9lDSV31SuYqxX62nUc/YGxM
cdS5Aci8aT2PLjJ0QyS8bD3ggXzmEaiRFqVxNZBoYCyfqoFeDFS1wNnFY3Yt57lA0pzcAqB6YKwH
CpRsjHgzyGiPeVvXQNYpJFB/yXdlcYGfx6eBSsb9zdJqhXRJSuyLHspSRWjYyKmIYJ71cbeP7tEE
Ab200+Kg1NEj8HWv2Mrm4tOsl6IaLwVRjYJXD7CF9lBtwAT1OR95tN3WUmOvuoUUczgWrddkeoEX
dAygdnEbdDslc4e17D7iCGk/V5GsIBFam9mh5CuUqcbbeZwq1mW+mfqA4LItnL3iCwmNzXJBYWdd
SmMRWPcCFVtK1qgQzw3gJQpP6DlsYt9esoWifpLKbOt8sVI2NLdzSVYIJX9EPr5IZ2AN7/SI01ar
aQAMvlXEercGwGAtihTVly0GhqsCNct4tiVJst6xeRr2N2kyp+mBlX2JcmQux8Inl1r2bLqRe8um
5JAsBPJPShOLbiV1RGHjSmKRr8wYgXzRO9hH7vMCWgsdCF13XHWym0M1zsICoxjh9o+Qeoy4OxlQ
8z4fVG8XH+sHmJMUWB7UXr7HUNkjJsvLXok1lGdWrTD9S6JJiVKl0cBRj65n5zZCqzbpjO2ybXCt
H45hnn00DLtE/ijJ2RZNUqV6sa9Tvq52gED2WHELkwQIciEqujiq5aK/krLhAK/bUhcXeWnX6a1c
1e6f62kl7aX2FDUFElvCgQ/YGmaETtk2Dq8xPIyIVfVgIxKlliKKH5bHqnFtigZeOtQzQZAC4J/k
wYO5ou2ZKeZYBT4WFm2+x027fV224gAv26o+C3pHxctnXcPQUSSlsP6ltBYqrcgUtz7ZFZnwbC2n
PISzZLW8uVI9yBE8uG+wqI02MWAFqDEpD2vjq8pmMqn8js5AyWxzy9waK/TtMXKY1Ueg25EmWuXT
rNF/wxnplBnD0NBRgpwSrHp1eslNu3xe8xDrzLlM2lIcE74Nrcn8NOK8v1jylFUDTaVRnvJI51EN
4PQj3bn11uo0yPBZyCV2bx5No9VJZHafPt3PSymigXFZbBihNXXCrNKy6PcZ7MTniucxPjnJ2QxQ
iGCN2PX0Wl/ZwO/5YwLqWBEmqOJM/tyV8inx7dI27PPKugmFzFR2FJYoAi/hhuXYEeTCXToEjcly
4UGizO2g20MfKOpusBCxs2FQ8sbY8xiZv/U+7FjEEsEq4ZETlBwWXD29/Z9ExUALA9iSlKEcp2m8
/x23v455F4pFidtQkRX7QIKKZSGSK0qop5f6yeYYiGGDVhA6QZTrU74bMKqiFgDq1pSaTdtlvul6
+Uh2FV1E5sXyS5M7baEQKEZJSgXWFJTSEzsYB890Af7+tudljFFhhbO9mSpE9ncFNTFn5QZ4H2Bi
w/VDS1U6vka068Tzp89+KmZ0TYWIvQy0SQUhpxa52LDOiynYJ3ASKB23sgRLpa2K5fzTK51KmQqW
4rQsVVgN5NhJz60BMNSM1OTTZJ1qrkLfxtK8qlGpXc4ljajx6QUVLOR7+6cCbTBN0OQV6PCBPvrR
gkKtdwSTbfw0WvSJyrOR5THMIShu0Gs+Du1KsrIqttIcVCNKZManN8B/Eq6EEZuUCaW0wtFPIwsv
ypb0yn4aynQr7Bl6WXtzBtajNPXFI2yZxzJCY8l5jN/fSPFEhEh5dTJY5IXlUThdLSLFA+p/gxc7
bhiqhb3VFinBN4vT/qhZSPSSVaQJiNZqETFZztvkZncs8xSOnzFEJ2CRoCaQR2QZ16UCfANFd6YB
5ml4XqG1rPeja5KIrfzsI+xKRqpQxfhqiOlc9hWwjfIspvi+H3tsSz0S9B7QHlGzaWgETbUOXxEf
JREs53VXI5Kkvlggf13UI5hJOq9zJFlsA1r2afH/ZHCKU55KobSh7GfTnlBZlEm6b3+5cmDArEUf
Yglk9hARwDfK+uklo9/+YHIIteZrj0ZjFkDFiYPvgxYaZVsYvF7+MoWMHONUGdlcCa1ok1ynPsUO
Mt6aCUXUSvIICpO2i7t5ehunJ2dM8hSRUxocG433k6aalYNdoMvyr8aB/nxRdWPoPtBmoeMr6sP1
04udGjkDOFMMTJFkGv1KcWLkkqRFVfbef5qHvt4/ilpFs6jrPiKrp5eiJy6Nt2sluU6lQueNsfTk
YMWypm1rZ/rB+pDqYw76MhTnBWhUVLpVvSA7ZGh4d/hPgbCBXa6CmY8o1sSosx60LigYlDyxf98v
rAUOJTuPQL0qUKGUCkHgrnR1GWmtNYk0gA7SwQlnLSNN3HTojtzMCWE4XNII5KKiSGKniMxdjNco
CJp1eJ4kiKPtuXVpwa+eFsKJvCEDgxIuhZ9yxX7umApRBNPJaf0wdXXMzLlDq6LJksWhcn56KXZi
z1GnCF4SAxcSaZGd2vPienCqhOc3mruva00C1GkzDxHqTwj1CEGPvfcWQzqQgl1tZEm/XY3zFBmC
ZEkhXMFV5DNRC/aIdLTzORiFpKmnZH/l4aoSHay+a5aLjU0omM4am6M8rnYEtfn8W+MP3aLYREra
msJ3dp3uuDe7Lip8FzVWSb52x9UjNTETMKDhmIgyarImQC1LpmYEfnfECFMklr+10OCRsN0aPQ/k
vTwHy8GyjXQLKJCnRap/VJ9SiqOTn1IMLAnkQpGemPCAE8w67fO7dmbqz3q0gp5TtEcvZaN7Do6/
DOcFX83LTVdtfux5bi872rQf56JK58zqyaJpWrDMJJv2mSzD8CFH/erftKufy0OpZ3pZmfpth1bb
3dxz32dyTMrtgF6OfD2L3L0s08pfISOVO6r1cm6Oia/ZP3f0kecX+bjUIutbk/IjWMPmY7InAcVB
u5bLwZvxDUdWas55m7ArtY3zMfTbcIaeePuxRA//RdtSdAnqPoDOc82CFl4g7SdMTYiX21okVTbt
Q0qOrB/VDUV+vu1LR0SWj7IEhVF4f0Fra28WxaaPFWMl5qDShNtjAt7ur2Yy/r5N+vG95N4DFuXT
Zb1O9TnaBFt/wPSWXA/rYqokm3g3v2itOwuLmUHYlHX9z0lLCdY8n5pjWEZ3s9cTKDFOkhJsX8IP
qUzf8rCln+kW/Ceidv6hnMR0KFfZvWyUr854tVUvn7aIH4M1DAJtZQQzAajAKYDCiUE40D9qEIW9
h77WN4bmtjmTrQs11JbKD08v9qNDPy6mMCgX0zww3CkiyXcOaDcaey9T1WFGaE1viAW/mnVdczVz
NqH+K1z3Fi1C1fwCj/1k+V+PiVkdtGwQxE/HJibhjWv42N0P1qJwZW3frOcdIxh8e/qQX9/07zT8
9ZScUsznGEOQkE+LyJV2DZ0xK3NPFgefYRTpInMoeKrjWrbqnaVd/q7yedJnaStMf2RzX7UXcyXk
cW0Dxr4wrCdfj3I0L2wyqA/Itx44CTOUH7sO4IUG2/UZDYS/Tefafukmpl9Z0LNvZ7rRf5oadWpG
HEn7Q9EUr1lnYMeJ6iTYmwa9OLIYEGuj2e5rVwS0EqbxnBQivU3XwA479PcLLHQyhAeRRBgAGAS5
MOToU0hAEuVXrrf9nk9R+GXFygvm6vZy3ddbS0z7F0vMepxogabHMCbykttN2OPTmhHRmH/QjIrD
mhzzIASDY1KdACTS5B3aB6W6LyY0DkCnjU22aqHM0aNLEo4z79ZL1YV1yqqk79Dtcd2lA291Nfdy
DlmriuT1Tgp+yfYNxNmYm09dBT79MDbJVbVZ9Wpj24VlHbsBB9q+dgmUlkk0xrbDHla0XWrn84Pq
jXoH2Di784VXXzZZV9dM9dVFA6b4sipc/7oToQ1Hl/vp89aW04dU0OZtYjUShFzJcs5oWKaMjVVx
s7SmrA/lkOIA5UpMNocCLQBVDzUaIciJ77lI9Kuq3Pg/CVjtPEPTQay/MPsou1PZcrALCkkKc7I0
+t93FfMEShh6V/n9UHFxnQys/thXbNuOzWDTa7KglvjFiuTHwVdYlYrDmChxCGUYweMndSxJaTt2
SJ0PdV/zF6DNki7Lpy15CaKyPkcjIiDSi2K871nafqyKNbyqKpO+TWbDzp82LfmzaQFqInxSTRUm
cU+HAcelE14X1j4UKxoMqNtd/smNezkfh24T2ZDSBgxH5/I2CwJc4bEupbgsMQ57BE9izAENz648
jk6qP6vQzpH6BYVuE19eNbLylwNj67WcyuJ5IVTBM6cMXTK/EVqC4Uy7KRuJdgfd7aK/SCCW87oJ
yZWRZMYDi0peSV9ub7Z1QTqrRdWfFwuy98GRqnnVoc0LRMm6ucjaobUYKVlq9HDR9PwoZpSmwCL+
faCrfV52LRuzUWFcBpaIdtFBgvV7w0xl0XLFRN2Kjib6SkG2bXHwmH24WnrjfeaqXmKuVlNHnmM4
ZRkvUlnQf4bRVX9OdglfeEUrUD1znf+K+Po5/sBSDIbmMLomoZ/TkMwoOqHNujQPWoIfyMxi6s+Y
8tjQNYTKUFOp+91P+XNpk8/bXC8W06Nz3/1/GKyOI8hIfdpwcAM/+ggmpXznd9U+5J3cpuNXhch9
KttXVSvDebrP5mYY7XS+yTI/602+/lXqce5hJzu5edpiTwi6r96jeeSWETowa3k6sbt30zK7takf
CpXK94Mk/h1tk+SoQOy+RF6crqd2CC96brvn7crIVbAKiUy1YX1TqVJjINku86sqmdgXTM4PItND
1bz/xS5/ggxKYt5VwMUxM42i8kRkc5dvnRn49ADWeyg+AFkIfwCTuGWTT+drKucGPSW/S33Uo3Bf
yj1VTbbntF8umHL+ozBt8SpVS/OBjnxChwRZ4HysxxbiLmp14APavY+K/v3x64U3j2HvcUb/zqGS
rIry2+cL/3X5H+it4c8/4u/8+4fx+4d/X13968OJJ5+6eHDxKwV/+tAPb8Zmvu0uflvxw8VPH1p8
/xnE/+vNH76zuHOTDfGzjaJy9vuvJmjkoP7nzyw+2Co83P/2PtyGB//T73372EJKfGsBCgHECRwF
ropE8++PLQS+xUi1YShtv36G8d3HFqjgmGSg3Cgw7rcvLYj+G8AmJtJBrSqC0kf9r760YD/kuMcv
LTAgiJFhzHszjPj96L8tQcFElkY8YG4ucly055F9euyzCTH1zS1PRuHP7bD5jR8RMEW5HhKXp5h4
HWNf3NG1US8w1wX/b0xih8vFdK2/akXXJ1vmmlX0n0WDiQYMR0rZ1uxQIA+SB7W6bXrXlqtqb7UW
KOGAMtCbKmQVy0WgS4+t8F6M3euSpGGx6BCKsekzt4iue0XUNmDLRdeBaKUdw1hc4meH3/lOpd9M
//vPUU5IElACBrPUQmKeGur7iTlXpKsmVNP6AWwXurCXoeMtv2z57Ed1ufsCo5romfZt9aVN84rm
v0jEhJ7oyCiF+XrKgQigKWzmRx3tNdNeprK6r0kTWzjBofgpM2PwOUyN6YqlwAjEWIYCdGTCk723
b9D+jJws4btc2IsgS+ubzCElYlTMCD3g3tMy+hErcczWMwam36C5jRbDT7P1a1kltBxZci+TcU7p
sdhVoYbzVvPA0q8jw/JTI8AR/qL8P9FNXJeDt0GMRLwHYjqRTT9tTrmE6XuMkbVeZhgYbP2fJc+p
LbKlrqbqtc3R6cTMWuko/VVT5bTv8PWTAmQ9cEf4cAI+9KNqCjFXSbqW7D5RrRrYQSzgT2/hSEn4
T87ObDluXOnWT8QIzsMtWYNmy5Kl3dYNw7K7OZMASHB6+v+D5X3OtvwfO/bpi66wVCoSIJDIXLnW
qsthr6L2rrIoW269Rm76kf6PvZfpWFYtk/L7B/Bz1csD4MhDlhVA/Dd9kPeF6ETKUm9APF/zZO8D
dR6k4KA5Wnk3Jtt5i9XKU/n9JX8dPCB86IeoG8Dkf6kKAfcgEWy2+uaHC7v8tDnh7jSnQC169I9V
nPvhi9LMukxHiK/hy2Bvs0qOczXYYvnDQnDeRTImAASFXcJGJRXx3pf9RbIjwBKT9VpWpHLWBc0d
syG6dSjHIdNL7e9+VnXj5op0pVLhroLKLvVjJ0L4EL0F2RWiZ9kpyKXwa9yHbq768fX3c/bz4e9H
gNQ2FZsP54EYTpn784LRSx7D8NjX11VNikVgw9Bisux1gVAGL9WbrUdBYm02zbQM5qUShf5vJ4sW
ralqALRJmHxC28+3EUtg620Mh9e+DQwlpyZ6AeVBlYUHce1Bw2y+jIVWzZcfXRIlOmVojlZtsFFZ
Em1N5P+OHvbV3s7X/tqIoftDWHHerzHTcwUuDSOKEDDF963E1Vt6kfS79zpCqaW9CoNZtPpe7lMl
+myRm2lzAQR8Z2pvsgMJjZt9sx6hI+SXwGttXWTdvtvbNYzIns5An9ghrRcdwCh8CLuk2LvM9WjB
g0IgDHT6K3tPDFGlqXLDGPn98zcT+39rSnrilHboj0w6wIbh3z9P/LLta6X2oLmA/ayaIIu6LvJe
QtWULLv/9lK+TdWBusXAYMD8P1+qQzqwIeIoLt7C0RzAI7TT1ZUdL7+/1Lu6lfhLdwa1UcjggjBg
C/58LfZbL+d+Fi9RMAR1kAmbNq0E+NVGeUjn97vkYns7E1rt8zv4DwRJ4eQGAFiXyQvlSS8w/f8U
pvz3ZxPoPikWPUtTVBMe301EAwGjy8tBvAhFbJBHb2xi/9Z1Sg/Cz6hN7+KNJteV67ZFqS7VIsuM
Y2wJHwq559aF6nzgbGVp+vhxFZq0Z30jFDY6MItuGD3D/33jPQpVQ8be27Ax7bm2NUdxxZpi2Q19
YnB/WDLwmOJupa5MvaDeeBl321BTRDB64ymM4K65WbMWFWmT/H75JC6MxiMeVtP2G0iJuPPK6k3G
M4mgQy04hj1lcjIrZ370vWGfbpRqcpW28BLdLrMK4KIL0PCl+NzHfe4/z/ZsWAsRhT4sbPiBJF6/
XxvvDyZmnwIUmgbLPgx+aVN7+dYXTiLal93pUIiyAG3EA5BI66G99LRcCH+/v+L7GAtggwTZIRtx
fDKS943xUdloaDpv+ezt2izGBeia3eWO0NDkKZxlEL6gFNhZhIurp7G4Bf8Axf1D7DJJ+n/sdXL3
KKQ05zhGdgIN4j0+i3xESysJu+eOgnOCST+gcP17kKWhxJfN2DtHlUdDdU/HxzRSRBkMBQqTyZ2H
FF7N0s7p5Bbyus3j8HFFRhhvSJQcOA1TbNlVJoN9pf22QudASuvn4JA+PF0TwmjQzA/DXJIzXeYG
NiGeQSX1PkCeQAiUeo2C83X+/cS/j9aov4GLXDNqRgs2+g56b0I4XIsco6dZ94YDFyh4xNfuvJt1
65M6+hels6ws27VJTJOvmL7n63BFzJL2dL24+WO+ghzBZ5XVTpe5Ei4o2LGWOwSck2xnYShtwdaw
6/IFVMhLnQ2M6FlFjmFR/X5I7s+InOm/xrAIUNMRq/+XpjcgUof+rHef4qn02FuTKMwNTJZn9Ddv
+9i1bUMHzVE2sMWJlSakKCE5Pq3SoThx1sD8CGYQkt42qRHrVAvyB5m+yVh+yAxKzwxxK7pwPDVW
pLyTACvxxmzjFGS4fxjau9zZND45i1zDnOIk+gW7Abx1olYP25NXADk0KD2MhG6H3z58ney4ccGM
pkHuzxFsHoJbZw2GOkvvxqgh9i506BUnnqWXJ3JvQ79aotpj9XkzbNV/0EsnLDGkMqZLP2rC5kUF
iEFYo+FqomA15Tb/onJ0mIqu8OHKTlNkmsVBiyQDIV/iGi3T2/yYUGg8D/5Puf6/1Hbv9uj3hqzL
+UUf3EnsXxJ4Z9n9cAul9QmN40B0eEvaXSSdc5NRL5dF/6ew8O44Mpf0gX9cm2PJhlfw7jgyFG4/
FGv0adQOK2TapokFRUbD/Pi18IfgmC8WxLA0bD2jwWtnWlhfOoIeswTDpJ3uo3CM8/qUTz5C4okN
OT+oduBda2ex8ae156D68dgKufRMJcJMw2xhF5nHUYAdMvVWXTm8JFudzA/2gIa/OgdNw9mEtMBU
37+fbTgzP8dEBm8OAYKE48BC+6VOJMkdrcJet09luYVtnk668WCyLHZe34Xu7qvtKEsVijj9Sdpi
t9pb6aL+omqRaC6Lr3bV2hdLrv3w8P+StvgzWt/98Gc5i62c5ND3CmVEvU76D3KW1Qpqvz79JGSx
V0cv+vwbBYsqWYricv2uXZGjqMOfdCtLOLjVs/bbIqebOr1XrGA+sTS/1aoUsB9L+/imT9mAuxvr
6VdhCidGpL8F/ylJEcjHy/Hj/5cKRU/LYmdNu4xOffFf6E9Wx4uVf7t7w8yS3h01ivIjBMwJcXrf
+0JElzrJKyDlPlgbWRxrKLzAtEuQF1V1yv1u0cFD3sPWvgxrvyziE2sl9NCnzbttPDnGGIVuWlh+
CHmhzNVeb5cLtOuyOi9Vx2mTNcniE2DpWmok55YOg/ESrdNi5dmCxAPURAuyriSdNi9eww/wByNe
prcfWlVFwyPFtsPncvsw+vJ11zJx56s6RKfmXjirZUVRttVBo6Pz2tdOhxjIn825aAcIiOebwgs4
VL6s+RbaSVYHZRIUH5CcLCK6r3OrXtpT1HiWKy4bvSXx/CGsPaSUqUwSg7REagrK5hmFf27t174P
N7s4WpC0ne6WqC3L4BpRuIraG6eSldPe1/VSx/lxqQkESF8rx+PeCVnmlrYZHZh7tItyq+TBNpLh
+NBPsE76v9zC7bleV7dJ8qSLWMpMUd0zs26MECGcMycszYdw/6QsqZSJyen9cmT0mSjRkYQniDZm
xrx2angZxnKyHvsuMiHfp9cXR1myTAMLYO/JN85TojreJ96GWk7BzvTJ2nQEOEtGYxXRlg6lc+9U
5vE40EDd4F8oDM089z46GVgr2lI8Cqtv4tL/W0oKGnlSVUWmlS2xg0w5q+IygICP8EpL/TzVva5w
lKmsch/Opd59Z72N68jccsWTFvtjyMriCh6/kq8IRMwCgxxinnywWfysTTozNfMMoZJW0ISyhXuY
UR8xxh/jUcrz5CswIh2ILFjFED42gZ8nXuYvCbBWKqLSYS5+rJ58HxM+MqotM7gc1RYvUrNq6EW9
5bhJsBszGiRTyB89u1LW44+ptt7e/u9Jfnsf+IcLhd0VHTeA7rWcX5sqFJU6V723MWjp7isXKVwP
zswjsEIxJGnw9qCGfZ5YauAJWhWXdL63PEidppy38EPS6YFZwo6i5S2uADlUGeBNPidpA1+Gx110
sCvYo1Fhy9fkbQZhSRlZ9Y8xlW5FjZYJVEmLc4GKzzCW7LdH+7Y8wrxpmZ/Qh++LoUUEBUFla7iV
rNPijaRU+mXID7dB2lH5tFuVryeoCKVnpvdtIe1609wlgzSf4lRq5DqwuTxW1ziV5tbfJtTal51/
DK03+NERUlvf1Je7G0SrOBffW1PHpTLKm5ukxlzoEZsenm81R658dcKiZ/mMARkrg1czye6HEYTe
fKA7mxd/LmJe2t4224Hmp5mmXodFuTzptsD36NQXMZ8LC9MpvItm3CJnQrryfa1U9ZhM0fnHlCf1
rBjMWqEOXhDnrQMXr0WFJOE8O3IP7ScytzqeDzgBQI7NIJPmXDyoy4GSaWoRBF+2wCBABjymUl9G
Q2G2s0Y6ys8apBV1fEIk4q7blZeMMMEuJn+wuy5rE7/tkEKPKDMuaYRBb0tpz468kDQG7V0nNf9H
iAw0GNiLAwAm6VC0d3Mz5YACi6q5ulMWw/wc9vlKFZBvu1n7S0Ior0+rJ/EHSGNVIkz5t93BavV5
Ml4GCYLJ9bNNQ5d4U7TDgHLjB0heT22poL6X0JnEV6w6cE66EHXJdJy973tGDoh0eez50uT7M8Lh
YZmepLeUS3gxvQ19TYqRKfLEujeMqIGEG2BOZDtEuUn5ZvqcVZhVAwpnlvgbDBNDLWYGHI35kJVO
FUw1K1UscN4vKwBeK4W4EYYviAmbPkEeXm1hd+sJR/GOcHNMDTsHCOUef4As6Otbheqxlyp3L4tc
wmhOkbQYQDGnLAcLlYHfgALnTkPp23XUTn02tQATwXXXhGY/TShdaC0UTTwRKr0w3zjzxo1IU5+o
9czkIbAyUAHy6oYOQ91CAg+u1dYyys8L6VluXS35qFR1l3i1gV4HzXF3GzXwcqeP6E26LT+ueW1t
5QlhSNCOB6ALeAcpEqk4fPELz6Ek/7ebhuXvjCrsO3NsdEFulptylcPie5vJehrA173KhmF9texB
l0cfm10v1qMimQZV2IVMwhfiLevLWsTODNSQacwyEsgT5Iny0qBUbUW+SmaddMMiXsJkK6Xz6q9t
2N6FoRRbfvLdYZysf5bKqdf8yInmtZiFtKD6Vha3TqSewVmXZvpkF7IuiiwPNq9cH5aI3EZ+S+Zq
lu7nEcsRZZ9Vo+cuySx3H5tnpOmuP/zbNWBynAG2EAy3RDuaVd7ViZvN/NCK5jRa6Lethx8jeXuW
hmXJ9MCMNDrM/Hu4advZxL8EzT0vZP9m89KmN+/ov/ck8to1P4NeZvGOrdjMG3MPdKI7Urmbjg1U
ScFWLlZvyu/2aXPEsWajml2ZdOY3P5YsYmciEYRm86s3lN+EU6vIUP0qL0odV9nxvS6jYhnSxe7p
Cfgb7i7upeHt8EeFtRs4cKT7xYtPWjZdyt1mffs2XZU70Fhz59hd8ac/LhSohCNNslSsx7eKra/q
PWro3wvtf2zeAlbzBjRKnHRYDVYrDQg5QkLz/UNXdHLA6kKG2nrUVQCfJp0WepPzVeUWJo0r/ZVr
RHNrbgvSIjeElxznCIJCbTa5cE3z9NAvq1mTUb67TZUG5dh3GGTULbvx9DYhoNsm6DUxNCPC++hY
9XXpem0U/wH4elfQg+UQH1jBCDXgGPwClpcTnRFQePexHAY8H9KoQA36qJaBMCst3+wg5LJGiTJX
0tz7H6q7n2s7c3kMS8LAMHH/N8KQXgdrGSOgqrfQWBupDhAHPav2Dxz5d20BdhOqF5trAVnx/9CU
9f9BzVpinP1yUsl/rxEbP5UhkyL3/Q9RQieOiByW5qFqzPxYJMhNeWQ/guPvh/0zhADhmPWDfxWD
B9Vnnbs/30s+e7Bb2XqPCXyu8KUKsGeTp3GMI++4D6TOf5rnXy+IXx/AAfIqF3AxeQe20yqwnbaz
8we59hwURcOJfxltqD2BNb/v7N8P8B3XyIwQ7NbGcwIqk0OT7d0F17b2i35qw4cfEWMpIZEbOzpv
C4LT6o/xfKpFvquPevG2+tDp3sRzTxEarHGHq/cHVM75eaVzR5RSiMto+KIzBKJ7BzRu2Awt0ebJ
h/ZtU2HqYfb4qpucuF7Fc8UjKH29sTMTj8OB1MIqzY3UwpN6z2YYovkpQGcc0BMhtGwZoV7ydvZH
7txVm0c9mS1vXTrxFmZ/P63vHyMPjgaNDRUISBZxy7tZ5dyVk7ta8105NiYy7d8TITEGvf64WbH2
b/776wWo0mzzXxh+5/v9x56JVrIRFyn83Y9jby1KWaf2QGQdUjRTxX8FreFThkI4BlkkcLNVf+EP
eksOEj1X9d3bsUSSbJ5G1OD2d+xHaQ6M3w/wXReKYg+GBow4l+uRMRODft6JvT2VOcaSyVe7BtD9
sQDdEFUJKZbXmcJriee+y+zOV26URhjzcWjgJuKM2eT1a/RULzbh4g/39UYR+Y+2H2gfjThEuDg/
EAR+UUTaNp0V/C/Hs9oRSYxHN1gNS0LbvquHf8a9p9GeDWMBOpqkXb5T70GqLCanu+a8hRpUZEMj
MBW5cX3QA/sep5yiGC42TvdguMvXqnEg5OYuTaPPo8QyoDiq2vV7eexavbtTZg82Bg2GUQZYhj7f
GbzwPnnryDUh5YT3Ie87R663TVHOCVQePYcV1Fu7hkJyQakQVd2htWpBPPuRYkQWf1amzVtiQI4d
E+7D74HorVhovs/mgk6W4EtxZw7yZUZCZV0Mbkym37ua6SZJCnV0542tScestxgmaNry3GwRO3uV
NuPUOXvaY6TYV4dQRNg7wb98Ay0kBx/2SG+pyPcciN7YwvzuMjbHcCRnsCEsZJrQPYp44JJdQ10w
X9n0G6oia9dupCICkW/r9skjcU28u3CbEl9c1qFtmXJ+nBVI6fZWSSWQRz15KBvdAZyCoUT0CdIa
Rf+QZ5YeisXuUunBanLvE5mIaDkWMvQD+SnYknkfPtExMD0psjjbDe+wc8XN6lMlwIuLA+scmsOp
VNJx6qxzSBv/2Sgex/gqCNfFfXGCdZviO4CvXHxE8l437rHuR8umlmXrr1OGny89/mOPgwI0wmV1
d7XhiQS2MGckV2gKMETZ8uWmSUb8wFLa5EtFPZzEis5mVdrj2YdsvLyGdtds5SHHFRAKbRf1nfqr
BzuxNMqs0DTNfkQTSZ++CG/ijsiLfKRsQ1eTB3/PlICuTaa39ZM5Nt6WRvs9n+ujtqHowh2z0iKd
0Wd0DrGoGCJuw0X1mC7oJpNPhOEhfhQ9/kSnrgqKIC2LYnkMtirAZqla8jMKSu+isr39slPrfAEW
MTxEKnSzNQnKuwgCso2J0aw+5SzqC78IMLJh95WvtRLtX4Vd4aCQOHCZ49abzpSrgEJuj3WVsF+G
hu2Iij28CZdKHCK/LHm6tqVONV4Jx3qo9Ie9bif7yOk7HePN9lpWbNh9LYV+dB1fXCvfKq67eZyO
wYgnEgSZ4mIedHIokyX+GIlSwjcQ1bdqlPmhLfG22vy+PwR5Iq/i3e1OW97Tx+1FgItQE2995tc9
PjJ85GVMRfWq1kGf4WPAVkc6dG7wT9jTLamDU1nbw6PwQddTXKbkCCl6KJ6WdY+/tBamh4mnu09L
7FZH253sK4SQZZUOloWBBkDbSU1j//dYR/lH4L8KHtXkJd8cmjVUJI5wHma3LquT2Hrr6Izd9DDO
PpABoeAwbitmHqPamjToljjLoyQv47+q2U22SzgE+uvo+rVzHPDsoFCpunJLZy+I/46nIOoOVm6p
qw4ji+DgO1P9cZ29xtjoDNfBODkyy+Ny+GLXo7hZI9++HkPHrNAcHjhVxLxcrUqvt1Bn50tclKyr
qvFK9xAT/VCxLHDD9x2HCwpfYX1ehFz+llh0ZG7l7F/GsR5cOAECWuO+j6zcshVtCpNL4RO0L816
hQ+KLFLbEdXd5kQEYoqibEYB6V1B2W7FlVqlOrlCu9dB260pWO1zsGxfcRXL7xBI6XQe9XQAHLSr
tFi7OToE24ArXzT1d6L01edNrGRVNg3qYkx1A4uhyaKqCEQKPdn/Qm95SD237c8DpT5mwd30EYOq
5iOU+KnJmmkqnmS5yb/UKjoXF069ZrmjRI1rqN3SM41Bzdh4a7mjzIwXhFJjieHdPtdf6k7sKW2a
7rkfKoSdYnY+JphRXQpXxZlWdn7lV73/ZYzD9aYGsZ9TAWTKRfMJuYIlqSl1cRNivl2lrdMkX5RF
WnLAyYSMI6hHiWwnbE4E+hAnj2qPLiZnKO/hD8HOWEr15OJWdkbs6JxrMYdfUJo/LVS6T7vs9vgs
BWTpWnbF3xsTci4RX+sjidz2OKkkyHHClvRcm2JKbXxwLsOkEWdJJumkRTQmT0k/Ja/eKrxPtcqH
13mf9781C/wwR4N760MNONucFAe5yumRDNFKg6Wfbyw1Ni+7PfRnr3VyGGMAwnflZvucZSsRya6r
GEQnaMKLiNZKJsa+PjeBVk9wzjzuf3avHLv3TnXojZ9B1uR90pfqwtna5LHr1H5djLU8rvgBmUK2
q+56356ulPaX+37M1SeF4cZXr5kJDq7c5jt/69g8oFIfHG/S16uKlstqWb0B5CXuz7nxSaLAhfkJ
cJFc7rhb3uR5qT7ublw+xYAfn+UeT5848AvcD1V0uzvWBLcqrE5tkgc39KgdD3+ZpD3EqIM81rvq
T3thDfcNIPo9tjNCZnA77JOCy/5ZTNovKI/3/UYlvr6GQNVQ33fDp8Lbk46Y3a1HL2riC4euXTaL
3f8Qz4UHtq6sb1buwo272QJ/r5Js61ay1UOkAaXjmybw5mg62oNqUB+1ichvFksU9+Ak7R1eJv1z
O6kv/E0BVFs5z2NHBlPrqL5bkxpaaCCc6ioZhPuirVwvGRYc9i1kHf1UufMsz6Xb4nSc4Lh37eeD
ik+J3fXJVVfG4kAn1kf1T8f6ECd7h0hgn5I57bwcR0iLjv31hqSNuQ7tZVI3EnVke3JW5SyXPVT8
D97qWx+jPqlEhlMvhnRlItRDXVRzd6Rpu5XXXdUM1cFCugpTM88d6xzN47g/bHGvdHk2qYd9SOQ6
tEPDrA0LBlcNVbXCcTUic8mCTufzLXhHPWaedhBQRfuwZZhvhTfQCHPnsOB41FxPlNLTM2ave4zb
oaUQlaIStoseYpAxhoquAne1+/rT7m25O6fbKnGsvnIJdvZl7IPpnyXmm+pQzmOgHxML8yg4NEWb
oJ+x8gIFmuUn62OF9i1M3dJvPw6bY+3nhVLRmOxJ175BqbL2matA4m+jlnCKjarEIAFs6qrGqDoL
8Yu6mixMP+sP+IuFye4x/b29dgeQlq4xPCvhBt2HafLreMLLtQ5bF4h8HNgP8T5KJBGb2x19R7fl
DY7zdZh2PUCtUaxJ7Im6jdZNpPH66pF2DceCVt9tUwF0Huq1Wi+8wnfiAxYYZQSoVSvnsimUoKGo
g2hL3YX+dTi5050VJGuUdXXuj2nkNx5gGqjbM75y6tuckJp4SmzueRhy9NcFphzazUjhSmvI6K5D
JkM9XYYPm+UPEYmZjrcKqzdaE7xhsK1qrb4ShGQcHkvRijQopLMmx6bDDKU8CncdguDWseZQP2EK
2OUXtYz9L8U8v+x7WTwVpXgpEgx18WpauscFdgY+jTkqJQ4PmyARIvuNo/263dz2TnmVPmFHlWRC
il2kEfRRgYw16B5V34YHpUIUKjFGO6map+7rVOT7Ce92ek/Fmt/SI4yxzF7HRR52Dhv/PhlL7zGC
AqTwNgatYT2wYFIYbcs3ZxDNRyH7MT6OyKhvxqEfHrUcp+Ko+UIGI1vC0ja1ujW5xCVOHtxetqdG
5sFj39jOMZnKAd/WwLp1m9W/dgVtx6EYaT8nlEUH183nL72O9HlfXbdN7YhD+GAnsxyPwgmHOxiA
C+RDteRpMi72muGoWme4D84iTRDQwm2F0qgvRzzd1uMGTP2456r6luOcKM81HbKDYlMuuG436o5T
nsO/CpuWr44gv+AW8gdOnerEtxKEme5F+VxXhfMCdraeoN0k58FOulMkovreqm2VzV1Y/mX33VNb
w+UqKNxOkZvXn4fFnYY08Ibhs2fn6kq7Xr6i7V7rOKuAN69y4TLowgajrtY5gwrqfagpS67mxam+
NqUXvTR5gWO24y032BRijSnkcOkB+j4Dn7uNiWkr4uHalrchNrPkrQRHswj9r35jqKJb35lTe3XH
12GOrerYhhWtTODgIbzs+VqEIRtVteLC2O4DcF+01A7fpEEcMZ5XdXDbitF9Lctywqer5R7SGt/9
OGv4XKzJQ9ZEuYngEg8GN8L4F8dCRa7VFFedGKZ/Caq2MmsE7hUvHLyLQqgfL/OFNTUhWvnausDa
3n0ynf+Ts88NQtfNEh+CYK1f9RwLjgcqz9Ogc/hMQx54NzTf1LXYcDxNVUFKc7OOWrw2LqZB2QhQ
OKfV3K5fp2ljr7ApqdO0AIf8hrEPv6SnNh+xwvaugJkLSE/Yu5LMR8H8N9rpOT91UTld+xv1W2qR
jkyHNpdWcLRkBxcZRVzwPI1t+zkS85o1ozceWtuS9p1eIufRuJ0k8HrI4dJwWsr2vJBUXRH9+uW4
yrKsSeUSUk+1j9Zw55WLg8tfbrh0W2cH4qgETtYpnBIWUeaXXVn7DS50c0gzpGuyuiFJw4+OMnbO
8k1WLjm11+f7X/2o++YDUsZlPFBV5A0hLQmHXWTK0UW7nS0bIwH/Q6i9PE4bR1belxbip9VnsxWv
dX6i5dWs9m1TDuGQZFTbqy9wJyi7UWcRB26wHUo6UMa2EZa5vx36ecu7BmOGHEgHhzYKMHGPjQPc
wnSFfp7ok9JCVn8VReMPxQGXRkUjBJWQ16t0XuWAxLAgV+svdamt7p9RjuscHDFpq7r+GEi6ZY+5
7dI9OQuoTlN/UJtv2fV9rUXDc/AtCE+6hosMij9Dv2f4f3dWEtnM41j32yER5YrVhgrc8vENbrWE
aRlMbWLATdfJV3GdILekEqbjbzoZ7MMdPbaf22t4hhm9s9+kMybVZy2W0lgjYKK0W1S2eb2EHBGE
4+lZlwAK8c1EQrne2XVib36mi1HLBmMjpLYz/YagHupXD8OKuTsE7aS3/trTDG9PUbW57phBW/G6
/NGbAlFh5QrVtPKubK3lNsAkqiZyHGqHQp6EiGvisTUNhwbP21sXOhapu0iImHy5DUlU7J+rKeq2
TYCjzmChVQYpSreLfyz61a/ao1jgzCRgB/0Q3+ykfvExt9oQE1h8+hKBVb8vE/8Ybbvnn+ncdc98
80v7ZMGPmVJ3QBSXol5c9yN8ke6b3TdkWbDyS9Uch3BMysOsYJqs6e5K2od7qPHbh/1/lVTFfB/A
b70Aya1uBjv3ssYN9W3tbFt3FF6HYfCc0MpFyfZYJ+sSXUpSuCj1erH56dovTX9Wkw0PcY0FylhI
0M03sduodHNlvjco5BzVh8nbt4exspaVBMFqj2SgVIh5LYLgjJPm1PGtFPH6au35uonUKRbpPMRN
1QQHvkeq/6psWtDpWM+UBv2O+31qq9opj6QTarzQZdDM3wprNYgLGbXbZ3vDNxGgH5tz69RpJ4Ze
48qkz3LbH4ajv9njhYP6+DNSah/AMsrdYsgAFKuACjXaxrsuDm19cO1AT39BXsCdJVUC9+cMVobE
6kQ7LswgwK27gsq7S31JHn670jJb08VromPUhO2VVYwDZHSNBYDA7Fl0kC/cTeOG1QcJTSVrKs/o
KXgwEf4jqbfG8kKKVtaZBjB73aEcsDby5KO27IFx7uIUOmK933jYBz/J4+SITcjytwX9CPCwFsWN
RRgeXygul/JjVHfKZF2eW12QwYRXCqO16pUQiQ+Bh377YVi8/BaiY/GtUA4zHy/7CuEsx6W22THb
TkVlL0/YKuv7RbUlQ0BeR3836gaiadQhN2iC5MEBPowOST0slw6gRXVYYLf8a/F89I1BM/oXvV/X
mVxU8CjzYjhNbm//FarRSZMIJmGp2h2O/bhvKbqs7c5BpFYdXD3OiM3aHop7Us3JfFmECn7Z2O8Q
OoucL1iIl6Q15Aaq4Qzn3w27mgDjwdT2EDziTOnhE0jmk4PCTCLC3NorRklS0G/jraeFvilcZ44P
dlAIvjUBisanZY0meMNTzyjp50cvvirjIu1IwD9Iy2S8I05TePhb21alYZMnEEoaWZUHDvQa7hRw
yf3egQCkeyhEeGxmKHIHz+6q447RAwhFACEO4kcnDrMn/lnGsj+6+bhmyxRsnyOixXy9Tr0Sh1bO
8cMYqElzuSCQFAQVKFDnDrdem7vXMV9VFUH0QQSdKidPrnF2cjGEqJqr1RKo7ruxzmBxuV9Q6+ie
TgFmrFkVjLXKIqwltoNethp7fxVP+VGXVdwSf5XXXteOuwWI9Jfg2eIbSNY7kKsG51R/6La0FZ3z
uUrgLKQdVIo7/JRH2zi6bRQFiYsuQeZ20B07py4/YSWhloxzk6zuf9g7r+W6kSxdPxEq4M0tzHb0
mxSNbhCkKMEDCSCRME8/36ZquqpO9zkT535uOjpCJYrkBjLX+i3zeZxbQ+9ffm/u3WzNwNCW2aW3
ft1Yrz06iSwkyOTNGpvudZBdF+ZFC/ZIMjdSp0zxyNfDW0ZmU8ZstRDvyuRxM0zYjkZwl+9tNmnH
oeSljoei8u7kJLuTdHrcGoNHjsEAOqKluv8MYlx4PAaZ+yHMzUoWWx/PaljNI3Uo0oxK4nYv05re
IH5pgXi8cfQPo0W1SUywO4NTUwTLnnwkVZ9x8RbxALgVDzzqdtRbzpQwvhhX7drlqPtm4zVP1+WV
/hcjFOOkY+l0qqTx6/QXwmA9th1bfvMZ9/fkWRkfHRryV52/4oTawi8O0f4rrhn/ZoGm3wsleev8
6R2JsbwXk76mBIF1usF7sN0HmVYx0Rh2s+c+IAhs8kcrJg7uChRNu557c3gpATtif2FR6WmV28Il
N7pnovTtxzK37CayQfWPQrQGZBZaycqyfqwT6P+QVAI8aPjggqoaFcNip6v3ykbbNeI82GNnO3ey
zHtO+ZFYU9RFQ4+3A5p/Wcumh2uAMuzu7BUxDP0tJm4LM7Y6gmXyo04EaLkdkWKv8ltaLLPzw2kJ
aD6Und9IO0rtQZda7CvHJhyCFxs9Co4vFA5lYBSuHiOdMzbGRl9fCf6u3EFfjtO6gGKGrrk4O9tu
Z/+727aSQ6UXVb3UnGOX+K2YOQ+lATFObpYhSbFRSSEoZoxHF7Xi0ealQYhuO4g5c9H91Htt9cYY
ShKpXTKKea2I0NnoaUPvI7L0IgPnGbwUtmVltun9g7J8yQpTWIs7DM+XGFlFncnm+Ox9mH6Kpbwt
yX4h8YmGCeL7El1Y09h/TNWmjDXkq4hijebOZiQLN5FzMlCFw1YcRCDWl5/EdjM9qPd5tiivf5m0
bDMdKon8ij9Dze65y5UmRxbmq3Il3cyN6M+iG3D3/6bn/sklwxqildChDiHmIJRxZ/6TNQQq86WO
zv9n04kLoUFq0UU4YDntAKU8erk9Id5S+qJhVShKKLr/4Rv4JxF8+Qag1DHvBlClHha1/8MTWDgr
LqKs8D6r399A81uj0VRBzROndfBiv5nS/01zePofWjNx4vDx/ssgckmW+EdtJskUQ1ZAdP/8KuH8
atr8/Xf+zHLw9T/QnhhYznV4G8yzfFi/sxw03/kDja1tsvPQ7AP7zR/9GeZg8ZFD0l6aMi2dpky8
t2hksJxgGv//iW/AaM3D+TdimacWypsvpl/MUxeX0j8f3gCg3E8RKx7Iv32b6bcMufS6hEyYVyRu
jygwDjix+le/MV7XeTZAJNYdS9JJrsiPNq03j9bcrMexZpInCcI5BhP00bDq8Fxaj0xQBbCPqXLj
LvdIoPNHnXGtFt9x6+pnzQTeIs9uii2qOSLhXwT5WrskU+adS1X49/NWxIgKmysSNGe+GkOaxd6c
jJppxsS0Dycd8odQ8jtckjg8pC3BB5bjMHrbgzOmTtx5M6rkdZ6ezCLA97Au6TEnITO0NeNh3ixn
D2z04tpNATI316xcdX4j9cK4KlF+RLreFveGOw6Jg+bvHklJwvbyPC2gWdYCR9aTWtR46r2Dq4R/
UnM82GL5KNogu6pmlhIr2OgjqXuqwMCKksEevP3MNBbNdr0ktWV9km1h7ZDypXFRoWfEVvFu0hYT
0RNzKoOqgbPs57jcWpxrkqIpPlXqXbz23PTjTn6F9mh36VpSKqT1y0FYDGiL1xnnQJj1q1SOeHFU
uWuC+WEzZHNmiSb9qvaHCTbHgxhi9r0ZhJXNiekriM62r16nrSseIL3so4WmLmJnXvAYZmp47C0t
fTQJeb+yq5W9SGuc4ZBJt79mbipuh66eX1HojZ+QdMHz0lik6HfdNMdu5/nXqAOaZJwr+9hPlL15
MyA/4wY3eG0q5yAtX7x5RUnif4l67rmtYFGdOg/2ulkbt3ZLnE0I9tJVrO5iuAYTxvSKtpRfXmBO
JAhPgBmjKdrTMKZpGW6d3p56DUMF8mCsB2gTq1kjDQ6GRGfeAj+wKHgC3fzumUojcS4lGtgxi/S5
NOvukQufsPam6B6NqjNuLRfPpD2XwXW2LOV3bOJkKEL3Fuxe1WYw+hBSJXWLhYV0h9tJVhkDCZ7Z
ZCy4HLcZR5YFpo5/g2ophgUg1x7C93ktCDocJs86ahZOxigbJb/VS7XbkKuFKhWcBYph+tKeoRtP
qnPa03KxfnkmyvOYJob13sx4NJ0pXasDqD8/fA9Qd/YAiIqwYeY4U8DQXdEG6uJOW/kchI9xPzTk
kvdJPRRtsqpmjRfZiLec929fkG7ihcsyEe5KJrYL3izrZ2G08Ja9PX4W/ab2SLPFT2be5T5Fr3/3
9Z2V7Ln+TtHJB22MZ/Qh23KNOXxwqJOAxn2ANPSvbU021PPm9gkgcHoaSxvoEEOdSxEBP7gEaT+v
kyO/eUvDf1ijTzs66ne0crcmOj1q+3K2S4SdPGmlI/nXtixQgAerSQLtMgeJT1nP3SwuiX95Vk6R
s/X1sx3M5svcagV5lI3tPQxOZh+7Kl3OxkIm8TAwEJvZhNESExCn3mS3J40aYXpk0pk81bmRnzgN
4dj0zr1DyrBe9alhnlO99M9zj04l54kkdgkA7zv7Aeuj07CRIUPnCymff9Fbie2ss/wiQe3VfnPL
7rHPerDdWgbJ16fVzE33SCD26EdjlbaUsknlR13Jb271bOfaAJcAbfBZUmP0/WR5XooIPFpvYaf5
n8L33/BGrZHJ0BuN5XY7tvmt6tf7SRufVJ91oXK6723h46NAwhb4N6ac7vQ5u8/pkaNhKD9QkPPL
mYMr4q0JatOCqDW98zJaO0vle+luz9kwujHAtH/t4usIReok1aiFpljJXjNZZST32ET/DgIDGhrd
sy3Kb3i8jFtXcYZXhp/FricsuKj2krCx3hIviOaE1qq0O1mtl94bACd3xmKiJe+yFcrId/M9ovIy
9ANlJ6uomtAT/XBQqqb3C3VnDh1mfLYZG1hv/uxbQv0Bs8RVuV26QMyGwDXT+TEY8tD6zgPX5MXf
PGFvBpF90zLzlZotFoCuCbd2bHZMtjJs1lYlWmORVDcSlhiagwmq5rowDwzKkaKJ7rNRTmRuOUmI
Wz7uUFw9tmCFp8Cr9lYpc/QHGx9w4Rq7pZ9SNo21uq5c45uLtg28tD9Wy9ocdTRqh5lDONb9SSRL
W5GPDZEmMsAQDTC/16cLENVBd1a6dxp48Pclxq/YUembbgCMk3eHLHz9Za3iLDAL/SxMrzjYc69/
91yNmOWqepLGWL6vq0ZxUqnGsABAjPSpHfFcBPIE1GJTJbNtnAeWqg9ZuVkGtY26jcEpNoP0sW/G
T3C/NNGpprxdiD0QCV7gQhL8auprSOfKlGzKbK87w72tOfMfeKyGhAAN4x5wzE5mk/D5qKFA91C1
lYjtUVNUBZni50i6Ix5h87g2Hc5uId6nuoNT96ncKg31qqebQpTGbR+YvbPXUIPotv7W55Dvaw/d
b1xc6qDUsB+4HdnStJvBdr4RJ0DRH69hWBZt9kplzRi1bIsSke717E9ZwpDgf4IZqTO4kfGtWvvL
DEF4K+C+u57A02cnVGbqU02mym+lN1UhFhDyylKv/CmHoT5hN/NCyshTABJN7bjT51018nezxkrW
Teq3Xlp2D/h8lxgVJZMVhpZwFoN/K5Rgp6cw6/tsGojIMMNEDhNWOLjFFte8RZzkspi8KG9BR9Kq
8YNL6mB2rRZZGafRTI0lJB3PvTWDftr5Wd/ovBLZs3QX7c6lBiaqLHPp+RA7ndT9TEsUoc/XMG02
T0ybZvjMHWGG9jZzDS5Td9v5hneiDThN0h6MI0Vj9Bz0hTzPNBCWCYQpyhkZtNot1jvnyKRQ7Q29
65NiqdOonp3OTvJh+dU2JrXoxHJ/m4diPgj8VS843mgy4ywEHwjyaPagDzSb7nPd22i7YgprlNJO
escBhv60P0DBjJEYZBmVKdYKQDhw4x5WbbXrD2+sfST66XxXuZp+M6TtsMNmBQ1j5ooQnyqNmBlu
lo4CIU3bZ2bmRrW/vZXD0Im4pKGGtOIeUZpRGSF6S9RiaCgiZAP2nr7EG6Rt634gXSA0IU12eFDU
/XYBnitFH2TnKh/LZV8/9uU4H+jl1N4sGdyS6Dv+nD2kMD2iwF1AP9RuwiCBkurCxOAhjKdh4xUn
HzgkjPrMDdrdgV1PWBYnMht0MClLLPtlXrJ4tLZHpNPe7VKYBo5Av9yvrbFHWjZGtTEklAtkP0Hd
9pbkylPU7JCYVE7JgsDxVCiQX2j+FPtEel1k/dlOHQf3gV8e141NOS19arxiKMrKSFxrOyN+qRrj
ypuoYVdJyR5uiD2SzTLDZAuzyis8zlnID4zxDG6NLfw5g+/HsBDQKNyAutXrclyYf7drh1EFEilr
KidZgbZjAHQTcpCM9rIOubdBAxqXktBwhO4m+r2CqrND10o788Bt+LI09oMGEbtDXjFFmT3Nj6m3
wQGs23iblU63Ay+3bxCevfabBfwo3HMR0GSF6EKe86A14xoI4a73hPMxEiAXlWa7fRijIW/mxtN2
haF+DtlqJjM4142vFA1wvmefyDyZOf3y8T6Ya/N69tz+nDGqAGNOVozB5ju6rUvZ1lS+zzIDPdEG
m/rQND01WuECZ1DaVPUjbJcqYAGET7VtKur9Iu1iT8DfE3E2S+hU9tVmMWjXdfnpmbMCZG+GW9cg
m7ezf+S1OcZ0+wYnzI9um0BZMPRn6yA/dHuWn17llNfz3KIQ9kGgLbdwwAaDRyiiQAcAIkkjrpSs
jtuGm4ghwV6vbeydD6Jutpd60OubMW9+sIBSUNSZPaLKWW7O1dqmXVy0+Y++abj1oSI/PeVeziwq
jLCOFWqHswqYEsdUQuLxcpbkiEXMQGcLCvfOKql1xcuDvE23gz6G1OFNgzV7drG6XxHC0V4TAuVT
FLnK+q5qe8+JLiaBj7YfAT7TsiCa2si5CmDKPCiXwu+YA+rA//QBgfJIZY5xLvATv8jBE2+b1bQf
W05QWKhSy9Y48j2okEmf26eWoT9xjM2/SjvZ7UYOxgSR8LFAIxnC5xRc0Ft1W2TT/GZQ/BG7vYcb
3GlzMDZsz11o8o/fUSS43AHUEdreFoF8Qrw9ZGlC4gV5U4CI3IPbihh2hlSOrRFAe+hH9Ssfm+bg
WbI4DP0sDtgNf1YLCuVxTT3Wx/G6GqaGPWvwzxRkqvssl+JslcEWV3PPdFva6Mmyzk/oGi7iMvDT
E9/YNxa/NPaCvNtpZeMfa2jx4X9Rn98wzf+A+tCNY4OL/N9Rn6efy/v4d8znz7/xJ+YTWH84pC4C
fgcuYB2z4L8wH0N3/3BJaPVwAJE/+JWf+d+Yj/sHdgT+iFw+Qj6Ih/8XBmQ6f9D94AAfYa2hTYVA
0P9OMP0zsuR3Emv2s/sPESYksJv/RIEMHF+26ZOmYfMNEelyQYn+Zu0AY9a4JzqdSwGoXGk2BFpN
7dAFLt8MrU9yzRjDhUns7M3+zTgK9eqqsn8UHTY6fRhPE/m8rNfedvMFpK94NtO9orjjHl+p9j55
HkWkbqf3B9ppPcrcHDMb7+mrWq0H2+bAb0KtxQl5RA3qm7eBjVDyG1oZE3Zdq7bO2ouKsskbXwz6
pW5Vwdkt3DAoicBL0qq0d9uW6bD7Yh6G/hthJZJAb/TmtXHKg8VFwmqmgUy8XLfHXV7bpjhJm3XZ
RCtZ+VxXi7mudLQByBsnr1vNZ3uFOGOF64wOS65NceWelLnVOU40PHPWV2vhlU8p3XyTCtGcKQT9
XNzvZZuSJ+mWmRdv5kg3W4JqT1du5I9eoT/CUJQCnUptj8isOygtVOdcym6Qc/siQYEU80hMVVTL
Kxxg5UqQb1ceGkLQ3xYCZRvoQUsewBn8ZNZ9523lygupHs4PIAyPWY1gJqSEAdt92x1Kc35GYW7t
SzmXoUFg3aGafzdNZPkLErE5Y+kvjp6/3GBzu8rnaXoZs4bDsr7QaUueha0KOEcz94dc0hm38fyG
a3RkqwxIGLMg9qrnRdGbuAZGeUJl+kFMLr3waTU9bv40sghozX7iV6pZ9NY6HknE4OLejvVwj+3l
rLbiGQner64u5NVGtdnFD3275T3iuEm+dc14alTXHipS+2KvsOKFzYATU7hXQhB5hGH3HnFoF1Zm
9SwAO5intA6hm/rpFq1707hbej8HncsodakInli9RiuNsZ9Xe1vZRrhs6s7E6U3SAuRThpA/smeV
XwOMDTe+nM3EwzmJex2AsqWOOYRtyCMmX/+jmEy1Z+8rPvy8X5CNr2siekc7Zxe1QFtmP1PGlztH
k4+saSyEzVrvdQHcSDRjcWgr18VlqLuh1a0YVlpn2knfsY+cC/luGMxgR8aBHTm5FuyVO//snKqh
0RjpRcrZEVYZIRMR4MxHZ7ErUN9Iy3wGIYkEdYy77tJq2UoKZDcNHauuKDvQ6E7wzeXJcFo80TWV
InXKRNCSFjAKYi2l9uKsKRQGU9kp7x3cxoJQfgy+w/dp86LSAGMF2rxEk/fgldjkIBqRTl25ruSN
n+CmY8vetF+ddJH9Kh//I/Hsvp7FQ6m4FVHaagez0qfzaqjZe6ztSty7iDNbeFQc4IKq9h2rDqO9
l3pjZCBNfcIQISOpG1u2LxDYn9opG5potST/Gg9WtYXpLH8Q0W1FeqrUPZFgBtMWjwWIUG2E/rKs
n2i/dT3JPHs9TbJoD5QGrDOdtTxaxBKzQqPl47slH28kgJ1cKfq4MnwyO3eZpvwX1HHAuzYHXMXk
KYn51vSd8W2EoFMmveb5tjNUo9OfFTSEwzDQ5L1mAl12/GTVjM2yRNSDv/a9xImDSJP1C20yJL3Y
8AOI3koYnOo9MARwtL+9LoYdPHsFdHRdau+8Ui8meh4AU1D6hjByZjH7Fpl/FQ+1WV6BaH2mo49k
0hTFcwMvTM+2cIobc1iVETbTRkeZ0Rj3fZN+69HvEZQUWMG1sOvuZARyh9RBXaupEGfYXO2xskfv
3WycIs6qgJ2xCQbkTlnOa4wryEzSriW4tV51xH8rWFoqkSBANrLto1Tm67S7TtPZmS5vbUW63EOz
KWvHHrkgaKvzvVer+zq3i6RYx8Ns6LlJJAkht3Se+eGauu0DltC3duqcA4GJwY/BHB8wzeQzHWsW
Eh5fvrrwrGGh61pCf8TRrpHeVpNhEZhnCPkr7WwsNprUrgAS850PJBm3mMIT0S1FuGZ+RgSQwXkA
hFFgDL7bNF3drEVQhu06eUy9i4marOTVAmhNpG1m+zxA8YL3y4+CEh8ZgoD9epm3fEq7KRPzIvTP
K8AEmIFOltZRUrYXuihBwsyYzxQMmnhwOnRKNlJ9frbg0C/LnrSd4IiaK6WBYNER0AbNjxXHVaJr
FoGjBkn0Yqz6uGw6kq+o9BifgqIMYsuv1rinxiweZX8MtICdUhO/lt77BuPfJVswTzt9ZKemL3pD
UGGjIW+XHFSzWU5a1X+qarupZToRNIced5sBFkgoau9MJpNrkjm6BESC/ohC6seNDsWDRkMI60RL
KTHdMXTHVdhbfH7mqWKPQ2PNede7yIgvKBA8FpI6+d0kBeKKmO4UcLYlecaa11CspXHNMzDux8Jm
/a+qX5NbB7tFbN8z+GoUOQFnWbk66U3aGSn7ccnRj0z3Ax3GHGEyG+7TykyjnM32dibPjMvdpGJJ
z97oMfolgv6nLYt6VzsMDGqxXxo08VFTjf1z7fOlNvgYhNmL/IVTAhUE/XpoE3DjeSPNzljfywdY
MnHB5LZrkkX4NXjV96lJ9ZjDFA8NbeYv/tpxYUjrsShcNryMzb1cfM51t6g/TNCwqDGpriJIkuwi
5WH+IOh8ByDbXJOvNyek6gAgWuvHiAICcMn1wvlSkjsjRQTl7v3nUTe3+8oa6Z1vAZXdMPcmZPBz
Jfj22ejKN177St6Qcu4/sT3xdy0MLcOlwqFeoJLqIHuYxnq+dzCbv3ml++i4Lmh7nd1e4ikO1uRn
VrTkpUigzfhFw5HZ3wKnmiPSsAai/PzE3lIccQQ0IoOZ1Ew/IqEcYeEqws6yzvykv6h14pXPGfjX
6O6UscmDvi3ewVsc//tcjfrbpC8/MHvLu023tDJRKlcH2qmsO6dxVWJsiPs5WYUEuMtBpE0VXBIT
sIkLvTn3kODnGSWbjupUaYwYpkASb4/1r3GwfDDRscz4THELdWjaBncvhOHwytBITubEGGz03FNH
Ea+Z9Yi8AGGp1K9xIZevI0zHB6XLp3rO0y0uu5xK38z6rN0R0bhbmD+MrNSaaIObpd2tmJajmDuA
/aKi4jpenHX5odd+HYtuGh9Rz/VHZP3ejaIwdx+07j37OgunJ71YcR0sB3wNJY+zq7zPNPOaKDdH
7y6QTvHioDi5MUiViImtqhOnIOJOEISEwgejSNJJqzsPlj3QSs+v4nap8OOEeto5oSfFlMUb2qYm
Vsu43rWUlu3JMCLrz5vlzsCjn5ByMO7l4Gr70inTBmtTXbxwmlUvXHHTaz0v+mNVyvSgl15x1J2Z
iTft3RMouganoKHtxbs/18+ZWZTrFSFkTRhs+XAKNPiyMNfnKqG+KTiZ/aCiHCMOnUJ2K2JXZSRy
6ePwILdFvuj+RnycQIvtj11w1dEKeEdD5/CNfHpqiLyxK4mS6cnkaxzoWqar7TmgOZHFHznZ/JQZ
nLAg6jY2yC0QlkuVo1hVUpS8D1dkQBCk4SP7+EZo9ua+ZpUGgqr8hZsVd3zAizgsMlwHd8kSu7Ld
W9eq8jflza7GsDI91lu7GjFSNe2mbpfiLW2cdjekPladZlvqI6pfPS79MkOIalcawOMFodLTJX1Q
/KcHKKvlNDTBI2QRErq2nz7apqXEIPfKnSu37Arpq8swr3oZykY1T0Y+0wiqe+Z+9pvqGnVMv1sb
ic4u66kB1rZ6DJ1BOLvZaOeH2nbwRjhbinNYFVWiSmO6btptCm2U1ocJeeW9KZArnX2vHLo7DPuL
EwfZovfQfwQKmAwLjcgD+CUkzKYpxk/GzQIQPKy8frYfO5m5FaTftHa+h+i0DPIG5pmad0wf2JIi
d8R/WdMYMIBw5JyjNDrSdoP68iBz13kx/aKZ4o2qbu9A8YIwPig2TGNdK9PsugAJQ3ZOAnwJXJVB
D5uTEhHJpTOnD47dayU1cZjGwDgvvWQXMHptv2E5ipVctRPSSnFEoVDGk7SKa0GFDw72yfvVDEBl
vwXBQwFSvF8a8TRWhAC+GQY+wwb270byPob+uG0OrTO+/7PzRXZwp4YR3JBQlT0x8M9bCWFfuJzO
CdlU1W40x+1dZ7C+mrEcQGzWt50n9H3Hlz19CY2FKMRrvtjNGbzQOW0C1YLZ2CJ2csNC5UvyeULi
BvVnF92xTqLrfqmUEQ1D2d3agH0xKbI2/BjuLrksQbS1Rplk3HUM5/2aLOYgk6n2jppoVYzNVp1l
VgS7ASP4u2Mv9qGpBhGmFSdT3ZGD6RVdvi8yC8dJ5/jXVtG4FyFhPpMtp6l9bdo4zPIAAfVwp/hO
wi9lszDN9dAbdc8ohRWTYgB/CZG1zAnPDfrvYHGSfq3Yb3goiaMqCxqhkQonQc01TtZW9X1kpg+7
wGsOWpFa5A5xk7Sz2/pYpOUYabq2YkK2rB15pg2x6p5296WYRuR+mJaqvlmqqY0o4qNc6Us/XVOG
/BN5qX2TpiQmEjmG7bDTeHdHDv5JlBG9YBTyDjXGuEoqLp15fcilHtyqJauwuBfugeYoJzFrXDL6
2HWnQjfufZ+YsXEEDY4mkb2PXluSLHVxUAij928rDUJgafQqMerURlwSWG8ZhD86FLJ6oqbImzeU
p289zsSQLsm97ZDoE3ZCfZKXNh78Qt9gsQgaM1g8aa1zgAKXNqujFSImLGmBjN2tfkfEm1+6DTA6
tcur8FkiMj9et/6zLevXLx14bU56l0z0PXbhYlkJDjOT+KkgPZXF6LwjD6UFPtPdiJnZ0COENKDD
A0b6i/6gv+7csuVpGT3YmcrDQmcX1zXeCLi4EXstMm5i0JTQ1e0ombdLXUG4XeCfxR/FMej7Otlm
tcEE+vrPuWVFK2WpDo2NfmdGCvRQSg9EQAw/ZL7Ik9cU5IP4lLugbYpxCIijL1zMdaZWnUyvUQ9f
ivWs6D/Y1xjF1hZ5rr2VzbGdBPm5mRrXFyVTnPZqvrGwJjwzSj0VGpmR3iC9q9y15qhfNgbHLj+m
89aPyD+0AWfI9D0w+pvZWK0wL81nxEzwDsq2d8KFAZuR0r3QDNeE1iU4DS+BimB0nCcCdxy428pE
x5rT5NS+oaEeD+uYPw6u8QsBHvMf3kbYPdGSk2S+WblBDrlq7c+RHLVYzwYrFlrzvJBx/UsI/Bu7
jDgbaqIEaiIiFCZkk25z9lcJsN1lpYELyU+/K6ocsJAoNQBQrPOZ8AZkQ7WfpsBORKPuMP6vAL60
1bDjLM6+mqzg3HJgyVBYTodcRiEcuqTZSY03oUlcvRpOWCBCNFTZwqqTxnxUwrupSgeVhmszWBuV
Bpy9VYURYvCv20SRRzYmk56LW5PMySP/hz+qWv8XwZ1nSrE5PPwiPwVCr06rw+WKM+xHWomp31fI
cJPFhZr2UOFjMVlO5IXh6dSN54ErCXpK4ugxL1igaLNoDSZCVAxXXd4JprzCcPamwyT8216A21XN
SGGng6f675m/nRYe+Kgm5gI/pXaDBJtZp3Z6wr29kzCU3P3lQsBksYR9oMPuMupHTKZUjNv99ZCp
Byy9n2jTeeKRGyfB0j70tiCJq1k9LLeQT96/PAre1mh3s2m/FIY9XkkaKuMZJjbKaqvd57qALu4a
47CULGeDM43HVmY6yAWkpl45n3/5GMp0LqK8W79XGQycSQ4scaxDEZbS+kgdZTzOvlPF7rLOQ/Rl
b3BGTz1y9pmh6zpo1/V+Og09YBQJgZGRavYNEnYNnIUIwGTQCdgL3PbGlvUYpZuF/cQs5mBKvMy4
WI512rx77kcDLdquKlbxPhroCBwUik1cadv2ozLzdEEnV2nvndsMd55ea4eSC28ISa1aDj5JVNde
xYrkBX6Zx0uRnQbNzhI0OusHcxavViaa96I0/Lsvi8Um8+kH3Nev3zaLINfGE2Kt4GFbsLc7BYF0
0V9WCxO3wXY7LH4H5/SX1SKQloi3LXB3v/0WboULRJhFO0TFhrmoELT92Xqq3ZK46ajfzosiVU9r
5nz7y3yRwSsdeA/W5MuBMQf+MyISTvi8NR8zAhci3KboeMb0vVkuhSZN6iNIuVgyapZ07Wo2GWqu
v3wZvVR4ru1ALrsvc8ZQFu50slvOn9CVuij3/+bTqAg7Rx65lYx3cyfo7XC74XkQdn+FPddXYd55
EHQTgXr7VZQpAQil8eZ2Czkyc+HoxIsT2Bb7RE+9TJVEiPMfnR0eT08Pwz3LPel4xfUmhBggPC2C
h4cpY2JaZ3pQTdlIrvnLJMQp8/Y3y0c1lfIANdmFf/d9ZFqtIuLtl0dnEhLwSa+EG7KGIbwzteAZ
UjL7dBBXZXGbpdkSg6mh28L/gMqMF+1PE4g3XtpsTa5oRtC/O0GgCEisYqzf6Kk6CaLDcZlO8z4r
0v4BO6/5UhIXucSOzYG9DY5xP5JLTDTEX14RzrLuvsYl9fLbL0I01UT2KYKmYdXkSyU0/VansnFv
kgcUsLyO1gM+Tu/8H50kkkSyR2hMwNDFnHhLUckOdAE5fmsyM+Z5/O+GEmsIsvIWhB+X4L8ZSgbR
4J2WQ1bGSzXeQ4ba1AnjQk8sYKgnffOyU2lzVLZ1vv76MpugqGdQ21wqPUA6hts8wLgGjVygdHfh
ueeLajYjVYPLHsUayw4BLCRA4FScfZ1o2OZqSBfvqGZdJmJ0q2tUe2h7Ks/Qr7utm7+RTwzj7C7k
MuXabEfuYH+5/GCDq17cOuvsH5rcQO2vNrGfR4Q/lqgwBmnDLG++7Cugt9hvib180pnvroeun3cT
aUoH4EwPlEbLzyvaot9GlgUuI8rE2Nxg9PqhKcNIOJzSg5s7pCtfXC2B4tWwSjNPit460lDi37eL
uxxnpJQnV/MIGnXTOrYlW8fExBiBNw+nMQ+mmy+zi+8GH62/GIn6L/bObDtuI8uiv9I/AC/MQPRb
5zyQyUF0ktILVooyMU8BIDB8fW/QdpdIqqXleq56cHkghQQyEMO95+wTjPom8ccLAoRoadqgSVE4
UFY0AuSNtRzPWmwBdpL46V7NMBoGp21ENsTyO0dMmRYjHBcfsxbAq9VsA4DPUbKX1Sf5Oc4Q1nFU
mHajHNyJhazpbn2vpA5MfG+2+s4oM0YsNsBMaV9jbkivNA/dhEP75l+OGSP1EXaW08lJJ/69Htw1
1jDe9EB1F6ZKz6Ixn6yQyZq8pXVsW9OKSslFFNJdYH/BfNZHSENmY03haeXGNFJ712OIscPkfvIr
jgq2A0Or06dFGE43Fs7ORZbUj1VTJ7du2AHwgG1d1+1WTbb68n8eHEs3dHIh2SEPb4w4uUjqu76r
7wjoymBDlT5LuzEfBKNMu/EtTFc4Z6M9Ubfmla20b7bmddfYFCE9MP/jcp0w6pDN9tT2qAMhe1yp
qkK3ndWPr73Y/5gVftG25jT20671/xARVBZvvQqvv/JX29rQxW9I5hyg8x4dcEiZ/2pbG/ZvvmG7
ujMzHYXu0lD+u23t/abPv+UjhH/9L99ZF4zfLJNaGn8cHRRh+P+ka22+NqW/sy5g1XH4XHPTXOdE
/IEqmdf404bU7QGsV5DXXLoybZ5xpnfoMx85fvkkFrEzbKduS38Z4uUj/DB8RmlR5c0Dh/J2knCM
LEj1GfGnVZ8sPUX+kf+JIi4zJjV3joxGt6x6ylcbmyyxHBOzGGm99r2GLdYxzVztcTXnDfrJCb9h
W10X2ZgU9BFjBDbCr4orB6jggSxjpe/ZKYzXox0ED4lVVwDT3CetKdW2L5WHtx/dK+Kk6irJkXXn
yYCa3XFS8yFC+1cs46hDty7yHqm8L5VYgwXHFpDJCdmtm7nD/YQp/aJXJgW6om3UNfl0mPXNaA7G
ljRjmGEsNjvbYlAIj5TM/JUjynjv5mHtnYRoVbJsRp00EQ2VKY2jsaVQiDB2oc2JZlFup7sqkP0m
maTHjKcV/MHYXNk45iqgg+oEHJj60bjviYxU27Klghc1DcIwmqFALppwnGjc5JLZsFZPcK7HczCV
aP1lWPP2DyUAWkzUDjeKAb4zn4gIrK96x8i2jelKkCypWrthVRvIROVVT97EDFSDj4ewgSJhnFKt
dIPGO4tkHK7o7omGbqFdt5uoQd6Ewsaw6RbSsryjCrY2W63IUcqhU3RLBzuH4gwL7ThJtKWjwGot
SDCU5Qq9LeYSV+U7sL9sfkPV+Ruz7/t139Iagg2pws1otjoPOqxYxQxK7S9eEOuXCaDrJnV4Gzdp
EKN+LezxkhPQam7QiTrbrhyqT0YhoyMbn+yp1KHNBLqiuVFpYUt6SxTqK1N6N4C35apjmz7rCUgb
mKV4DBpjMBQd34xSIY2HdeRJcTM4NciqQHLyx9mHAIKdwIJWcPrJzSwQYE7UZd/0RCv3NAPMfZvD
S3MdL/jC2wCNi3wJ8TXIFXussWlVug3b2nwIsrjb90hbN2A40HCIImg+4dx9Rp6ordTIOkk6IcVg
3oB4T13MojuLN08sQ9c3rnI3sw9p5CBJRxKzVU3kBguHGGcD1bIZLhoz1yw03/UDjDp5qn19+pq1
ebCCqj+e6Ujmu2CCMbnUEAAmC6qhFsUKrbkZy6E41Q7KrEVLEXleL2POFzBaVkYUlL+7IfXVXhPF
HohS+NjWM1AN9292n9p0D5oJvBc6km1bAtGUXmB3C8dO9TsnqrvlCDRTbMrCNklOcwIjQHEA+wBP
QnUj80DAaNazPwojHfe1IChymKGo2DQE0r/2OdFje0UAQL90IN/s5swLpMjmhcLUI9UCh8NpKIaV
UKYn0xUmWr5HTDZ1VHXubd+AROKyQNe78T9irjeBzJdveVysYiwy8XP7vTTL9LBK/kzMdR+V3/74
Lwxrl+LbD37xr8XRM34zTCx8OPUQab1KsP728fGfiDK3dUqAFLM91r+/lkbb/I3fMIA44wcBvzwH
vv3l6rP542xHN7BwzmHN/0DNZekzu/i7dRE8LGsvlGU+A5/rQ6RtLcOOpoMod5rXwMoZo/KTSOFi
kQyH4Sc2naceSfV1plVUH7rqKQsdba/33sksOwBc+RSl9Jnt/E4AzbrNOv3sBHoYzw62ZFPavb+a
Os3aS8K/ljbC1w0TLe9G450q6OALczBu0TbIi7Dya7pE15bWb4O2ClatREnS9Tl1c2bPhZLxS6d3
8SnnOS4R5GKTKgAA6Ro74cFh4FM4PcL5uHWNxloI2V9AFc4SWfgzNlBI2cYvTUa7NrfIE/NK/+RZ
A6ILj25ZWLyItKD+p+4DvOoLGzgVgQjX3Tjd2jSt9JCfkgmRqVF8GSvENASVPTtteoAw9MyChDO/
2dBnz5Yyj6zHoCZ8TNLR7fVGrMsmQPSp+SejtZ5SlV08HZOQHvb3ukyv5yfQ5jim7DR7SYgKYNmj
bWxlY7myWL3RTzB7ql6BtevvfU44+GTckK2veO6DVGyNyN6F4XhMO7PcT1kWL7W+4cGgILad+GBG
YMCGdHhwo/G+r+ynyEoP4ZBdZJ1cysk5eQAH3IVrN2ubG+qR7pTteGtnfFeoZTa14Fyr2elhstFB
4UNnxjZDeC4lD4oU5oB+q5x9FTrnsFSwDdKwz7S0S9ehNj/LKL90GCoX+jgRSdMjop6vhUSIvGCU
WJwUb1uz34LuOGLuYcJW+rHyEGGrNHqxMn7MMeJrkJRHky9n55fA3ihg14uS7cAUEC+WtS4sLGGh
Vm64EHupBNKpDRfQSQ7lSFifXUPfd4YHoEWrYSxoLUQY0YMyvhQK01dmDs9+OR1ZWOJlEiEpSmvv
KR70r35t3QiAhksXNysr9m5yOon+Qj1MtbOL4woQlbR2IRSmhab7+IJa0CtdNx1dWHtrxNXaUliG
haeHkTAgK0dZmFswDvQzSZXPwqLEkg8cbtowOxieeqhl92AP2UtOwvJSd8t2he7iAUo49JK4xUxm
lmI9uWwoDSOOaXnz3I3CZT9mPyEmpldoO6fKsb1NO/8e97kg85yhaLlPsSfHnTswHDVjOFGNqb4Q
9iSWXhLhG9QChUifYZcNITWl2naoudIYqb1RHerSUfsmp8Y7KE27SaMxW9dTld8UWjVu9ChT8Atr
apVaZj1jFfoykgVzZfgpbv/FANjThv0AG28l8hqRPAExF9IoqV4DY8ncLXuu4kzf6IzUy6UHaEMw
AikSs0JCMC3SL9IaFfLBbD1EWM8Q66+qdpTr2gbNsJIAyOk1DzI8+OwiF65XnzItui1KxCu9Zp9B
qoUgnxwHkZFzGYpRPhfQoHkrkwjCWL3wkVotqrlwmM89SOQXs4+MYnlYMPxpvT+j66wWTZ1XdG3w
BA2mgfoJnRafIoA7xTDE0qevBtP2b2wdGNxgMujG1HvyNPfUmXW/D5R8gYxxtN308N2i8wNV7swa
fzuLC5NCKrZ+xB4cs96xyOPEBbTTpyWqJ21OtqxJMfSHU+zU11MATvjnV2Pl+XC1OZreQsQImvA9
252+Xle4o1fsQl71FbuZA1L9CN8FE/rPr/Q2XBXNMvFMFoU1LqajaX5dvb6TGveUkq0kqEqEd+lF
zIDPeTpOjH5cWs2iKff8nf4LQMJ7k/vrNZHmupw7kUV5755laBGa6zdBsRtbJ0Ldoh5K+tRLzaJE
ojlAa7nfLJuOsmF2+/ntWm8DC/+6X2DyuofL0YARwZP/7n4rcn0mFLzFrslpDCVl7t+iasP70ehH
cFzpThfDc4+jfpP2Crc3La+VFIgm5Wx/YYccFtOxCwH2TJazEyKnNt1xpvP7Y+8yffuuScscF2hd
JteFKzc5xrUhD8+6E7GnH+xT52fAsMtSbB0HBTEoHpdiLtPDz+/0B0PIQj5uOkR36Bx830UqmLQh
8xLw4A4dy8Yu9VtdTLf5RBv6F9f50RO1DWveWtGdoNDw9omK3iCizZ/HKr3mfTNgtDZiItDB6SwK
V2Ab9dPrlsriXabGW/Q9+V0UsobaU/hSK+bleauSpGwgDHM4EnWIlq7vHiCOniyptpHPdA//LF+G
YeRu68EcnkLHHLec8bBixmN87FC838OqOw9y9gabsX1oYx80PSKjo13EL0GMQKtIYejM/YztoCXI
EMlrDrvN1AJKGSprF43OLooQz4XYipF/DsfUm1Nru+nWG2uIzCZ/tvC1L9JJx6WHLfkXD/IHM4xl
U6Oh3gs2xHmfgUGmdlnb6GZ3U2+8bicGZjaMf+5CA9j/8y+NHfb7+YXIUtYpnzQ84Zjzf//uLZAm
UnnKpcUOaNm93cQHrAS/mDBf36R3MyYkFiSJ81+F6b+7RhzVNEagNexKysibJqbhZwfT8zzTx+gx
KWQEh9S0d6iUTuDForVXACsbgkcO+199VxXoFhUaTkJ8diphEQetToNoJP/QCF8mUgzWnOfTXWZR
7E0cq6ddMzVXGaQ8jEu/+3ihFyhJwj1t2nGZUT5fGAbCzVoQ+4tXmNaPqM1tN1SQ3Mz4xSkYgnWc
XtMmAccbjkvfTdigovQYHKOi0oTfSOntPWy+iErxdPzFd/KDN5bvgsALKnJgaxzz7ZdSmNiTyzEv
dkbGQUFFebyMyVNd0J7nniOeAB21ZJWN/il3XFJWKaAsEA+DO2IsB2mx1tyi2/QBZfnWNcpVF+lP
fVKBXsK8iSXSPQUdpR366nQvzGTlSGYi8MMl4YPjmXj0Z3QHi9iLPwGdZleFQ3sptWGbRjo0BB5T
BU8CWna/FVV/H3IMXiSS8WlXs37fVdgENJu4mCATc9/4DBdZXf/8If3gJWHNmP9HFASnt3fPqKcu
RoyBKna9X6zY4mAp6fk4NnWeoAp/8Y0Y7xJIXlcLypn4fh08Of6Hd7K2LXJj7K7YIXMuABs25Qo4
1AEH2w6sbIxnlyE5UWlZKJNpKknYAYbZNWgx2Idl4NKoEhUeelWvhTuhis5QGhWj/7VJjSuwAzfk
STbLiE7V7B63VlbVPGN4uR+y8Zh782LMMAut9IKSnl0qCvVk0q/rroBrXBInH7dr1RLY1/KVvh4v
J3uwaIbxg0KmtGhQuiYo+jZV0EGxowO8H/zh9vUQFBQk0fdtWiLc7x/iloOkj3lhOdUc9ZypJ6Qh
hD9mC4qU6sFM0ahr8cGam3CG16HDRuU8/42W828AyjAgq05tDFs26/k1agYHMVb/4IbzAcJJiVZz
K22Z1eyWiAcGJEZByKv4aak5TzUaCGzqQX0lnOFZtoQCdjzgJIuvY4szixjYituZ/ZRE6h6oH9QK
JDGEv0BvSA5TDmMEmyjHnzY7cCje5gErC2RJBiZvh0uDLDOcL1HTF4fUcE6qUSsLDf5yPhjR+iA5
tpbl0Wdnn7X2kylRvvxi5P7g9Wav4zgCkg4jSn+3TmajldQmru1d443PRaPuG511T3HMQk6brOb9
1+tRu2yFsYFIzno4v/NF1G7GvukXdcKv1Tmy/bZI1iIVK19Jy1tlbQjQ0fQLlBPduEMuonFAS+EN
hMj46yILn2vUxteVhME5hayL6PnFVcFcvpw862RqzDFJO57JakCFJRG3unrcLYcQxVXms7MOORiy
HkZIq/EKs832ku6hVcyg0mzvpc+RVACswS18bzsddk1q3+tYptaq7qcjoPUHZK20TVHYLpxyfHYb
sAmyau89Tgc7oklPikWEQ2b3AM3ldt7Nt2jF/lxf/9N3+kXfCT6ozZ7t/7dLXhOAcXmOuuaPtm3e
lNj+/M2/Smyu+I1V3DUMxrDFJkWwoP+FyvJmR6WLBZI50p07U8b3RTb2GBYsNs/ROW2YDPt/Fdmg
o8HSRXnlCoMK3D8ptH18vQxvbmU5BtM2n+7dyiCs0dWQFVTo+7KXqAzFViO8B+QKVO/vns4PjoI/
uhKnJV5hTjBAH95dKSvswp4GgyuZrLS5Xn2pihLiahB1y39+Ja4hKB/iBQU7+nZHELYaIWxVWu3a
PiV9p9NvGpVz+EZ4/Y8v5Fu+SZ+Qy6FnfrdXU15miFJOFcK69CXN0hcgSi8J///vXIZjguHxjX/4
jlqiSRuKRBXNbWpCgqzpBV0HSjoD880/v5RLy9VnS+X5xvvzeliRCVbCqt2pIIcIjphvEZSmfyWL
5Bc39XFLwgGddqjJ90Qd+f0+11O5r7UC63g0k7NoDdzTZDkb2niuFMfEn9/WvEi83VRzMYtii0cd
QuAreTsiNHCYvJtltROAxVceh9hd4lMFKbX4os+1vdiWhMGMQfvvPE/2QZYAb+iScPv2wkBvOzOL
imoHvxvAjuRE5AgNq2LC3/38HufB9uEeHc9kVqAewVv99lJTl3QjKr5qp3UghPKuAhRt6sGnn1/l
B2+xTwvt/67ClPX9EYgaBZWcLuMqaKePphzOKmdzUMh/79F9d6V3j65P86hUBVci1nikBJBcJogl
bG1+9XoZH1oNgqgvk/O+jgZRfDiKA0gIwBE06a7F7bxwaGUvWlA0KJLspzr2tJ1mVWqBWtDcOCTr
LEPZ/uLUB5f7w7eHk4NIPAH0zsYu/26ElrgyyGeiOVgps1whXqZcRkF/uJ3sfFyLQId1JKRB1dtx
djoxV6sks8TaqiF6qRoPFNphb1j7A1tRWRb9M1QvoCVJYO05Ns3Aw/RlpBCxDydDXSMGJr+imjBF
mIJmRVnxI6Rm5Ws9ZRPcsWghO6/zu1EK8zH1KODT/kfdm8N663Oq3eBKMJeOhdj2Ca9U6g0uhcyx
0/JFWgz+CiqXvW9bAMmAFIt1iw/vU6sl9oF6Sv8MSZr+AK7ag3KpcIyJXR57v6FvH3nI9miMZPrX
JJ1Raw2fRzOFfckDbhrqR7UpRVjdhCb4ptaxKQMpawbkkXIi0MpCqtm6gaw2NRYWJLU0MEh40ZYk
heaQmJg788RrMUwVKGln6FEUwotzXVYhUDVsIcHEtkusYNbBzkHHJXIqjwaEvZWf1/GW5pMGmkw3
H8kHdI5DaCRoesuMvXKK4KCxqs+1m5uPAfdOegj8ps9VbncTn0mBXYu8im2fZREKvBhcG54dgbTZ
uUE2e/S1Jr/TtLj9EvBojlFSVzdul7zoBt9pl7jmY+7HL0PTB584pJf7fp6dkSWA/qP2nm5kpiOp
cARc7VsUGsM9IS72nkWFmqvK461C7TvLSuIIx0dXHHBT+Bbw+TA+hVYlbhJC2V9cTRgno0x4iF3m
FCsTGZ4PPIA3L2tC+wAeHvYhdnSiiHkIQRcleMmwuOV1FT5gCeWWQi9Ov5CnwSpfc0oOnAgZddaq
clqWk3SzbVyYeoU1TFVi5ZJ0AWO50sTaNBSIuIIoTkoQGDmuCM6aHn3S2R5gh+UvJo7jA/c4rouW
yRuqBBwGevznkpf7AU8+48eROvpgaTscBGDlqXLTDbm4Iv6L3psw+QraAO45gsgKuQnJPdoSpYI4
N5xjVpWtT7R3bFZZ+P/+FtEuohEn60kuaUkHUlswuckF6J62EQXvkeuVcK9jfNlbOIXDfS+Feprk
lG5RfrYZ6kZpxoTCWs60nhKAbgtS/RCbuENqfJ0ETiVz4t2y4YAbq6x3mt8V3rfPYWI7R2/MmMaH
Wckv6VQeXH3GfhNQri1JBbEPKFXTL3Vogk+cSY9yoCKXyuQFF524orZuHfggxsYIkQpqY4PEJiJe
5YQBeuaSUmtINL6hzmL17axZFuNLdDRoLD7hKOvSFezw6A/iDJ3Z208IkhtBPrKN7qlqRrW18jIn
gwRnNGYKv3htzzXBzIbSWkIsELpgeP2j7aSHcgZaQG3u2lJ97aKRqllBAGUXgD1gNfbuXkmXRsHH
ItBXXSvSy/AW8Z7bqBsWZuWlj75RTUdKzJt8ol0bThSflrQgyfRKiZpZIHxhUDMrDrcR3rlVAdz/
xmJfu6k13vq0y0aUTBX1ySYZ15Nkdsv7FuLjvPRXNvdt5sklBpZ34/eJc8mGxr+zVGuciLA0HhJy
Gw9Dx4hKmVC/dIJ2qj63QVXB7aP94DXK/VrctJQEnhtNktwSNsw5kZ36d4ZL8Rje9AW3n7+SkvnD
jTTvDkT/DN+TIwAEMsAXDtbVu6BM5ZXRd8xkr5u9Tsh6m+l0fpIRLU9OTurK7bm0LEsJJ8Nvl/Tq
++fIKfZVgWwsBOjOCEYMJuPsxqIlvIl6y+dLyKsb9MZs7UuzPEK/YjD1dYSTJzfsZerxdGKI+HCr
OmP9Ouv2Ufy5TX3jD71ntlLzGHFoEJ9SyE2nxBnCjUIVyxzHZmahaa1zSkJngySYXOFS4me1JmbE
tgReOLnl7/HAE5q8oFgNukcAuNb0y45vOFlkugQRymrwoGjKUe8oikMwdfld0zH3aCGzRy946VMg
CCslym5jobuipQCYFOus/lUYXYuBkx5IWnY3Ptk9O/QsMDUj2gWgQrRrBBY3VmypJy1JkNoMUXsd
JNNjrFv9I75zajhjGW/tyXB2E0l86yIisoz8quA2Sz97tcxXsRW9lMjC8UfHv/M+n6XSwx0IJW0d
hZAKYaVW4NEbcpbKMdwyuX/VnBJgpMeih9Hb3mtxlJ3rgplXUuA/67lvPGDcqsolVVkCHF4nWVrQ
1WbiO9hw/EM045KsxbqNGxtWeLfLTceW2yISC9OIKgqWjUgAlmQZk1nCObNmiCQiXxrkwewLMIli
4VcejI5UolYbVY1WMKtwzxGnUKOBd4K+BtOUm783uZkT5WPlB8y9erUs/a4+WFnTrTojJxlrFZC8
5rnHsTeHfGLxyahSulTbCOA2gRqv9DSJtK1Nnlt0gCtrqYFKdKD8g6062pGB2wFlAIgvZOcCFJXe
SzMmETY6leZ/VA4qcSMOPQptXmUssfhT4bJqR1/XdJXwxAH4BQ7fUuK6LVwPNkCCYbZbUqlO1m0V
SZvOUofdkLmn+eKnegrvbsg+9YkFRr0yXGqF7O9tBCBz17iYBRc4cL7afrerkgQ8zwhiBLxitDHn
VjMTh7qjwKRdGxblllXrobYi2Gbc8p6a1qJMGszjmd/uzLprySQKLojC0rWHAXltoiMGtlgbT3lr
DqeONRo2S0h8HQKsjhJxZk0nXtfwOcw8oyNGiOJT5mGTTDJN28eDo/sbL8yZ32yX6Rs7cbfkwGb3
i54cBaj33PAuRYSSL31E5duf7/GtD5vReUNsmJYD6Amk9vtTYDXEJUryLt1FeW4fcBnkLyWMP0hl
LaqInAoZW6sMtluCK81oTwo5Hh6sqLpBnG8Cvc2xn5TFwTdrrH+kwS6auELylsGuONpmTBkNpSrE
UKQHrarjatFSXd+F6B621sBJaW17c4APXd6L5doTaVP8Zetrhnc3BmhdF2QyZGc9jpMvr3NgUaCz
XfYY3n7V+Xwtjb85Vgn2ET4nKkRNJqrKdwcenLXg+Ro929VsJvD29oquXKejqJTsmV7huaOlgSg0
J/ZYqaAcyuTnHFuStmMk9L86N7/l9FOkmT/PLGX2KBhRe3hXc/CAPTIf8Hlkbpw7fTzKlPUFLOOl
yLr7AP/B5uej4cNBncGAyosrGZxN8BC+PfE1tnLysK+ynarZkBYBTQujYGtCY6c8EjpZ7n9+PeNH
o0/3HCTR5NtbhD68vWAh2eyhRMiYXGsEtMyYQPuaQkG2ZGARCkj2X8NYcx2/v31dgvtyMlzSK5HC
YGPUlkGaOUiIwBEPzd8F0efhv38MGvtwzsZn5PomBWneEJ7Lu+fRwgxwq9iIdzAt462jheWxApvz
i3fwQ8WCq1CoMF3Ls02a7u/Og13cKagxZbxzbXauOBu0ZVGh5a5NmFI4GUtrMRKeeYqAhz39/Asw
P56H2R+A56dlRGuPGvLbL4C4MBKi4UfsbJCYwS4j3+pKCwLxJe/Yl8K1csYbQejjGQnwORVj/aJV
zkz/UE64bEsafvNkh76nzjofnzjEsw1oAQm5IhTgAIrmG5KUoN1rAeagPysu/6lX/6peTRWNuen/
r1ef/uj/6zOI1zel6j9/6V9qUJ9p3/fmSuNfos+/S9XiN8/VTdulMuHDonARp/ytB3V+Y7XwHaon
nmH5rkeh5u9StQ78T1iYJOjbzOlN/0gT+mFemBtAnoPuRmdycN+rewzl1krXw3JP/CJOqLQIIXLK
vjpNGU247x7ND4rVHyY9ruWLWVJAQct4DbH4vsylGl2bAGgVe8/qjdOkRuOUdJY4jzyBq7qGu/Tz
63143WkAQEeEoMjrLj7MeVKzTA+vPNfLOdwhz6zIX0sGdtvtQNGGDp9rra2BHWMPw+Xh5xf/sKQQ
mEFR3mbGpUCKsvft+15rOtCARhb7id3VNywmlIUyQ/lXozEN96jyxJld9q9u+QeP2OFp0XOc51Nv
HjbfP+K2aRPZ+16+ZyEbbtMsar/Rl5zNHTEI/lCHYvjz2/xwQddgkHI5Ri8SsfdF4ETHtY4PWOwi
LSiPnl+xN4lmRr1vaV8sWrGff34948NzpXeDwIelQvBwP0g5xsbQpzAY1A5vBATGDkOHeTNNtU4x
sbfZD5EFZxCgVdgA1VLjvlZOcS6qyuuXkZtOHOa8xrtvRxNBoFROBxWyiporYxDD02j6vxgFjveD
z0u/nnff5tvkZZ9Xvu/kLUUu2EznbbfDsRTaDxqHjeDYhJleb8KSnVxew/06EFE+ZvgcWsd44B0c
7zXBbgC1p+se2IxZ+xymyCW0Ggndyc0YS03AiTMnZx7WM1GcB0UERr4upDJOuanzHOrUgU/b4b9l
Hy5jE1OuOfmbyhmME45ITa47T2eZJQz5ntIYAQ3AIiB8SQjTX31lceR3seOpNRUW6HGc74dbINaE
YMScLsSMgNAeE8I3OKtIUzLkAurvBWweeGczOCAyjD8YpZjBOYTEyXDd2hD579Bj9lcFGlLSmJ0E
AS9idVAX80SAQYT3dFDNcKv1lGlFWgNkGIK6+twlJuReqVt7F9BWvQSGUH32c0vd6hwE6MnXgAoI
cUpIADSkcyHue7gvZWaYC+xHFSiGdrjXas14ALHhr+IpdqBqOCbGj1EM2Klbs0OqbJQIDQNnuO9s
yZ1WKaeDHKEEUeQFoR8mGaf4bPyeckbHc/Qn0jfIdTQeOsGXNlGvOEPidS6uRqkwDtmK1xZAiQ0H
4RYi3KBRv3wtav05VqMktDpQyHHfXcfp0HzLEronnJi4WXPEcrptepWBhpBEaqEqDuJ8n9YglluQ
DMJ/Rc5FjxGq5jM+TspdbQraZ52PNuNEFa59KRsiU6KQjMSwpmQnqD2fq4y02AVitFnqQZ9yaZO2
fpQEpxGgg+cYSuNY9SvlmjxS3m7QokPCqSgs06neqE7yJZFnbpGMmnDM6Kv5Xucz1MIPKaC8Pn97
aLHrdj5099QjCtHXoobsGKGfXn+GSMVimY96wrwxRTuNe72LvFat+lCITQcLG+jV/Hq4bUo7q2mS
IDgajeIMrZq+W6X14It72ocGVRSse2hu2gxU16mt3Qb6Dogkc/hUuQXcZZptQ6A2xB+PgOU0fqHI
YgOgrdF6nKdD0pijQ0O2u7YddYS1K+jNY3BP4JtDbbl08EQVUdcGV+Ykxs+0o/pvatRqWKxkPcS3
/aiZ/WPD44+2TYGzrTEjcJmTDohF8xVxz3pKRdoh/cEOmwegS9EsFYRpgV1wI6xsWcMG3WPYg5Lg
J9bJ8csONmW/C8Q4HNsQE7ibd+UyqqBTAWYaT7aTuksoqcYT6Ld6VUWjizJ5MG40N2rve5TZIRVZ
5Xxp7VTYjK+mt5ahiIej8jS1s0nKyFGomSXx1diKyfoJv5HORuoGUMBDEUfuqdILMSudgYDDk8r5
woe5hTOxPd4W1dR+E4jqelzFVLpXDG5xsANwhis6WY1AlOMFZ6to8Lsbmv17G4U0HWR9KQyPZLeM
Xv+uhkE3o3EtBh1gQ4bUmDpkRhj8A8yPbrhnmWMsmwFb352rBazSszYG01n12TFacc7HCAKwh4oE
LItSWByRj5+HiL1FZdMioH9MlUKl/QXrYEgCjMuEWZrpQ0JM7yMtCF4sMTrWPtCxVMaeZcGgEdB/
hKCexjJaPrhEGhBjUKwabiPcGFbuOwcnm3TxODWV8SWXmjbtp8ju/L1FnCLIGaNqho1FDiuSJ9Oy
vk6hcty1LJARiyq46rUqvJVNEu1DuO5eFIEabOUF6Ok8+8fGuckFdcmO5zTAIgHLWhnxQZSV+aXT
gq5fkqCtX1cCMKrpws8h/7zfUz3R0BD1tbHkvfSOdlBKn2K6WdwM5IejLLXNcx751aocGhIJqCb1
K5saAvlMkMLUIreC4oQ53P6aGRY/X7Fiyd+pW5vBV+H3sVxwTA3KzeSXMQzHMO2objapdpXj++PR
5QQWTK0TPo2eX+5iu/BvMJrga+eWtp5RyXQ5kun5GW01e5GqnWFTc809NRRfaw0TYY0cDRhnZGeh
PEm/GfdolPyThlvuLMG6kUYIbe+bnhGu5OBBAW7rTgyaumOkNCG4iXDQ5qHUhUVEcMacxmQK5tLa
hWC4SAR/jsLptIVCK67of1nWMssE8yBUfj6T56PJjCubfxGlBUNwsDhWuRli31Vopsz3UsndGCnm
QU5kTbOlIe5fiYqTcYK4I5srhUxaOJ+HW0IdeZcc0h62rw2HEjvS1gom+zKNCRP+6xToRR0GXI9u
CUOfyl90O/MZMTpVvX0FaFmHf+pQpZGt1nwrwM/hobckI8LEjHJBejjcNsQJUlx2YuBCI2EOEQ0h
VBWHeOSIsv3zYxkF0sptHSXsJAJNY/nyaHQe64zysBq74bZV7H1zsLUAFrNiPJi96cKC6MbcHq4p
8ZmgyKQoP/dmXUXYeBWfOs7nyhO8Jy5ZoE/z7u26yhpWizmUBAh1FNYAOoFNKM8D6WG7hy5tknpJ
nvr4KdBK57MbGUyso9QIJagkuNUUjm/DkmGED703YRwq9cy9sifLJywH08CnDFrsAUSS9tLKWmxx
PFPQ5zOzy4k1T5zNAfwOGl3JSl6LluaVnKtg4Vz62EjPTic+STw/URKPSJ5yRpb1rvLBzeaSqepT
MH+jSWLxNXX53F2jwnjSDHC4i9acdCqNDg0IQuoxe+qzqsJ2ZsAxW8tPZFZq3SflDhnawxjeQuTf
Z6kvcLeklZigu/lhPcabMY210Pg98dktU8/uW7iMBtuNTC+ddazbAXlrWR5DSQHj2rsk4P0ve+e1
HDlybt0nwkQCSLjLv1Ce3jf7BkG2QcKbhH/6s8Dp0enpOZr5da8LKaSIJqtYBSQ+s/faRIZTg3iW
EudMturaLrqBAAk17/hPs52kE5zzdKmv+Pqb+4qF+imDK/lpMoLkbHT4cXDT8uiZ/eIYs9LbzBNR
Fnk/OvwdABRLQVKy8AJS5XUUNoV9B/Y22dpYBfemiLHbIOvdsAVqTtXQYdbucvO+lBwxBFp0LXhB
GChmRkXSuUX23Uiks/eHKjpCEyqIGW4Y8HEHjqhByu9ly1gjZ9AxyfHEdU1h0DcCsmUtYHzOw3YQ
RejquThOPewmauPoAWjUvE95iG7TRhFULyWOm05eQV8p7/i2eS6XU37myQfRAhwP1nOU1X7h7jAB
XPVQijeMEucbMdfxU43f6LWtLPu6Qr1UhVjeKSAn1kFBXgKhvLUL857KjwhiUnW/O27kIDMlwXn1
JwWpKDelN8rIPxrp8s1pXL4QCe4726NTG9W26AWUSyqCoQ4NnsB6M/fDeoIowQnB84rTEE/4Rd9Y
xsm156a+0hnQqk2hOG0St+WKXFhpY7ObcqVv52xMEXpTdv9DK752HX8awDJ9peFgFo1PVVi/tv0E
L6UBTzwkNM5H0T9M0OLatfD9+3btL90PhlPGXevkWzBAtX+ZegWR6vq06upjXrocxj1DucdGt4Tk
yMmsLsCY07p8HId//7p/af15XcbLSDToTMlK+KXroiXP7RTzPPSt3GW8iTap0FM+AehdsQdVUc73
yBM4i5thrXL//tX/aipCsmPRFXOD8yZ+nTOSXsP0xHSr44grHOSs31qP/nrqpp7mtO+gF69A75a2
ZK28MZFxuH+8hf9O7P5hYoemmW/j3w/swrccS2tb/jmI9fef+jGxMyGYMEORyEgty2EIxy/8MbGj
kf9NinUqJwWyoo/FxR8TOxzcpod/G5McmoeP6daPiZ1t/caAzcdQw9JjRZ+Y/4m49FcjAHM6TCzw
9VzPxg5grSSXnycKHQky9Vr2XJcjYqUBrScsTTuFEJV543BH9M58TqehhA7Nwu61q+TwxCk4IXAM
yh8EnX87uP91HrO+G4l6kvASZm0IAX9Z5ciShL1A9cO11ZQmQoiFrXvvVS44r6GrArzMsn/1gDEk
m7bwOd+adO0fo0V7MmQnU34Nuk7c8DsUTsw8N58Wx/DNw+w60Tdzxrq6/+n7/j+mkB8C0p/Ovo93
7DJxhQDseAJPxZ8/P5l4iu927q7tCaYCIrglfxqY49n7zpsBJQ90Uuk2IfcKWLRLQj05evYB/w/9
NcOR7quatDZ5BtcOVPWkGgD0KipGDzdWvIvXYJOsD86FDpTerjuwZ62aiwwlCkp0bbhXSUsZefj7
v+qXg5Y/yltFwHwR7koe+FU16zFzobXI9TVTzeC5in3OHXCFXBp1SZE3Tm3wUEdm/g9rjV/Gx/TX
nNhoqlGcivW/1rf103TLEVMsax3TPPiMVdlW9telBr/nR+r57//AX070j1difsYoF913wET1z69U
sxZZGuAm137NAhMJFFVt1PlAuLJa7QR5sUsI1dyvwtR2xuKfLppf1je8PBeKhTuNQafL6fDLy3ue
nZDjTSysx1ztrUgxFmf5+h6cpdCAA0HizIKv/jDmDYjiJqu8b10e6BMiC3k5uXYrQntMK0ijBM88
2W1t2VsFFv9bTbGwZTJeeCHAHdkeHUxk/e+Pg39/m/71iwK+y7GB1tmS3KvrI+unL0q4vVM6TsTm
vY8AMbYdIwLTwL4hN+QRlPEZYUr2Tk9aX05Lo/Yu2eoJMpjB+94RolaFs4q9UFbp8C3B6fGV3GDl
/YNgE8sf7+LnWxNxPvtg0gvwVBHX7tl/fpfgVxMBo9S+wiFeR4G/7QK1EIO2clY6PB1hOzXibihm
sGBKKS9szZJ5S1sfcgmuJcub4r7OHVQFXj7GLyNxCCcGBrjFnKZ+clfsS4QsKOw/WDBJZzN/jFJd
Xo8rLIYgYBZroMMZmH7QZCyMb0cH8s69lca38Vza0ybvsZvjDXrsPpg07oqnMZPZ4mxAkbhsxOin
l/mKsoFRJM9qxdssH6SbUShZANUHgGP4KwtnXLE45gggB17bl1o33UMvDNgCQMG9faSb/iQjy3ps
lDlmh8gzYO5A4KAlt1cST0J60ud+xfPUtbZOWVXWJ7MJ8q/JULvc9yvSh5HuRHTYCvppV+TPzOdw
MNmW3DQoTndybJu9+UEJyh0P1/wwxshdsNNEu0LbjDpZx6vIgDJkmlV35FFjgVNYMUR+5+WfQB8r
9MpB/eDYHbiiIDWsvXaL5c0HYrnTYkqX/QAXcG9Mk3izVvCR/mAgLR88pPKDjTStmCR7BSbN8QA7
qV0xSjm7/iNze4dsqJWy5H4Ql4hgQLHlRSNw2A8mE1DTKLQ/SE0tzCZkBbO4G1eQU4Ilka78g+9E
qDKsp4l50iU7gCWP7vqx6YpiMyf5XLZfVaTw1L7q0Zi8ggFQy1FefbHmIu3sdtN3fV+La3Jgimw6
B+QaH4aAgeCpIJ6x3nwkQQu6jlM621SUPd8BLABkQhNfV+H7W5L+eB52ZEs3O5eEJRG2eWdGN6ph
/Vcds9mjd0B8EXSXru5srqiRQItVysWzcA/9IY1uBm4d9roNGxYuODsjeZYxZhuspEviWHfTkLih
ERE05pCNAkgqhETCsAIA4hjtx9xjO6AjqoK9U2IrDv2FORaBvdmK+lRrRT5oQq2YKRiw8as48b8b
/eABJxSV1R0SND3+tQN1iEw5m6QCJw1L8quW+aix47SwEmNFAEEEELLZozMqaXZzdDZH5vNFHeKS
ZuBP1AMBR23SMPvha7VejLqgfbdtN8OQnhXCuGFMazB96MryhZlzUJzsNujyXaY6937pO5jgoKks
kywqBY2bzGkQZoeoHUAu8zC2z2m8WNm+x8tXkoaQxwv5fdMShH7KTPuq8BFk7wxulXYbmSbYXHZa
+TaO7LjfemjfwIR91OjlktrLtzxjgbHFVJbDXgcX2ZxMqE3HGHKxG1pZBtwiqZII6k2EohTaQx3c
QvNNZWgnTbpsijpdjAt6P7k36yim2VeBV+/MWSE1VolJvhYDWgXWiX+HriVZcwhJlmC/wXhsQTGf
YPIu52o2Ngn3kXVtLiW7C/Rd2LMf55yEzWu3DtBWlUHTXTl9ySMp1si6VhocQpB9lCizfCUUnSF3
Mxe0QHp0luTC7OLuUaYWa5ApYsLhm1y8xDVOnr3T7sKApCC0niGIDYc+9Mdohzyjec3HkcoijdPh
QTvu+F63Cku0h6SBPZFDE1n6Eb/Hyat02n9so9CV2vLuY7Nldgb/ggwFFMmdOTPdHdCIJseWuKDx
VHoxq7yPUU4pmvXiTNNGMwXTdMLTLFmgiGYF3Kmx5I1VmkP3gidY8Mzql6u74JRst+gvJtBlOois
2xTJbXaPHTGQp0mmLFk6gnApPtU83eICxRpYjQUvXVULc6HJKrrlAP58/ePXRdrI+cT7qguTkXvJ
X9GTcQtbBlgno+Ns4Nap8zhL7srW45Zve6qC35ckcHRLddOYcsb6addK8HWP7dRfFWyAiFMWfTPt
kWwKMn8Hkuz41rmZGJKaHCBTYK51clcWrIjt4OwPCSncPko4ros5dt/GEt75ZmrT+d7uJqEvmH+y
oqsI3UkffJ4WLCKEed0EcfOKKgXiiZIqsc6MwYP+IsKRNmzn1mvYUnizfajBlWSh8Jr5C34r53bq
taiOjZiH7GWE/6ePRWQU3+clWM+QhGimLX0AIpTEmtcka7cIXgycAPtirONmg6Ku2c3tqO6TqtMX
QQFTfOvgco859kDVYCe3GOqmxhDD4im5TRYjsoOTLCuz+VZwIM9nLHzcG+N6Yu9SB9nAfhqWYcdD
ZmwuzLa33DAKUL/zpLUH8pDAG31GJh48GjNl+nkJOiK+O13OGiWu6Q2nZLT4VRM5oQvpbTFIpZqv
heybDArMUg1DdzXNXo5MGxOsD9ZdFtOAbnUkeCLMhKmXQ02uVgVHY5KXyLHXoKSmLIaLeEbJHpL0
VahHKhFm1KwKicTzEj1sMly+oB7HwW94CszNQx43ZvLJrBhrDpuFCmx+qjsbnT5LGwYTyoOTfjai
enwH7WcMYe6B5z0l6KbuJphvy6FlOUYi1rISGxOrS+1b8hAAOxVuTT5TUw/CvZJQoibSz9JR70bF
um+Hmpw1bLvA3YdxoQl6m+yp3Q655bcH1pZc/ZmcSCWcoeNCCQdx2bwgSUKnrUDZcTsk694Q9eRt
iUifA9aqAyLXC+WCJOhfLb8ffXOTZYP3xByczdDoxAzpZJT7w31DaDhgrpgrmvQXm2+TxgEEY2Jj
+b702lrZt9bEuPeEHSXg75omI77KSKpiuq1hxbIrI+zvKs8j3n+LWGuvlZ+p7TgJcYJdxH0/41Nj
cxop73eb/38nKf8wSUGyssoS//0o5QRdDLGc/ln79OOHfkxSfA+pkoexdkW6ruInft+PSUpgYtNl
nm77AY34Kov7X+0T4xKBmgTBlEu3h9/0X9on2/0tQD67Wrp+J+tZ/8kkhUHFn/sNzLkWvatDD75q
oLw1R/XnrihxE5liUlfnqTG5esaa9t9JZ/eibjyqEAYBcgtridY5I+GCnaoDPVIMrAy2MTkYzbE1
iwhxPS7z87J4MtrlGHJQkAsx3fW2LOTBTOnN77IgbV+aUrpOONR2jPSa8CEOCUtzhI34HDZ55PTW
pi/EQmhp1buXQUptuNFjy4LRXDriVNKVBZZ7drsbzHRSlMxVxOI6qkmCBvf/DtbU++Lnath2fsAk
YhHIMbj9SVSZfcdytmY8SusysEgN0kHhXo2gq5BH9Pc6x3zjadNmFZUPwt46rpk8IOGe7yYluus2
tor7Am9LufOmChpZiifOIY9SEHDkpvV97tQ4P2IOfpIp5mM8usHZqlvKDOUfCCMH/aWqpKL2xFpm
acVyqEPUbW4nJ2r2svOslzwgXSGx2/zBtCZ3Fyj5OR7m+gaXfrAlNtm+7a20PQ3VLLfKtG5xzuit
g2x9Z8yEaE+1kd/aYHKu7XK8d8SoQyfPSVapJ099cQkDO0ivsoF4ltmFWRQw5NypuV+xBXzsKomv
dK/l9ahKm/fWL/2lGHeNVVXXUd0W39PBDehk5LzXTuLjVvT0Pa7YL05E+rWJ8DKkTG82LqMe2HPL
SyAN4nI8olLpR8/DiETFo7p7SFtt39uIjS5s9ka3iRYNSHX1nlq2eiOpYwSLMF2wIZ+3sOfwV1uR
3LRubdwN1VQ85G0GZzhjzmOxEYQYkbY8CLO7Nk87lqU4s6lH9VM2wQ2SGpn8nGj6Q5CJO9PhneJO
irfECMaPi+9hK2QFxPMtLSvsDZRbEGgJYrqwaUzOaCG+5vz7m7iX+R30Yx778xQF9x5bxztE1Dy/
kPxE5FEvyzXlaAfeYzAOGck2h8Xoy3thcUV7bt9d0mXI1VC3qckmIwXT0lfVZC+vQ+s5yc7A1neW
KWi3Gixis1kXLtsmy8AEkgW1NxrCQ+1An1FDXQ08nz3Q94QENiy7KOtJC7XLlS6puQaxwdBY95HR
he7SPRtGDtt3ufcTwGERi/GBnkw35ad57NNbZbc3Rpc/m4hitgCj7s1G5LvSr7/o2vNO7IeeZ1uV
GPv058Jrc8IxLNJSi8S6cOQIG2z9puavRsz2uzJhnC+9eMFAgTdnDqIjrBPjagQ6sIvIDtqmQr5y
GOobqy6mvaHbKsyz2OHxpeWzdA2y9FgPQKyBpINykdvKOHuRcsg+sUgeixr0WkV7yL3GOqX6vHTJ
ZVcQjdJ0y5qOcw1xl+efGyD2ksW2QLGzG8c62bNCmkKZpfqeyjy/Y98Zn4aUjxlCIz5WBFp3xZQv
h7LLLCYJNfVANlFDtMN5bu3x1MKkzrYj7ejdKLvnnpksMPjZIVDRVLQbm0rLUTyUqbHGTDYmaS5g
zEa7gMBMWdL67xU4QcygS/CY2sRySItsSOUn0e1s+8mNo/RbKWt5cho4IUtivrk1mS8b1Yrus275
k0Wh6m1b59ZFnJfFnjEdl7QgJGkoZL4j+im/nTl2IR9y3jGUq6rQK+fPSw9VcIg4n5kcdZfJPM2f
UdRQB5Hv0jw0LQ46QW0c+2VxUxUKuswQ5H19G7O1OdlkTWlKY+nVrIqpMfWSVqc6G1h8JmWXb6m2
g/su9b7XlRjDGLLnflR+jrXRp1HaGG7nbxAgFVUUSiiDUxxWvUPyRJ24xt5cSIP1CdvAINxM3OJl
PWJFelY5Akd5nIeyw9EncKjghWq+ZEZKuKOSaS9AIrKgv8laVEIbVlw+lhXiCy4nJF93Ew/sB7uN
uEWykUvv1HaD80kTf3JWS0ExzPLAee+4+ol7odEEK2lEnqQlq737Jjd8i65YtOfKEj7dYmQAf0lL
orSa7jTDvrnBNp4/+EZqe4gnDe/ANIoLF/exeq19QJ+DJYsjliP1xoIOn1ThtynBDnMnL2NEMQnN
QQ1eZRnJnhxqn/vDHoZhY08LyRIc7d9xKYhxw9qDFLZBswEFrCi2jOGnlnK5rMn7dHrGcHJaevL0
7OataUXyyjM5Lpmb9VfaXoobtE/BdzGpnniGPLLvDdLLXgzq5OtCeCeMAfm3orBdQikDJ9kkym56
sM3kH8eBTE5ONZwKTttQUz/MWyyjPimGEZ8i4yTlP/fD7FyiRsm/GqlIo3PRW5aGiJ6Md1Ej3Wee
I0TITku87+fZQgDmYQTEX2oqQK7Utl+yJAkkh1EcPUOiHW4nryHvCT2TcQvcUdcbCzHRazpH2bWd
13HMVdxJQrkCPGIszLOvsmuy+3osH3ImaniDWLqcMpbwWybw3KyYrZubpbGbKKT98OeNpRMsm7MV
IB1CQPTqEPbyLfJV89mXctjjxQpaPIFBHGymhvi81kyH29LhvNkgOTW+SDFj8GtJcGGX7mvyA+e6
PXrGWH8O4qn0w3mJ+lNtdva4TZO0IeDWK9KXBrA1iciV3d1j9+zJgZ3s5trt6vzEPZekh94SNYnP
BJCtTiec914rXqOgi+SuTEQ2bU0MiIc+l8l9RKrUobFnLywJV0wJAZbpgeM59TeOiUPNzizvkgib
5mwyKtq6tRRY83q9zVmZMA6ul3DyW7lrBAm2bmp1O0cxF9iYur4ze91tNUvCy9wYeuJdI0Csk5fW
J5ZUNPBEB7Sv2IA78O9xz+6nn3T1KZutGhO+xKvB/KZZvrkUUFeRGGtwTu47/rLgyVNl8VbFutrb
QFPzLUc8kYw01pURjnCTHrF8zuKUIGG/ChbpfR5Q6xxrVc9xaMUOcuUZ7Ne7N4KA7yLTfg46hRME
4Ss5GURokp+O8/QY+4hmyQ/pM/+Y2qB//SxCoEigjvk2QBAP0TLWn2MkendO0DFkSieLuNWFAnIX
i7HnWhKafLDSM78ComsIpCEK0DiTLR99SoKufJqXztV7u1TTRa/7+TCQagXCqWVoUXh2dkrj7FbQ
lH5qSu86RslRqWIIkQvTehLtU85dcCc75J+9J+NtHBResnWC2rpxc2pD34y9Q0P8Hvj5dpDvgbdY
sNyqOl7tMN68SYtRMiAzbJNcFZ2IQ0A4HVF01rIbrSU6WWk+HBZJWMxS2/m+F6K/NA21c/u2+KZS
gnrCpHe9b27K8o1JJxoxiPrtUwzY/t2VVbQfKmGD7JLBokMyVvsrZU3ZCfVTpjdR5AgGg0T0yE2c
yfRrLQKYgAwcyk1tqJyjxR6vqqhRLznCjcfEEeogEsegP4j6y7ZGyscF7voXOEZB3gtqxGIEX0uC
mGZK1vRHPwFxt4G1nH3Cvm22GxWRMU/QrtNFu7q23F0TLctFZpj1eUSnfMlfmF9aCFO+REvSAbLt
uiP0s2EfB3Z5avLY3lrZ8lID4O5DFkMt6vHGu7WbxvjGELM9fbR+/+2S/6FLtm3Kjb/rkh+/leU3
rb99+7lN/vFTf7TJ5m/QXzx6Z7m6ef7VIovfbJOulE4XGSy0qv9tkemD2RsJ18dUIE3UNehq/hAb
yN9YVX8gT4AE2gBQ/pMWWX6s3H5aybHSpwQEXiRYHYoAN8ufW2SPGtBQI054nqHaJA3Bixj+7njs
s+bsCsHUhzbeGi87a6Y2Jod0a+rJPnhx5B2bAm9w5ES62DEDMK81j8fHKSMv001EuY1jVzshRvhd
EbvTpwKRWbOdAf+8BXFpnqxa5GEfOOQ4qlhC2PS+9mXdnQZbxwcnKdnd400g8I5OaFm6/jAPgllg
YEuEysGk9w6G8zAvfbrNdK4+ybrx38pWFyeqsWUvEnffa8TpooPxPKRJfGMS4XssWQo9WswVqR61
RPLGaV59UtRLB2swlrMecuh1aOnc98j3arWZCvj3jMji+Kpq5+6JgGT/ks2XuO/H1tqWuXc39GZw
JVK7AXgSx5/RdrFlsrPhuHj9sM0SyBtRKtoDERPwJBPUta0931V15Z1aZLzsgLKZ9mIwb0ovOMdl
tnWqKbs1/Ai9W2TB5yORa5fzoNn0WeM8tLT+u7GRImSeIJklTPrU68WAdrWYZwkE5gzYs95lVrOE
CjHbVqeiumpc5ald4xuEOY+Ab4nPkRBEHO8yhqVzkLVZ7HEeO/xWvVCw0cd5iRFtst56dKdi+jJn
vbvTI1l2kZdpQjwhEYyzm+9d7Dpbo57me5mk3ntPLExNjU4CnD6YtZ0e+yG2Dkh2o+fBZ1CQppH7
1U/cbAZ7aqVXsVOsBEDwGeE0dYQ3F/mwTZTvAyVo2z0q32Q7Yy7dYbSzKOnJwWtp6979thy/xzjf
94sAoRM2UQFdAgPVnYRkmF/Oaf2kWHQ8+fBO3wx4RtgDFkdcGVU2QI9h9liBVVPwSFTNjovgHlpy
0A9L5p8j4ZY3tjlUV8i9ntRkwCWFHN0c/b7K7qaq4Qla2mTfFC36yoaBA0kJkpY9MY3CO/ZGn8z7
VmdMX4NeZlm49NN4JtBnn5bWEGyWqbX3StY+i3iKdTpeqzjOlPvhmvMebyzZC5IzrZ7t1IimD4Uk
I1wNDZRdxlLcGgZYaAeXlCJG76p1rbcqb7zosrHzSV3UZv7iJq13X1TOIUJzY5x00rNxPrB7TTPm
9MFYBl+wADQERGCCvsHtwoKwt/ziS1CiZ76UJVR1v+ufnHqyb1ue9G2/yzPvUUYaLmQL9YKWLTiD
UbLWElrDDKmVW9/Xk1GkaEKJpTnWhNu1T1Y+Sgo+R2Ql4ynGOhVOBO342kDgDHPrhoOSz70Y6mUf
EVZL4A/kCPG6YEPoyDU04utm9grvhfwpq2H3zPD6rpyCPvqaRqDqnWQJAOAEG2VKAyR0Xz1w5TrZ
BvhQDy0WE0+GZGkVYwqanncPfIxx9MuB1Y1T5XimgTdAcPnd/hLRW8irMS5WGwLOrMz0WItVYjbj
E/WnICenGafbsvPk11ky5j4QZzDUR/DNHgFQRhJQa5jYf3elk/GSC7J3l2gAgWo5RjiLuj7HnUMt
mRw4+9hZdVmEhNQKWDNsMcGnwEOYJ1U3CNctAl7nvlF296EyEtuqGkDte5MX74Qq3ZsJYfKekQX/
V+RDumkdPuPQNaP5EZenddGykWs3GYn1IlyKYDyk7JqvqI6bU5YE3PdM6bZOlkvAKL3tHXrTUofS
I8+4Um12W1o5EgcmwJsWJtzlpBx1EeG421djJ+EiAcbjpmK32mz7ktyqDuzS2fdafN4U8tyrKedX
7CY7ghptYy9YOj9QsKc7l0htkzEnuduuUZaEV/TVvT94MDndZnglod6it7GDCwYJRNY1rbnNJhkf
AFosZG4tPfHThV7mL83cvPOMaolxly4a0Ag7ypAIf2OJRjxA74pYxqX+k4ND505CDuLhUOanHK/g
TdX56KWNWZwHtNJfKEwd5huEv3sskTg6oyNEK/Ep88xki3nDfx3MZgJ2xsTxCFFluvAWb7mSjuVv
4maiORvn9LOCinB2mmq4xnu1R75ASnUnljTsyAxGUsC2f0f/t9wCLU+xUAUHTb7o0+JVNOLu0B/M
tlwOpFCBbElNMoQWzbJozCt1g/YHhGs7Wf5FYnPEo9qCbdEyGoFYPD1MAWlVlgnaJ7YidUujMYKS
UdlOpkF8YJWHRVCTW7IxR6k4Ghf5ybYbNN601PXbwMziyvQW89tAAMneYZ6wyxh/Hl3d2C/Mh+sd
7LN4W5s63mMOq3G+dPl1JsbmmWFec9W3XXvrOGZwSZVbhosq08tMTTBtbDVcZ5WzIBXI3WO+DJ9p
8ZLLWSr1wkBcXEeRGfBLtEslUCz5pvcrEVaFLa71pIouTLjzb53Umw4BcWBvYODDhuXZluFCd9dq
ZwJFUvjuqQh0cJfBf7ww06x6HzU7yxolyy6bK3FSIn6B1+uGZlkQKFx6eGTAmLDrZOSyESbK+jIS
O0mU15WTJOLCNjSeGJ7+iPFh2m3X5Ru+OrN7MqyehM5e4xbZSLaPgTEy0B8mNwhhsHghEaSoC9kx
QyAo1mwCcoFdM+a3ISJiQchN3Q7dtgIZ/2ZNPjWFVGxLPWYOPN3aLCCcZXBn5THySX2E+XjZGL08
aneuk7v/1vdll3TzP9T38AsRof37Jdj/y9/e34q3n4v733/kj9qeNERqcFNCfPk92ulf9b3v/yZ5
KtirtNDl+bCW1j/ExDb2f2gdhHyg8GVxuS6m/qjvxW8WKsSVt+niMLf/MzHxrz6A1aSE/99E22hb
wv61uk9NBpzalgbke3DpmySdl2MfSP3402fyf2huf1EfcuJgRgdVwAoQaMFf8B6LqduZ/b1x1IvE
4FyB37F74d8UjMiLf5A60vr8rCFcX2slbDAihA/qwnP5c8PCd5HqAHrhcTar4Ea4LUQlZwUPLgJn
Fg7Hf6LZ0JT95SXZIq5GeFo404b8+OeXJLbXYX/YRseEeBjkJU3VXVY40SpYqBRXyJwx6CIot629
IK+D9RqYn/ngVqNVHhoHEiH+RVw+/VQmh5oRxTGoJgTT8JrEezkl7SX5cQGhfTFkyNUEWeAMCsto
KhnRg3rMM8hzudF2Txi5y3MwQGqE0ZZcRzNUMWJeYQ7a+OIOiNKKE7bkedd0cBEtQy7fAuxvzwpv
0bNXx1cC/spu9HJ0SHUujgvzjyv82a4fKpxrd5bui++LvVQ3eB3TJ0skKZHPUb53GlWGJnR5tJXl
eBQVy6ZmIdPAp4DCcTWPO1NNjNI7W194Zlddt7XPohSF1ZvIY+OYu2PDPMkYj82cg6KSUxARfmVY
1RftF8UlyPrpjhBc1W9QAaGBa325F2g/X5PMII1hOyl2cqhP5jEe9SvWbmfWl1Bi071Hz1SGI6R8
uISqYpQj7KJ871uvfk372H9JWT3eB7EIVMgcLPia+rpmYBOwK8T2MxPNa6TJtG8HnzGt8G31nilM
YGFSyvyGisoHUy5jlAz92F/MfTk++/MCN41Ix61FWg7LLWKdCRpLnZvENu953okwmpDvqCagX2Lk
/lp41bCvJtHhnkLCv5lIWv/aFoU6qFJ9mdu03sY2QMsY2zdOwIUIl53mw1FllF8RW7i8IK017mzk
YZdiiehT9GRmJ5cClqSsJI3YKlXGg2TIdoqQ8h+HsQQGNifZpUjj/mtMqOl7Zs5pvlti9mts5ZLg
zEegtypyvzRdHo4mFVSZU9xOHhGRNhQgN5MXLNsmlB/xU6ANnuNRnR8McsJR9RSkek4kuZP9IsIg
Ykvr1d1FyoIKUGdHqoUr/PSNqIOIf+yBi+jRRFfuvJs8t7mPxty6dNF+OROisw2GH8mlzd3DNnO4
sjNp7VJz+DYV+Nmc1uiuMqtc3tfcCpa8tfNeT1l2Q41sEc7QdfeN04H76fz7pgmSXe8sn4y+ta/h
FFg7a140oQUL08TAHR8Icu1DdMDDHhPkHfbnF2zKlXVMMn8cJP6dgQCe0k1YWEfslhCn9hlGo83s
19aaVJ7S0sdFxtLL6mesr3kD5dEf83k65YEgdzpUccOoAj9mvDxnemQVQMfWQwbig6gok+dBp4/y
x1OdZb8/jI/e3KldYGov3jozdTdqzyxBr4CIdBN0flkeMGS63qcJqzKkszmznBO+Ti22CeWrv9cp
2i0GmEXn7uNsXOL7gWgRf2/XyRBfu03bK3pd+uXb2DViCurabbS6CCJynxKoCKPzatVqXUqLMmK2
ip4tsJ7TnpykfTOh5v7qrebrjepUZ5wz7HZ9+5AVSHeagxno7NVw6uyB5MDk0ApM5ryYR2yCYAPr
0WuxyLataN6MgHLPzsQ8dkNPC9cTfFxwcFB+nkeLTAZzgpRrFQbShQl63bwlyt1kXlPRL2mwKyiD
Izd6mGewka5V4uIo2RvtZYa/u8qBZWx6TCtb+JXyRNISyNYJ7yuhfMToFk1EPq7hjxhkpWS27Q0e
tM81ayNvVyzlCpottfDB1s2K9LoV4DS1/K+GGv5h0YRJbJzS6GvQmGNxN9my/iZd6eNRjBKiXi2Y
vPXMHmfbu3Gudu08VifUi8FN7iTuWw4NlywYcgaRf3uAa8dstfX4Be/NYMGk+DA6mK1+mz/bopsA
KabusmWOXD3EhaKRBIZBhwXgFOepIg/9v1Xg/08VCOWcOerflIEvif4CYispfy4Ef/zU/7B3Zr11
G9u2/isH550Giyx2wD0XuKvv1EtW80IoksWeLPbNrz8f5TixlcY79znABoKNxOZai2RVzTnH+Ma3
k6D9ycVRZgl2npmARMTAb51e4xM2SYgdnpxtYvbczv1mKyMz28XOw7mCZi82Ez7GrydBMkMlZyoY
eiilwdf9s07vj8cmCHi8oBbNbCp7OTuI5n//nUHEEHqYtFZoH72Z4fGOD7JIHt5N44jYtaF+4hD8
2zn5T86Ef3ZBB+cpKCiLs4/gi31/wYRvrZBCWEeT0ngluj7aTh5WJRtNyi5gDH7+99f78ZD29QuC
i+f3gp5F+MMH2xdyqqnGPiWPThHaz7HHBcw4Fre1BZD67y8198R/75m/X4pbzb2Gh4SG9yPzp0Kb
HrSJkMckgxQTOTGmnmbi7bSNAPjUBPvJSWJx/h8Ybv/kW/IkWTwNLpGxTLJ//FX7MulGnQ32WBux
3KNloS2lWfncOMO+tPz77ynmg+2HL8oTKBDwofdF3vfhHg5FWmcOQOxjX2A+Ynef4R19rCP17xoH
lkJuxio80NhH8T1ie6sfQOwgJBpSHAC6kXunv/9Ef/z6NiRHMGaMTBAPfuQIxoQ6t2ngy+NXvg7x
k9FWB2y2/f+8liBKhKB5iY7wXVz43RsTxCbQhnGUR7MGOdJKMA1Okw3X76iiv/9a8+/44+9sz7WF
tDAschyyjB/vKkmgeNKLVh47P3yrDbBCLTvgT+7mn/12LEK4V7kYq9SHm6l3sXQaI5XHKQF/Hrsd
5sH3mCQxJRQjf/+NPuQDzO+IrcNfE8AYqdHei9/vX3+0SKKbNGEeY4OAoJXZcU3hazMlrYI45M42
O2mDiDMjb7iGKQZlvwO8/5OP8ccn2NYxThr6/KrCivsw3vKJ9cKcwyl2cBvjYCa5AI6J8+yEIYwn
tPQwwySJQXN2nMhfW72/vJYCGMMKUu3+/tP82R2Q1PaSHhwDQf3DEkUVxxAlUby8M/dc11HC9IA6
j1JB7/7nl8IbD5oQ6a2JsfHHJ2pQblVUTmkeI4uf1/PmFEQtHVjqXU47Pwkv+3GpZ/meI68xp1Io
crk/PL4qbJg7lEo7IC6ngaVplXpEZgnQq4eW0qHSd3/yLIsfl+D5kqCcsU/YKIW5wR+5dCoBeUPT
xTvoPvWydHMMTnVVD9c2Hq/raLZGrQFOwzZ3Y+P2ndSVDUQ0OhpKrBWDp3I3lWx/7ysIGCVMG+Nk
oLn3AVYBHBHFz34kbJw/vOU4H2j0MACmf6HjePoDlCF3h1gOmSkPNXDyjT5LxIpZLBaIOmkZLmQj
IjI6B/jjlkWsRhtNp2VfVZi3EPfEKZ8RJw830kd7/zpBCnkd6FpSHZB1AzeG6K1wpVcUTUhmZiON
QO70XIYu/BGO/zvqwOa1ws0FOY8/x0jQMPe9EZePTecQSBZI81DF/IA4ouPxkkYlEDmaGt5nUrw0
YiY8vxQ7UWODXkCnqhDvezD3lhydfXMRtJFpb9O85BouvzRS2fGyLF3qINlJGMNtpJgQhwVPiHrn
N8HMnrZ4Hjz70IPUOdZNMPO28XyGh3e0YYKM8dFRpBUeMjyY13TgIMcZjYY0FcRC9CRGuOMLZ8Jf
lkCj6f3PZUrOKVJH+xkxJ0/7uwNqpDx5Zbg979Bdh72X2ulFTb4BntcprysbtIjVO5QDUYDslfW3
sxa9Z7GhilGIW80seUnnDi1SSW2JNodf1IcXN8Jl3uKHql8BzLir2bh22+BPA6fV+851XVP+GR3Y
K+XNxLbMpk8khqp+TUgURQJK7sZ6qtH9QKSuaH6rkf+KwRS6TT/nb8liHBpTw+/GJJBy5X2Xy9mp
6eHP+Ggsa1W8C4CxUZyiQoP6FNpyXIC/mJxDOB9MNBrmX9lwemwM10kx4opKdQ36nZWnmIje/T6J
qcMcsucQiTGOCQroCneEn6774IZmpy4Jgg5mrVp2QI+MweDDAMNNsnU144vsIuT9Kyh9g3U2wSwM
tWxmFlkZpi6/cPGLODT6QVa/T7lEbvIsIzHyPlNR8dcyYnTn7joNPOGyFzWNkwz4C9mXF01ugShC
VD+dkWMwBXMXynruCiBJ5I94xqLOKy+lZBbVTWBOxm6aeqakRmDLp7zrcvI1ovEMF2W6KkF2ikWs
pcLdCJzIhyhFChikI5ep02FY9vlUtCu99u1bQoEjYs5tFzErZsjxHDeFfsxkSHB0lnjeMrJqczlY
mlyO+TTeJmTxrdsiVOqQ6HPbn2eSHole51eNquE+xX6bfSmsqnlzJe5Ay3Dac8KD23w5DjHj8jZh
ZVpOKQsXJFMGMo02qgc7TaoaTfpovwyTw1QK4+SpqMHebWj3Ogw2WxWtBHzgbVe0xbkXdwIHL9lX
T4FJm4mBkjqbYyi2ZT6C2Bsbp9y6dW8/Qr4i7Q/W25Md9MUBM0MwLoZeTk95WiZrxuzTshYdt9H1
LdK6kz5/ihUxMKu8A3yQ6JWznQ+j9YLQm9pYVVWmrXHwQ3fj8LJh4EGOfIhOPS90/xo8lLbPk1Lt
4wpPGQbv8YsfFP061CLtavSK7CHCcAftPMfNnUfEBOKDWjA5fnYayfsRTdrKN7Jw2XYk+mSq4C9y
tXMSw3WWf9o3xQJNBRrzGQ1DGE1SevBxkNY74GfmO6/6Eyddd8dkbrRWOVw13ESEui6QNfu4QIJw
7xaqXmKnQPiGI3NtZEV7pxK7BEqY15t2DuPNQ/0Fz1bx4KURdgYPfAW2LXPVpnwOz2+yK3YlUn4m
lveTLbHgqUDnjoIgj08FfcpLvUGCDHKSh1qzOZE9E6AFhsqIeSUwewCRKBS6/yPJ7hywDXPAK8hq
27wGdFXwl8/dkJFICYM5dofPzkHssnbbAep/EoUDGebFDEvNHB+LpWFpxaMvJJ2EocRYjdZ1h3eS
/dhtLXCD6dyw+IrR1MWg6i0xnyxB74Czd1SkNlBHgWec/bvdJG47NbdN2tAiRQbL5bCzREJaDx40
PprTgWIjuSh9NIoy4DwHwwsvMwpGxo1hrbInC32tehsVXbaa1Bb8NE5Tr/NY9l9oZZXBEtemde/Z
PtLm0Kt3KbEQyOaGIGoXqYjDX+queY6VZa4tGQXB0h9ZPh5S7AjaTTSpwiQoL3TPuwqskp1GyZqg
tHIXa/a0IYibAasXZA7iVdnfocTMru1AvRnp9DBAeL1IGqNBboKVGikuQgfZKuM1AG74OkVRfxO0
DneONz5el/AMvYUMnB7YHmCFEWp37RxsK6KTNPSpQlsM0nBcJkwH+13jDTr6kGI8K7F/X9sTtt9F
lSV0cqCgRPGSw473Wcs7/DcMFtOzoarkBR7ddLaYttdZhGm/KkT9IjstxfY8mb8Unt0dG1tNBnkU
Bq3X2jXhO4fIH3uEn0izy5TlwvOtVZy58jD23S8EBvU3fRMkKGJb/ayKAusp6e1kNm6GHntljoK7
HM3g3CPI+KwaLPNA792DSdsF9bMR9YqoWKA0eWS1R8BTSIMkg4ZqK1jyNhqHWRwawjCIRZG+M2zC
NDdv7UQRjZeb0w0NLv+kj+101eCYXXhd0D+2aVO2a0zkMjoMiKeZphS6Bn/A793k3B70Xm3hz9Q7
qlztFEOOu0PdaHg4O9uM3GbN0ZNdy8Nz3rPDv4murM9ahVuJMJHxmMc1TiDlhX6NhYPyImRx25KZ
LmDZcbLQlkHndFdgCnokDLGPQBX5F2LgoSHAe0ytE+YmllFTH+kMlqrL+xVqn9ZnclwYZ40zTtjx
vVK4azd1JAui6L+QrNT6G08rp02gyDCRsjTWZmpPu7p1ous6E+UdNov6s5uOct0NE8KgeCbkMe4i
9CYMafBNsbPCouCg4/en8FXPGvahRh+7Je3aKF1JfqrLbqJOydOJZBiLKfIFdJXhTq96jcl1g9cr
Mktz42pm5eA/yOni1g5iu8KIgCW0PLtvfhoO98o1mxdIVs5rbzd2tNGV3dbLmgxbguOK1KkWvmsW
b1MzldGqCqex3ZG39GaFQ3BZx5nJLhfVzcHsh5CBWJGXK+YfSMSlU1XoXHJMOGkfrw3d9puVF8z6
tmkchgWjGlgYVisbdLOEMpAU4pBqRZBIu3SCKb7QUQTSRCfz4yL30pR8WmPQrkLN5K599VFkX10V
w1ePxXsF9a/i9WcTcc+iiP6t07d6bp7/68t7E/X8OfvyP//9/6rkOa+f6+87oUAn+DPfGqHeJ8ay
to5GVaJt/aERKj/ZgorNxlbzTt6iB/FtJG6/u0Lps0ABgnUxC2W/jcRN0FsCTpc7j5hp7bn/RPKK
HOzHOkwgqEXmpyNIpX7ik35ohHDiNaDJtDiSUtddtpbWnaNiQV/uh8MBAze2cK2IAVT2/fhqFbVz
shJZBqjYRX9dIFVZtHAin9kn9LPEkt459gyWuRiFKS4RG91rLZ1z/AD19Rh30W1WW+k2abtojwxW
PBXKR8oZOzFRLzYBEHX5C9OgeDdAjcGsEsNyWtStml50RbER+YFN6N6QGDdVHSUHj8Cqo++Y6bY1
IR8OTX5WWEZEPI4PQzUGtye6GqhBlLEjZ5qNTFwLnENWMu9d+OlwUSg3xevueqexDhCLOfZgXA1a
652TQKefiTHSzzAlUGN15NdsaPGkW1EYwcOMrzjH0X4pQDae0Vm5nXTAFML2EQmW0tMY3CrzDdzQ
TLgZGe6KjmCbKquaS28UWDFi2BN0i4Z6Uc1cWSvV1WvfcxGzQptfRrAtaIckd6WM8W0NSCm3eOni
nQfiZ9XLPlvpzihASxjtfYHB7KJpw/6qgfb54o39+JBXLXjLxB135hjPYrB4uLJQjlI3kShX4sA9
6oNd/pKZ7UAOWeBsVIevwBEJXyNgSZJJTmRL/g54ku2r5pm4AqxxaXrqaOQBuB6NHLgI2VmiF1CD
Lf+Mfk4G70fbI4tMVkFZMKjtqnJbAqZ/C7wYRVDcROzUBIXTLMfKkIXZpUAzZrBFxMkhhMuprc0p
bo9KjvHnYIy8R6e0szV5hOpA4lt/o7q+vPUIYjqbdFs/Y+Y3dAummxGRibI+xWApb2Qh1Tab9d6L
viz0nTWkTsxpzDSvptGJzoJAcghyHCgCjG+dayAGNAoIBYSWXpvdye4j/dKreFYKYsV80t9l+tIO
gzr3bTvdjUNrHmdrzzZTdvTYug5eEBWK8zxQ1lXmptNuALtxDtTAPBq9VeyqtgguwMXWt/Fkessh
q9N9pmEjyv3eX3i55cKUU8Zj7gn7jORLMAiC5NI4TmVGiVWTBChD6yJV/dEIe8njSA9D05t1GwbN
c9i6bBkjmYBrQ/nOc2n2X1DjZfuA0yVeq8zaF6UvSQSbIwuc3PhsyuRl7E0VLLVAGo+Om98WnTl9
rms1blEP61cMDux8AWVaO1haPZOiIY+chx30y2Wv2eUzCIf40gkSvOLSNL2XCI/VFo0WqQNTlN5B
t4IeDIJ8DfA6O8YBN7E3zWhPLCSYGZlmN45ZN79gmu8qamGaBUWOB6W3D0VfbnMq+yUTXo41EVFb
V6YQ6bXlpzsb39PB9qd8LxPS3GpFhmXLYgn7z4v2DsySDe69cuXUTOr9fIivGXzKL9NQwl0iYQwZ
3khBpazkwSHQ4c7J8RsrypslN5Qttgqxhpa2UJdaBUKTZtER7xEyZFjtVhNnW78GSg0TE9BweoXl
kkg4n5DKxDbFVawH5i4XLliJtNe7c+DK1YsJrnyBDGHV64OzLUQPCiYVLbFvOCEeODaVAKz0KcWT
D5NvTQEdXEx1kWy1gUHKYhwt2F/vSjp3FtWhTl63FLWIPouWVoHndXccIlA0pYmnmN0izjPedXoe
I4pjoACvjrOMT6Dni9+VfUGAlDFKPabKNjJYb5YAplp0z8hf36d6ra8LPS4XJAAUv6SzeNAvQu/K
mgWF9bu2cAq05ipqtGTloDy0clU/27MYMZ5liXpto1BUs1ixm2WL7ruC0XBTe52ZhffZmwWORH6G
98haolOG+tHDcbVjE52WY1x35+SEcpbr+vhUx3a+bEbNOxEdVF02s6wyngWWmh+l53WSqTWlALTy
WYg5gQBcW7M4M4F0s7NnwSYmBwIMh9j4MjlBe9ZbCDvlu8YzmuWeIVDvu8agtF8gcfA25iwMbWeJ
KMUWxBSBbFTMAtJ+lpJ2s6hUb/npc3zvq3Fs1Lqexafuuw51mCWppoPW20xoPHiaRLGqdLJbx8Bs
t3k0NPvEm9Rd2vrbSCD6TWbZazILYFXXodUZ33Wx7SyRtdDK2rNoVmAWOHiCrM6+NDAno09adILt
NpoFt0RjoLQWKPoXBEh4j4ltR6ss7/WH1EekxcoU7v3GWI2zlJeIZ+0FCTpo6Vnom82SXzGLf61Z
Boysp75K8VbcBb3rb8QsFw7flcP4YLTlOGo2zj6nOq9QGOez1BgTHMt/+65ATmcx8mD2YoWa06Rv
qB2tXDc6Tqr4QMtFW/RWhq0tb3X4wmS/XiGfq9j74zi4bS0OIuRilCldBdNrrsqgTHcF6Yuo+8nv
pIdQVz0ELN8t3zyi2fddGgJ9HHrtFBk0hLFYXtLfIoHZah+tCr8Aay0mM1At7S9JYz9aUfis++0b
XbNHtxiuczEhaZh6xfVK8jxyZ1yD0L41ykAdwP05VPeJ8TmJ+/xlDva4r3z+IDETGo96NDZVclDQ
kPT2oMq67JptCmFhss84auUBpl8joQUWGUUj13YRhacBT9Cq7YfWvSybcrQfatt/wxJhuru067lx
aCwMlGwoB2kS6tt25NSzxQxenKElp3GhWEA5e3ndSgx+simTMcgO5BjRuu5jY8UhD9QD2L5DW0XO
ozVa5RM1QxBfIt9Pj05oieq2DafQ36YT5uB8OdT9RIsiaKz41Q0B7txZpT9YSNc6P5+DzZNiXzqR
uco1fdxCRc83nV3fI8npQWQH6UofuZNNIO8Hzeh3dqQImiT85Zz/cth4qcNxMg0PUSVPdCYRseka
xJGEtuRnzUEeyVnkLp/CdB2SGXVgB9Fu6H8FJ/RWYoklajzvUA6dV9xNAADI58KofybjYTxUnq0t
aqmhDM+HcZG383GLbme7IIKvOkbRPvE3FJBkthZ+s3NTE48R/txtjcgUGom8yia6dnGpBftJBs2+
xTh/qDIjOjR6cLJFSjyrI9QJMVizGgOnfGpNO126EN22UdkRyEvfaA0p0J9DUot170s1LIowYSMD
J7S0uM27Vlc0bFODdrru62+y9TlGq0RFVLe42sQr7VTbva/1Nnfql1bOsM07PNWcOJb0oaMs/TqG
/LeI+0kRN8/hQID+dRV3VuTNc/78fRH365/5tYoTuvxEITZjdBlUUuCZv8lZyLb8pFOmMX3TBcBW
gwLrm5zFQ9jMLFBnRaa2eicCfZOzyE9IT+DYIkRmbIWH9Z9UcdL8cbI7w4V0QK38z6TCcxme/zjh
VFORMNodMUQo5Qn28mw2tYWGtbRKbGU7p0jMfNMmASE2dELUWWCk2jJFQP9a++5UkCySGWrp6jQP
9uFUcuqi1LNfJppL6yyPXHoxmRpPRZlU6X00yZK++6S/xjC9SUBBEYhSlfErAjUN1eI2YoJ/5zC5
MPZ1iY7xMJhR1Z9VFITrsElozBIIOy6S0U7OFJIDAA1+s7BG7YQmV4G9Avy4FHE+cRQbqyea6NXa
MMJ0L7tBx0QfEyrMu9zSbyJoauOB4DXWfp9b4VLaYXQGmajft+BLd1rVzhydLFYLRG3DVVdqWyNu
jVVhePd9jnmTaU1DdUj0DJ9qnOL7waoV2QzYG1q4XaEHC2EXT6ISYtXj/2hWbZHiMVw4ZgW6g7xS
OtMFg/wlaLdkEgvuPL8ye6O4jIzImgWx9WWt+tg+9kgsXvhFxmNC7q5f3U40LfdNJWsNrU4VDMk6
rgQjwd4e1LZyFcsjAyb81rFMI5nuHOYzQscjOblZx0GcU1Rj7hDshkWJADVRXesccdYxBpowjwvw
QlDRkjZmFOEF1WB0e5ElqD2PaY8Y2m4wb9iei/nb1ZiZrRTxwI+daQjmdXAD09LThlcvd1T85sWi
foO2afQISXGrZeKGLBSxsZvIYR9RNKgeaEG1ePUzrzv1QUIqTN7SyXeqxA9RhrbxPpKY6dZVStdV
AE3VI6gLfpj0FzUspsWcx8pjOVCCQtqmNjGEOLicQiHV6tOGznOyTThjYdUcrhu7ldHK11JjFXkV
iuy0bLCZu9jQlhLBNuyl2PV31DJds07NEYHooFebCdP7c2Go9MVoSmFuvIRdAdH2FJKt5Lv4SoiV
o/9Ze+JQm+w70gzSQwzBQeywAD6Fseya5VRI61LjF7QWlJrBU1BJjtqxZNZDU3zLiS5fOVzuLLVN
ILSTGK7yohHbsE/c+EIKHxZV6SL4TAw9ORoiYDjSG3W3chM733e9bp1HJFsbSIdTebKBnhxyf9LJ
JNJnOWf4zGcESadnYoMG6BzlMHa9Vton3XHqh3BI/Ce6396m4HSNyp4DZlImnA2Eo+5Icjq3cse6
mp/sC18gmkVckK/tUpzRaoW9EjH0dE1FuEWkjIpfQOlvhRj1i4Jx90OgoulYlbI/FR0hq/UM94JK
FWzjuAPdi94AV8CcTE+++lbZwLgDSdsYgYZxchPn84TBEa0UE2bNt08YQq2TikqNYrfu7/GJ9eEi
ToaebrNpPGbW3B5tx6kAFJvqDAwM2a5FXptvmuMiRiUFLNwkU8wu3qQvSBu9JSN4gtK1diy9RdLZ
8kbN/dilwUjmRbpjcGvFMtAXJKXDh8mIDM69uubvUDQu3NRYmqZCGNN2KSHVdnFIBpzVLufUtd8B
+jTzwN0NpGWAUMs7l1S+Id6QByR40Fu6G4IO/W0za5YZqCa3sOiveKzx8hnjyetDjbGO7+1AHys4
l2bpHNwKiyQBxan7Oth5eOmlbrQDvZO/Yg70VqmOQGGhMl2312MhddjbYo8r9LqBN0RyUDesEp7u
G6EVKsPJNhoEy5r+sm+mO1LCBCArK0Ao7JSErqdQHCi/zKci5RiXha3GiEbIGJaUbT2Sh+utTKGm
62LwIiYxVX8P1TFfWARMnBmpgg/ROcML3rcO/I3ZvKGtJtnIKqc1Sjeow9IwH1CmZxeTiLyLbnCn
yzG3io1Ig+bSqCqFgr7H8SgqGv11WSXlpijqYF0zp3t2VVut5IDvMZYaY8uxD02sGK22kBBc34DM
6Lu8y51H02iYgE48WuuJJWcZkhzLlCQg6SkvWPndHs6Gg7fgzCgZkvNGmhsZCOMuKGleub0VHgqq
iMuSs+6qYULIL+uF4xcsLc2NRZUXL0sMg6taR86OibbOaDqW9kJA8yLjErn1UhrgO7PIXAsojgtk
ncXZwER4iTyiOk150V+ljrZGEe+dlZ0BeMcZGfjsTcztZ6EuypWAPPKU1p1xG9epOnOUO97ovahR
W9uhdy29odl1bjPsCXSL5KLwJd7FMNIvwP8m95lXlPfAnKrLvE39zwr7xbEdygFerDvdiUqOa6ZK
QGOqblzjjCmZ3ufMcoHp6MVyaAy92TMs6YgMcto7JE30jyJZ5ystsnKyCiF+lnqoXzIlCcy14/rF
Ie81PLFZ0o9HJABZQsjZbEEvpMnv2PQPcnAQ6HdM18ch68DmAfE4iEjYLwRF6pCB/Dy6ZILYQ6TR
vXuGRfVOlxMbvZvD91hgHYw2FOH2yYmUuvWdjjg7zYJ0TcsDuM7K7YdTWxbVplYSpcC/E47/RO3t
vKuf//psDKO9qJ5fi+8Px1//zG9nY8JAkHKjqZ4PoO/kjl+5l0LnBMxIAcsZGsgZfPn72VgwxsCM
O+M2hJyl4r9POOBeeoJER5uxCIJb3ftHZ+MP2Esd+Tl2PI8UBS6H2PCD6HHmqemAILSjC8g+9ugU
4URtHyqiOPPqEOvAecpFwqQljLf0DLEMnUzYv/0av7u0HE6lQBhVcIA77ibmWa4Zpm4zn2MUrnOo
JJQJqkMLBmPwt4kbYZM9WUHf0XuAUITOBZ7YxLXudIu+9USmVAsfLTwJ7MxA6RBqOeAiaewttY6C
MDuYjgSLDGMnjZik017UH4288ptlAcNHjTfAl3AErl0Z9M4VdXsbehdR1Kz7xgNAC4TM0LIlSpoZ
D9dWkzay8nAuXQYWEZP/Ju/8Ot77WUnJPsaD9tevzUUY/fDKGF//wLepoP6JV2KuDDG+zuUk9dyv
74yLhxZ/LJiRGWwzvxrfvzOeYwHaNNF784+5Cv02FXQ/YQDVBVCdb/ba//t/fgjMqD/8///K2+yy
iPKm/p///oPHk/cFny6yXIwYxAB9LCf9XkOuQoTGnmpL+SsjnpLrMFX+wYKgtuSwUd97JmkHKLOm
Df1s/+CmjXr0GMXcob9Xj9KO63vOlPV9QNjWT+S8H+Sukk/HfHw2NSJ2s9Ha/1jseq1b+YJ+7D7u
ZPFshXK4ZK/KT7k1IJcrSTnYwk/rlrUqEvm1h/LDT/X9T0NCx48DU+RT1NhYnCm5SUBi4fvx6hSa
KZqAqNyTDvCAh8pc0mKMvLPEq4oZxQY/BgMLDXVztJ3jIL3oTsRV9DRM+fTqtPQKV2oazUMAwGaN
cyndNmnVJjQfC/vKQRE0LofWwbfYZ80JWgxuLl3JxYTOYhEPGdU9qaPZRWiM5MM6giJQd0sUBpSW
NBhbyIc0PUOtXJgNCJYO/MQj54SEeh5QzVS7yH6JxVxXRdpeh3mdb1je8o71zHSTDecjfKEkmcVL
M5L6vYbeFta9c9sOU5Uu5VQixHRslZ9XELTXWqj1RAwWZrcbtcxfJoSKLGLoRPB7HNZANm6yIBSm
zmVmDMwk4zm/VKO0Oll97JO5PDb3KFWdmRLPwATkQMgwjxtg71wzGYFMpvYW5x16bSiJNYcYo7z2
Wi2+0usoEqsYa+FjWuj2qsgdHXVeOHjrvjWraNOZAzDAiFeJAHI3YAJTljaRzzJsbgXaxDW8kr7d
M2dPgxXYoeZ6iFoXSKTZU8BEttA3JKnPjjq/Scg0tGwltLVkcnLMhwq1ehBERg/03ANNWU2S2woV
dGd1hqEtUmlXi96yHpx4dNehZeeXSc44CfwC9RTWo2khqyZmVKaD0tSB0W6qpoe1AZt4O9EsfS1D
o9skerTxmq5b8aZ6e9qk2fVEVDIpwEUbH6bYjVeu1TjPpAmr3QROee2lqtmNUVVMGwRcAXrg2GD6
XHbIYpddmc/y0lhwCHcJ93AFwbWxAZCtD3vsyo4VfpGMrS5EIQYL8qeTfUGjQLavMZXmogRDBdiG
WpWhVDdZ5sJ2Kjte8e7dEHpLmm+bRK0F0QOgXn8jqiwa1AIGTEFL2/QRtMWDn2NuVU3ymsehD+i/
qeKtoRf9KzT1TBBgG3J0RPOoOv2MPkkVPSPwYRDq5cimL+q68g9TO5kMqcy4e5jzthndc/h+nmDy
tuCB26HirSi15iX32zhdEahRgn8hGCxaN22Va+vCd8cz8qPzcVnrTiPWLaCr6GY0i3EERlrCCNbw
cfqLIq+yYIVTNFBP0uuhvyZabuULcnTzahn0CZZxSEVsBU1+wgcVqVWpm8VzXTjmXsyCKRiQEHVG
0mOvafzMi2HI90+mKL+Ip9Y5N9qiRLwF65JAhfm7Edhh3TBpEOCYrRqdVtjJ+r6JbGB8VdTx6eHW
T7uyGKZdVPTqEY0kaaUdqBx63x1M4LDnRV7TVB60RasP7S96XCFvw2dv6eceqFpiHAxVPFd16oFK
0dKJWGaWco9vTvOMzti6iV3W0URrOuLWjelzWptaVCyT3sQssx18AzHlip1AjM9W21a6OhDaoPMP
dICe5DkCDMQ0shBT3z3ADU6jGhuElT+3Y5Px6FRTjcxyss9LRGrEYBZdoW16Sud4IXFLbEvXSC/G
PCSvmtEJtNEaU/BVGwXGhSwKXiwmzelFZRGABJbYLqyVO3bdfkBCjw60a8LslGkV8/6eT8Czm8Hb
zdHUwJ8pqwHPsmn57YroLudJQ98AcDGCL7IkPiUXq8K1R0Za4eiCJSyd/rGgrj4PbXysK9dGweC7
umRMPRjrpK+LX2rR3GEOt/ed58XWlqzm/qpFjp6uNJR13dYNXXzIwoUWQJfQg48LyWcjWp0y0Ox8
2LnamJ/CtK9ujaQdcI2HrfViMWiKF50pQrhC9ASNQpuWiNCGkyQ1nVSLLjy1DkTKBZKFdD9wsrPW
7lCBs6abufcI+HEWPEDabcI+Q+iE6Y0r6WEIWIgycwwqvLqmdVEYeLiRQefjloC9kdWvs+NqxTqO
+jSw5IZRE/6GzKzv/y23/pNyC4ShC9/krw+OZ88sDM/56/f11q9/6NfDowMvhVQzPJc6Zbn5vaTM
8XDJ6haUf5A6nNwoqr4pyrxPDoYvZAmcXMwZf/L72dHBkOvMZ0rLYfRLq++f1FsffT0cam1sLPCO
8Z4a9kc7KJV8XGVhMu2cQFg4iDqZn4IhGO8yMXTLILCsr4X7X57I5tHG73ZBKjrgMea70YpP7jJl
+fE8Ru4cDvzJHnfDEFdXKG66pY185ycu1zky7sNVyGdEizdL5BDtfnCrNVatdyUqzx2tlGjbGzT1
QIgRTgzjea1rPZpuBtQrWcbadd2jPP3uGbj8eqHvj51ESPzhA8zZtcwFES3xnb0Ph962Hd2oG51m
R/wCuUZDj2EqdUJ910kLWJIRVochxk2zHX2HjVSx4aIsU5EWscuZ1k3hWiKgi8TeVxN/R99HyHTh
Tn2yob3If4u6HJGcmWpzOJBCdoGUuh6tZUNu31vZjMk1GeXJaqKltwslJgjcMOUhs63ywUfhuvW7
jF1DBQImfQGOmXwAg61KLwdxi29KnVcMT26NoRsuG7P1AbvW6hnYCXSQuujGNyiRxKcBt/+ctixH
dTzkJ19o6bL6X/bOYztuJFvXr3JeAL0CPjBNpKcTKUqiOMESKREeAe+e/nxIVfWRkrrkrR73oGuV
WkUCCLvNb4gT6HQog2MyEOoxiqfyqx4KfnAYY/zNK85i3XGCO69383bdN+Vy6boYsKBrAXnWD+Ds
mTsDSiURpNsYG3eOjXuMpiQ1etoJlC/hkVgeN3xGY4xWRlzfqqwHNYzbE1L/rStXDTiYq9kc430g
8mFtondyTDujum3ydglKQL9QQM8OSNTzOmbbf6a20H/GGcv5yOwYcJvIhAoDIDEV4+p5UgP7gQAe
C+1i+hS1gfraiYU4XZWF2MOOYg8NxARmC3PY0bV4X1XR9DJAjALXzI9Mom6+OAomVjCCrK7CVr/H
GbL5kmCufjkqBWgml4yIlwAipIE3oD/kdHQRUkKqTVMGyJwUvbFR4EruSqqOqw5pOp/bpn7GXMZD
/5dSgx8mxhzutRGZlcLqquexYTtLrUXUJ+6yg5JM7rTwrUYCLoqmZlEXG4FkOJITkhBvtoEJWdq4
A02T3oUDjjoOctzXFsmxn3lh/wOSkAB916bbPFukQnpdPYIZ6T8HiOBceRWV+BKlZwCQxOP6wj3z
MAC9DtJls2uVfUMrvvctj2+h9+atcFIEe5amLEXy2P6HnsbTbooN6ya0mImg9+TKKsqlWwnVZ52V
HeOahuU3l6DIH4cgSdYtyWSBsnMQ3Dnwsp5tT8xXxRBNn4wBVY9CsRmyukq3GiKO33EJ1O9jKx7W
UUhIhdJ85mMVKvZJtwz1skSzYux/TDVfP6OmHa6qmZmwHDXtLJ31X6d9+RURvgCx0vTroDXdMYrr
/CaUL6LzBBaIWu5ESJPkxiFq7EdhTNUDTd/uc2iwNgH/w/wmlJZry8oeYRz0P9BRL6/LxGZR0vjz
x4iJclyt3YIyKG8AaFm4kQ/2TYfE330Rw0TubEc9ai1qM7ObztvaCNSjSaHqIoE/9ZGEigqSlkgc
5opBfQvxjir8GHwskpJeurAV0y2WXNmhUY12N05lgbR4nMxXg5yaL2WjpXcTXTDwSyHjoyMKeRyz
BBf0QcT7VgGv9ccAfTx7jOvnMoP5zqpNO3AlRFEPOgCtS/pfAGcdw6zQRTRCaXyRqYfc9NceKab2
Oa4762uMnF0a7sEzFtY+plVQbEz4xd3VVA14nA+Asaw70kvqa9Y4fdLltFTXuqhYEWHV6wocz5Z1
aItVaxgeDRNweNu+K647BcWuZYUdLaC/rWi0WyWyO83urmmP53w7XbUZxcmV7Y4m0JXwI4LA17mG
d55w2UQhCjyH3Eg/NbZF4pEF3aazpqdY5jBs+u57GhkAaIvweeqsiEa8g6qA3pWXKu+HDc4MtHgD
eKt63FSbMG4u4EMFW2JH/Qhxwltj7uHiomUjOl6GiGEhZ3qleWWPSNAcHJ1EHrUUYco4qwp4pzBY
D4htZKAFR8tHld/GLCLtFRLw2UtYzng6mPQJd11jTT7V0rupcGOIYJp3kZATXTVOMmydiA1bJbl+
EU8BeGBPgqmZmEgwdeIgCq3fo/YE8GVJS9SgIc9u4jDQF3qyi4Rb+pQrxcVgx96+C/WPeL15ANHc
5lIvPJPmN2P/TO98cHybXjRedTNzuAqxQ9sbZexuHX14LFRQX3aNgUuJIbpDOHhw1+GXp1xhDiLL
QfNsqqHbhXbInccFLrd9xDWH6nm7QV21uoNTjbRzmzbbsO8iuiiYUADSGR+lDSp8MNORpD/sqfam
6VdPC5TrO6NDnQllzcGnIAIM06Z44PaWSWnRrG6JzuTW6ihwH0rOV/T5OURQtU1LEpqSfXVlZU15
McwBrTMU6w4GjLO1GUXsqoZ2d1rBFWQFTq1uH2mijp/mwUz8OkF1TDboJmfICGjqqNfO/A31MvuA
g+d8XyalAjnRePtxtr1D3gXThzg153UfdNURuKTlO0YGPc1J+1VGj37TWKZ1S0mIClEw6d0qrId8
JUq5rbQ+32heNlPIMJfswUwekAFFkF9Mw9YKJlDXXq9tq4isogtRZtM17vJYDIc4NkcTpnO/DjFa
+JzJUN8BX9AhUCuYhf0YbOAEW1fKIy3HvUO7y9tRXuvVPB1JvABjgp2J8C9wULS3AIFFwexe0hHD
Cs8aBvpCGdXBNQRU4CPIph7KKIexHEdOfZHNgfm1o41tQVUdyAKNIWsuoilMpZ/oifhRQgaAM+Ri
brcWiegPc0USXpIy7jo9s78CYYjj9YyM2CWC2M1zbiYOVIDG6qne64Ue2l89tLf3wCogZQJ9b7DQ
HfEaBWPXP6lEV7ifDktcUFa36Ddna/RbC7WRiEFdaGOWpatgchOX5ZdHh9rs60uvapTl11htZyuM
ZOI9NhNB4yexsm8mI4j3SIeWTwYeIo1PDwD0n7aYtCwhUpKY3EOZPqO/2hT4XQWQxhAOR086ANwY
DoZKtyJtuHBKTuGXIsvkuqQjcFem7rIHUsIEN1jKvKENmtiNYgSeotKGchdrd/SUqev2sRmBHkIS
bB0KtOBygjx6iWBUnsaym0sqXEySjhLbauqICn8GX1UMLSKB2/Udpmwi1wbuN8TJsPbxc8QsZEMY
6nwcUxzzVkvAWGyM3krXCRXWg+k6xWVWz/PeEg3cekVxkFoRslc5Do7BOrIbLncvV9pdgc/j59jA
sCXMiTQw3SqvEXVb3sKrHkzNISyl9rccyhRHX6huSLiqLuGJV1X6B47B4rtZOqpfa6FD1Zgw8eiE
i+lkXvM604KIj3QNvxpqlIj3VposfJHX0y5EmvACKRG+v+sHFN65yxXB1ldcwiE9Tkv46znqq9uO
2cEANr4CrKTfy3ycXiQwpx3OVeC9E7r/ejw0IPht4DUrhavDITW86vadJEJ/nUQAOJMkjSgomY67
WN79qkNid2i2AvCt92PFWQIRAggyYJ2JGvDIqogh9HmR6b70FBn3sTTxo9KNbzIpQUrRBo5trinN
xlWrK3N11dcGWKGyLK7iGfCpELn5aCC3Pl6VIciIizqKJEAFPV0Liz4BxcBplzOF+9CL7RtKvQjm
jjlxQpZ7l1zc8xY41nSBe+ewrqtuWKtlZoF7aHd9WDsfNdudXnIZCjR9C4SLsWthbdN+JN4YVHbo
OhZOBHiWBEYCo7Wwr9Ao+LpMfQ2+DZjWEiONxVzdwnxc5tJbwqWUQMrLbTQLUcn/aJkpur5jUF6n
pi6hk8Bc7HVSPVoi/edw1uDg0pvIHmuzS51jC+Owv6yCIWSQYkhPkITbcWOHaST8rjSDDMsuM6Ek
jdYv8gDWmg+CgEE/X18BVQfK7DooYiM+3YNmmpf/IyCQCtaiQfzIR0iQyhVocKSrPWEhu5OZY8kp
SCxViygp1kEQ8cVh4anNyOJHg3okhHJHHRHEieCKNEbsyXpY2pJiIsIXIKMK3fYb+NC1n3vlDMeW
gFmivv40JV26reM23nU9t5pAO28fzC2BXFQ43ec2zh7dmrh9HnWEa4bMhAY5xZTWlrHz0kHGmAMy
+Gx27a5eRDV0NuxtisPADu8C2AJUrLNDa0v1bZw09c2adO5kI0MCokDKbWu2sv5ABiAvEfBE+Hgg
2XIyOkkFnk5fxlE3DwLxksd2iamLyAP9kbf9QG8io3UwZUOH4VQIortJiBYL1Li5s9zb3Ky7z0Kn
vGkUlIvtBqUUYRHZlvqpTFzM7LwWLsEXIyGRxwGxvG7dGFJmYI3qWxsgK2XKlog0sKzW9RFvZo8s
4F0Iqjp/CXK/QjZtZFQWweaGqHxlx9a8LyLOoqqsqIYYA1t99JajK8oputoTnY8sN6qHYXLlpT6Q
3jZl5F2GeokgA0ydSydk4GoOrh1gettXsug/S4v8pR2meCeXzNuThPl5Sl4O2J/MDOGGF8kunTex
nEsYAUDjR7d8aruWNEfYWD8UFl6xQ4Tws8UvLQCt3J7eerQ8igd4ErAwFMoQlxN96IO+bNWRTJaL
JB1oX8XlI9yDbjvWeeKs4GMYFNFjMtIlaYhH9MShvVrVrcAUGY5twhVwOgPLIiyCJccG/2hKlirB
Bvm06TBUSzIIwXa6mENnusKPVl6elqExkvqyvCuxHztturJCMk2zmarbU6ZdmCyfHBFX39HJWKuc
7CODur3PMCLzM+nIyy7AifKUlmmhxjBYFRkFhR6GfimgzLGctin8L3+IopdaztPVzHYDIA/CHpDX
SA1ChlQNBCKbd1WJbM2KwAPEluQq7JQ7fqi6nqJI0TLF4SCox858ES1MZA3g7hJteQOlD3phlF3g
Bfhlp6mNR1dwh8kXtf4ClJ4fjrl9Y6SO/ZGLRkB7dHpK/0lNJWa20uphNi0KFHY7VM+YkhjU+Nvp
U6GxzQOjzrAsYVGAgOBYI5MKjqcMWZMk1hLv8BoZjJjflBsk2dXMEWfqPP6UN7sAVK/GlJpZoSLr
oAnth4CORJjiakxflnNJVY1Iwd0sSzOmZFRapORYGAd3ArPty1JBTKlspB9l21QPSqd2ASuHWka3
xCgDvOgb+jecW6FoOdw1o/muMk89jmEt1zXKU5eDyzkL9I8hjOyqfhaFyYSkKa4KJ5YPIE1SxIQ9
vaznql6O4SZQzQWuYFSCvNgl1gDQNyMPWk2owXPRRku1cagAkyGRk5SPSxWec6JrvndVoL5FehDe
uNAstnq9rJ/UIvDiJFplDp+Dp1R2OIUVEuUORESL9C4ferJ3i2vSQezr/nQ36ED9jh3YsxuXI598
n+JVr9nWjRtqNlfFgF5M5THCFUI79wPa0L6X00V3FBGIRRriR06i35cODNa4YyIBBWSHKRPF5Wx2
xaVtEDzkyxxghkXDpxkQPK5nRVA0gL8yrLD/PA2EJ2VKXUSozLjXQGzvAs6xB9XQjI+cDOtUqLP+
qRTTQ9k4SHiCWKsAmEtGChkNpwnwb62hBSxHVsjSYOpagsycjb1Dj5Tqk8rYFJPo1SNdSgqDA7U6
Mw4I0VoCFtNB2MagqLfhsmfxnI7ZcekskLFPF7Wywi9kUxNYUSNf4rgG2MBYI3NTkyx/Kl2iJfg4
pIp90zOYiCjsop59lHp0H4TTl8TWJmsN9+07Gi7q0cjGPD4UkKyOQ5lRvFmOShPY0aZOzfRmlsAm
M/A8VBs01H8rj/shIlVlT9ZUBen/Tleup+v3gDC7Hy4S07uWV4e/m7Jxca3DvwAFpSc0HQg5qmbO
DknBJouRbrgx3OKx721GbXY182DIiK3Sp4xBmwmiUMA+D0Ql9O26cQq4lIXyiFs6O74eNGC78FIJ
J5QCP0DrDaZKx4RPMp1R9qWUefrjaWNOOUoUK03v6mcb9OhdyaVyKOZ2/DAa2rTNQfTv1KDY0LFV
HUN6uFjt2qxsq3TRY5jxArkqnZlIGHbhdmzSlw7JHWcTNSQOpwKd29DfNMgIMF7LEeCBdAYOfO52
JHB88XBws2TYd9L6OtchcjBLBRxPvnLT2YBYsdLo5LENWvUO1OJc1owqt+64eBZDf0do3PWWVsMv
moOdMlVeJlW7t2KKw3icdvaN67TGJmwHWqUWR1vkEXy3NNEhoipIwo1t7meCgzAoyF1gdh1h86J8
MZTVQ9dZ1k0fG+MnjoR5+3ZsrZ/DQpaXlcDfIIkAakPw7/eXBYWWQmoykeaITbHCdM35OJXkYgKh
lhsNuRzC6yUQBUGq36ct+GRBKeOYEvOg4UJp9TTZb7/UqSvxe9cC3SnwO8tLudar3kiIfaLhofe2
xwCyYqF5ZrBuZFddzoPW72pa22uy93kzmSa1iaCjyJaUzK4bLZmc1ad3ycCiOsl1dHSav5dxBugM
oZgNpyyBoVarClNWW1u//eZ/yFR0xBGW2ccBewEh/T6c0E5SFUIy3YeaUR0DwNFL5X5xuUiq+jZb
iq+zCVsbRGz52EzcIsVQkBd2rf1X7+W/tKl3MG7sOPLD/3en0leYvT238XPX/tqs/Pljf/cq9X8t
6r/LTJo0eU7z+BfQzTXpSNrQqWjeWYthOi23v4lTIEoJFowFXsVL8C//blZaAsc3lMCkuaDTENT4
Z8SpUzvy1x0iOV5Ak7FHAGAseLzf15kNOIYMPe73qgj1tRHF0BHnwvPttn2AnPQkSe9XpZrbTdGN
no8CdbMaxyk9SqSefNHKe9nL9EjTPb0aMSnsSbFWrubA5odEgrQcnNWk93A3sUZwWcW8tcxcrCGZ
mqA+K29benToPKfzfNczbkvgnuBp4F8mlkw3euWONOp45ilQS9D29gW03HWSNg84s8GbjRX9IrU0
9JMnRyvFOsuXO1MnrlC9Wx/Kvn7QZcQ1ZYMbSmZb2+SB+xkQ/l1i6k893AN+tnzIVPwC8xCteoXO
DvjDW9zMmyXRXtxeqZOKunpw9KW5sjgFDBqfVxAVI2VQCEye8G6DjRDSxNkE0JD83sNts81NGCvp
i5FqYDkchlLJulmLil+a9QyBhZI+n8AwCHnAHq1ZBzX/VS94h760oMgHpFFdhO1nYhH3wFpYymkO
f5tat7httpvlJzFcXWo6HdgOgyA3nBiCMjOxPW31+TZU2a0HvWhDwZU5CWf7wrbAM4F4IG+peCHK
PxQp5vATrCyAYu7CqlfFy1RUal+ZteHbwQTz+tS2AS72TFKPs1Pt3dOcbjc4cpc0WfH+PSV1SPhI
5P8wIq2RTb0PZJASACIicQLblIih7QfJ6JkNDx1s9yB17f60SEjmkGewqmZduqwDfTJvcwzi/Fp4
9wMCIj4m8r2fC/u2R/WJvlxqHRBYANOc4P2qwnw8uh73IzggVlHLfys89zpuqMBUaml79uD6nABY
4GywsLosL/3ctq9Zzy+jl0LaBkFAVTh+MqnAA/riT8hAgSLUtWI9tLKhwK34mXxxFtcpDxguxQNR
NXBumvrhNN85qdOqR01gCRCJmyOWjOshpK9oX0KWkdlR6OELm5xVDeJ5JSNWp3RZKmrZCyG95k9Z
xB9hPT0BW2D+R6IuWA/xNRHHARDDPfq0IJ4r9onrEgsMJK9X1BZKn7reA3E4HhXovbLhWEyS3Xga
DOT9SCk0/tMyzZ8oKdIJFG51xPLc3iBmWeJR3hBYoMFxlzcJrQk4e6tTxG62Zbmdc2MJLZVYnwqD
0EZ4hzBqLvBtG3chasOXuBDHyOPTAU5dNiUKG5fxAMwPJRdWGbL4NBeL9IroW6xNwUGA8HCGCkCY
bQT7BHuN+LaPsBtfthewLAqIS8lihBsE61DCMe6AIImc6bYiLz2GkSh2I9TvTa8v2zCVyj/NrZbz
+cDYLh3UdTlCWAJFSZnbHBib0yo/NfhUWeO2hdzIZsozGi8Y964HjeV8WgDLCmeL31LFKHbmxDHm
9exvCwrd/jTNbYdSWFuzjJDkaTd9ogffysUK1gbcBx2SZ+GBhhGjRzKX2PETfHemQE/hDfF+nsnu
Qd8s9nPEP5eiVHAUNTkPvKfx2h7tnRySJy0ECK+5tLSD1EgRyWNH0MTW9qd6tZpt/XJyobq5Dous
yEkRAJjy9GIJqpIc/SYOBx134Xi0UE/LyMwp14MtoP9uNabju60w13VNPaAymvoAMIEyOMwuWpe5
2AuFwJ6WhRyKoc7hNjB1motJWdAZt5HpyR1W3bSmWw4T0uKePhWfTYs59ocOThhbRO1B5fMPSnc/
zybDWyALy6btY0rOlCXu+d3RB1T4xLq2rVtjWixzQGmS76vl2sH4eqrGcttAs/dTlYl1VJEwjI41
4jKcvkBVYGgmdsBprEFPp+s051fS0vC2VuHgeTa2zVqTwDazRZfCzbTgg4EKwtpRVbaTQfWC/uvK
zbtkc9J+C2POE0vLYtLj+lkKzd5QbcDZvXI/5wqCUKpFH7Shu0ZWM1mZgwyPUzyS2Wmk5EhPdpPY
GOmAtUUxajg0zNn8mNoZODiHiMDZAD9tSMznOnky8HZfo4dB8z0Wxj3F04w4dSiTqymkDx4Pgik0
BYjrVQBupdskokpWkYrbD1FoOdgQwdlHwQjN4566dtriHI+fULMB7VvqvlNhTlkG3TetVeo7grbP
ViwUrS5zTF9kZQIf4pSYMUPm+EehsKjV1svT0YMzTOvWL5OaPQ/vU1uHXEVrQ5fBlTeoGa88sxia
6xSdRfeAh2CT71vco7WHCe1cP8L/KLsESGG2q7rOqOZSA4CFZ/eOMW1CbDLoXnSED5Hr3P8Sin14
DRhaKvlncY3loLOBnxZ4LM88i58zTzNmC1smSoIT4g1z9IIwIxXMQt534LVZVuw6K2alv/3cc/gX
8ZQFQEounHdwWeIsnvIQAUYcsOz2+nA67NiDZgzal3I1qKL05e2ngWd7/ZUuiYJh6WCi5NnT5iHU
KDYU3T6bWCBLJOCl6EeR7ouf3/XfJOCdJEAiRPHLnLwSwFv/yL4N3+ofv2YAP3/m7wxgQSti9SEQ
KScNOIX5f2cANskBqEP5k+fyO1qRpUt2gH0xKYK5pH//x3QBWYyLBoZwBrYZ/wytqHuv83Za+/Bm
4M6QWCAY9nsCkCbERPrsVfsJc8GHNmmLEhKHCTN7xGjGH90aZeCymj5kypgphkYEVcL1MCQT5RZB
O0w9sQjTwcB1OeKsRepQORLDj7F1tOV2T5A/Qs9tob8WWA2v6g5wjka+aiIBvqV3CWLPFCGdMA9W
GYNIPZyY7ONPDBfAk+ssoeZLKEPciOp0YPlBktdH+AkQvhWXu+ZmUNejGsaHR/97rLgGndxE2Wy0
kx2gbdRxzdopD6DegoPS6vau8ELriILeY+JW2kOc5dw/VYEJfTUWO8RaQsx/CZUpS5Q388ghkY/N
bQ8rwdbQcS4CvlSPjFv2err1vDRaT7aprRKi/50I0xcMOBe5aK9V60KQOtkQxrdG1ZZUnnl61Bu3
jjmKVey2Vwj0mqvOIMjQ5T0GU1d6AOIG6d6PsOX0y5FLAF0rCCoGdlT8I78Ep3hpyfIhyFvDn/V2
xH4pfCTAPixySatF4y2d0sdqQW64Sn0cE23+ihCvWIMhi9YpLOMtCpvg7mKkq1zvfjSDTeDSyEiR
uuYVQC7a/GqvWpy9Zxc33lTTtm2f4jvUeNlnRTL3WR9NYqIl8q/CwASGQnBG8gNbWOQvzVx+EA69
n8DSji2ewt+UhfxOCZcDcn1AdZE+7AY3WsSPB3uPAgdUcLutbqY+qh+sVN47Tax2aqRErzcTkjRB
6gLJ8vS9VzkS/QT5KZtLSD4IHXwKrQB6Yo5gByHK4nTnBd2zJqq68N1KmLeUtM3rPK7Qgx6MaCQ5
ieBrZ1Hx0dT0cWPWRR2tDWXeNVnrbRsZYKBnRrQeF1BMsrQlowzD1T4fK29Xn1qWYanrK+IytUp0
m14UVGt1behjd7EUbbot/Gv7E8LC8YWVOwL2RNuvG/z5fGQUMK+2GUs44fC46pU5TuB/JhzLDiqh
zmrbCW0qiBaztsO3QQUvk+cOV5mBoDVtIELVDFGiesWFD2gj0T+ejq//HvTvHPSe/jahEd3Dto6f
2/9RL/9DH67Ln+Jvvx76P3/+70MfCi/IBlya5M+qDxf334e++y9dpybEqX7ObzQlxF8L+i0ER+x1
XIfg4v9OfRDlJqZREpS6YfBXZ3zGN/mNS/Tza3REWm7DWV58XyAtm8uX/1pZhvuT6ugzin06KpRf
XvBkvKFKfwAastQR94CSj4jxb9hID3rKyWY278RJSynt1SsQnaHYwzcb0C1/fwWFKFApwTLsVT1h
92s9TF552fQpvUB6TcZizF11a68MCzTZg6uyDKEnGxZG98ZXi9rCjG84PuBXYtZWsZLbFpPt0sXC
IEKYAnj2inB6rfV0yUT5vLQsY0X2XUQrLX1MqAUs/zpZyPrQtm1mtYtzeDbaZrK9vaWgTNGodC5J
cQuofAK62UqrGxMUY9r5k1l8plOxqlkT+xE1uhygNPzXi7AbXDRb51t0sBdmNDUZifyynRC8Y4VJ
I+8S0a5bTp4OqMICx0DpzfG+6qa2aUL3G5qGVKcSfeU5Jjo+LhZ1HsrIEVYC2bofcx+e5N2oBfdJ
NdSbtMk3fVs+cl+JXZx1H8LGvaBE9jTjMYrNtl85Q7YDWyFXQ9tmK7MonvPRErs0gRg4ieG5sABK
ou98WTSDTbGu9Eun4WH0sFMTNFES/uQq/Pdweedw0XXsj94KI7eIDMTffztQ/vqZv04UKf7Fr0BC
CsMrIAmQW/59okj3Xxwyjr2IBiAWcBJL/pv1gsoAcl1AE3kBQTPB+veJYlj/WtjDVJeFQzWThPif
nCivdrNDZ52WMoIFrE1ajL/v5nAYxSxL1e0No0O+DSFOuBT4vHiXVmfCzXPtuqBx3QGM8CIqC7+M
1YfXyd5ZGmQv5Wtq64yPdJHwPfd1qqpw9vp5bHdDZ/Qbd8oxy4mNDKXXON//B4/yJKVy+kkM3dmx
hehQr+u53YJZJzbJDH2gjgk6hBZO9R98FUO5ANXwW7POTfqQTEpLTiiUFRc802jO1bqGIuC3o9u9
44x1xu45DaDJN1nCZFHY587QY992aWYzgF4ceKt+Mm5RT3Zext5ZA1hJfFcR3i52mX4pLPXzUPj/
JTD99XAKassqRgzgrHPYIrEbmGXb7jRlITGTjFCTdQTW/unE2QbrEjEMdMgxQzl7ShNKs+mroEPI
EW4ya7NokLYYK7ffJGUOVebtx8Fp+/V646NsqiCUAcjdWCbnNDC7Qh0o0lsw1xMaYwgj/nBN4wX3
ERSKsvzCCZDOePuJbOVXTwSNjz4Z7Hz9VSKHiFgyIM3fLRq0QJoCgGGlABP39lOWYfolcjh9l8F9
DaYKM0fbXLbiLz1pRByJHaq025mwsVampl1SbLjBM4dGiIDb/vbT/jSKvz7tbNIcS4RVaGfdTvZ4
zQY404Z9jiVMkpYUyz2qSmn69PYjDQ7SV19ItxqWIHk5C/LsKJui1JHDwLbTI8e6QUg7+xyKjuRK
zWhaqpCss7pz+0n6VQYc0QESdyxpu3dhrXY9iPBNN8KLrwe3fB5HUztMjuWtjKCtPs71tECuwKen
NI/ffu+ThebZzJjwIuk14jj6mngoGwrwqmUbxUMHmN1a7GRp1dn9RtPoyNMFqfxSApsxGb0N2BHr
UcxgtzpdlteYbwHVKkPvRgf1+s5esP+wNKl/gGFgh9v8b/n7XxZN4mVOOttZuxsxNUZXyl7HdTT6
lXRaqEFh8wmls8QXg4N1k0Ka9TgWSX0J06dPybzJGXtRrFILnHk1FYCIdcDa4BEprBrhRNRl1NeG
M2uHmWrrGi1a9OFdm8SU+v3nboi1z20vA98zY4xTLM3dwg+NIRfXklhnPLaYKtHPywiaAht4YmZf
RFb6qRskhU1rwlgL3vcWtGtMa6C9UR5AnSp2MceyqGePoLkvRTQtWhFVv0sKZPoDe3pJJ/OulW2K
v0yIKq8TtTf85mL79qy/3iAoaxIYsOstz3Hds8UKE83ubKK7XdxE1xpKcH4sxUGPx/tuDgCodABt
/oMnLvZ1iG6SiJzzML167KU3p+2uDoIDpIBNpofPXmFd1maByqznPLz9vNd3O9ANThtkkgCVQMf5
fe00oQfrP+vaXTJl5QqA/HDAKQr9H6Oe3rlwXy9TiXqos2ireEt2drZMw46KydArbkHZ2xdKq/QD
rBn3nQH841OAohCmmEipnE9ZjhhT3g4MoObUoBwr19P2XRXKD2+P2zmChJOar5GU9ogWdZAGZ0sj
jbEudErKa0CG1Rpgb7J1RvQcnKZQmF01LiEFC58idnis5ZfaCHfKSuP3jiXz1XEKHghhLDRjkPlB
z+f3+asqZc1x7zY7CwsCWpZetg2GpN1aQxtL2myzdUDE2NvUQv3I1ODepW0ywFQS/VU+z5iDpyp4
ZwbOJWxOQ+Nhr0zF0/SIWc+uFdQYNS2IzGZXhF1xELW98UQ3rGb8D64DBPX9yO3gImI/haamNt3g
qoZ9PZ2ZtScLRW8s+5HB5r5O5bie5+ERVXHDr+K2/DgVHRzgNrb3NmJ8x2LKrjEpeC+4+PMHgMwD
GkaBmPrw74Ma6LWXT7i976xougtrt9x2gxV+ijjF/LJyk3XQ6MLPAYtxY9U5shrzNxm7903teIeu
DAJ/hGW0KOR5t2p21T0udD9mOyiOpqSTOJThRLc/0bgr2gw0PKZn76zOZdp/v61YFr98wdnqHGAI
WdBFKP5qSXjE9rE4glwq1okm1m1cc8h3lIOTRByQJVmkjLCBePsVzD+uTHomKLRJA/b/2XZHM8Ma
JrtrdokWtSB1M2k/EVZ9cJEBXGWeAKHbj19cQ4+em9pvux79FmVQQDUhSmKBtTUEBl81ZL3VEOuQ
xlyjK/2IB+4oPOPjlYT6jwnhDY5KF68HbPREotaO5n0pJWaMem+LS83Ws/2s1DcADx+diQfBkEGi
ZPCa94QCXoduEr9kne7Bot1EtvT7oqGb4KYBiIxdlWRfimDn9sjDaDPOFvSQzXfixD8c29D1UScg
rucXnzNtmgwZ15pDZ0cB58WLZcCtTT3aGuf3zG2XjOtsJfEk5PU8AH7IN5xt5ioIO6R3bVZSHd6n
uhl+SaDAgYmfyCbsCao3SHRNHiHiRO8soT/cvmhQGA4YKi4mAu/fR7QNMQ8KErH4Z01fg1Z+GN3q
TljBC0Z2T6S8zvrtJXuKPV99q40Kgo6Tsk0D6PcHwjZsxjhmyZKGF3dwaq6NCb/BRSvGN/v5hwjy
exVn4zqcSoIbC6RA34T1wr1959P/uJhsOp0A21zrFW4s7trejnr27yBVuxalS/MkAuaLUA7KKVHy
8vaX/+HSROEbAB2FwoUJcTbJjpekIbKBTPJUAzUp9cCfEat6J0f84/jqVDJYSQzvK923pNFDpVs4
H5Ij1z48zQhnoMQDM4Snz9DAYQp7q1trU0X3IoDjRjUg24y9djEjZP3eGfmnPUQ8wucSOUvrfLZb
iHiGWYh6N+lW9FS69BRA44TtTRPrdr4CAu44vur4BRCdgA6teqfKbDidGDegruxGKWifabjqIxPg
gNG2nb6I2jTf356bP7wm4ZKNUt9S/Xm1AdGqwpRWWtUO56n6FnMwBzqdG1wkdUvB69/4yg8/F/qv
KiCvyxQSw0zyB8GpAlDjbPkPU2fjW4AGk9mDcIhCN9w29XwFfDz0w1zX/LLJix1iYHAIMZH750ca
oCzH4TRziaj0szUYaTJG+Mqpdphx1ltA5P3GaipvQ9YQ//NHARpF6A+XBSHh6Py+z5Habsqqdqtd
Owf5i2VO7u1cREiFa454b/r+cIgxfZRFCBFdilpn16Ax45GB23y1A7cdrgP6vx9zVNo23G7zSow5
JXIVTe8cH39cM+TXFtgFHS7z2ViiZl6gUWFXu8lYEH32OFA3z/GNFUbzzqO8RRby/IYg0kCOx0UE
FcDc2bL5X/bOZDly5MqiX4Q2xwxsYw4GySCDMzcwMklidMABx/z1fZCtlqqq2yTTXhtZqiyTjMDg
7u+9e88Ncqfq4tnkxjlYbXYesTUNXmlngOIloxLnS0NkrceZvFjXdj9g6W6bbtzOo29L0qxcHqWU
yOHwCBCmeLbICUs2TZkHHf4IDBZkXtTJB/Euxg2uLhcPfVIgA9K4sBgW85Vs9KRgSjZh7w7mbrAF
Lk/XSMI9vGUf+7vTJBnzhgRQTGcROF44o2vtMlOO3pa0scR6xT+Vym8vo1mCj5kKJjmNSYOavUnz
JnnSBXTyxfYVuvskNaWzNYQyr+Q8jsYeMnqvb12J0ubGAU0Y3Xsa09KO/28MOzk0OkcL6YR5uSlJ
3Y1vAr9cslpcu8p2nVsXD73BdPkKdlx1MJscB9sUN2D8wiR9ltqzndXYOVV2JBglRsnYVbgYJ4gj
xD+rqWyus55yEpVtCKp6j38HUgb2tmncgL2JiFE2dCToO2Bs3ijpLoerFE30h0/AFvDWqB3Xc4CW
5wHnh0F+VKvJI4eZ2D+UKRDB7WTUoX8RFc7YbTf1cXfkEDvu6gCEN8qvGDo7/NqZAGMckfsSwW+1
LaKl/ScgzxE1p93gKUvqYo0Rt7LX2kl65r5KucjWunv6vLuud9VLpKzitTACcWlLbyB9ncBbDKbF
4qw5d8W0K2u9G1FhXiKfJqqTxNt8xoiEJXjY5GHOXKvrr7BjDAgr9UeWE/Dpdhaa/Wy0d9K2vxzb
GLZMnNBhOQQqezimt6GTensnJKKCE/O8woATnzRpK59+i9fG6SY0f37/MdeeC/BjJIJ2nPBdFs8L
Lt0jp+zODWWzNQXwaaC685r4IfMUyCK5sQfuB9VCutLEl49g4fauYQJrx9TCdDA6YjvI12OWdxwq
GK4X7FEbrf35Pi9GOD9Ou0rnCU7inJ9zukvj4IAEGkdrM4u83o4tdj0oh8RFkw1+Guxkwyw9uING
dJFGMm7NIUh26N8IvWJmTqDzZO1njq6XKC7UO/JFcV0mPorgtvbgs7fND6ybcm20vdoENKz3qBvc
Y1OEUB4xLx1tkRK3gZEUMUl/xTR+l7rK3OXu9CpFV7+WaXTwXech7aZXFxIj0dohjboOjKlnxA1v
oAyOfeeT82NgpUAqTpB3sFjHMPl6cRWgUcVKB9sAemUWzpuEuuGSNkZ/V+Pju+iOMeNg6+sWBhUu
5CW7zCi/dT2oA7Gq6SHVUh5KGfQ/jm671ZQOMx2uvAfRMmGkBEpiU5pboomjbZWG7WNeBZAyLR6e
F4kSaNz4NXUEWzmLRMa08Q1hSX5bDzxl2YQYOMjNo+jiaQs9vkKTMQcn/oAvmhdiG4GMmPR1MA3x
oN+mpPF1jRcNrjpeEm01bwZpELijSSrCczKovW9Y1a+RAGt1sPPC6jYyaHwsxhXz7Wsy41E95n7Q
AKOYete4oj0rNE3aOj00DVeKTLuy2MyB7B8Tuvp3VpFZj5Es8/RIOEWzdcMUZsIAJgT/wTCv8F2N
IH+0+IQ3xHmS/q6CVCWKE3SL5lerg9hD4hlX6wxcin09jhq3ep9HPyHN/Y4UNk9SfC8OgnkKxifm
TPKnUYt/dJLafC/RMm0o0dxzWFrqLQ2xMepET/uW89JjQIDcW6/5OZNRELvdYruZK+rpdCydo+Xg
waMLt6h8Fk5X23c8Cahf69ckDupfuGLzXT4a9atfW+khg1eNI3DEa5pOQr+4VY3l2SdDdONFLkSq
bta8HL9thLnAZxd7WHQzjnvHrl5oUbSQgcu2YbPDhN/LAxHn/P02xeu4WO3nbeCiFyLRZFEZVsJB
2SwZDRKnmBTLM2gMV8RNJg/Qv4tV5TedtdNcTuMZjSZf0Vd5mJyA8fBRAaE899bYDTdxhGuOdOlg
Uwlk7RU6/msncfipNqyG3wb3vrVwmHK8q688lSTnbMA7R+vO2tI4c89xw6u6LQnd2M0dNsqhGh25
930/PkPc6v21cglx5CXClxZxd2nCL1CWELMoIvjPBszBvTM35qNOud5plpPFOCEuDhIuqtGQ4Wzw
aN4rt1Gf7lJhrktvBqGZ15gAubLpwR1JxPOMbrwzG5xbCsPG9dxrXM+Tal77hOs6+z5GdTNGMDZ3
CZe1BnZ69Rte0YWt/goH7Z4h/RoDKZNhfB5hmitO21JOXzNJIgidlDXYOLIIe4uma5NtWW1IkyGv
BUsL0N9ywRIEXbdwPSphPipC5s8pqcxPQMYIK3G76t2LcT8QWUrsimXMEejXgKOd26GijtsAeEcj
IJIYHRgJcrkOTohHNDAw8ZYxPJTfhg0ljPjcIYjCMhy4nP9LRIhnx66LI4EzWLfbkCbOJs1xCMAI
4C/8Bn/F8VC0m2xmXLuaec9pY0EXIGURKIff41SPHXdNmBK+96ZdnvIuUR0zF8t9SCWeTeQR+MeH
ig9ZuCK/BG2jPuwsAVARzoRhKiBh58mTuDY1iPnXop7Hu8DT4AcWA3m63G6LWMJrF7n8pV6c1GhM
ph0dOxAEHDKSs6O5akGWTHciNqYfMZNRAqMJ+yBN++hioUU+/kZee/bAT6zAc3OQHp9+AyKgrqI6
m8HSJ1tDQozzFW2+ddSBxljRb9HNihS7gZQHo8LJg/lbkqxrYDp1QI/Chep0PR1l3+PPTzqepNmo
G5Zez+FJY81KzkWeVSYQmLm6M+yMJm4/FdxroTHBHkH8YBMmpfanQu+I+VZI0jTkUP+QI2w+/7bv
94Mmv6nPum7Nq1ffs1rMP5WVqWbtWeWU45xxu28r6DCwRj2SSEMpLovHTq73Ao5gs0JTSuYuKVaX
sBWsZr7Xf48qqO8hNdD4r0GdtZiN30YSI+/NNojPoKDwrUIPR+oU2EfWsbDZThDVj6URty81ckBx
3xi45XvKpyUyFULgDydq/4aaONqpLmpYxKAa0jdt7Y6BsB28Q9RubyOp4n1fFP3B8SS3hm3z2m6c
vFu5fpzeeY5WO4WT6qlRPaRf1NhtXPGftFJqE/XK/nTD2N05qpjXyiFH2LJHtIm97e1NcAcrJprO
JkefpVatLaeLKZvxjkPIAJAvi56tInbI/KoeiAC4IasRl4kQwETaptkMXZjdgqy5El3SE2OkGn5t
7p3FIM3bxIdk59kz43WRGjcjBrJzCYTmwYus6hgCxI5ZdOUM9ohhY40q90iY+lU/TcUm5d28EfHQ
XJMdXOJEQSnEUZ8jYMj4jxbqR+gm9TH3y/GSky371RfOVZ0KkyUt4H9sEGalZ2IdaZ0T7E7nhfP2
Em4zVp/hsMyZqnaX0Fk+4tX3mZbBJDr0WTW9BOMQXwTe9Z0/qoNXFfUG2AHolRS7VjDMH/T/5Fsu
0W6y53CRLMOJWeipcNb+NDlEk+S5PuaGsFd9ZIhzLh2cFV3H4AvY2oYT6nCH/U7sbSKJHrra8Fjq
wvjSaX5JRzj8XScQqdKYRkfkR85HmIbes6fb4pCm/vMI+BF6ymKVxrJAJ27RSVbpkNykELfXlWkd
I1S5n4mIhl0fGGJPAOm8CdLO3gxQNOn2Ju1qyGkVxtPknThcOC+Z4+4B3Fc7XicW4IoQp1XsIcgM
izD86SFRvozKMW9DGc6oFqTzqJIxA6cXOjuXteskI108Ezvg3wMQ1zu312O98zkXrpq2ibckPqvv
mVETgLa4TW/rjMeAaFB4X7hliMtWiihrR2Z6DR20AZEN22BGJtv5Hgd6J84+MgKIr2Lkcy2ZwNnK
dQy0upCbIau8tNALd7yKu5RwZw5qrsuBzO9upeNGT0Veccxw4J2zBGK3DNr0EohmxsFiByc9odON
RAJkCqxATujaWSq3qtYJnDeGFsV8nKaqv/Fcg21HEonJC+eVxHOO2bnI7ASHZDbDnGqakrK0MDJe
I2Zo/U0YtdmrtBxv75o04GmtVexYs6LR0KXGeBdGdn1NehJWMHaGlJzhhozqkGzoC3brqybzx0NE
GFgf6PyGuI7qpEsUcNqpCoajA8mng4bh32fTytPZwRyN8DVkZkqd89FUZbeW4C7WtcIClPllgset
b83XcXKaIyzET3P2viMM1u+cWAuigmTFokVMp1+4xs7uu3jb+p28nzxOLAXIIIbeYTvDEYkwIEkx
HnpL9umVAfvO2fS+0P7BB+jJHgN18mwAf4MuOPnVmaYKLh0ryGJAbkXBIlSZbvYuIQ/cW3Ug7wk8
zYtVOrGAZgDGvwptiU+4Z8lXHYl5YfjxA2tUAFduk1UPmECC4bXhxMN9SylyJAgKdgnDA9yuAnaU
EEwOuyWdu7kwAa5j4rGPVZRaj5yPqUxzmThXcT7qL5lX7ZfuNE0EPXXyJ3dKugp6bqN3oTPzM08a
dvrKIawOymb0Tr4xRbgTpQZMtznSX4arwJ5acx+ioM7d8qGoRxYGnYxDtfPjtq92TjjQ0SCVhccj
sToOOFVZVA+J1+UuZ8wqendhGfurUI1Fs/GzMHc3Til4jEp7avNNr/mU2wzPAvJRVFo+RczIL81S
p9SndHZb6kZR9mayHtSQxjsOr/zkGQh/dXQGmp+bxAknY29MyxGgZUIaYXqEipUlgiA5KHgcWovI
4y6BqvcJax676L1v+gSdJuETeFZjV/5YXcdv7Wp7Qunt2OH7/1xMtzfiDjSMbeKK0wJlmm/O5AVT
T1R7WNLx2q49na/pBXHpbdMpH1z0YyXIvox2D8qClAIzH/ODMukCna3aJbQA2I17Ii+reiDKAe8k
ieoYnIao5vvlvks/pFEiz04aFUO/lxPCjxvsg/1P79GZRfLvquTGM8zkMZ96i6z7snyRZujf52Db
MMuqQDxiVtQTElPy8s5Ox5c+WL3gM3Iq51OnZcTN86axNJj/VYB1uSe8u/T+k2lDX4ar2Bstf38u
Ac6kVC/pig9LYoDu9Xea6azYh11TM8AIEabvRQ4dYl0I3p/VwO2E3UT/72pItQEzt2o50ZE2orKj
8BqaKA2zFdyYdeo2vOoOBTebMPvXWnYiylcldm+5tuZxLs5JbwvQBRwhC9LXWxx4VvJkZgCBQbKL
K2bSzWGQHX5f8Cs4xvL0eZ6T4WmwsJH9biL/R4P6rzSoNtv+H/rt/8fKdMDIlKZ/1LSb//NP/iZB
NV2ieQS6dZ9XhRfeo4/6N1G76Yn/YptwEJ7RA1oMS39nGVjWf6GB862QsQ1jFSY4f5egmujdBVhQ
TkX0uZfZzr8jQXX/PAgE+UVvlZhxtKy0zBFnLj3nP6iMUHUUc+bG1oPmWEnBMkuIgtiCQXnNC2FP
OVSXAA4g6/oU/EmSGxcgg4DFHAOMTZFCsyo0CYQrERXDxvDMdRsaBKqPPdghIfg5tInovxp9ld5l
DXa+lcGaf6yIm2QegDn6d7lpGeBYkqW78LuArTAJXagb50MY4+VeSIrf5WzMxCs4g3M2RmA6Y1mk
xSrR7fARxmr68IE9p3gtuWyAu3pe2yZv5p1fiPqKkFj12VlJ9tHGw3Rn5Cx2bF3TG7kSzRrBfO4T
vTO338THmStyPpe0BmHex4lHHWCk6api+3rq6BXm/2I++XsA84/55O9bsMxHuKsCN6K5iJT/eAvk
7DiZEdGWmRs7PLp2526VNTb0cqoRA6Rt1S0CeUuGd5WvrOtysPhqygsqfK+56Pdzkk1bn8XzGM6c
rufITcgIcSqAv7nxUtauviSTAV0wzbKbzm2Z6AZJWzwXRRTs4wRAQqft6hwEzVNb2Igw1HBNV9p6
tBILqEv4ldVe/fmHl+T/G0r9eYDCl4bTvTzAqD0F1LS/ToEV45sYM1z54FQyejOXux9XlflqWs54
Z/iiOXaZ3RxlNmAdT0rJbM6Ap6yxt4PMGMWnyhfCW+gO43nx91wNle0+RBN/qlF+fVuqMk9gYIZz
0nlY7ON6vHOD6Dl2RgvBLq3evMTK7eWFOKS4Nwj0bYx9TvG0mSr647OQPNN2K/qTmO0vKIbXQ2OZ
hxaizQHa7LKfMEROoSBsRxcogFBhwhb9Vqgwu3KcaviVJlhmi9Yefqkmso/+VDSHBr4C0bVMnlXf
7dp0GC+8lPmt3xu8TBolUW5/CbYVatWo8fQmB75xIrZNrskvGbtNCsSZ3hQ9eTFDc7BIH0JaQ7U0
ltylVVum2Y1MlhMomaQvE4Op74DIE6p3RhaM9l1Mi5xkzF2ZaH3gRJWeirYVNxG967ugNPsbN6/5
cpYN6GFbJ3N2mBi0hGsiz62LkbbjWbcmF9Rix05n8IGDu7ybRj6DnRj0i5Po+jPklHjtOE24FpQI
t//82fnLmoXiOrBCnIq2bdq4e6zf7sw/rFkLkj+Ke9+4JOAT7ynOSyDx1CnTOMCF86GioLDg2SHP
6BedUmYYOEsm6JdT8gXpeLxVHqi7uhX1i187alMkhdgThvI6LvSuuvPkk6z5KXlPXMwq6/HsFdz7
6wpoJg4bGonajUfgB5V1GUVDXJg/8VWn36DBhWHAcjXtiFiwlgW1yq8aV5EY5LaGtU2pnfiZYz/e
AoWY738/tvCqQoyF3nTT1IAJTIV/DW6aeA0MSWgag82X0phroBwpNk1JZzfBbFemn6XI92Rbkt0H
7aJL0P90zD2mGd9fTobMORB1Nf2LMetv8eA/1qvl8i/ybNQpHmZbZLPLq/2Hyz/UOPCBodFRahR2
1ZapL/E8tfGQzSHfwMwsgXleG48ZiM8EubgKFazQMhn3gUjZXmzewW5lFTUJcPDrP0jbZWYV0lXD
nGc20Rs9S76MsArzWKedsfvnz8//9wWcZXvFAc6+TP/5z1+gJJCoMRmEXwoPn+mYmeNtreJ4V3sR
BYcuWWeiemC9sDyWmDKBfgNyRH2ISLgnc/AiemsNpA1rqj7s0TevvYEaNrHo9ezqIogeC7/mFJmU
MS6if/7Zf+/Hf7n4DqwSCi4LtA9a8j9/9kE2aTM7g3upOpfO3qB19MPTHAWHhub4szkDbstGPZ4L
vy/3LYVtCo6n9I6BSvsrxn0AJkKrORbuQL2Ikfex9ST9ALTbIGPqroSAp9Nr3+L7DzIsKCz0oH9w
mCpuUep86mjojmKeAyZUS4+yYxJSIovyG4gHNAJHixZxSxv3xWKAcTACukgayc82wl6wIxUq3qki
Gd+YMMz7ZuijY8pUZTuXfhmsW8sav03sqM3Kkg72Ua0scwveNtzZVf5JB+ugE7vEtJwrdSycPnqD
1dpQDrFrIKVJAVkY8VcTGUm/Bc3IxytzcjbGxroAbJmYxmSwREKrTr4EDPBdBjbpjSev/3YKuawg
y6XJiFPAdDPfOPjkUtoXrHxqkdfBIMwfBZQ7nGvghF59mcGIp8Im0Gs85oMFaLsBmWs4hXVNqaiJ
YCvGW6zi7CX//EHgkMid/tOTgEqMMwPSHvf3cfAvxwbWaoAueV+TsWi2hB3Q24Kvs6zNxTCiEWC8
vgbJxhegXR7vOIqpD48h2P1MCzYnqFQfCfzzselmBS22Qg9MfESar3t6HZKgunIHr295XU1ffE4Q
Sp9Y/ttPa3D6744IG2MDckv6jIOCJQ2b49hND810K6Ew8hw4JW5yIq2iYleY8JVp/EhC42Jj3Eyz
8o8MOZ6opokK8ZknFQSapXva8sY9QvOJIVMnui/GOiyReYlyoKJNN5oz6k3eWhLtFy6pWO4rtXH7
oqkzsZmDRBytlEA7e3oxYUxvaCvbKz5PIgGf80JgYedhzSwN0Z58o1/ItOSm6fv8qqKwOsxhQSwF
vc16P9dWUt2AdCYaXHV58sw+kD5rI0MaR3y0jSE6ldkLdGQmqUVee/Eh4dxCHWezGtApUMmXEfrm
BRrqcsChTXQlApzyhpbepmGGGa/sBCARVh74LegNWPKKaumpAOvkz1HbLWVpgtZkzSDAcTYFzJjH
OG71MWL8RbqjmdmfCZkyE5E1nspPBk4njj/hdE8zrjK2c1yLTwmNMl63tWQmzMou1kaJRT52h/yK
fPQ8AD5bVSfDmZJqDVLRfjUr4LY8T918z+A86lamn42XhrPloTWYpK+0nucfy8uDI712Y4vtNweF
4kVEBdF/G8ikAPoTAJ0Bv4iKc4Wvm6cwrTllrmC3blo4M8bKVZHY0NgrfqAxXXD0FykJtA7CZTwY
5boYcnnr+zK5s6Q/rNkMQq5MOM33v1+k/1S2/6qyZRNh8/i7kuz/VLbHr4/kT2m0SKuWf/G/ha2J
TRL3Iv5FOB0eZew/ClvTp3zFKI3licKGkvJvzkqHZGdqHLFwXhg+8Ib9vax1TGzcSJooa5f1jGr4
3ylr8X3/ZXVcfgJiDayatJ5M+6+Ql9yMarBfkXdL78U4QvYc61NJH58JccBg0Y/ZqGRu45rBkl48
AKd2w0+ccN8Jut4Hx89td21W9iNm7PEl9430hN5wpAdjBTSFVekFBAnMOqw2hj1P7YUWeAzGIR6G
+knAlDRWJRmUtjzlYar3fV9k2a2PtbMG4VoEO8Zs5VFGE4sfPOC1JPxwU8rC2WBNcHeokaiLs7C7
z6E/NAsrO7oubIXXu7Pa/eT19ZUVNsPXbMIFkW3w5YSaSNOh8vdCwbZsZC7IDJQegzX9YTcZryZy
BmQvvtUkp3kik0yoytlxo4zbkvKTUZ3f7xIMSU20boB59CRiqs6U/c6F8MBxDSTZ2UgS66WfCBTs
bLXBMQPCLk3EZcIecWm7utygMXwpyGV5Gt1xokSHhqGs8GUcA2/bi4lIz17eU+/WB6drrNtGSiq9
wI7WIiMDW/bVcIRGn96ERvEBLdTlBM1kzgW1d6ol/KyiMvpPnfvRcYpce5eXZvEti5QDRBaY38vB
tWbpaaoD8a/fsP0bMkPS8dU1AZzDnshIUFKEx9eyCN4tiwRd1yfhdgyqF5nKl9rgV5e1QsOXDD3q
ZPBVHLSrLR4Pf+0qX8KOI/0KEKHsXRNKUSgf/HlENM2sQR2XJ/Kp7rW3Y2ZDxznqivyAwp3s08T3
MaVCV9yQbtPbe0GpOSGFG4du5eVmfHFyM7+bJj2foyER62R26uvEtowl5XZ0+S029G+0iHsnKzgu
E0KVPkAdK65dBGPXyeTZNxiP8Ksk0XA3NHWzK7Uef7WBUwCQFXa77nJD/YQIuoBYDY65l342XJPx
A8DaLfV1C1GEBdob4i/CNHBxLGIu7Jh47ifU4ieTCrdapa0vbskeEyuvCeEeN6TnAFj1eoK/AsbV
kDlwhdBNtlBh5DW5xGAZN1ac9MTngI3PDUlKTiWt8NRLSbBmq4g2WPeUMbtwGK/Tmg/l15660vOk
n/BpEB/bw8r6qbqZPJSgCMFTgRloXOPLmwm7gc+SwQ8DVc2g2xgsGDyUy/YSguxnInzBc5mv+sY/
qQg5lySzfVdglfnswX/trNT0fhEmMnNIJER27fWJt19AJKvGbIdXomZsukWRjxo8iHYdXLV4XebD
dCKVyGnXQRBVV4GXD2ojOXRuJ6SId8ilqu1chwzLPdwZ7WijsGLEcCFwBzodYQPPKDoqNGMlGtEs
YjP0wzg9GYrRoCvDgFSFkK/kVZipqZNCjStlQHjR9NMWRmeGJTCatukQzE/9WENapCbbJa5gIgCy
ktGcE90kQdnceQQZmVHQPNIJ8i6h3R2a0p7PQycA7I/+FUo6mDtZYY3HNJIDc1CvukNSaiAzMzXs
URVMD7ku1I3UPQ0hq87eGcbW9Plyhg1DMxyDKU2iYwkzEmZODQCn0muyJsSN9I2tKKvhPnbq5nrK
VLZm8RS3jExLghBIdy5larMo1OEmtgdBoo75ZQ6ud6ucujwicbWOUnceacxarpkmAubmJu+JF0s2
UaoeDV9NqCotu32Yw2T6lkIBLDX86UCABelEUy1pAZpJT61sEVKauvkejZDapBELubDm9pQm3fhU
FsLZEZ8XcyTsvRvBZGBVVSxEIW6kTcRY/s2uRHKYUGKuieLBduW0k7GBG+29sQmCMg9D49vMamNF
wqK9xrva/WQRCbAOmNKLrmmKKqw4nHHERzzLeEvkHwFaVU/Sa68NKicO62+UFe11I4uLripi3EKv
XNtNo04M6tu7uXSr3UBCyZ0w0/Csk4asJ5pRM+HSXrOXTpWumf8HG50H/abzE+c7nsp+S6rkr27h
T+WsmcUqyodk3TD0vE4MpyY0xh1eFJLPtWOq+YKHN9y0duW9YRPg3bA9haAvQGqS5uNNmXQGC1bM
nB6a+Hte9Ixkfch0ZlSW+1lU5scgY2cDfuop6ljSrWGyDm7vKaKhDCKKyd4eNwrmwZHC8jIL87jI
xkmBs01vmwsSJfGmuuHGT/v7QeXxCywq3AIdkJHJK5O7rNBTuTLqeHgWTLGvQhDsVzGY2oAVNAoP
rJuMwVtxrYGrX+a5u+viFAVCgRoOzVK+dnn26EpYcpHdkVXsUbaEJrjLOU6OYWBccgJ7UWQ2FewR
O4rXCGGDQzp6HYD7ttgidJNrEUTXjK7yfYU6h5M4nBJiQLC5KkQcvFBkHknqobgFLAuFH0lnEEnO
2w3L9xANH+Q0qD1JTN4JiZX/y/SL4rPRyrh1dXOvbek+INx9EpODkZawtethsMHkkla6Dzq/29au
3z9pmXRX6BU+sjlrj0mGpr/OYT/13ZQfurlACDgasb5KLbLinDR2LsQKVnfzIpNDWuj2mMTuEYlY
b0h6hmtG1jRqbDPqX0zymw7F3LvXUqXZlZW6u8rOas7fKB4853k0BmclUMJu09KOVtDzi0fS29S+
Q391ZghPGJ9WSCLr6DvIY5bAOEn2gQ4ZjhHkdNBYla8TxxlOys3j1z4kDcvXfUU+CIoMYmjnH8TT
j4ksS8C1mf+QR3yE1szbNZ+PkXhm3/SsqluVmO+RRmkFVRJJnaooewn6GL3xmmBC56mo8/KqRnm2
BZzW7/FOh4SM5NF7003j3iEr8H00oJfFYRduq97qj/6QdbvC0++DyboSgtvfxdDDcpqv1DjJh9G5
E7E12ML9IJuvwhCdNUHJxOmd/AoTLpJ/2d86BV4e/GwoDYRfPGWGVz5wqMpPZR2w1bsmBRFhGEF2
rgg13GN0VrcocXbSs9U+oJ14g0oOUfnoGvskc+ROJFZ87VOJbRsr6w5xlKXooxCD3tWuGo+JU5i7
MeiazZRlBFc4wzuQ3WyNftFV+4E067Ma/Gydu+T9VXNT7txgGD+6IArIm6lR0kW59lzSPYG5rbyp
djZuNY+/Sni47x4uQsEx90PGIfFZVvwjO1nvMklu0HoqjeY4aRGsZZYDVp0bMHZ+nctsZTp5eaNG
K1/bOdDOoZc0I9DTfKEuspiCzwNbmscAlHxMhD55dubcu26JytoNjI53IlLsoENkXs2sA2s2YbVJ
GCWQ+mIIBHeBu2phM6+6Fu965bXxFqV/Qz5Y12xx0d276G/tlRbTeIoizRC1tJi/cqvfcdfFB6r6
aOuXndKreNL0Z5EKrOPE0JuaHDcHe3Hkv9aJWCDJnb9otcW9r9iQVsMUZ8hvW/PXqPwCzB18IaDN
xdoGM7uLyhk7wUMwEiKP2b4PkuoXhL8ezbosi1A++mOS585V5AZpfiK8Lqweh6nnqiFXGMn0XoUl
J+VV1qBCBo9UmH6/Lhkqb5D95v5mSuJyY7RR1mKlnMZvhZz0awj5hJwR3Ff+DTmcqFsJ5+0VgVDR
CPGsx2+LyC696vqgvqkVf7vSXvVm8+YRZ9ns+I14MMKw3iCCtvYEDqhqFauxpI8mzJsqHYMjmOKZ
N1hXgFs773FGeLqqG9f7cgqlo9Xsz+oEB2DYunPYXJqFI5x5AAcNAi7vxQBBD4XfRJRwMnQHpyAk
ktWA/Iq6sjYVAMGVNeil55TmB68pnC1qFeskSo1eRjAJS1FNbQPahhvXm4A8+wa/T+SqAoLQOy+w
quFN61RJJBqmYa1qMtfWgit3oVHDmKxop7fBjc5xBqhhJYpwfBjRZm36LE6jddvN4mZSsUVmLzDx
xi7GeoW/wetQSCi66OzC4MXHukNKQ/NspVUpr0aZZY9xULRv7ZKS0oS6v53KOX6Q7qx3wXKxQR5m
e3BVVF8usX23RtQPDTKRkeZkp8RxynT9EEVStBtAW9m+m0P3SHO6vLRxiLS+NuvnJmmYiqFRfC2r
+DmiuXbtgJhOkSdAM7atZWpbhgIrbi9OfijVA3pdvQR8qdK/QZ7i3JdJ/eHPDTooNY+wvYxEzOsA
HX+6TufYQSmISuScF1PxkgmVPQXZEO2ZwYDtnTrT2lMKtU950w1fPWr3tUK3hUAjVhs+UbnLmoyX
kP7+vGq81p1WlB6cdWp6vhuoFcPnzKmPE78BKrmpxumuJvUCDllYpJcmRiEo4DvWK3SdpBMFhrkl
ADo8DuTqEGU6Z9c4JtOjtGGSo2CigB09HiZhfBZBNT8B8o3clWd6fDl7YtEQbj69kGmDIsbsB7Ge
M38+G1M1bwos3PvW6otLuZyT7JnnilZ6uzL/m73zWJIbybr0u8x6QIMWi9mEFhkqFTO5gSUzSWjh
cMAhnn4+sJszJLv/Kut9m3VVWVlXMsgIBHD93HO+Q4npITSzBDKgiak1CapdmYYGhj+SjZw/50HW
cJo7x2K4xu85+3imaB2MovdwFZHBor2o7f3iYmSptLDbuxzGBCh8Oj0q5NFlF7tS7zG3udOHNpZ6
fzUCLd25MWSbpFTa+LmlA2x4pGGD7oyF1nLgbfELStYX8ChovKjhXjdDf+QtaXzM/xHItqUljarL
Fv+bZiAZ2602nKdo2IaaJx7zvBief5F//s3O9s9qFd2Hf6c7kCWYylB3ZmPEr4ufWgx9mltGf4Ze
46y0wAToaSo+EdpnCWqF0RezsLYqNQ9W5mw0u9k4sbH2PUB0HTuzijoEpW2DKcV6/ndV639k4/7x
e2OfYxBnhkTxJy2lMJQo9dDsz3XdnL2aWTHcUTD31+/Av3sRouDEKHWkd+/PNwDG5MChV/XnxIQN
w1+ulm9Kr/rHguq/kuTfSpIk1H75RP5Vkiw/krfy7Te3jf3jZ34C3+xPHsuQH+FqpEmPD/CfZhvf
/0R9JTAU6A8zsdf8RZWkbsQBLUlA1eHy+RFg5kHWxv/nf1neJ8yjhCBdkOwBTBD/P1EluVB+VyWB
TAGp5FcjbomyZv7JXOtMGSdTPGizlXdYkTnI35yUZTbOUR16I71efJ9GObKy7uYWtSxi7exiVjxN
Lo2CSwOOFPUDifrwkOYuUziUXwI9xSkcBRmmW36qWA1V2G6Kciq/FA6+Ax1a06VJeohaqWqsE5oh
K/EsLRhrAdO628T1HzxsaffN0KmLrt6KqsFnI+PsmS6v5rWiZFJbTipnYZfp9fCGHlgMsJE01jya
FRHGGwLuqbgloPasa1dkX2Mt40FrNXNn10huYY2hJ9lniBWEnfKgOzG+AMDF8jYxbzamDxKnAhO+
xAIDyjH1U2sraFBDmiMgf2elnvLXJHoTUttlDugx07LqfbbCv1aYAM6dHCnOtOjshY3cv3PGKV/Z
aOLuA0BMsVufidtYp9EbnhaT1KxJX7XoNqqjhYD4qL4cEr8/T1ilr9zlq2DR+yCRWYj1HiS5JDv7
VjHcQBdNm3psqXet9mwtMLpD9VqqssOuYY/b3ky8q0GxhQn8s6DyPkciHAr/6joG81ibtg/WyFaQ
yhK5xo5gUZJZ00SIe6I8OG3krVI6Ko7+0MNcnmBPHdSUY3ukZJu1S+II787XC7NcNtqYP1tF3T1A
rUIf7gyiYCRWjZcEXMVLq3EwqHsHr3wZaHf9ZCKzlYkLs2K0l/0QTndTZHSf82ysxXKOOt71YSOO
jNjqe4CsR7B2bDUa3nLOVsou83WNnJWCOQ04JIBqVadcG5qZudllb2LOc0Y4w51tlBQ80kwSTl9S
NmX5bO0UtH0JK4JkHZTGjhVnch/XmfXZjIrkFkwOr4ZTqHkwatTLTsT20TBTSuTirop3mkWbMum5
emW2Suz60VD3UVwQP8bR/krpeXOw9CL4hhTlNRtXR4BYGFbvJ+teiOA+SF3425LghPaSRpZ7je2k
RA30Qzp2Ajll73ZdWcFcFsNKVKfXIMAghTzMpo3PMXtCBouv3pDKkzTG+OCx3g3WRtWjzYaljQ5G
3eOKyxUajCX0OctFZ4cm+P+NKrJPQtkdHXxVUZ9pFSUQuugLvuUvA03mNrbyCM4rb8/AiFQfaEzW
+UdFW3Tb0vipxtRFDAoGPb8rdXQpbDkSF9Su6JFYQ0VQ4H7slTUeYuARO9G7V8NP6QyzvWlJ+R66
LRach4GFtlpLioZew5BDq5GHKictx85gmdVmhQ4nnQeCDB0te4nRLmf29DIuE/1s18Vw1yLIb22s
/QtJ+yBCEhnlIAQ6S36QS5Hvy30oUXkXCWuOpyHsreLO7Vo9vXoJ9XfByq6nTn+wJ4l7IScLUzpQ
n4W267vm2c7j/qZl/hxvbqx+bzXqoKLSPVEhjazVZuYqH/JpW3fFeBOVb+ILyxGufCdCepT5rW8s
hNU+HZZ2liab0AryNf0yxQqM54L4QsJ8F5/pTV10RTvbd5I7lR4YoPmVLE1sOy8U6yAxX12G1YWT
aoc0NRcdEbQFVj36V0g9LQch7eeYXRhh9qZaGrwtG/hb8pLo9mvQ1dGqnyxkhF5pp3QyQk7p3K3H
Tv9cGlByqKDgQx4/GqmO7cR7GLb6MU3MdlwaQaZvdBk/DTMgB2fws++N3r7w63eHT2w9JOa9jruI
XA5IPau5uH2aXltRvjD4cmwaj3Q16JtCrx5UYhWLYvDaZa+PSG59plZmmSts02Scdl5sZEiTJe24
Sgo89LF7Emirh8aSxzYNo80IwmtrWootlKRyAj+6p688SO2HJvLshD9ePb1yuJAnCi/sjdvjlOQy
Orp82nc66XZkvq6818mkbjWn1GYnElcTw/d5bMI05PrB/eaTL76JcQzuGcE5CCDR5bdMG3qSWs2H
V8X6IUsi4zgVgVhrkrGaAOQA3keVAqO6z+X36JH2XeG2BVxH6H89kREmDRqNZ/LDSMLKaJ6mDKAv
jZrybAbJzWk0wVciQ/xU5PqLJoMLXOTFg8rD8OaQ512wjyJ+UukjPbHqGIQ6+XNwlG/5EL7FUhc3
s/b6qzkEwzFppHXvkoV9wEFeLFvLPUhWQ8uh49IBxvTZkbFYACtgI5gOQPRcfqdm5r33g5L3PrYA
QCzDuMFxGmBC9/LvrgzLM6tz2U0YDVsb60TTSfvMPUa7S9vE40wbF+Lewau2Evjqj5ZH6t4JzXob
DDJ+t/Oc7xbiO21LWXfPRZifg0rPryRyOCCVrrdO3EmyX9SvsJrsVWumWOQmy7rm8L5WWjfWF0AL
XxzVuOjTWvZQBBBRnNYzP7cc0Teyp0iKKyMm1MFcMLcAE/oeE7Nhlz9nzuqGFYZyg4Mj+3FX+smw
d1sekUM2uXsth2nxD+fsf+fkv52TQfv95Zxc9X8MyT9+4J9DcqB/mhNbBoPurxNy4H5CpOSobIIN
hIU5n25+7u2tT8RQDN+zob/NAzK4k39OyLb+yXLnmZuYykxf56f+A8Y6cZLfJ2Ti1jMT2TVnbxPo
5R/8sV/MhWPRtqr0EpKHohiOWioJCVPgdD9YTvZRlGra92Fr01mQO1HEPTXMzpZVNK9p6kIPDz2p
XY3I06NFXI/qaltt+JxNfL2PIhmG97hlA7yvBI1by7Dk/r8k1hNtOuoj1iGovefRaftb19QWWgXl
VkSAUz//UGp07pTo/Od4qLDmTnnD+r/1DXNEA0ECxOS7j4FO7JHW83WK/5albhk4uAcLy/2gkj3/
VurePiImdU6plCXaJux7ame6adWpOvzeWlNxiTR1ypCayd7j432dSJK9UdOgPg+RIBQyyvi7Zll1
RLzIITLdDN61ZvHKyD9akm96NJwmr4GuHOCg/O4VmnarSuiMC08V0VlpJkBWu2Y5EEnfSBZ4T+07
PPEZGFFuGFA8e2TuCfjYLndDuXZUGL/SJxcNS8sv/K30HIs8U4FfYjTIsTMx7J0Kuusu6fNoS8rH
PwDPV1u9GmprNRWF+1DEEUFRODy5txgxM5GSIrpF9prNPZYHuwo+RkLI9RJPtcfWO1fdkedAuzTD
TBy6MKNXShqEtc2qIsEkhuA4e6d4UPMooy2k9s9EX2GWkPjt7pVXiF2Ek2lHTlNyCgn9lpZnLFA0
OLv1g8j79mB4vrasyFrdqiDPW+IIZX4xkHwpvaZ4+4IPtyJcxp7lJe90Vg6d3fpHI64Qe+JpHObc
lBcwdrphS2ayT6kILJsL6zEAOQN1fAv2Zuwy+oF1OYbX9tCmdFkv3HiIrn5bf4eFMHY7vZ1EQrWW
VX0nVJfbpEWnvF9Qm9a+lw1jxw5XZ/4cdkO6x4Is1rhr0xlW4Kq32gg4VPSNWlV16WwCzWo8jhzC
2hhVwMFrAK13mVoZpc9Cz8JB3YiNJVXO9hiP2NYzVHJPeXx8ZQ0/GvkHny62PpoIm4T3FuseWvgd
JtexSs6Q0IvwHEnWtIVRIavZrUJM7bGUjob5FPm8RijFCoDcgy2HaN3Trk7Rs2GocheWRr3RqrBY
lHxD6Xc0vcPYgn0g/Fbw9QYOht2e8GjWkxYjoU0rULWWel0sRWuEmzTO5ho36gkTDM6LJrKKVZ4Z
R7MNUKZ1w6N50oYeF+xyOurvptoOca41NHnp5bhzB8H73hFSxUJgj+Gq9BuuQJta+LPmVKMLmKWj
VqUJ2Q2lU3swi6ZYJykDmDUE/V1HyHnV4zvZCqfrWlwLkzi6UnQHNjHF/WiUNgVxlets3bTEAxTI
2xTzxcyq9PvkW0+kVhZu7mcfVJLYK7LEUAMJkD1qnZmfcWl6S1lSmpAMjvFA8Ju7ls+egHMJ7GPd
ZaRlqRAv0j7yl8pEqVRddmU59BzQ6U4fNV9srbJ2aRvdu+xH1wUexmUo2Jylia6cBedPbMGTy0qT
+nPe7ap/xFUfr3Q1BnsPxihEY5cdtJma9y4J/hW3J0r97MbZ42EoIE0EzJiRLbuTw5y6FkPKdg19
+7OV2zb2VyddQenOKemKORt1rfeIxtId697NB25SknsKYwr3ysQJtXed/CAiRxZNFx0OBcpnlF4n
xb0xQ2bfVQRhdp0WpHe9oQUDJ8po2IRUSi/bUi+WACYAliWZOBdzuzgVS/4xa8w3IkzjgkWv2gwh
oXMCDu0at4KOIMybciOkiWQyUbrDKjLn3TatlC8qQ1jwnoBb4j23VCL4EEAmYZct7xInlpeUJrkP
pWP9VmU2cRAx9bXu4yhNba/bNNIvXjiN+Ne4jYgWRHz8LynOLdPpWORmQ3kxFOjjMY/0R1w5+Xc5
2u2rZ0T2g0dd0o1Wy2g9ojxvcuwvJzW19JHqtqTzCWVjDXE356YbJ91DYls4TGJpvVmSS9qyRH83
mKI8+UYtdwNohouUDsShFj1DFv34EBnFXK+hGQkwg4DJnMPanXQQRPXYSZcqlRk7F59bZh5djICM
cYJLGJdL5/mLTPneMuKeP1NMkUrCNp4Oel4Tx0UyQvjMw6eY/V1MDMGRXxj/SDhPmkruTJXJnTRD
ITGmDl8L6PhLnNvTo6Us4uFh6jWLPE/aaOEJ+cQS37ybsCrRKl0pVl2unnK9ifjecTvjAf+ZuZmq
tF6NveCY5I5t/LkWtbxak0tQTFZzfd98t+eJPrzFZMcfrdieaz8x7K3ZmbP/Me2JiHTXki9ub203
ypTzuWW07Ysu3Hm4HTnCZPrLqEV5ucMP0ySfCW2EJYeWyu14EmU6e9qponuK0G5XrDsDQw1tlEOx
rvVh+vBb5a7DbOQYjC/fg21jc8Jpmj5cRPHYbXu9eOwH3NjgROBssWza81HmK2Kr+c2alSSn9A5d
pNUrQTp0+WPo++98/HfzMYombtT/2dp6pL7zTf4mI//jR35OyNR8UDbk4ZiaEeGmwZT6M7Sp/6iZ
Nhl358qAHwGMn1MyuN6fujFVRgFeyTml6TLdYY79D6ZiROh/mYoDJDAfH4xjAbf8s29OgEnN02hw
j4VZ+8YSuKoBFMno+XIsO6nVrcDYOYWoQsAPqvBclSOP4MbR6fldTS1X5UOO+UgrDhL0XDOsNSIR
drjzQ65odFPFbs4TlIOdsxjbrrcpGlXY/bkl3EyqYDQ9pgNbQq+KNq2kLPpO2UK+Z1F/a+3EC5eG
qXlLO3a9TY4ZatwAqF/V5jQ+aP6E23xqaVxfCrw2uljMLsVpaxrNjCobjByGk9Q5RHqNTOQuF1TN
X3GkZg+NCINXmU8Wp3YeugZfMpXWRwhGMYLyGLxo4MgrXmJ0p/VAViXZ1sj5xPbGslhbVeJfMgrq
XgVSLeuqqv/CspgnDmfaTdWN7IVZrs6quIkfrLJgVWLR0uptNhX5PsU19cWVjngxpYVcbMAWe68C
/z0fxrOvNwDgVFaMe/4WnlTnWrCKEn0HT9FYt6kVLAd0Sf4baFe3LoU7stTHEUxzHykiJTWbWmp5
K26JdgizuTcctSPjVVw7o5PPRALCvdmM/XaavPEWSHM88GCcFWnC5toi5Ia9I7iRfHA9OLc0w1G6
VpWpXTDO+JCUXYIy1WAg67blYzx5jOAgBq88Yr2lYgfMPOy35sl2lPlZI9pqL1xhWpfKjub6KMbl
wvO8vUqMiXigM6pV0lGgaph0MBGtwQeBY3hjURO4y+2UOizSJtMXbSzqjZ/k2pbl77S3iS68I1d7
+xhHysOkj+G500R1V0EWKLb2BCR86CaXbpjNoOyWRMHi5z/R/WwVnzRn3m9T71p4PKKFCkAjHdJa
wgs5oO31OVxxOJJpsEGFQFjB5cvKtSfLMq1J9hj6+3/vqGWbtOPf3FFNID1/uZk7sbKY/1fXv2Xh
//lzP7dz/idDn+PuePyt37PwgYH4wM3U+GUvZ7Gi+3k/RbLw+ObMi13qRTwiof/B/fT3zPscdydZ
zz0PDcSn/MjjT/brHrvTW/LPKo72TGIUkRfNCLMHFhCdaZyGVjqZ6HdWYeJ9DiMefnnQ/Jsluuv/
cS/n1X8w3KkqtazA1p0/Xj3hSnYyaEr7Iq2mExuzaaOZEpzJVNCN7rSxvsP3jmXENFq2ZwbtvzY2
ArO8q+xqfOIuzwmjomEbN02GWWYRGPMRKgvN4dokBFg9su6v+KaayST0lHTTMUy8sVuXsjbXjD/T
CdOZvuN3SZJhjO0hO6u4VN88zDEdRH5qNxsgfXKRItTcC/AikLVCwps9mcAfBeBUYo5bT9nhoXIG
3jeX8Ncdv00CiWFPUBLO9rShmo/68E6z9iO8TYPjr62VNaW7gMVY9oRTpx38IUZEHjU+pQ8VWZG7
wc2kmc+6CqNkXXTRgCabxZrzGusBh9FF0AdtfKxaKyPX1Rei7q8CDTrGiOj30XkKtBhzBOn+6L6P
dHeDD6gQ9iKJCt3fmJJ0wgr3i+XsDXv+LyMjDryXocnqcusKHWFEy3DXUeqKWzQ0pBet4G1Olk/5
jGtE4AYKl/Z3F/pd9LWYxuiivLFaV/qUs3zFcVwvjEj4L6i7rUYhU88oWgpv27nTquXfFpWumncn
Fers+anO/kWPLMQWy7hNCR3RfRgqEDg3ltH5lrOofjKkT812sKkb5TO7564AbddvhC3qq4jZjjht
jXDRdkm1hGcd3hRok6cMc+UL/SoZhd0YrS3YebjrMuebVg7pvS/bYSGCQWDC0YJNDHJ339Kv+Jo6
HEAwa1WrxGvKPQJ3e7DDfGcaRk7MMM1uamhLIhBa5OFLE8Sue6TvqtwPwfjolY0CthwE8qtTAakr
sthbDeyh9lnkFmu9b4ujp+c0+mGGJt+Q5E+V4hgowLlso6EK3l0K3hG+wya9gv0Rb5EyHPyk9aif
g9FnGdymhnYoY067IL9m8Bq57i2LvunZMvPHVMPQ6roRcTfTzt4TxM5nFws7Uoxlc9oJgTpkc5O4
wLHCsukb3kD/bRoyYx3UCP8L7gntWzPJdTolVA3EWHGyuj9CpXXA18l8Ay6eHYsbhdWuiexsXwWG
ewI0ZrySaPbPhlcy+Zt9uwe9nu9LewyWJNrko0Qku1i9gy5lFdaxJ2x/zv2cTV5UO7caL+sZFTB9
EUAQX/lE8+0wdNaRUsF8x1mBsWyy83cQWy66JcuYQ9JYE/7PVt0VLSCnIsGduAhr37sf07agxZdU
0kazhuTkj43FlhU5YdHzldjlA+nYRe0nyaF0I+vS+VQZ4gtIPg9SHxSzU6+favCqp5ZT1SOxxB7j
NnEMCzfvGvBG8Ao3KX1ulNseW6cKtPXQeemBWqTJ3BhFXFwdTpx7rGY9JG7o2Hoa+JtGKOc7uwWx
RUQePw+pCb8z0PZlVhf71glPuV5hWutifdEjOqyNMtqbQX0cnTk0FFArnNndR1cS77AgpO5mrsCi
xKnIRkOqbZOU3saMdapFBmAVdYgKoYs+YRwdgSiXdn9LK0ec48wfKc/srFs49uNLVyXTuxMa6sYb
El6QJ7rPDFzGkpaLYsX3pF1VZFR2PVPOtrZTCAtFV2VPpIHzLR873xatF0AYs/rDYjpmyqL0mHoj
7Io4kXGSFk17RW4rTZpwR3eZmhitfemY3yfCYBoqD/nKUQfexynkEdKjOsVhca1VG5zNyoxeTAIv
8H0DsRmsUVMLfUz0kwv34xS0WXDWCNLcxkHhNWdnF9yB0IBOlBP/Fh34NYMv6qHrMOVP9lwuGPYt
SQ9sbQdYcOUq8iFM82aUp060dC5Z3GrKvDxqroP1W3BqwG3pmEu91cIlMYbxPU57PKW95jfJopNp
upMjuIeM7dKgQznjWYKQjqnzS4pGs89RHbbCTpJHo0nlfeS13pmlJ+3TnSA6hFldPMmyC84Dht2T
krX2Bl+TRIBh9Pd5Ugly1pX0QJ7048cICXLEESOcXVk6/UGLCrWlskWdVdtYBzM3S4ZPIZ57x5HX
wUHuG2010bk2xDeebPWrG3TVV78tve9jArZ84SKQAsyNPvpsSLHJTwFyRw1/1e+O44DFDTxmu9Q4
KmTLQJPa3sffh1tS5iiwhW9gLjF7C11p0tJDHtsCsbZs11Baqr3vFDhLHTfNvpe2wfYsUOKzz2Lb
XdtVVHy1osjflrDHTiwf/KPyCZ2wvGxYI/i7oMtMYHAmzzfOB21+bm09uKR+IU+ZMbbrzpfVQVRa
eyKh5iJJZc65J/APZKfsPgMbckHYBGomYmvYiaXVd7cazf9u0oLxmw7ao1sEXcLjOuA9PiKKa5B9
SLMINOLtkNEpiEcYMN58067dxTThl6ayrbp4WWmdEz0suS0Rts78fMStg59567XVj2uiT6ylGbBt
LVDMl0Pl+W8ZtLeNnlhvdierkxaVzoMf4epA97dYdgY2t8HRvI5i0pckNU/zB3gQOA23U8val13I
irOPeer8NgXLA1WliUkzVJFpPXlIMOvBw4dHaZJDPVRaYpV0cQu7s3UgS3BjVFa9Hydd3jwnst8p
PUf0Zy3P5qVXwQPQOirVhTRx2gPRdcI0tpeFVtvXLBQAP0w1BLc8Kr1tH/OQ7XXrzg8bokBAO/WT
wCHd2u5wCFrTx4WuiW9xx2afcomeREorwOdpoAAl2RX6BUd5JehQX2fjzS7Fi7RjsVUuJyDty76f
gmlLTZH3mVnAfBywQqFssnP57hda91pgetiEWf1CQMJba2lws8xG0tdb6XgMmFPkDgI1ro+0TeND
Xzfa3gVhliw9uhuJamhiek/qpsDbnIT9wexwU1c83sbMj7g0bbnBx+9cQ2bTjZHwsO4gKKSbnsVM
urLExPwxcBM+W1EnVlI0z7RsFBcFOLZehpNug4QaoYDbXbbKWwAoWmJ4OxOOycUzPGga5ABfGdBc
udRSnwFkDHddnYYY7zMMU54Bi3Dv5BHuGwjS176qieM19oDvxNMrxlclxzXiaH/vNk28wHDR7119
LC+AI3u+J5bbcHEE3geDb7y27czErcZthd6/Of3KpFouUHH7B6Xn0ZOeVfkTPDV/Y0dystmkC+Ir
WRscp8xlWomccK8TgMWUrqeWjqTPE2zhz7iKTgGZHCIrPaQtrnlsL0bSMWJiGy6EGclvVpF6eIcW
WTsafr2whH8XKpI3Q+s3Bzb44uZq0jrBxxnPgWiMVYDhYdlGApJ3yck1YvB/mVz/mNruY+Qm/YqY
3rlMCJzmln0oMs/4An/BZEWJw0qELlhRr3Dx/xOZGzXwvIoYGiAbTa5ra3pr4vFr4mk3v4aFT5Os
O5MEMC7DVV3Cp+u3uqXRQodZjuiOeUxyg8BLGj3xsWDRA3YLmDfoVlbOcKPlCYawxDpJx341pB1y
ZCcdHGVZvsoy+l/qIueNKfqAiOxInzP7SnhF9sx6ZT1FfcKGEMN48BN1iUE+PlMkj1cfpiFBCpSd
jeHRijlpw8TyA7TpVI1oMzMPG1fcYkpS63XUzGGbJhAkiUpug9DxLnjCaVl1y+xUcvm9adLDRe6E
j0Ur3V2thSN7Samf8I0lKxWhZU1+w2MON+Y+qT1/M0oQmAQZnOVoI6LVVRudoZryZM/S8QKvOcfj
ReRpagvOCTXrSbdGa/7ro+G/HktxpVqgsFnLs0z/s7o2Du0xB+eU7NMClAsAVTAkzeRzl3a6DGg7
sfL3mlkKsbnT/45C9oe1mVOpCwLOBIjjY9YwgvnU+svefUrKxgXLkeyNoWrep5Tm4TrJ44sPRv/+
r/+cczfKL+CS+aVwwfLXfPoFD/DHSyUiSV0ELl6qZo/BFsTHVl+CqP/2169jzCfpP1/I9tgYGiZa
LIy13/9MWQW2t8m8aI/zf9zEfmPv3ZkRn5dJexW0oAZ3Koj1hA+9eKu9mVLXkwS8QKmdD9dhzO/u
x2/pv4r83+hHKOAzgeEvFPlvZdu9Z+PvmvyPH/opHgGI8AL0oWA2mcwy0U9nd/DJwcyCLoRC5M+y
0v/zrVjBJ8MmpwJ0wgJWRZvN/1eU3E9A6AJApehRFLv9Z76VP3tkadKmQtacSxst0GR8jX6/1NB6
4sanFOigDDZmOM0M79bDPUUjLekZFV5wUPrXVOuHfS1IPy7Syg/uVaXaXeMxx1rCEFu8ibr+jx3Q
/9gT7Zj8GX/7FviIcPSOsopwTdvQ//ScM8eOTmb67t6jj6W6BCxyL/7kcptDZHeyhdFVDwlyiL1O
mBLaCDesVjM7Fizcww+/LI2bNBxfNOt69Arv81Rr0XmMRd8i+EvjtYjjlmKKXNX0FyhK41a5AwLs
gqnUlxqRzlbzd30WTitbz8o2Xhl0smT02ADZaJ5iumdYvWmA/paBk4t7H+L0uGKTx0EbW3Rw8JvO
mO3j6Xpogke2A3HTkaT1rSvo2O4pqDjn9I3gXM8GIMdK36fiawHK6B5AX0Vuyya9RXPRfMD3yYkZ
GxrC4vxAzjmnaQIKPTy2ziImJcDtUfOxKRuKXcJI41Q5NQcRpca26yz5njAgXgJ6l1ZuKo9kgzhF
uRLdI6E4IRiQxGTXEjgEmT5oSkNEmVDsczzIZ0EdFcjzmKGI7DDWZqO61+zgVbdSudASEt+rKcvj
F0hetbfQO6dnTq6029RlwQAgaZTrPlHDXeRND3SV5JdmpDOTXsCSxFuPNLXxM83+2kjCl0EdcwR1
CKaz2dET9173s/pekdcF1utzPFeTRyDcYt46sRaX1lMaMVAN8BQv0yTWGCXMjQjy/nHUdQ7ZALf2
g1s7WzJF5ab20AWWRuN2S4kFZgZ3GQyx9OYS29IW1qSTeIYtssfH0i8NEbk33nVxZB5vNikwzkME
1u+AcOIfYoNRjFJiPX8BkCcfKw/jhOgND0xEp2HXkcl0tkpzuLOU7n1EXuxubGbqNd59ov0mFG1a
VJq1mVQtBI5Y2Ru6GQaBWFDHbxmXPZC2Zli2XGmLia3Bve6R3kFkVkenl906t5MAa3Ocr8lXlyg3
AAkoNLUgCxa0lekoqFGTxFzSTeGFm54V97ichO2+OPwiS2AA7GL8oFsTfTTezCiNycKO4zdTROFJ
gKNe+cPQ7OzaJszR4oB5ZZMDcDTEjLs3lZs2K2p5x3g5tR6NHai8OPU9R0p/YYrCM/Hmg/pd6CCd
VnmUR9MCo6j26CDVgIvWcoSmoTGOAWRzZz3wPu4VQT+5KIw8vovwWFB4BVPDooF8Wtpq9lIp6Bej
6VCA5If2e0FemHhl3jdkz+rybubC8/ZNIjs5JFOgrgXk+P1k/nbFPkpqxL5KbfFsWAAMqMq4eeCT
na2XVe4+a5unIO6nr56aALX30t4HLqxjDFV41GoDIAJ3wv5VxZi9kKBcICJFNJXGKkuaLFiy1elH
Dp6N96WkDapbOaIBEFKRDVZn0g72HgBYT3IDtyN6h2rj4m6sMActglGpfQWZGmQ2NxGgAVinLuDe
XQDiSWReCDL0N7dRBuYEeh9ZaZYyv0DeJCJt+hSJYUKoNHwdBnUVNZ6Zs8vt4FjEpBQXXZgXzyzS
xH3SWS3FQLlpnSAEijtNtNj9vdn5n8wZAI8VXL4yusRe6XNGwOUaJbc9JwfU5BDtNuP4mpg9CtKc
MPDnrEEEoHxV1D2ujx9RBDTY7D2NQG3hBZvDCpi73KtMxlx7qSlUm93oJBvMHyEH70fgIaKvp9nY
cw6imSiHGQujfwWMgEAx5yWMluQE2tZq0lyNWOmcq9B/RCzaOW0RByrdeL1qHigvI4wRGm58MxzT
/FypIrn3xqEwdrKR0ZVoXF0vFPTyfGlCbftSocIWC9souTs0cwoknPMgsQgE0GtjUKeWJA7hJKN3
YhrBfazDGU4O+L1zusRRkpeDbqG+c38P7hHvUbY9EvjUvfISUaBPdzb35k06WpDBM3NYi55UC/eG
YZ/OSRco4QZ/46LjPs+XPMPjjZ4GiX3RTdAgSPETl0kdkjPGjxCNN5pzoEaSrcHEjh9D4Zs5trAu
f3xs8ArjY8E2GtsYyo6pDG8tY/edI2C/6n1OupkYrOf/y96ZLcdtbFn0i3AD8/BahWINZHEQB1F6
QZCyhHlKJIbE1/fKsvuGTN+W2/3cL45QWCoUUAkgzzl7r41LojsWDJvvIyezOGr9ze617QeymXO3
GN0NqQU8crzqJlVhghMIOC/Y/Y3vGQuwttqIQxOuUUdP8VZ5YJtcBs/8g3Wx78BGYmKZtSEJnIS5
BVNkx0Sy4EoQ/IescuNroQ1NAuDHtev1brUl/AHDkxdN3yZtgoJeFcSibpe93pe8V9osxSr1nK17
8VC5Fz+V0taqAQoJ1XToiGsn1PYsz8nwYVnDGrgkwxnKjbFtRM6VEmTAxQtWjhe/kLLZ9dro5V48
X+ri/0pBxCZgUbQvTF48YmEWzGgx6HTvu4uLDJOy+AL8qnxBVMHPBVXBLaY7A57dJ2X6j+WSePvi
4k1zSHNbtw28x/Nwca8hILfvkpJgKbZY7VelbW5SG95wgPF7QeLAB0e0TPPV8fqaz8QmZ2vDHE1W
3BiBttGF/WDdDDzOuIu0zS69OO7Yd+G+q0KM3BvGheUbAukvg2H5sacsB8dUEXWnAs9QgEgzNJBq
4l7LtmPFtIvUsL7+BLFJ3rZFoR5c38qx3EymE5MYiBZTEFgFYZn2ZzTzssZfewb+k2HT4xa70UMK
L0bCj3B/pq6m2Ktd/DUgW+IEIeI3nC39exj1Hboi2ncnxPsgXFBRg7ZighhRP63S3YhZrMew8IOW
nt7o38jaXN0NJdwID8lYAwQiRTHd9Nbq4ePnOVJsBYkOwLujQny2C4aGDxPwe3c/8tIH5duudDpZ
A8kuaiv/NBWCNwGt3KY/gEtyl3iZkwzvfOCy/2orJ3wkMt2N2z6AWOWizr0ORcmDNos016L1q+JM
H6JcaIIFNWaocHkRgMQ/YdYKvvZJWOxbH/fUpgRV9A10P8NB8KTNvh8EAmuaveSuZNbKK4OM1nGf
1511D4M4q0+QTaO7dAxgWzWmm4PiT80jYdGVuW3ayaD9SdprvIx95shrP1Q2QuL/L+v+N7IAK7JD
51dl3U07wiT+aNn9/V/9d10X/ova3Mbn5vzuH6CK/6Oyi1wIgwGu84AEW2KMdYH/h9bKcf5FJWPD
5gvxKxBjjR/iD62AzQdGVI54GOyIwi/6R9or50O3wrK4wXEj4JigUgyQr/+5siNsdGZKZImjx8IN
46IwrE9m1tNXnPLuqu2LEIoJI9j3wQiSJ3DpMFHqJjkZIicEkfc/VgUQwS3NrX1J/K1+p5A2F7Jf
fwq7mt0DEUV4q0wZbS3cQndWA0+7EBh/iRapXlzw7zumDTl9UpRGrelCwWjsYIpFj3raSk3BnK02
1gPPIf9xbMblb1zvHwQLXAEdQQCj3QaygHTjQ7+mYLNGoQpvl63mco8xINqzZ4m2tpT6vPjePy2R
+98bND8HFn9oRV2Oh9zNcV1EdjrK989X3DaYC9BP7I6zAWV5Sat3LXXW/PM/BJL/Y3H8wY6tj0Qw
Mnp/oIq0Fj523Fa0oitv9wpPCbWfzeObnSTcHXiE+SNUF3evsiL5m/bXfzg9elIB/QIWE/R7/f9/
6rQR34EPkt3ncfT1gN7QtrMBL4wXj4sH2O8fX0yk2hRTOmTCDzRx8+ejpVE4501dgPAyZ4/2qCBl
EIgB9oCxip5+fSxLdzl+arjp6wlshoOA9qfr9hHqv0BDyiBP5sc+Wyp09Rm1fNz3dRuHwsLzAXby
bqScv5kBFx/AVJFmmA/+3zVS/3qFNaQcFKJJRyhgnvznc67QbShiUYpjPxIJFPOiH0giTZKnyGfM
/zcX+K9ryDMtvRsOPR2g8bHzIyiUHSn84thZ6/rQhmKIpcEd3OFxzsAj5WjkgyaCs/vri/2fTjLw
LWIifZ+WmPnhuVSmBaMen1gZdBgTm3J+zdkZZ8LdcobB/+hYumOLhUL30fh5kXB9OJabG7M1ZRHN
cup5LJcqACVjCnWdqtl5/vWx9Gf9tIYux/LAdBJ7EJiu9zEwvKglNQp7t+Oq1tmKW3YLpyp3pj/M
g//jvf+xLabPiU43fjYeMixX+8+LZPSrQfjtkkNw86aC3Qz1xIYBFpL3yfEeszyv8WBj54a0QwMp
2VFpZedfn+uHtaPPFaMODzrLx3Bnflw7FGclYjDJd5gG9LLW1NNvWI30nDiqPrVpSDnrO+pvnueX
S/jhEts8goDQkP5Ca/zDzzmlPru7JICvEybOZ1H49YncI3XbIVPdC6drho00WsZls1oQ+gB8V9Nx
RuT1Gz62niQYLGenMmmwOWtJcQI68pSshfHw66vzn74nUhG2BgG7A5gdH5qqpeck8xoYxgGKv/+u
1OiK7dRXlFlJ5c8+ellKsI0qjIBxaDuXZ0hcjBKcJkmOY9m615FEiALZwbnVY8fgCrhnW8Qtmq9p
/+vv+tdVGzI5cRgzeOxI/iLQJtiPRkA155ANTdQCZRouJbXLIHe/Ps6Hu54VA3qGn4wqREsXP74b
c4MJUmIM+bGdCY+Ics2nb8rWu0bC6z3++lgfH+eXgwUB/WONmA+jjwxlhU5lYP7K47wVqHXCZIpx
gpApxq2CMUenNSyQUK1xCb4YdZPuKWnk31xYy7wIIv+8XBkSmgGhR2wK+DofXmGV6AybO4MY6nEW
6hhUNg9TGS1M9dOxWx9QgZvvnob/58DWkEh3GamyeV4KuJA1kQ0DgSGnaBzVPX4YkieGviAztIdq
DDOzrNdzlQ04PQFWfVorJ/kxYbx/YSi1njF6MnVkRus/Bj0ZDza59teTMHngYrWxP10Gc37WIdkE
FnCTMQEfYwjMBnDSeX1QaULiJwq86a4WpnyrEmW+r+S0ndHsUyRHS5P8qEPD605N3WNearCCHgB/
MIsvqHJgMgZC7xHa0jU3TW+7b1mUWN+asXaeZyarPVKjS/YjmPof1STdOa4lJAFAWkV2hndRn1yP
R4slpvx9zHh4t0Pq/aCzHNpgH9g2Uo6Z8JDnPEpHBBC+u59dk81QExCjFwYwuZqiD76E/SzCT/jL
WG/c/Sm5zW3E4YE0MFe2B56d5jAGX1aoBDEioPQc6H87UOiCevGgMPb5TMJAgDr8KWoddeY9U730
vZrvLpc38Qn6sZvMfOgcdI2QCoMqO4KU95H2EMh8LtOohn5J2BGd5svTarTUtZArT6iQkMSvTVuy
IltzAXFfVdZ6GPOOa6dg7RHLYJrZE9BH9/MoTNjGdmo2905pB9rQxecg7cjOvgTkABohfxdmBC46
EUKl8KqIyNqgXfYeIYg4z2EzCXtj2FzbmhSc9yqt0b1h8HujzWTAVPQGUkQSAlAfvJlG11aWYrk3
p365yxEkZXHgWvnXypc8mnDpv1jKdKudo9dhPbfJKRwx/G1VRp4lYjYEdbFVt+tVM1WspaBGvpvO
JOfCltZZKnKYCN7xDAZHa80+Z8yQRG4LToAucDGTHTCwwHYQJrq3TOv/2iVk9Xo6G0Mk2JkPIwxc
0pVb44khOhfMTF11Tg2m+Kh7dtFKow6vyHKHKKO/kgXd/nQGxNxfpuVGK8gaYIxu6oE6wxN3i9uW
4Hc9brecZj2NyGoPjh7GpzLYtXo83+tBvdIj+0QP7+s12Jd6nN+TR7839Yg/1MN+VKJ7U4//caY5
saklAbYWB1haJhBpwYB70Q5wVe2XCD1BroUFhYWiVUsN8DK3IGKRH2TGCH5DSxLAfqPU0jIFOIxV
rLR0gSwIxl6oGQQzpzNMmjuBUGODo2KJJy1+4IXjXHl9/uwnCEOUlkhUaCVMch63nZZPlFFtbkst
qcjQWeKfQGaRR9mnAd1F1NlvnRZiFEbtxMrHMGprmYZhhq+9pj7gEOmqrVpC3mpjZ3+tUXggOCba
Gs1HpsUfEDSfpim5bpsgfZW4anYZwZWnrKp5ALt6j1Tb6tbPHecMXKR/sPJqOBlacLKu/k0Z9AoR
ChmsF00KDxEUKpiCu4OyWkjgxCEmJNprOYuFwNzaJGgGb0av4gu1lYv0ZVL2+uytrnO1zBU8WTnB
7paW1d+xUXKzePb14Axl7zMZMekzLcv5UV3kNu0Aa33TTas6l8Hq7JIag5Bbwqsv6lwcl8qHX9pH
NQdlF30Wqfkp9Ob5UzArtXPWcdzp9w9G1osWKO/6+n6QNAUD7rTqyMiSrYBdtgDr0RKlJaKipmzQ
F/kXqZHbzHhXE94IQRoFh66g9MHFUsa11ikhiaXXdREvic6u7wZTvgTVCi+bQdute5E7pTCpilhe
ZFDMNLHQam1Uo1VS5rgMV34wpp9lkc7XDmIqqVVVBWxtMD2AlL865PAkG+8iwZq0GquJRHbCv4lE
y9ZqrXWqWZgFewdKhMp4II412NVKQHpE6WXW+KxHtwl/SGSV2NAbCwJ37QWfl4tQzNSaMVjr2NHb
kf0YCQeHbl0RUxq9/yC03sxp225rSDRoVNARaV8WwrTOGsX3Dl3prpsLRQyWcw60ki26iNrcyLqh
j9ywhUHxNgYV2reLDC5xEofiX4vjrAydnJHDrbZkFZ34UYEMeZAMeAkjrYNv735bLno7QFTHpW+G
OGyhQaIJYUCgBXqK5NH9rFV7vtbvgWtyn0ugWvepHByoPVZxTAoUf1zBPHbqadtPibWftC7QiJqz
T/tgm9SRfZ/2FYF1feDcRFpRKDrCGxKvt0j0ndt9pYWH1YrIe5ScEg+afjsNWqEYXtSKpRYuZohz
0Z/MjIbSIUlRtS3O7ajFjqaWPUKsaP1Nd1FDqosyMi+mal+VTfDFK32aOFpCiQ83bGFuuhUCLDSW
knL8RmrdJWHwSDBJMGKkzjybdzrBsUJ3Jr1bKnbcZlitKACs9lRpbaecZHeei7q673xP3oXDshyc
ntjxbY4ytNYS0VmLRREahNetFpAWI5YvN53q9xKvASTtLuo/uxAirnwtP40uStROi1Kh89BLIj7g
JRi6rzUfvRN9y/gg8lYYtkOyTm8mIwngUlrumnZa+RpqEWyfNVAvC+BkQJjzrdkyjffGfFfW9rfZ
iGCqo7GByhA5w65JU3VmfNe+B1YzwdUvmHZEvANpwK57pYW5DN7kvWVOw3shSp7ZZL8gWk8iUaYE
I7tAhL1naY5NMHyDWRJCnHabJfuRGYCpZD5UBNi6sqFMksaP3s+a8+J19m0+e+OzkSbTuyvy8Es6
RqLZaAJaFS9Qx2l8ezA9AqL0mro5GL6rTsxbo3RX+xNRefilTdwisRFOcNuKXk8u59LasotC8GCr
IJZVT1fD7hOwF9Xi8K3kcnCbwjy7c16hNp15ZzDKUvW2GkffZ3fZZuTnFP1ysNBenywBsy2Wrt1m
21zBig2dwiYigaS4oxctvEYsukObEkResUWXaDzlxN6gQoOd2fFS2DtmJ0/dmo/fOmojPR2pyJOo
uQoizL8mtl7KdJSQugWdjSqQ6ffBN53kRXm282bYnfHDRvpxk4RQlLxmLQg54WMXd4merSafNvbo
ia9J5+ZsJ81oywT+mY0x6t/Eh8hW9p985yVlZrtRK49XPBUsqvrF9BpzYwJQDyayj4qgWbcmsjos
fjBWG/zbwA3qzcLmJA4C4oetRuC7p8bGVu22WzLj38vKzpqtQZ0MjE22vCrTA1ZH+2r05+8Sutae
Wt7d9gwNrkpQNduy9k/2UBPTggBzU3vjVZgSzoB13oiDhOVsFouFf4BU9dWCasIHZ+0Y7m3Vl5u6
VtUeQODy2PtkA2DeSM9FM/0wOsYM/UrMhz9N9glxoLkb6GZhuFDVITJpD9jLBOGjE+OewHXzvZRA
DqjxeeuwETqBe3PBKub9VT1LGBpyKW5Ka9mXcNA3DhuuLUW1jw10uZuRJRFnuvgHT4DHNusJqXZP
HCHwfV4QbXK/WAPWngp9ciiH71IY7a4z2nVv+bnmF0ZfhSIgXajOv5YdvYOVwQfovQfANm+5714h
YVPsU6JbCG+n2ui/zPV6NxKIhr39mVDKM49cGkaY8q99sf4o+vQFC96ngBTnjt30tikIYTFzXKgl
TcpAkpDjYVpahXaJGpb33OrkFbO135fIYmNF0GscZvax8oXE0GBeFWOHAiGY4TP43+oJCLxd09Xe
eAYVQTqPuC2c9duCVcAH/8vst8rnrYpU+tnE5AlQWISYCgSzL6UUpI3c2Vvrburz12VahgMMzxuv
fzbDaUQY1Ee7bMgfAyfNDsEclcTZTeOrYYtwt0AwPkzUMDfjKIwDqgJ9myvz5Dl58OoPhILldU+i
9pARi5f3Pu3RudDlRBARW9gCpNiZaBR05pa/3sjJM8RVVi+fiAiMfoOQooyT0VU0dDZlNITm3tbO
gGum36StQO6alvvKFvrz7L4s3gD5+DONC7RixxS0RMT4vWT8S1fThe1tFiDd4ZSDjynZDx0CZwyM
WwleI48HXBA9Jiuapv4wU3KSL4Qe1E6+hGmZ/BgSnxuQozJi8NBACLYiFFJk3baURSnLfoxbHi/0
mfRMQ7Vj8mVMKRAS1OFXTWt7cOlW8hB5x72EfaLOBhkWxIzCQJaq983bwvDyaSd1EFc9BjyW5qFw
tsTwUJ0QCDR9L1Z7vit8Zd2YFt5GKxVkI5ZkoKW1QZM7dQPrkzV4cud7gkqECaz5TtqG72E4mnTJ
G8lWbTOvGz73aL7jsDJ8c99Zjjiyt+ejIeobIBUp0BnPIrG7qMtN+KZf/aq241yw/SPsu7v3BJxT
vDfHpmPcufLKP9rlwIt0cJKTk3k0BXCXn4lVoEegJzWX402da+wUypFj4pP8SZ0w7U1i4l4vf4Vw
FoB8PnrcSwhr4HnrwSaN8G2oJTXYImy6BKEz380r2x6DYpNZz9r4j1HJxcRw7hEtJPurS6OY9B/G
KEsbxmNJ37jCxgVXOM8ioOF8xTojo81fJd7E2hs+t7nkBEhXr5E6LSuqvBFVPWrtV6LD+dWbktTc
BH/OUXjNcl8u7HdX3I6HtRwJze2UkoTxcF5EnCdPnUfZ109ZR+qbKvo9WzVq+3GsAhFPZTKXUO/p
itC85GEABZz5OiyB1p28/lgm5MGz/olHvInatHuj+ZcThF7QUQzX60iIAU5QFREpybsD6mKTru2V
LOfZval6ad56CEKu22JlQrZ6NK+StTxd1p1B7OLVVPALOCvAQ5h260OGiJsyCT4+3y+DlWUwPKYp
Qpn1UI36mlQjUzaLP/JbLbdtQJyfT5Nyq0NNznZjNXu4eBK4HnbfQCWgkao5jFvMX1e+ywrAXsNn
R5P+wKrwH7ERGDuE8mGMFZ5+foCHcGkC85V8xJXMKVccg0b/31ZytSx/YcFaTqDOEx+0Q+AVeSQJ
GOZrRjwMtGucWvt8YN1nBttr4vQINLw0nmDVJz9Wy6WpVBDp66x8aLEY7RutxMaB3mhPz9LGxx9Z
c3KasqR9SzC53Su0bh0cd25h1xmZTc4yOSWd1b6VwYAorF8MB47wVJmoBqrE+kRxwBk2SEQ10z4t
2QGjXdhHTW7fULeIz4R28xdq/LKnseUyTQPhtnMpIcHqG9Yeyuy3GofyW49yv+NVPkynSqrkKGm5
1psxNIY3/LDb1KQjJ3v+XSTIOODh+z56w7TNcJRsOtl9a8wwAslF9PQw4a42Jb+OlAk3+8IdmIxY
JgfiJfZSTHKXtr46O7TAz11N1qeY0bJuV3+1rqvUtu4ax08wVDh8c0nl48UNj0PcDB7ND8aiuKn1
Kpg7WnNe59FSgPZBEk6IuA+X4cgqCVbzHYMH2a4EobVoRLpoH7TCS+KW6hQFIM/HyOVKQZc0nrQP
6keQdJxwJPUaFCYBGQFJhidEZkS+hhAdD0agM5nDAOdN6GfT99CnTsYuay2vA2EKX5cp1CGPbMgF
rdQu3WVsK3gzkgJ8g5exuc1mOT7l5hz+1uGx/pG3C+phL6sUsV28mdwcy6HyAoV5DWTWcYr65Evh
6zjYQcCyioOWBndcdfl/Z//+v3797/TrOq/8p+75X8jk57e8+f4n8frv/+IPkYMPD8bxwfs7NvMB
1h/zgz9EDgExiiHvD4ToJBJjh/i3xsEN/uXij+AFDQoxdLBm/Fvj4CJ/8DSfhjFyxEAA+cM/4CF8
HCowTaBg5nOYRaFe9z/MgxSsBEcqrSBIdiraeeoM9einq/H3M31meYg8PC9k+8hXRknx52kbIyS9
OYzWw5Q4m3INsccRHuVzSf/tGfg/HEWf6E+jdTBuy+JlHCVovg7G13b5Lr1/Jk74y4l8mC0HeetS
unOIcX0IzAeVx/36/uuz+KC30ED7S7gAIhbSfe2P42sfeSk5CaE4zG5ILoZBUZN37UNd93vCLOu/
GbD85ce/HC2ymF3hqwDC8edrFizegos7EAfVpuxNGA9s8jpYdlXaVfGvT+w/HQqVBWBkj+Bw6vY/
H8ocfCKBFosTy8L0aSncfpMWk3U2JdDBXx/q42RVX0OLbjDbkyjiiB9+JvJgTIWBVBwa0Yw3ZSV1
rgz24WRZcR6mS70HOqb+6drgoLZFKj1KJnwYHw/q5QkYJBjfB1VyFUlJgSQhaF4kBv/59fl9nF7r
87OJEIDCg0rG/Yu1yTG6tesMcahVRgxXlZAmYvRhcSxtJPuwgPv7TlkLqU5rdh6rZfmb4+tV8fNM
7nJ8ohSYIuNUsz+qD1TqdplZpsMhrI1l5zecoN/Pz78+Sb0ePh7EsVmYWs5h/oXTslitVDKyxUHK
3toHc0bqTRo4yW1lm+thVaAcpxFQYCsQ6//60P9p/TgwcFGY8cyy9MP/5ydJ5LmLhb1YHBDaKlov
Hti6QpNQAsMEP06J6YFOkcnu14e18CX95aSRs7ucrM1LwbI+6s2GyiCmYOrFwTMa8a1F+THv2AvY
O0ra9eAl5DQAlmLjVI3szgdzvFoGh5+AZsceEMC8x+IrXuxsdSzSfbAHCxk82F49eTFl6HwTCT+n
MSDM2JHLdGVNSfKI/JXCK6jH4gkz8IJUNCiuB39istbSJww73I/hQEKDNR3GQmxxJcBpYC/rx6UR
ZGeSQhWM/7Hd+Llo6SWMVAJmFVybGI0YDUP23GSeys5mb/hs3SpMFCYzEcAuANHTemShLrKKcbuM
N2NUr8+55I9EaBPJFPTffCKgkRnUuLqNfoqHYAUfZQ83eHzl89Io92EGZLY3aFfvWtJuqXDAP1aj
5V4NJc/QYOmsc0hzb0ce3ELy7zJ9cgK8nC57wZtgLdSuXUMbAIgarHNCOMehpS+4Tdsxe0iKaf4W
SfDzwD/ICfOThWUwYQoy8vX73PjJa9Yh4ooJNVyf0SV4Tjyv1nchFqPaMkGXP4zeXbLtUlTyhVha
8kcXX7oPE54Wkr+4wAi4zi0dOrlhJEsghfJ8HAGJvAHD60hsAER1JJACoeQSdUW3VgaIjwvjtkjd
73JAkDwrOf5WrMuzu9rfI8jDXxYbXKY7GvmrhG5wNBUzH3zz3EjN7H7XxXC0yeZ+PRQ9T4yCuf5C
x2CVL6PJ59UL36NYgvJUR97wkuulTypWcF2HY8ZmfE52jifwRSFGBrFJulraOFMciU6Q4EYDBCfL
Sj8YGss2IohsFy7KpAavwvTkMa870EfhAPbqb/u+kPu5DstD4RXTY9mu46MEF0mbKSKCtIQXj/0e
aTcpVeUJRQuodpgMuwnRyF0YcTlJm7WSuGaME9tsm27lTHrqsWBCe9VVoMg2C5z7ZDsKCiGcMClz
+dx8LJqxXDYEAXh3dmUV+yxNzb3liuQ9gXMMDNk2klt7jhgvAbIJRm1zGGEdJO4deCA7Vik8D+jR
7kl1or/pDd3XqNfp6Eedf58YjrFHle9A/6jTm9n1yO7qKY2wTaA99yaTwSu9x2MvIFGM4wLvE9Ze
8i4RH2Dhmlu5cYzR2LdMgn+4RRn+oLMttwNE/GsBKes9i0xrhxXfJYWDvKudMUj4FRDquB4JfNXY
WpffKsa0xXaYlmqXpcgUrMFSh5qom5sqTd0n2gbrLlEh8BjH8Kx9CMNn7+EJeg3tZMKF42UPZt2b
hwnwpx+740JFH+QTMxoGHN+sErhxTyTg7egs85sgKvncjGl0h0/HeaL+Z5yMlwlCTG9517Odqntn
oieEXyW8L3LRvKnMmx+EUsv9UmTydgEycmMtVNLghr3rsqMBY/XetAWV6T92OEhiiS6MqAua9FuY
ZRygt/TDq7IT+SBWE/M7sRhlsIG04cVIf1rsfrP5w819WW+yqs0eeyiCv3mrPxysiYcQgcTDnqWB
boHcnqtOdcNetjOxHkMHPYINJT4I0+3BZPjYVbK2z55Wir10Q/Yln+klGQiOCAgiaoL1xLdNn2yr
XU+qVP01Y0O1rbwk77eF35CD5tVFdMT8Ta4mfjDEAGl09IaI9ghtBKii2naYlTnAZJ8cui0DAjpc
kSl3pECI4+8NpawP1RXqe2MXJGOC/41Eu+2USK7DQnbjxqZBct+wCXifeyl5jE3lQwXylUBJaDqS
p8BXUs5WYi+D4EAQAOwvk76LjeDs+tIumdu8Cjch+qq3oWytd9xpaA0qyvYfkACqFzUQ14BekF6X
7q7Yje9B+qYtgmCspg/tBboBhph5CBlpTSFW7B1r+BKeA47JSvVQVh+SsT9NVRqw03ZUNmW7U+me
eimHz6StDzFlL3/VFY6xA0KkzpdOnj2k9icGQlS9bta+THld72U0NnuacQkmfcvkXa2JwT0TDHPR
dX47vmEGlscQ532JA4pIxTApTf16h+GjxHQbMW+iUZVB/BVWlJ/9EvuSZRDEt2FQvhxaxno2gciW
c8R3A7GWrnN9gk1OGyAggnLU47H1IJuOL2wu/nogstF/tLDqvV5EGrmrm7IXJbfXhQ37GZ++xdqN
HBY8bHJa1hAmiqCXhfHBeOpyHzWnsfDThw4MzTagAzpWTvbbpRlU6kZVLXzvOoH5TX+C5EJsh3h5
CJ8P9xSi4uh0RvkyR3gcm6anBdn7xs4jEobxJ03F9NI61i+7IWL4aRRAOmafRq9j0TVpIyaxGe3k
e0co982q+2rXdCxwzDTlaWVFb9FvglqGS/C94B1+RPIB6ar01xcWUnrvZ0Z6J4sxemwKJri+i248
F4DWQuH4r5JaVG4gpRBsPzdsxS9NHzsxlnspy/VhNczp+9QkxnMddAnNW9BfcWj4f/xOpVySH8rk
yy6uM1+Zbmfd0go1nlJovPeYwBgqVjawSm/JvzTjED5E7bRcGThrPzujcj9PwnA/F16nbnlT+VdZ
nxmxIvs2pq3I+CBJ2vOaGuJTC1BzZwt4oiRaLbeXqy49RDntEIZ3tg5vaRroTYBYron4tTZ9C/am
GbHptSzEq4VEkeuA8emuiYjqrZV0dh3xQnSKTZebOIjUaaSFdpeEVnpE7cPE9bKW19BC4Ge4wL1o
NVyvxGncBkOT7JhgpmRv4Onb0PIp78y+qI9A3/zXCHrcXiaoaglZ4WWIA4iff8WrUA6gBi0cangs
IwfShqKd562W7kiidirBkfFQUEebiPS7QKwreZQe0R2IXdSLiazPI+MY0P0KRJl+O+AESIkFiVNB
cUeoCv4mh763O9aMD+YVN3QwM1IQ3XLXBwOv7iDDBR/AdUHPv9ZBGduQFfNNCH5vx7tpOkYChcIm
cQdm35IM1W0TNO3TiAj1auSBwx6IWfA1Zn951zMxYOLhTxgi6N2q2epOMFDmK5T+JKgS+2s8DaZJ
cw3vITtmlyyHamIAYKYDt6b0yPJcL7LscOoZ9nUTDUirqV5Mpiy7uqMp7US59X7RQbk12hZ3ns13
wnHonS459CHD1XJBBCO7HGE4A26kfnAmgpM/u2oXSiVA45PAik1sQiNXRz4+KDkh4ts0g7M+mD6T
UJxqFW3jhD88uWRaw9+iqXszSgOGO3/1vnDwrpHY1SeHgbCofW466xETGvH0pCfqM7oLsgVWSuRl
txb4wGE75vWjvZRih2yl2a1dZuyp7aXYOJ6yv6pGhURSN/0jRG50smVuXDMsvx/x9YNYYQQ5F8b3
sIeOa7nNK5QoeDOFSm44DZA+ZsuT00sHcRWGYt61dGD3ScLIuGFfco3uT6AM7c1gxw4xY0ZNdLfM
1L1NG3JbDn79LWiMb7T77xZ7cK7sZa71vq0/4hGE/rPmT3ObrVsRGil8L3KZpDFt0aJDKUPCwwg8
fDUaDC+wdVsG80OfxBAfiQBxmDWaoURe43WkyAUd54sf1WVXZRO8C7Od2QcRlE2WbkuipXZ+XiHq
bp1phK5bZF/TcfIO5WKh8lMj0ayErLePHZaYFW8qWshNbWfXWeF39w20ulcjLZsNb/Uah2DHHH4K
EIdaKOTiKuzK4zipldjsqNwTbTUejAzkQExcp3vvhmK9L1JfPHZg7HeIfwJG/4uoY38FC7YEQsP9
SMuuCGC7mvqSbpxZ5Sf4A4rZmuzfI7HW1ySHOox0Ki8S8dymzsx0eFzK8npo3tnegyKkHD9b0SjN
rbC99mHqC+jKdjvO98mq2qNUDJgKIxuuZIgayq5r0mNLzLd4FQW/YowH890FZzZvJ5Iq7lxLFg+N
J9urETfUF1+wv9osVmbfqjCSX8AWBCfSWpvPiQrMBDTm6LyY+g3pW3XHtCvMDkvTjNdZHrogeAb5
GYe9d1hkP58qL52uZ0OV36RbANvKLH5cshmT+yno6t/qgUyQybfcN+aoLfZa6AgnCzbwjZBU4D5W
IeYcE4Q1hnoAipUh3WenCeod0h7ofCSSZbetob6XUxC+2m0A0Sxaw22aVusVOs1iW4DlA5YAjXIr
MlLVN6OxgNZWgidZURWHopuqTecHkAUr3rYnRVWBgtxZQTaHcTpAEcNO+gQWiUw3SUOLp/yGnm0I
W5ORdWl1n4VTOHHpM9JBMBL02NrZGe/byK+f2rJub+Ra2UchEG+wn6+RRuHSLbtwJN13mI36QLnk
G9+VrBCLzUQzWKMfvkiDID7qznBPFTNvbCNPnhmEyBteitU9W8XibbGc9rnoy/61G7sl2HcGbtZN
nvR5CWlAx0IR5UZquSGbB9ex5mZ7GU+UwrdJ1hZzcZrs8Xs6h4zv6ezeLKCHrh12tt+ajvgnRdhO
7Bvl7dpOMAoGx6j2ErXhloFwe1NOHRkB2FblLY3A9LZgMwRQtiqGXRh6PVo/UJaDIHiC+/83Ah4w
XPNOizYj/luEEpKA9XYY70t8VLGLr+hlEcN/sXcmy21j6bZ+lztHBoC90Q3uhC1ISrIaSrI1Qchp
G33f4+nPB2XWuRbFEMPnTk9UVEZGZaVBNLv7/7W+JVi4wGtrWerd1YXIv1MGe5FR3b8giHyYWqSc
G4uWy0qh27KNyomZvVAE6MU2eQD4DrIEaWh1b0AhBYZoouALWnUzdR3B7HzxuL9zuQ3AmF/pMcl+
C0KPoVcThOUSCud/p/tUI5dQ84UhFJAb/mAdOeqwniBOfpmzmVeF7zzLgXh7tSA5mT9Fxy9TNg8y
lD+sxK6+dBS1MLR53aaL0b3x3Mbo2nGmfttVFk+MUIktyBEoi4rDQxGe9Wx1gTyGXQ4/ow0ZsJWD
YTtjTzUGprMxFGPbiEC/5QzyxIQcfxmKydyXqEsXTd+Y6yLJvNfciadlQk+MMqGIbkwyILEaK5xi
dEKZXSgx5dLv+uw+g5PBDleh3pw2YGHH9M4LFfPWKkF5mpGp32hBJ35pPjEjedQX66oNiU8m/eZL
ZgzBVWLExoOEU5UhYp4IOPoWZUAygrjepky3664gy31qBvXO81qT2BYMBXkT59sR5/pDw4y7aAes
8Y7TqdsqaY9+S6TbYKnmXvj5uG366iVwMsuN/IAVi43gnolUcUmI7q7Yyln7XqLXqv0yZv+bZ7/a
JupCiHTFd4Hu/1ttNy0CIPKT4++5GkXqQSta72D3XrSiWtLzsdX6sdWVYVwScWw4N2FSEQ2eZyUx
5aLKC2NTZpSRl3ZQoawZq+SYpRDYUmN0tkE4G3koYR1RQP8cBvTFKoRzpCiiApHa/20ZnBqMRE+X
bKo4JJWIiSawkrs0dLQ56shV0KTtGf8G+SrmU4qYbik9MpbYFSYryh1/13qIiEMdPRROrK9j37vt
YL5aHEGGaLoyKvWOPRSsUYsykdLa2t/SSfqDzA2xNktBISUmrsj3NLdzFO9XYArjlqQA/a4enF/l
IJUnUHb1o65bVbAy6rykNV4N3qq2tTl91ci3qjO0QFfKbEUgAFQ8/AgXPEofq6AzoVtlgabEjQWe
1tfv9VdRO2ZuhdRfrTJK9lraPZLyMrm+yenWsSjkf153PdeZwCiMtwb6GiG9+vvL+RUYR/RAXK5u
jGOpl1tOAMAmyIS60G75YKqZK+dQp3TJNpyOi3paWZ6mf4va5tT2f9dvRfrRa38MDUV6hcRY/BLo
XUx7Ul8Dbz5R9tTjPr/dc9V7Ao1Ny5QCD+qH7oElmgkvQIUu35d3wKEp6fnUST+/yrmHyiuca9gq
jc9Td63Ek9LKlB7MWzukI2FyKR3gr5qEh/n5pc7dkEQ4ADqP0hwmxffvLx5mGikQG7fvS7g0ff5i
2vnL/981TlpKoUFAAaMVLrTeEMdcbaWdXnK8zS//tOPB9wcAiU/RsD58HE5k95XeVG7BAnbtt6q+
18nyIHy5D78GCq0WJErqnGIDpUag9sPAd6m183HoiTnlHTcbUFnOL/Oz/q2JKo0C+WDukKOmQSFs
ICstey0urxIlQvlTONnqT58r1yOTG7a/gRf7dOyV7K3sEdOPm2bk20tzvAOOZF2YTz5+i4IeOnA4
6js6QtmTAe74YO+JuC5d8ocAVxV5uMRTcGVFFDQ/v50zV+ImbAOoqoavyTr5TJwafv442rnL1IZq
SakPxFYfiyp6+vw6Z16TZkmwc7wrZq63qPHfXpNZpLFwKit3p1BdV8mrYifLKM5mwdWFyIKPBDkb
XN1vlzrp23JQNWfnBlahzqF6l0l/QS72PxHFWLK6bHocDRrToPu8alXKxl6pFZoUiJOoBie9WUe0
gLZ6zVk6rQRVsFQi+DLsqIDCRhq63wfTtZewGZRlJhCLUjJmc9WsE53M7L3VJcNNn7eUsUZ8u0vO
2gCbzHC6cKOSkKCT4Ucrk+K+ygDQ8K6czM2knylEF7Q80zponp00U2+0zr4fTTN8TacWlHaS0ERJ
UCLhdd9YUHxpXJm7GRgbGrRntLKIERM/ph67o8YMkPmn90VvX08ep8s0j8t1jUh8UYYEKYK5F+gw
+xyNVkcunhIp7XKQuXRpcPWrpsGjx3WiFed46yqWaBmiGAjLwHy9cvx+OVn+sCK/OnF4WjoIHGeq
1e/WLOz6429Nx8+PgoM1i3V/7pb+9q15aVfShh15LhG5gJ3miB1vfXD9qEIkT5B7735+wY+dXyGw
KEsDBw8Ej9OEDjwJXdcXae46dgP1K8zTdQkc5soURbP1bL+5Cqi/HKG3+YfPr3xm+NLWVmdaJJqV
D+KLyh87JWhN+NbhOH7tTBJxS4q+R4zq0c/PL3XmJunyMhtx4OG/pz10miNsOsc2c9OuojSKoaOi
ZkMKH+DtamfWcWgva7pspAPpVO4+v/iZ+2RfRdCq+pZwdWo9t0hH5uyZZW7t5eG27LOjP3u97Wis
/ngbIOdJSsPAC4/BOMWHcBCsfYyjpEjY9vM4Zv1KtweiHBMh/vgzZbuBYAphFDKMD37xAopi63dt
QnOx7VeTSfVFRF/63jA3nD5//OkDlKrgxnRNQmAwTpctskCKTCYlt2WkwsXOm+U0Eijs1omILxEt
Pk72XIytDVsDg67W6fJV0iAOzDblzhR5DITyjD3tRzSII4LAC3uQeSy/34JwKfQ5JrfGnH8aT0NQ
aThmCt1YbIlrQcHEyQ1C25NugpyHmyfRL+1Gz18R/g8ytnnQnS4vsrBsDMmxW2rdPnaK13zUjqKK
S9S+ZgIrU7/681fHxhtPObsOrniyRBvQVnDfWrGrtO1+TDoXWDipr+qFy3zclMI3xrEO2AjAhH6q
rOpsdQhD/mi3U/TZEA64rBhYET+/mY+zCFfRVDYboBzMDyZ9HDID0apa7FaCYy3HPTSl7S8rM++i
sqGrZk9LMeYXZsk5Tu/DVzJPHOjbDcgMp2gGgjZxAASoqhwDH3ufOJzFsyJGZu7QqpsyOlnEUWAz
IEqA0HXQoAW1b9XaNkPp7xKaSRvyZ4/TaJT3CHGhCxQFm4N5W0B6hHFAG2M+OjqQBxyBxoVff/bF
zEHWdATwDJ2+GPqSwZzWkLiUqLJ1NDrRXhkodnz+Yj7OsLwYdJWWAyYL+ePJljOVJcuInydu1lgQ
0vLOVWPtaFvNpV3LuVdBgjyqSsATnGHfL86GlYisKIlE0YdC0M32gt1gqsPm87s5NwOZbAHAL3Ao
59m9v8oEtmjwWyVGQYCjpbNYpjAAoqmvk+/o9f98F82ZEZkoS8bMSDo9oeJ9N6E6MkTH2PsxP7sq
NO/Synv+/K7ODZ4ZjGwhyeVgcPoZDzUp1FPO4ElCwyaUQaPO7hk/qLjmm8o37L/7BMIOKpb6wlJ1
bs5DESvZVyMZ/HDooX6iBkJ2sesDJ20yBQeFvymipyKaHhiIF6527oPn2KPzsXOy/KAWBIaAjgzr
slv4RbxNTcO663VcmZ8/zA+8FvhHKg/R0lmOBDLnk3nVafWhNai7uXbbq09hoOYb4q0RpUSiSyjQ
W/1jpNn5ss2b7ks5ZvGNkVhiG9gIuyZMbHSXCHzVSjzm+DNoyrZtdOl0q5198hYnbEYmLLPTjU/l
1arRpymrzSCpFTblq9Y4BBgKu96Flv3cDlQnLPKMr5JMhE9x39U7z8lfSMXCeTC7L/tU7qgiOQuT
oDWwuNzH5w/yzFijscUW1LIEbIHTBTGx+A3hwHa7z6YfxaQ1G7VAUeWRC5aPr59f68zj0N6Ehsas
WGXX/X5c69AnVKIg2dp72g+VgsMqNdTXeiQQ13KyOZLXbC7sMM4MOk2jbM+OhhXrwxa7q5JxqPyc
24uMr0HoQ+OgdU8xs5oWAnfmY1n15YqWbOf++b3CKCM9iJ2NJk5nSkmCZljZde5yVrvB41chz03u
kCX7cyj102gb/oW977k3yZaNMgAQdoep7OTpmrQcalnmrqL65RIWL63JTDR3PdADNzU5SH9+h2fW
HG6QPRQBCwhX30bobwe11KskGTU82qHzkXDLql+pZV6uBLK4/8mlHNzvtsmGEVzX+1srLElETMYR
TXPy7BboMm5NqzEPYatpF6avc98osRh8ngQOzvXg95fq0MVkE5UBt07bI1SPn4ZRHsn4rAhdKe9s
TO1/fDhiAsN0oQMiQ0d+OgC1gYK7Xk+ZO+kTQh+rv6/aalVQB7hwoTMTM9piOGSCyjM2jvl9/va+
igm3nkpolJv4xjOJZlt7Ko8XPgnBn3GyoX93jdNZWYniSEqugapXW0BwLfYgaox7vTWByCR9zVNU
sUb1VQFtjNiXvK/g3Bo0bFoQrhT/WiRRWUi7R5J7rQhNA9iAGzoUTbUnsz240x0fruuIQ8sr1Gyb
1ig0ON2OS7Rw3i4wbNTa6oBZUZtpRlBttfvJSVFcZBo8jTytq63aEfbLAWrwvwBuZXeYz+ZwuOBf
gsEKtlpVj7sEw+hNJ4L0ulOqzrVj5xjmcb3kCceblFpRtQhQC7kolAjX7adiTZ6cgWIw7snOFCGU
o6jdfP54z32brOKWxndCbsrp/An6pGxGk28TreBrOTSvdlB8kULZiDTHVAut/PPrnRvh7LnZ7FG+
Rxl/MhaMYMxK4Y+ZC7p7rjnd9Hq865vswub1o79gJp7qgsIfNQLTObkMwJFAVIOTuShJ7wh9rRAO
2X+X8SOdqGu60svW0F98QmI+vztx/rpUaXmiHK5PN2ROAQar6A1qIvk4fQ0GwpztSip3qN3VZE3j
nDNOaaTwCOKuXCWEU9DhypjIS73bGUh9jahXdkJtlY3WyGzpoQ7jgyu2GD9oYznRd0MDSN4P6IFA
0vgrp9FMai/WtPI170GP8fHbk1EucD7KGFch9ryI3wP6ofiJ8Fu7JQcImPUwp/4ZGv97OhnLoG6i
tQW74KkkzevCqzj3xk0AtFBuKTOIOYv89zkiVGsjzeIucwGIjXSXFmOvbmOt6S58Wefmot+uc7ox
6oouTXKwV65tzORk6g1Loj3Wn7/gcwuiCa2PvgL9Nqik729GLfUiL8E2uTSd7OU4WxZVOPMxBP6g
Hi+Yzs5ejHolZxbS2D9se82KyShLGCtKYBImAjiBqLINMjAElU144fGdmwhMyv6sFlj2Pmx+k3EU
ZoSUwq2i6g4gmrmElPKcJ9XPJsS8FZgXnqR27ruwOCVxgMVLZZ32aaa6SHi+7NOiIYEmMuna3p6q
fqdTi1/lQglcWZQ4vgtH3JPYF7ijj7LZz8Ps2vbteOPkcny08AWg0fZ8kFWfv+mzP48JkTIS9Vvn
dGLsB69W4oBtTl8WP4XjPwV695AImsn/g+tYNidFjr+zb+b9F1V3yhgUiHJcTqIF1ZzmNRuVfpW3
1YWF9Ny2dUbbUmKZ/2KdjEPRO8i4EWC5DcLxgIQxu8/uqtwADK99SfLymCbOhULFuQ/4t0ueblgj
Ql8R6qipS27QltiGn45MULia+yrvLpw5xLnvdwZxU4sGt00t6f1zbOZwg2mwUqYZfXxpguIXTEBz
CQrHXlK+9ZczH4BQIDVbh+UsOFa0WZ5VofwBbfRMCnzw7JVQrVod2TLWFswGQVM9+JMD/jcjqI7A
dnszWL39ZBvMmgCtalQTSk1mazyXNnP9l9rraNrhIQyF+hLl7Q2exGIN7f9naHf9Ih1FuG7TUX8o
UF6y2OvGha/p3FNwZqcuJQ6+29MGbJIUdZ0hUnanYtpNzaQtGlU+Yx4/UDN9bsKxv3DBc694tmfg
GLQotp4+9iLSfHIvGSZhCXOgK9qq2LzRCYQPXGdRz8LUzwfMmVtkXZ/dxnDY2bmfnEkcc7RBjojE
hdIo10E1mtdZwA5tjPL6OYLTTCJV8P3za77pNU42oWhvdB4qQ5Sj7cnX5StjQmc2SV0znZxl0Lfm
gwy0bpmJ0TgEeZI8wWCDfSCRbL3plEloT57SdgKIhZZoq/Tg/C48eu1MERNVAlWfeda2Ppx9/cGY
Cq9jRNeTh55N+HKDKk1saq+qtzCXxYIvBfmUAQaRhKTlSE8G+bW8hCKeg+1Pt+izLxw5BsxsGm36
+7GnIo0w0yZM8S1HYFTexM2hAH2BwDIzDrwua9dESBLxWUApSygia0pKHxWeSHfbi17djKMHbuKN
L0/o8le2xdk26PmksE3EG5Q9xhZd7s8RRSZTdreWZhSsEQzKVaVkjRuYJRG+QWutbP+g57F4iEU2
fGHY4kQZGQjPgd06+0S1vqlAwS4czM/dPx0wPOjW3KE/LRxRbouSuhHcfxIPD2BKEaSZQ/gcakqw
+fxLPHcp1JdoDXCjs2ycbEBoOsEjn5clIKTBqijt2dIzFPHeCRL/+fNrvb23069+rv7OoY4sg6fH
/0wxk7ZPQw4HHTCeBTFUI46PSWpbr8g7GKuJdtBy1bttBr2/0XXFv9MbBW6JSIptQbzqP1vJ/8U3
XMA3oEGazdj/jRL4iG8I/6bQ9Jr9TnD491/6T0yF/hfjEhL1fycQ/jfBwVH/ou6p4Ql2Zqa4NNkZ
/BtTIe2/KMTw6iESUu96o5n/G1Mhtb+wk9EegsyPP30GP/wBwuG0rAkfAtu5ZGfNl0ZwwukQKgdI
s2VSa4eskEQaLTtApoNbGV24hRiTsf/NgxGxcRRrSv8YDjSjIAIFQKdq0sNe8fRlurbCoynwKhiR
OdEHpr8po4Ovz1Rbx8tiH213zdT425O+/Wc4/B73cLICQu+bVXfzYmszKD/IxOy6hSpaTdUBPdNw
rwWZsjQI3LkaO0u9QRruJRfmfRjn7+fbGS6vsv5JIAT2DM8/mQSUMMEZ1eb+AbT+FQwfLBdJRzVt
S6HELwn7LZXS1Sq1+OZQqSuHZSs7S7qO2XbexvARqe/Ap8/urY5GOk49r522eoNXys5CS6xzQjhu
qe9rx0RHeLSVXpYf0HbS4PcBHHULLfYqc1GSWjgtDcRr8YbsM561YnbDPRBSG4PMZLxiJstrSIQ2
l3ICr/PXleVF6aonsl5HAaPU9tLkjRC23dRtu2HLPQLWDfVjpQk+AsLJDVyZabgdKX6iLmiwSVV2
HuPd8sPRJ1PQ6f21Nv9yNZAJ4p3A148aSYAQbK2ae0OiXX5TAgyavtnzMwb8ywPeX734pnc9mmIT
pFnwhTxXfhHhGWI3AsIdHqty1tQvSkXXjnoUaDWrClXSG2oxlgI4dTSLr7pos2DfVDXfnw+Ja6no
yGPvpyrTj4iO9OEZcg9kZ6E3PLmwRnOzGJt8yHdVYZNm36HoIiYYF4C+SIqOf1q02NfXGBqzFGtu
Cf1IQeIb3ILXrM1Fjo0rwM0juH+kUsYroGXvqR1N56lrQU8uCPHDjVHSauL0yx+t1iUPCb4wb8GU
TVN/DXoQ3a6c4F+teY6iXRrhjB8KgSP3dMSacnoYp5zX2s1qtwO73yTYT/MrseaH4yC+5/2hXT84
pTJqqzBpFAt9X9dfB3CV7xRbDbBjDwxe9iNYDEq8y7TZIP0lGDA1fmVFVdla5eSTrKVn+cRtlhq+
nn4Yj2ajNzeK4eBQTyPcVDgx2/zVjxrjehx980npLO2m74rkFouc/6r3MsTYmEh7GeqZ9Zr5cfdc
CMCJG23ikw16WFMEfDf2MohomixTLNhAMwfTGNZAQ5wnhQJYc6fDoScrq7P4bFCx83j7MDWrL9AP
DbZThq9kbP9b7D5YbKQNm2AV8UWCDk0H3l0oCtn/GqOxLb7xt2n0i/rKcB+mqnaMTLYgy9znG6nB
YbXLIHe046jPbz6JId0uFIIGzUXcT0m6nrDTf+PJMLiAbDEo4yLvvU2tAu79CrB6uMcFwEAgEIsH
HOocHLcxev6DoU9BsfCGunL9LsrjTeTpwy1q0xKb9jQOVwK3OOFgectVQOxFE43CWnHWwxDxXODr
QH8CnZkfQFDp1TGeJkV5AkgwlVeNXinV7Tg4/JJkFEy/U9qPzmNIYF9875Gs5Q6pUpVLgifEboJC
1i2mMeVZVlghQ5htfUifyfF5EIWaVq6X2Mmwkcwq+KxKqnjLtw85HhReHD5VxrHZzYOiqSR/ytAL
5tBM5voxbBUN9JdmB+bXIbFb/UvkOUwUtq+9JcT1GshpO4LNObPoAG/70YAZ0q+il0qreh+Caus3
P4RnN/FzxQyhgTXwSDb8kqdZZtqLwVc8Z20lWCfXesyxcYEMI9rXJfhnamiVdhPB8hye7dYr45+G
lel6uZAjcZnrVO10/UvK+jOVC73FKLXzMh3cHr1zU1V3gS6milRBC66AQsn6JRwmatehb99k7Cy/
Gl3rzZ7LB4veB8mjad4+jvmorDETA13Pi3opWj/YicTxVmI2SizSkEMlJYwRNoaVGi7eenMuFUfA
0p79QLb1RhaGmZFBWYyguhMYukVhq081uNmlSNUXJetgj5FgvojHDJciaZu2i0HJ/57UnvWTlHhv
AaOLkPrEvGr7qiTCnkyBO9Tt/oshumydskitcnyB9+AWsxdNBulGz1TfQzSRAuSBMHfr+LhCrSLG
rghVIbkOCz951KPaWjhq3QD5a5COdwM1eGyUGMv64kuXTOmVIbt23fZWcse0XrxEThs8dDK57S11
iLZViV2mHHE1qFGebTvwmg9+bSaPNDhrf1M12ZwHyq4gicsJuKcTb9AMw/9HLYal0rKY9jqRH1l0
iq+ZkRbBKprqbGOHav4cmOb8aHE1gHky2mxp0tW8KcxBQJ7sUkx9Vv0rrMDnJa2Urj73v+FI6Dc4
DC25CiDK4ssa2Q6sZu7ioazTfGsn5YjKNRH5brY+bnxDu4u8vNiqHF1WuDSKr1FcFT2rVGfustHT
uvWYWu1N2UjvgVxcc6vUU4xlhsoGcsuJ5HeaOjdK0JQHJuzRpWA4kjulORz+4x7Ye4XjUJftsmzH
yA2y2jx2YTf9UNUkOpCZMR2qrHIugZJOSk3sT+YoEcpM8Ito259u5sbUl41TNXJfgQzoFjBnWGL4
bJnnsmHmzM2gMbFU0o6/V5WIQfr5nuykRsAPoPXMf8g5pOtGfeL9gbTMU0F+Hli7oSkqN8482rO9
YBWUSsUpXe3yA8T26sJV523Xb8elt6vOxzIEJrCbEEa8v6r0psAKesPZk3lbfCP8lJmpaHQ2OZ/f
3ckZ8O06c+AO+3WeLv3t99chBMZsa8f39jKetziWWrFoZEPxzRg8Zqw/vxh1JPCP7NA53J88So1J
RPHZhe7tpHfWeR7I3Rw5tlTC1ll/fqmPO2lS76iEchhQKWicKi1LKPcFvACMUtBXb7KWvb9B1XKJ
5Sk/1HNZ7Y+vR9wN8hX8jCbK4JOiDlIO5o0kNXBAB97TP2sgCR4sWUZWsx2qQ5wfFx7nx2/ENnDN
UISdEUkf7DN5JsHVJLG5b9twtnsoglDg/pK+7exVqEU4CKoMnZPJ+y8k8fQ+80gm24N0xr8SZuHW
si/W/s5dhQMl6TqmgzD2dJSZDShxQ+FenLK2V2ZoETg7gBr947cEb5DoHJvTDsfNk7cUl2kZ4sE2
9rpXhRAYkDrAOepBvI1eo900xdBNF450H6cP5nSmEG6Ljj2Xff/44Ih7Y5+Ycq/knvlVa4H+TGrH
VqSlw7TOAC/rMD8mJq/Pb/XjwKaw49CA5m6p8JzeKnrBEOI/lvy4ZXB5RDofGhOk6hSZ9oVO5Zlb
5OOgVsUenILm6VxlYTbiUqm+H7ANL9H95oepbopvieSDiecT3DB/NX9+f/R0bPr5aM4+aI47FShs
AMFxn5gAwrJUil2i2sGWg87FgXaq5mKWdKhOUAmXpOjNCLb3LzEP7MpWGc77qaodexFpqYFKgJiP
ewI9KsJuk4CInJFt8tCzr+vZa9U3XdkN3kYqteRwkRuvQALqH3RLBLvOKUuCWzs2i0vyto/zHt09
QZOJ2dykQDOPs99UFFlo9OGoeHzhqeBCoRcW32aKbr1AmcinFjls6z9/E2/Ayvdr1SxNZF+J3Qyv
1KmG2E+ol3gsMXvFVtjrDrbg/ICFr/lB1CErFpzi+XuPQu2mbJPyW9eB21iJ0Bnuy1ovEzy+7TQn
NPThthmJa//jUU+V06AaxGDg3Z32FdSyDiY4s8Y+nWw23aoRvWi+Ivao07Nw0ZfqpTLOh7Fnwg5l
NFDK4RNFOf7+JZSkMrDph30Asha7vhr50WIsMz7ToeA0/vnjP3cx6kZo/FE8fzRR2hMETb8EnTIg
mrmNMoAkam1zyjHUglPS5xf7ME1zZ1SnpTYL1pjOTrYlaaxoRe2pI+Qbg4OlHxL1Rm5BwCnx8wud
qqp1pFTAjFm7DW4OWdXJhwzbJxzMwupZwKugvlU5w7VLxa4bdBe0r+tDEXVUQqQv7aughz/PiQQq
0KJM5mUwL4f7IIypEyg9h6VlrU3Ft8mqKldVTEpZVL3ERsWdwPG8BAm+fQNyNVnu5OmfTsRv2l3U
U6xr6CxPdyIhpJHCgkK/16fRXvVYqg4pEVtbX4Uv+/lD+zD4uRTfgMSgRknvg6iv8VW96Yag2leY
UHc2stYEBg9ZAAjj88NMibpUP5xXr9+GPpY+5kOwlPyVuIMPbymbUrAllSH3JhLSn8g4u30lPefp
rSBiWlh6YcImhCMMg35hAdBPPxHikGfXjim48hzFa8xqr9/mOpl4TUjYCGFNGpWkaaVGtolSa8RN
LPQlXXf7u6nFsVx1ea3VN46fMwJF5Yeu3oyZt8BcPt6rbUoVcYrnek2Jh5B9fVvx94QtQrdKzTra
ouILby2owBl/Eow814F7ElG4hKh2Z0T19ESnkOVOYTHYjk0FhKcjiKJe6GaN0KsfKI3VXkzdL6Zw
5C3CsvPn5hJypWvM5nG1Ih0gveupNtxUZqMQQRKatzg/lGkLpoMozq7JJrR3pa7CtIhU6BSW0cIs
JA7iqomBkhOsjIBuldM/5QA9hXtwCtpSdokBQa/VCJbKFm2Jb5fat9r1+auYoixnzGBGmpZtoSXa
D1LtYoriSsR4cYZiLoaOfhzcduPA31uEIuQ7E4IO/cAKPo+LKp1DSVZin15PpfXv5hNePpUXJ5n3
NWXBWAuyxBh/US0nziImAYGD+4icKt7hbBzuCxhIwS0CsQROhl92zV0tal6IXuCfXOdaWsT3+aSy
XlRto5UbdFLDfYz16co3zTy+twqt/gFXjLvoRWRMP4WZtfK6KrW5FNWDe1gMKlGtG27deDV6fu5D
oRGxuY71SF51PM2OikZLbS6ETT9szGLk8tRBqFw1U0Ah3E5Hwpo64fEnklPsad+nXmS7coha5WGA
Djcty3hi1SISRVLCCRJR61+yvjOaey2ELbOK+VyCW46LgJi00eoJolJCueu6irDAVdt0ynIqsgLW
ij4rAyefLygj78Fc6FYfWleSxKd+F8DQJJ1t0LrwJq8Salo2DrlpO9CF1Rdgdqgy+qQfVEctM6pk
CyySD4x+NpwKJaxYG972AdTs+fomH/wxrc6cuhmJrGI84O8f8L1DxRl+Oc3k3doTUR3/lOCMpOXH
iGDQjjLSjdfQCwJvXUO8LNx/hpWpM7fAIBO73hKR/ZohY4bJA2XlqMHHCV2qvdTm9UYyjVfEXdTb
0jY5GAWJwXPV67lmLqK6/T6Ged9thpA6/D+tGQy/r54h5o2EL9nb2bklX1MtmiuxFeX5RYGU2R0g
8E3Lt+XPMluKjAG1K+vKgAo4LchhHiJyJmK1PqSOzzBNC4VOQzJKHqz0OgLdIkf3w7s6K/khmkrt
BGCmXsMA0crhpR0soXQUeow4vrdzPAvXxpBoRzOKMjnTNMPxp63QyVhHdqnLu1ErqAIHI3tjPLxa
b6Wsx7QBiDEJqBbwrUi6OTEjuBHWMxvzGKiuQcJuIRYJoQJKtPC8KaU2ryQGaTJVTbUeinNPGEqV
TTYVgUiSiqGqkHYgcZHSR4Fsaruo/2fF/98+6cU+KaPmt+X3TJ80y37WeYPJ4GfWhM24+/F//8/s
gOTf+k+j1PmLYyYHB9qhAoeLyoL9L+resf7CzUCtwH7rhVI6+H+NUucvNOQC1/wsDNQNi0X3P41S
8dfM8CagfSZBA/P+s0YpCu736zdQAw7BOLJmVdrs3zzZqQoyIlK0oeohU5U8KFtgeqayGjTyjMNG
G4p1DA4/X4yC0L4NQRoa2JSiEdBcEgsY2BRm9JnG+noYPenkQMyi6XmYEikJT2J3tepr7btv6/5j
OrTWkpBu47mTsrkGoNPcTmgyvE2YR3gNcnzdhHnyD2FcDU6xVaIAH18TZQcrGiY3HSDfVo34rvTS
Gw90owab0p/eXHWRI7NHEXutdVUD+FPBAZt9my5kKmYO8Ny81euB3liuLhzyo6axxhEb1+NKVKpY
BpZov2G/6Ok1tQTIXsciNOa9APLpTcy7fUB9lJpLoZOqigLGCx+1YIRuRf8LRhsJeOZOmkb9A/1X
+WDKVt/VVhNs9SECOeuMayCx4bJWyxCvGGX9baSHoKVFfGtGdDBd/i/ierQiL101gwihZgrE2xUh
q+tGU14H0kkXthql/Y7VgoUic8QaC7ozLDsbvBN1wtJYTxwz7zU1Ma47h36U1rSWtmsdp+TUPzne
05Ta1kMxJ49Wzajbu8prhLKK6sJI5rhkZmaIa9HXrq8CVO06iWKoknkGRbcoQRDtTSdPyNWyeJZt
CryLnY1Hb3gc+0PTNr69VPwiWFuhOd2XmS9DdevBNXVjzUQ4XFEt0pseVRVBQKSBjF0AxqeMNvbo
ea4ksvNrMZHyDYpQmY5OYiVy0fi9FbqSaNDkCaNKmz36uCFIIGtZYwdlDdXHqestvZFRrXeBb2SQ
FKLECLVXsuIqnzcHss9AJb1Oa7nUy0LeAOrs14Pqgb0jLGRH7RrglmeSbkPsXxznfbQMDcLYZF6m
S3BSDeqjprYXMwoBOJWh9+sEWBUgAkJEM8U6xoOxSg1957fVtTEDBad+ItY3nyMzS2ThcO8G8ORW
nG0ydqaPihLcDcjMFxWX2fjTAOS6G79pag/X1gq9jdeND1TTa0jIyI0ns4yuylRRd4Uh403jlfre
QaG0iNnOrmsFoXBKji+sySTf9HYeHpRknHYqnEleUKI/Qml9yRpiW0vNtxZAhZWlhAC1IT21acj7
EtGOXdn3it3EvoKsfQBA0pKUmkLRKMYt7bNlLYt2IwmkjWkwrsJUyZZ+qTgK0ZlRAHUy+GlM5Vdr
oOvq0H1AfK6S5Syr2F7ipepXTjv6V8CwEDeHSM9LPH1NqMB2zcM51tXwlrKKtFt+fXSIjFEhLZg6
+w6BR/uzSIqRDDXBw2GwudApiVZlgSRBqXHzstxlvfFQiuQeLvbVpHnsS1t1BmkfQxOonFo7e8vv
72sn3HFQIY5NHdd+xNP3oVHYnXysy3Jrj8N1BOFq4RjtsKmKBEavN6Es8+STKWjbQxeriR1OfiZS
rUBG9hCOoRn+F3tntly3kW7pJ4ID8xDR0RcA9sRhk9wiKZI3CIqSkEBiTMx4+vNBto9tVR1XV8fp
i+7ou3JVyRT3kMh//Wt961OmYR6GMRgFPXSxlrXyvGT+rd0A1sxLAEY6rJIQQ7b9AE2X5dasKpaj
48Rnq8HLyPvhwgEpqcIUwXD0VfGxeniiuOQHV1AxIWwoNmYQJfKzCPr8OKCrxHwrjIdUtA8j9Dia
q2MAjdV5pivtvdhOMzkkXhP6eaddN41pXzKzda/qphcRbxhXGizQr14rXkDOc50x5++iL2kx9jpG
lKwt4BRuURUWl1fDklm7jmP9oYerSDeZG5xk7l0SVz2wBtdhjHq0buba5EWQbvvPnCtDbI5eMoaN
1efn3ATf2/ayP+i8UXu9bgc2Wo64WPMc3KpZx92g9aCCoUemdBmzkrtb5nIPXAx2c954hOy7C31X
nC5C0Ais5/vcoq7JIUj9LuzsLC3B06EFAyINqBF5/1hU0t2b5Zp8muR022itimaQjU/YWp6cNGBz
pI3v3Rq8uKl5MgeHNlNjaAjMFHMozGlPkOpUu/khMHMajPLWPptG2h4mX31UEO921Kh1myv4sSEz
zwdYskgoRTFeO+2kn4VhXYaguSk68exKmJlmsVIJaC8hJ+3O1YI3+k5ZvdpOJLeztNH8e7+zDl2W
z5eZtw4m8kg4jmPUf5NJarwUcLNiZXl81TSqmU1vpLRr3AHEvGI67vfO2JrXys39sB0buNqkM0Uk
l8I/FPOwnkTdH/GMXo1ZIg99oWdRGmgNq0qNfjtZRGsSeKE/2QFjoT3YH8BXew5sCATnhU7gB1Ha
GpOwam+LYWvYnUaw3LkjvhDet6PJHG7mrOWZMBVPhj0eK0jBwbjyYM2DYGeq/hMlAuc288qPca4A
mCwvuSeL3cjvg3GglhFO4Ox6XKwTZhNjb4sEzksKuvo8Ay0d4YnTATkwhV07mZPuF81awm5IrVdq
fhu6HwzwoxrL2WbnS06msbSq+1QbO1ixSrhRz3OtyYhxLLWTx6QFm301NMONmVYJLg+T4WXQszCx
tCehTdvjeaIV3g1CzXfOk06GBbNGdaenzQhcZinsNMMAmg+XKtf8U9DJ9WoerSd71psvpLCgtSYl
3og9yG9rw3cbxPJsu17GI89Zczf2wUepjfeG8LKIfvr+0jnV/VRpGgMkkMEFbqDE6rk1V+3B2NVX
7ep+9juM7nMGXlzD/IJwOdKFVrRvHK/2cTKW5D1fDbXDBwXkGgTCLq9HcXALF6YwENaolDa/bDe+
bq3AOyrHtFvghvK5CfqJnrfO/+6SVI4H1vihI6zivfa95ZM3UVcqB//Vkk4TlX7pPXuAaWON7tPI
9ET+WKX0nM4T4mngYb+1rLmOZ3v7EvGG5aE1W3JPQRoHcsBfL2WC2ZX510bJL4uueZcgqMbPVjcC
IR3EudClQwU5j2wvb4wy8jPSmwzFyg4bXRXX3brWx3wYKJ3sqvTWMItjLxMZaY7X7Fhw1BfMES0A
R18MD1Ad/ePque1nbQ2OMCbnx7HD0AzKnILIYJXZTdX3X1vpf3A6F/sWy2LMDDc8Zblx7Vb0qzaB
WmIq67Ndwp7+Nme4jjGK093mmMgvFE+aOC2I0QFoaG9yo4OP23fLTWnTLT3Vxhx7ov0oUhgo1Blk
xn3TjMYnDsgOw9hgAZR3+0lQu1ql+CpKW/Lw6rTqtWVzeJ1SerGnUzd71idlLVHtFz6mBnuxPpXC
Mr4gqLhfgMyCN183JnsiaMFENgdJzWtuwp/A6+RzPS7HK29YtTAb9LiyzLuEQcXie1sp+lIEq/qS
m0ckaLFLBZEEA13yWuGR2MtyTD/B1kXLuuWiFZXV+KyC9eSa01fWWO6hbUiJlezLdnRIbOYUgLTr
7AQhD8kD79qVk9tQnJlk46Ku83C2h7ext/vIhOoDkjixIL/WSaiSdquCro/C/lGF3VCM5xvF0cJo
EAqVj1cVnS+Jss65yC1sQrDmisb1rzNRYiPs2TdJGreXVeyLEZopHnD7oBtfhkJwYcIPAW4reUJ1
KsOC1u1Es63YFQ3pTkeFPhw+bAVLtfNaMhcVn7tSzV3IYs2Iaq1qoswe6dycW46TzAkxUI5h1wJ5
XKV4mwIYTFzw9xS7aICtm6e5ruod6B+cQVl5DZRricn4Y6KbuRribQPDnHoNz8SiPtW1fQkwlxzc
1PooquEJV41zp7m0YpTMKWbvLFTMoy2opo8be4F+2jjqVlP01KhVM59ZusE0Lcryae4BuKJl8qhb
wCPmBoRjq8YbIliohmZeo6xRI1O2DY4ofFpRVifZV6mMmHYJ6PKYN3cU/IWLTlTUnf3kyTOKm1YM
9lnZQR8NbfWdy28XStHtjHytI6FJk7d0xOrYCSIaQ/mk7BywqD2k+9augp1Nro1Lt08zkJYXtzLl
cFkmWe4D3WnPrp980TtF4hBi2IFmz/mhXbBCBp1rRKQjuPUYTXCnN/m5mpfhbOp1VNYwmNdObZqJ
vpzpqr7SAIDAIaityBtHrCGBN92w9f1aM28UhvZq+ut72rgHz+iGG8bchRdD4qxZT4kvxx2utEMh
vmt+C+nC7fQbo8ubYyvVPUiyazq2OR5pl4jwDuj7pmG8xUxnHax+PJi1Y6BW5dfwM3mA5vqVLv0n
xxPEJLL1ffaGj2RIqXKVfH5q62Hob706earHFc7/XKVvmkbB40BDep+ta5Ra3s0a+C9+U8cqCOqD
5OEY0hzQnJPEzAGN6jTR281DTtg40rpcj/oBbnso/VQ/y4Ti4nTV7ge3Hf1Q0ovOIyFP+HV5ErSY
YhqxJy3ZnRSf4LdFiW+WnPiMJNMSCsvsKIC0CzKUwilfizonrJtlRgmQwiQJN9dWwQWvVl5sClWB
UzWpD9bmFkiBKw95pqUqakyli6iWLH3NycCmh/jJkNO0T9PgFwidYjxxq5anAPr9wQ4qe99Q+X09
6YO7p5XscVGEy4lS3QX+kN9XmWZ8d7JuuF5F5l41FgVwZrFsdZzJsqeTRT3a1UKUSpnvzPD5LTWk
DPipfreu6RjR15neWCh20YCD/RbJ2N61K4lyq55x7EBo3o+ere17thqxylIuABWeL+q34xTfIG3S
7Ouyrt/otYvGegvKpA1MyG1ya2eKIrlzsQkT0Fi++CUyfGl6mHYLXjEutZS+kENU+XIioY1tcRrP
2O+4VnQCI6oM3gJdpyjP9/B9lgJTbuNUXIPUGk+Sf30XTMiJDFlQifm4ltOeQAjRWuD27FDyvaj1
4sS98eSVFU7tohz3W8Bjx2kOYbt0ql0hs0NO8Jphyr8MuWYfGIVRXKw5fx1lAC85sXV5y6Oap9DE
tHBeuuCa/JkfNqTjY5PKH9oMykhD8g5rw2yvvYXubRfP5bGT4MWVojYAJ6F+3cu2v+pq63u7Drcw
jmgyYbYw1+xscLrvaAQq73PF21hvxOtAmjujKKZIw1UWunT4xhI/9/Vk5/eZiblR1uVt6nrPtR90
B+7XLYlNPv7dPO8rQz+ARqTKs3eYZch+7wfJRkHDuInxsf+21g1Owv52Qb8P1ZKgcFt4giGDs8+o
olKjx3zq6ZpNCuQaq4vwFnMqO3pyJHOFH1w2DpeW5WrimxoNW+BMH3rOSIL6EJnGL6OXf8k8B9xJ
ez/jvD5l3WLGjJDXHNHPhKeqPZ1AO0YtPsmo/FE/dlPIt0E/w2AzD/48IaOsPHTRfHFtG5cl105+
PuzW0ZVR2xpVwKCzVp9bW0M2mabJ35tozJydF5OGJX4jamDlj3YHf4pSxTjYazohmiYcUARiI8mm
KwF9CYB39aXq6+AhTzXeSN+BateKGMfh+oSj4h4GVU+u0DBjq9P3UKUoiQaTTvCrdrTYLbwlZMDJ
H8tEfPON9tyt5rX03XfLMFHF33uDIvne/67GBai9ny070EFUK5VB3OZVZORNHq/t+L3pYSYUmnwT
rSZ27Sb9d40WSROwfbH6aCUr1WJxVaEFCGPl2pInRB3zeyU4oKNuUO6Mzdf27sqBBnqNOz11uyko
rWlkKB/bRfF/4kmO4Z0aWr1pd1U3VyoWvcde371uSuNa6U5EIxy7m1kWwx4VBwdOMUB8Xw2v5Qm9
tMMNG2Ugtp1ZBCERCWrPi5YFCKdaH7I7VA7VRtSi4OnlRt4/arZbdvvSx+25V5qcVGSxYqPsjRlh
4fgwh2yf24HRmmHFa+QkDZrDoC36zUAE5ksnKRPrbxIj6FAswh8i9H+3Xn/4Vp/fy2/d/9j+xR9c
LjjnRP8///qP3a//nH6rN/X7L/+w+yF5Pwzf1HL51tE68ntgZ/t//q/+j78J5/9SiWd5/vdKfIc+
rrK/CvE//tAfQrwe4PzC6IjSjoPidxXe+YW+VyJJW+ToP4NK+i8us6C76eJYIvlM/6f+brm/YJE0
dUL7hg6uicz+77/3b+keXjJeUF6xf5L2cX4OGrM2B4aDgYnbOJ5I52dvnQKk2Q5tSirC0bllFkXq
jn1I+wP9e41rj696WnqEGJz6kkFVPG+Kedj6hAGiKhjyneFt5W10BC07Zc7yTvh9LkNXw6UdeOow
B5l11VeDgcyYNW3s+HhzwjoJbB4ChE/2VI6J67GY6hs9ZVUQ1mZx0wgl773a8g+lHohD4iUe3YAF
d3dK6yGfD9I9rJlQJ1YD7u3QbUctjFgNRzm7b2i4vnntzfX0Jkt3kfGMZT6yxDBSs7HdHKo6uYA9
sCdyItN8GraGq7V+RxaADCstKnGRV3sukGyVJ1YBe5nM7t2UzD77aDcAx0Dzt35i7rWPEjb/x1Sr
9rvXZMGdlVf+qU5K9S2dzaSNRNkY95loBjoBLHWxO3u6yqWns4CW+VJGVm5+y/WaCdUhw4DaaDFH
EQ05p3qVXlNnoX1ULqjV0GhqVqhrW52WrH0Zg7m95NMWlxD++CSavv8UBP3MiKGt6suWQ3nhVJAB
CjB3Tmr/8gEpK8AC5VeY1LAahKaeKWAwgfS4uRvqvWXHPkSmPX0mo8tTZaiKLwXFj8dgzXoqaLLs
Y9WH4ibT1Z22ps6VVH1zpWCiXzdJQXbY8Sgjmv3OjOm0ZFrQl8FUvJ+pfGHqRVDjVRr4t5Ex35ud
VVwvBi1tqi5dftE54CFrJMONkTka1YO6OMxtUjziMBWfZZ8JyDdVA6B3met6BzON/ik8ZlSl4K0B
8Jnx2UOytofbwYa7C9RMtyRVYSTExLrZtVNE+mjqqHov6OJk0xnM0/cMgZCr47yZsKqCRXaTi+o+
I08T2owDN6mq19hZ6XsxlV/eNrQB3ZisoJZIlhO6FLoazymnbtLnxFtNNwyG1P7SzpMNiZiowsEr
mIRqYiJbgp2dN5c+7mF+ZZxJEwQPabJQmgBeuRH0R4hljF3l0HAQjB+VZ8mTrpCPqAHSRDx2w8Ks
LuZrkPVUZeRBXz0FdZ68aCVl6Fco822+o4nB+IoO2A2h0KfhMq4Tl6BxkcZrHxQJl7qqHR6MoWrf
FPaIiGZD410i9nBlXfrl0pFO8I82l/MuVH4Am8tcujAorZne3F6ILBwSw3q2Rl1ct2TUvnDhBwpj
sEpOI5qqgDimlf+We7p3S9POop+wWQSPKyol2h3LJnZiaJUFxRxdvfdFVb5jBgiekP6/aPrUxG6j
rFtjcJdvTqNYcXWGUVe7xE+qlzzlikFpRs6TFU1MvfYeI17I3qoBvF73McIWO7ceROaNMGdm1l49
YP4LbADPfJ95CgP9gl+z83GqRFyZXRKDGznRbrLYRgHfrQDormjY864cvSMHZglkTYWyfaiHgRMN
KYQOhwD821jY2cUcKfuoM13OsRb0ib2zPaW/mnA22IZxmI6m3ixRUJVZfvD6pjili9WeEcO2Tsna
6i/Kz2xeWK/MP8ssb6nLMlC6OcyS4ZSkM7Kzr03N2+jRackmCpwDHXppgq9u6e7sTmkfteMh9ndG
Pt4v7aJxuKwiCGstDxQ7EHsE+SfaN3dapm9tIabXxa6MW6vLknLXT9QBbl1UFB0FidXeiSVIZOyb
DRVIYoIUZWqTGRl68ymVXRMDeJoQehXYCSIosVt5VzZFkPEI1eUhEF0Rj2mWnHLJsVkbdnuY9fIx
rZzh0KkJyxFuRbQLRcqEJNNSsbQY3R328fXrSsqo3I2G20JKGUr0ajGSIdT9/G7WjWIcrkH7unDF
IKg12edVS5lvFs+upP7iLxKdG6HGMvr+ZWATnN8lc0LDUpC7d0ZOyms1CnVxy0K/uIaX3nMszvjH
5Xoa0+mZe2p1aXEcXgajS8xQz/LkeSLp8WLhlkEo8iputLiQnv3K3SYB0AcX+tyqe32Yy3tytO2+
S0sn6jNpY/BimcKMjQTKfo1jm6ddNJdLdh7MYECMpECDC29ZnnNKJF8GV0JG6gqGsK1pmK96gOhk
qM69IUTo3rGeM2+plUuY4tY++WT7yj3R3TNRw4JoEIqR27G1astdpaUDtYtaW2PPWpJzUDfNJzZO
3inlF/9AmF9PFCs6B3LJdBQn7fomgYQAUWxpmk+NYuG6SP0QqwoY8j3MR4n+M8ZDZqzXZr/Su5OB
XCyn/L4tBoJfrWndJTWLWw5ZmVymNdm2FiZLlTqlcW+1Pb5rQ32fku07bK/nI8U2xk2Qr1Q22Jp3
yFul3Uk5jgy05sRqPVjF16QnApnNTGehamfi0I7eL1cLW6kHU6rpECxBcBqNoXtWSV3ej4YzHvk+
uQtL4ZpitcZjj9BNKTEwsP96zPJeMM1aQfsw0dPMCjW36FsEfLATTkbhZFvYd0yaye3qBfOp48GI
mYf0fxX4H3qdBR9GZ5kUDFHI85Ih6b3pUyJPXa01Bzynms8ig6OGj5/gIW0XlhNt9Qr7bMzlPZuQ
6a3xvCmWYK1ezTqjonChu7AX26FJFsTMDitA7HWnlGnWn6oleCH5SfpupKarIWXVDkakV74pWCxM
wWumJfITBsyuvXdVl3VHyyO3GtJXJh0ipkar35gueg7isVHpLfFckTXbvp5XvjbX5ZNq0xgmMH2l
lnC9fRO4XiSICiZRnk4Pq2GyA+0VdUzHodfEi9NYTvZuunzFI0KeurNTE5ttZHl3G0NuDWOeR/ac
qcz04YqPrKnYCo0VUej3NllfufbOn1nbVh/5OJvPAZ6AR6NNaQhss8e28pZdabXlyWs7IJ/DiF2u
ni9usb5yANIRK97z3n31hmn4QtqJG4St8Gl0zvDqBTSsu55f3LdGsaNiSLvhzcGOpuh8qzAFfrdW
Z6zCvmm3RlHUeNJxQ1YcVb30D5YzySVCykeaahRLiUffHdSuhC/4IFbuO+yfJqfU/s/MRbfZh6q7
+nv/10nox63+jzHp/6Lpialic/3817yH528KuH3/5+Hptz/z2/DkGb/YEGFwtOsGmQLHgh3z2/zk
4UcC6Mk8BPhd3wJQf0xRzi/8FxtwzMMHTySBAet3F5P5C34jnMpAB3xDJx3z70xRP1vSSQsZ1Nzw
N+SHADP4ySjuG+OwZrXvHFE48VMIpvQ8xWT6p9fkn8xqPxudffBd/I42AQdMW7iv/uo1TgYWrVad
JschB7QH04kYiD8nNf4KXJI0ghA/WdGO4xqwwOvf/+yfXVqosgQXXJ1EGy8bUaKffkUicmyDpB8c
U0xWcu8pDEzjbPBzHV1ecg6O9zQomyDsqsyKu3XJvs3g1/C5KNeKSRpvbY454YqRYhQLoMPVIGtx
19GMqREhTXh+LqrZdWm6MtB5yaWkoS/+3/glMKZTo4PGzwfpp1dQV3ZjlZiRjkix5o5uj3WPKGcD
Gp6Wp9bSxygxJMAIrVy2sksiiFMw+LFTp8v2fA/me7ciYFN3bLb0cc0OSJnrnj7lgmvuSB53nIzH
Mhv6/VKtPaJ5+e9mjn68D8RbNgoqqdB/4CV3tsUVx2PDl1mYdQk9FeGM0/vg1fn3v3+1fnLy//qT
IFKRF3Mw+v0ch3NgNDC88pNGSCDHpafltHf99goHXPugO+m/CpH89CX68fMI8fjUJ5KZ/AdCnWl0
VVVqBT8vzdQDJwq4BMrL/0VQjK/8X9ICfI6BjWzWRmJC5Hl/chsGPGdJfmr+UZFOO2D5+d5QL3uU
nf/49y+f+U++riAleNjzxbP+8VDIU+IYTOg+YWqjOK1eZ6KQ85lZFt64pbRoczIEtp2aur3LMjr+
DQRBiRfFSC5iqNZroujtAzwwpld3BDTVoOOO4WjQEJ1uYeC6qJZDxmfzCS8/rVQWdgktTHG4sfJP
+SFzY6N2+yaaOWa5z/SlZ8e//yV/zXP8OX0BK03fMk3UfJCaDZwtmPenAESClg2RQc3Qoy00nrSe
Tl6adCdsL6BkZUey0Kq/z4zBsUPUPuTDmx+LEvDraDT9XjZKnRtU9C22b8Vc8vXPhimzsxMs9ptH
VuGz07o7ZUzmJyOgp4BtRoH87yINmLoMGO4zVhMjiBORVmZcwVE50AXEPJS+cZzJo8s8iCfddI4k
6utrni7iWDaJubNSNztq1IJS/ZeVO2HCgeqs2n9UiZOfyCCUcWW0og+hIXwIHjxRSTz5BJZvvGvw
VTDerZ59U/qkx8ZkI5ONpk2vNgWK7uCy/OyNtEYfquVz31V08VZQH8pFu3OCZvm6LMzVfiH6XSp7
6+Ak9GaGuSsoEJaNG2veaj9ghdAf8deXnzGfye+NIYhLSJ0i0yhQgljBhMgRYp+fXzy/krFXmuro
BEFxypd8vlkxFdy5hfTj3s+qICT9P90NfdV+qXApvust7i1kF8Qs+U2Tmn+L00SjbzFLd5qnrsrS
5W/tGi0xheA0j1p1rpOGjdBcTX2YKoQNSjQObEhvttczrgtI7eiVWtjVqAdGab06AuqAPQv9lMqy
vLGTZnnSCtnjbi/19QzJGMc+Vkxzp/N8iVg1Wew1A/80rLb1rhK3u895naoTZfBBhKfQepT2vhIN
n4gRyMPQWtZ73ap6L5lVY6uZfVxEZqWeqgU3WU0VK28NO5aOoeQ4LcNeCOvBTMphx9k2nnoqn9kO
41wPlTC/Wor3XLlG80CL5G2WsOXRJrqWx7QY4iGRG8+4Jzqg61fshGBppAzveTCnVKqnt5gQ3gSK
x1H0vX5JDATRXLmfl16+m9A4YpblOZQD6DY99LG9pZRx483DdFU5kol9pMKy1K2UkCI3+n6kupdL
ruCIGjZ6Bps2O6/na81Pg4NkwxCxW0te2asu/GUIeQpguZGQWxuz0tuRD9cIlobHkNzD5HCrOJ+y
LB5S1zyoDmues7KU7zWkRzU7C+ydTn8YKAXww2qBCRDqZt7crdDQOKY6o71eFsM+iWoujobF4OTV
fF1cbal1Sa0sGAwaKCeTxmBMJ+HaCwxxel59qNFOX/LEGL5uSawXa1TTVen740mOeFvHtKE6mOXw
Ac9XEjmJPp4Gg+8XDcQslIC4phY0DLgmpyoLvLWljYBurxJJOpy1dX6yR73aU/YiTjr7/Z1d1HaU
L0MSBtaQHdATqpts3uKBetkj0/GPYGhkE5PsaK+QcWTs1shqmktBStuBrU7ycfk+9mqqz/qSFjEA
7REc0KKHqjZl/IOKmKU8OYwVgpypD82OLJMJyonIm+f25m6Cqc2aWl+u117vPq/BZN+RvdXPS6ZT
NiyT3kUahTf3DTMk5tRC31iPufoQ3pzu2Uh6zyLrKwyrnvGo6dwvoC8IBuWJ2wmFbzwvpm0TGuT8
7fCFUMtj6FxmdFdeitRuX3IMirHUiWJlQEjuNQcbbSENUjF2K/cU4g7Pdd8VJ6JY3ddVE/qxyEET
5eiBpKW4frnsTa/WwObvtVjN2RJUsHvoNodlAlERubDIY0gDdMKqkd9cZuIu0Mspdoi8IR2gfUDI
Te9Wr0kwbNgrf8YMiu4zaSmHxTJQnUkOARLaSCFOormIsSRQ1jTqZe7srEA4dwYHA2Nrlx0ATqxH
1vxFFHg4hrirOFGT4I/jHqmuRkZAsCZi+c4deHzORsW5XpvtVU6PUIG2ZZsHQy/bQ1JpDoNtrV0W
foCItYIn75p4pH8cNhBvE1lSlvCu6C+61/CfKOS6KN1sY+ibxgtJiOsOfs7BG9v60OHvnQga6Na1
M+uHvuVQMNRgAUNvcRWIdj6V0txgrbnY11YiNgLZo5FoJAJ7SMeOnByM6vq9SqpgxNOSjgds7os4
8PJ78gOPRCtucKu1I59mpydwVQ1L2JdKx4hpquQmSEqn4WRdOnBnGMjEeZ7MuVz/P6Dw15zMv1r3
Ef2FGvhfD6znb1/Ueyf/mrv59Q/9NrEGzi+WYW8s6D8ohL9NrJSJ/ALjdKvRIUbzYyr9nU9osdsj
1Oy7rAQJ+W8QgN8HVv3fGVAZef9679UZdBl5bAs9ksw0f7G/3tMKa9CQBcV4Y0F8HQV7Lm7CrPgt
u82X6gZWmL00JYEEBEXxQ1uUm8zobIJjt0mPRemjQlb89W/VJk2am0g5/9Ar+026NH+omKal8PWu
2fBibyKn+qF3jpv0GXAJOZubHCp/KKMEVc0dV5ouwtRsnftNQiX/1+710S/RaPXqvt+k1uCH6god
Tz4T4piuNuTNEM6bQKu3E7w4XWjEPAnEXQrhlxf6Wp/dTdztgNXhu0LwdVtnvaAjq8sGgNpbmzC8
Jv280yarv6JDdcUtZElSP8a8o3ec7EIm2+JxwBP97nklNaVdTTW3vRIIbNumu4dEIT63pRyWSK8p
ybHS0dwHwjM+eU4rLs7s0qyt22MK8K6ab1Q6mTd+2z2VLNTS0AC3wxV9JCGsW836WPWDjHRj/iJn
WtVDa5QdGfExu2mzil1q1TjdG5xCCtxb3sOnQubl2Z9Gsdd6sV6p0sZuIeDlxsXoe1v+kPE0T7Ts
3gy6/KgV6R2+nnxPiEmS1XFwSXCTP+pTPd3MohpuKs3IMI6XAMN6UGifmPWGvWRxQ2emNO98DInH
xWyrW6/Vpxu7q5Yj6GrrPbet+gprbf8JgHXB9UVqcleZDf5trlP+qWxYx62IkvvW8LQYbFH1oPW6
9alf7P6V3FnxfTE7/dEchyx25VzdlZ2jna3MAyWFOs5rxfqknavgHiJL+WKpbNwbflPFVW/qu6mS
hOZ1RyMupGa2Xl13Z/QN+eG5n6PAGukfyPngABLUguCDqAm7vlZxpw+11QKBB6hd7my3Eg9VN3KP
cYO2h8JSUg2q15iaYDZgxLTfR3P0r3/we5grm7OtjDQauFIASFwh4HXpvJ8NLZh3I5U2N81KqrVI
G/+oj27xLa/S/F6np5fPVLreSSdvmjB3Eu0DVx7X1STtjCBsJxf7PxaB4brKXI/zS4irTDIjQrLL
4y2C+YIhTv+sZm72biD1nbC74TbzGnaVddOOD0pL19e2aIBwa0UzXzdOlj4GtnTu/NZmidWkPHE9
tpswythccemWjtUv4TDC++YzWXnbDYmkqgATGLsdeFyU9EpjS+67yQmrYXJCWlEnZ8m7IiR3gjUv
mVvKI12VlM8cI839UhXrsUpbfccqztllWqPf8gCtpsMwNmi8LOJ2iujaXZmW6Z0Sthm7rWu9Few8
CZnjLf3cJcJLw9kflk/I2lYaNYwluzU3xNGh+PZqWFGjAZV7UxKNWuuM+6pZdMh5FkEYzalkedYw
JT57RtU2WGkYWiK7bRNOkqxZ47WsvxaM7X44uOV8a61eufDWOBmXGspGn9Ox64JdjoSU4Bui0dXK
jJw1SV615n5G9SYg4Tfzg1noxmfVJdUQ4Y5STbsv3BoLxS3NgP6c8cal5QAUTY1NWgb0dSwu9oFZ
Hzr9U4Jta3GfUq9s+ku/ORPIEsEFqq7WxiSAFvU+8Z0mtkdTTp9UPqf+h53KRFREBQt9cp5KUrYg
ov0Gf+2e3sQ+/7p4TWPIA4kfpXhw8XD77zb0/D8nXEOVsBCQ/u4eML5//est4Nc/8tstwDB41CP+
INhyo0B5+iN9a2xIlt+f+ybPfc9CVjXtjQS/lYr89ty30LB1YOR8IG2kqe1K8JO95+/sPoa5ASn+
pNdQTElE0TXR11DT4bduqt+f9BrR2/MIUd+69ZLOe14m2zktlqGxaFsLPV5E2bboRvWVawStgfWy
JR2xEtqADFEcBrNrb5jSBvMFnKw819gb8AEQQCHe2LQcG4OyF9wB9vjSy1LFfbpwnjRQiaJg9Hkc
NhRIx7MrqvEwTItxGayufq3GZLxbVZDMrLuracAWpzzir4ma9hnBhP9g70yWJDfOZvsqegHQgAiM
20TONc9dvYE1Wd2Yx0Bgevr/IJuU2E1d8WovLWgmI7OqMhMIRHzufvzocTDn5JAPeuOhOB9c2BD1
pkl4oIVxTMh+a8wSPug8e9TUTf4YH8G6L3oLGdT8NdOFmjd4d/OP1jPauzR2hhJvYzndRVHNDpoB
D++9bMqZNiRiLt6pnjt7QTfWU3PgXuXfSkU45Qw6a75vE6edT0BUCfSU5TwZZ58/ELhJtBiMH9qy
ZMaAj/ohsLP4ccny4a4tRhABeGC3YGL8OIxUjRmJYqdjGRRVG2aMomN0z366Z3eTV1vD7qa+uZG5
eOmbpveWZjtGZt23x8hyUn0oI4Fj++Cz3FF83cHZMregT7vKDPPKn245T5WU8fSsaCdbWbXON03c
kkfKXHrQq3yX+oVRsNg2hQ3rcshBfHSS0cfGd9JomG7zdrADKKBF2gWbpia9sGfZ8xlPoIG4MQG4
JIvuIms29kNUW2oMHQVAjQ9TD15/DeJ1SLY8B9aeclONVnQlOmzL1JGrYb1wPDqoJmAZe2PKRnCd
pTsWw7nvtW5o+Z7LrJckkJUaRhbcfBSkuD/FUSLE8s7iOlfdRz+2fYkpErZrET38b8G7uCX/7uCz
YnT+84I3/uP4pWxUknZf/6zXsVSur/xDr7v4F9kEsuL9yevoiV8cJsUCluaKvkPF+tcSyHlpbc1F
RlvPTReF74+jj1jR7PznYAwutbryv1kC/yIzcLSS9NYBZuev4Az24wKIr3mKsWEsYDSZ78mF1jXh
xq9/+lD+jVT3F5Vh/SVgkBAGeZ9/wdH19WA0gMqWo86hsUyeWiDaDl7YUBu/+8+/ikfDnxd0m8g5
axnlCY5NiYvzc7FPXbIFy2I0gWlIId4WaX5FyXlEurnBDQgd61iSxjlMi2NvSD/Wf/Pr//Jx4uVG
IcIwsRYrMgX/8eMkXeo7oyvaY1aNz6L03vxUbf/zO1x/xJ8eWba//gqH0l4AeBwkfi4rYdA8azOy
2qNjjc+TI19VYNFaCghzYy4tV+k/n9//5puDFffXX4e9FjojEKsVumf9+I5k3NrQH5Q62qNszwyu
rSasA6M85w67z4LMth2NLT62uO3NjSNJq2xazCv4TvOOZx5HxXTjiZhdPe6x/ESYLQCOXg8BWQLs
tTT0qCCrNqK1QONSfrHpOEWfCFrIX0U2HtiA9t8qe4XMd70pXolGAOuZA11uMVLIWxAZwRZqhtxq
c55e5yzqrlM3HuMNaegOoDplls+uQ31GOns13r1OPkRx7dw5fZU/ug7pksEmjAY5Or7VA0oy+9MI
U6Kmrg2L3B4xezmxg74huTFQnFd+s73isU7t38gEPzBEK8PR9stzY06f4wEXbVBm7s5w+Jkl8I1t
3iztIW+dNOwqa+uobPzaJUF78rLkrkHO2qZBDTVNMIXnCOreTgjLYWC40Zln2qtnWNE5YwQatooY
eToM8JSM4HliGridrSy7XYI2fu5dgAna59wcDDE4aUxx0xgNxyUtol0GgPimUkwbEyIUEajQKydm
QMpw1ujndS8eByf22KTtU7Dpz60HlTJh8xUKH9ZRA6QeHEljRda+mrrOfbErz3hL8qG7q2p4Ejsf
ltgzRcXDVdGl+sgukpFB14G2AiGaXEVl293UBXYZUTFzxbnDJVK2WKfqeg6zsbKwZGqxH9LCfLVr
FJp5aCeSF6nQ75o5MQdMc7au4aLHz2nSLrsqrS3GkyUo5pbam82Yrkxkg1FgFCXdQ7NU3X3ZqesI
ksc7bfT9s00Q80jmwbqxJukey4prActOukcBmg4V6kySdw6BnZTAXObJ6WirNHgwsQofDNl0N0ts
1PfM4LcC5+lNPHHIxC5amPtupIOgdh0O1qnLrNSanPTQBba+SiMe5WCD3fsUL3AUSUh2UU/NZWDF
nzOdJ1jEnDfKUM92Ga37zPGhmXNaiNmEGUNmHGxSnle9Yi6VJkgYg8aUBFDeOohVc8CJWBxnUnQn
p1EoEhdxwoyd+q68SBY6Rm4FQB+bDzJq5y9qVTeg0jPeijPjql+1DzkFhFAKzolkn8Av5VHrbduL
YBJfxJPAMGRYr4pKtGor06qy+HlPd+GqvMRRNF5NWZbhVEKXcVeFhtlBxL2PXUjYJlOiSDMKWTUd
iYXhvIjEul4tV2gLbvBKG2zGoATR0vWSL3jN34JVKYpXzYiSYfMoBvkZEMq14RfxU16b2AE9Pmky
fefernU4rDoUrJV+G63aVOvDfHeX7MZQLeE8LNNb+GIfSD5QQ4D/zhs/iodThD2QkiLzgSzjvl/V
sMzQcNTx/x6WnB9LjVn7AsrKwz6nRmPbrKqaFrX8olalrV41NzXtEQjks+M0QVhZeVedKm9Q99po
JCYx0z+lq4JnWgmzlXXAkCSEmEgCNcttdJH95KoA1pZfXLMgLScLCD9uO+e9WxVDsWqHI07eEHUb
A7qZXMc+tUmr0lgOJqmEOAZdV5RWdatK/1QM4iUvE5KqkYWx2e/OducbmGeJCESrnhkjbEarwrkg
dXpa2F+0aTecByQKLvPJYOOs6ihLgnuXroopLNfi5K4qKn6xfEtn6fipZjS4YTe0or0D1EgkUW4g
8pBT9i1gLvOGEmw+4/62HwDauVt49lZooXCj7DuFxAGOxutCUuM+cacPDgy4HlctmGazMO+87NVJ
KNicgxTJuO2KlX80oWIR2dgVq7asV5W5kCmCM8PCgRmZbxyJnbrktbzfPEvGCGkB33u76tZ+5nuU
8U7WAfxZSSTDnommzvAG89UMsKrfetXB60k7R2fVxt2UwvXEiOPPvrMrV/28mBM+/lVTx/4BBw9H
EqPGuXiWFBOEjmk1MC37XDzZSPPuqtH3c25/ngY3ucXus7wppHxaTRD1s1Xf1xelf9X8+1X9J8nR
beAj4QjAGlCtHoFodQu4q2+A5+N4GlYvQdBO1KRfEfTiALYVhdLf9xX/m2r8zSaf/fUK2frnrugv
WLGnWvfJP8IvXV2k1Q/Tjd9f+scu3//F4Ud5rvvdeMcu+HeJw5e/4BZzcKnhUcKSx7/5fdTBPEMg
RKAgswm3fyCLSaYg7ModeFYcBPDm/HfJpgvz+c/7xsBju0Iyj5/pQgUzf7L66FTkVZela/u2Z40g
lnI5hgT9gkPCZHCPlYsiAaaz/gMZJUo+BITo29GFITGgJBDLldp6zqJUvrkqme9rV1RPg3Kjz+zH
p3twUWNz9MbFORJZYHVgJ+lcIbnWW2BL9RSOU+7C0+J8q4g4c1645sid3OZWTSS+4ATEJLMtWkBa
aYy9G46VBTrHTehfHDLi7qWm8sPDBrPP4TffJVY23edJZEN+wIyxM1vwwV2EnZgZp1MxApEJOvgw
qWYz1LN7I9gdNLQlRPKkATGfx8Wn8GZKaYycipZcV8kftW3LqP/Kb8Ga35Gat0Lqr5Xc+E2bJvzg
Yt5dWoSmqHI7iFw9/DFCU84xBS3k7bAcld9SvvCjQ5sL7jgH77+1pNHH4jpI07k1qjdCTEjADBXU
G/Ud6q0acQwywZ7uownteNRR9dwov77rFUnFKybKsbO1tTBJiCUeynxRFlaEQNJCJaAXxn8gRTnv
Wrfhg8QtRabElGlEZCebPFgCSwNb2ffvo6Km73laOtPaApmxK8T2sd57fqmYdnmnqSmbOxK+wb3D
cTe5Ji7pHBWf334AWHsNvaQ9LEkyXic6YPSbDEAiU6eqnyyr9R8Mm6sly6E/BDTVc8jCEEfhu/Uc
1TmOQjgxZ6OAsAlFqb7Lu3Ywnha7nHeul1lnmxQBDIZc21sImY46MjkCQ6QtuSeK1P7K0KN973Qt
3hpztmGhLi3+I8hF0LuNkhF6n/Qu1Jw5eJiaONnMsx08CfKVsL2WKd4FUwdkwWErISjRWY1GhiO2
fWKMXwBH+CH0ruC6aaQX7/Vssh2bsio9Iof3y0lrhtOHNNLGtYiMYQxH4ZU7CZkT2odCPOtPiZMD
H4/HRj8yy3Ty64Rt1X3j02azsTrXfams2b5JFIkegncFCDUABVlNNbNrdYs8xGx0gmhDU8bYzBuD
D6I7zg4O2veWcxLPlmAkOte4MuL7wYKzgW2o23Hn0866j/GSCn2Mavby595ttHkq2nZO30SjApBi
/G9FxAnzE7E/42nGdxOKPLrxynK4SodevSVteRsFMr6GGoHDP+NIRNxEQIC1jXNcmh6EOGZ+L440
0326rFE2KhdBgMz53nT5v70kAd8u8fia9gIgTZDUNypL2p1inp9pK6FHqiEN5mXCgobANfTquviD
jtzeBtQaGR3qruPECPO1bELTt7CkZJgNEMFiHrVCxR9Oxd9wnKGGavbBQm9ncObYf8zsVGsTUk1Q
QaX1r/tMkbnBrBkGfj2dYRHrnceIbGcT14JnMB1GwzY+QKTtWordQmz5h8nHyjCnwtrMzBZv1Tw9
9YviGBWPB+KbzisSAsAorQkNzrq+G33zERya2Azdwtem2ELjNKG3oCBW7DduvI8qFarMqa7MqlFf
s9m7NRcRvfNYH4+UcxdPlTv4dxkUZJro0Y3sQgEh0rR7thRecZxJCLe5y23a+uw/bLMPEwJFe6Il
Fk4fXmXldO5wxKqbbe4v7zWEgBXTcQef56YfMQ81IhlCdvDdgd6ebp+5hnnTddF45yogAwi4vwas
tgdy3v4ujeZoX0N2DKvIIa8DYIC+2zqldm4gQlWm1hUp6mGjaQWqU6EoI09SKC9ztUXKJjje190b
p6DxaJZx/4Ku2HNhjMYh7qZvunOLw5xk8w4bkfU8WCL6DMGI0fAUJfbJzWjUgu4kzBMuwTE/ytKm
SZRSiH0QdBz6GzqhDzSn2Wc/MthIG4b3oJsEuNjCoykrMcX0jl1yVbiLBzihRQ0b8iXNdn6b9o9k
Q6LXoHW4ZddidmZsCSdmH9NfDe1qszDf/tRAS9pbeoB0lwp/X6o+ONTL0Lw3DJnfgi42dv1ASVAN
XvIWf0l9Nbdjdyxl6T9I/sWNcicD7zYiW9yWZohWoPcwD93bjr04DMupz62zM2XxdZCXfrAhBdaG
RZ8C4MzxsEOYc9Nla49Ibw6nGtrZLHlLCRTx+zKZOogUa8VHHfkHr/FyUvdYsbom1pvW0MZr32Cs
4oqroAHqsbkySda6UVY/TFiubiVdclufQyKdcVwG9rg3J6FCCMD0GmGe2QzKNqBPetlXqezyqy4p
mXMTfBHh0Ecj0BDbnc/VOuHDfdMihUJ0fKkR6R6TIPc/UCbjXRO0/nUbic9GoL+laRV/coXLqWBm
AK9s56WyHeOGeyoPSaeupl3WuWVuo5e4sw+TzD5Hrob81DqHpYZStETLEMp0/jQPc0AxVy22nkck
l6DdZpDmKU+mHBOsaL5S1IRjKDPqLbUz2XEQuqohGs02qMbIui+U2+1yNeYPleXeVjFGsnLp9I7O
WhMYC7moPhwTUnQ7ZZXLbTz30a4p1YfOkmdoJmyl2F+kC9vvUQ7F0YO1s0XwYYgJKACvhNOumxmI
NL2NUwHYj9xhRCUilOfPhnDrreQ09DkRgDNJO3lfO6t71IP1jYkI2RzocIHhvVfor9vW6dPDlJve
OZijhZmLtjeeZLAQL/BRA31G3o9YO5tmNzBEgVU+yGM2zeVJDg0atEmRhGu9pOOcA7tr6fVK3ZVM
rIKDyFbWoEml1kAHed1PT/aSKDr0aMgohnUqlC0fPfvPsJe6for8aYBOtvBZR6Wct6gLw85x634z
V6rcT5opRmf4v0Wx+ER4KXo3W0fe4bShRM93Hlqr57pyfitFCdBz0Yowb9pcNRV1J7oVX71yDNkX
fCg/h3+h+ZNCq1Lj0W8ijKl2Y1PgDaxs8N3kwI7Fe7TI0sKkHrO9ye7xjibACKdYfe740sGEHNIE
zN8MURTwGJeo5cfodhOpayuzbmWTvUw4iB+jKdGHBlQ8mhnY2Eed6DqEybjxSF06LmNIm0f6tdEq
d6vc5bUnnLFuNmGA3NVeH4dgxK5EUwPBiY+tAB6dGOYd5X53S0GcOulVCAyWA175uStwNyxqeh6V
vm+s/q6HS8luDeSsu3Bg7hH25hmPS8RAhxQwt7mD9Xng/Jc6zO2gEF9Xme9fu2WLwu12GzF7TNQM
mFH3oqvy7z3u/zv4/c3BT+CA+Ft15/y1U1/nH6Wdy8v+OPTJXwJTuIgONrXl3+1rf0SxHOQdJlme
QImAWfGvUx/tuoiHHjzIdY7vrUe7fwrc/i8BPw6ROxAmp8n/TuBGEvppfE+yh4YL+n99Yl+0Af10
6hMtraJSO90xGIxUUsEn8fTEdZdf0djqXE0mW/EnNtLkJ8w00achrfqHpDGG8pADYsnDjlWj3ECl
ppU10hLoZ0edZzPFSM2RnT7AKzQhA1U05wUtsyXCqrdxbiVyCxAiep5E5Xxi3vOlgBIQ86OeBwYz
T31eLw+qC55hBQBNqlCCNrVb4JClQpGsPYPzG40aX7FT9q1H5daS8GJvfgqwndKqaaTisarG/MwZ
qd/VpZ/CguKFo+sZ+G296bbE6Ly1DMt6jBZhgBw2gm9KdJyZmlpO42bgQXCiTZO4uM0K8UUOsByX
UQXhYqsMSgwf1KUpae2b5/tPaQhQvHq0Bjw/ebf4B4SagEWk1KcFTFMItZoXKmcE+SAw4WQbtwzK
4G3IljYOq8JnC07c6sZtBg4jIgChTdr7SO68Ow2G5rdb/jhuIFnOe5X2ATWlxL/xHwUdpLuU8/tm
VChbXeYjfogmNt61ls4TW1SEX1dL67rzFU7i0bGK1zkvYGkNsbY+deWqnuSTyU8r2FDc+U1hfFso
YA8n2UZnHqfJh8GU7LbBrHO4/H1q/au4steNL/88CShPFYENHswkfCp2EZ2uDhyOBmCIzYJwwIdM
gL7f0SCsOSv3qWBeCbog2egeu/Y1fQRJQjuolS9H7FSd3CcOZawHuawm/Qy3AATnOj8vdn0aOptU
BGBkZmQpz5kG6rS7Z9fgwzJkw0wct+RaAKZ5zrRSW347GEmlnBTmAHxwKm6L146W3qek6eZPbZOo
ax+K5HNG7dAewlrnctRvJWEDHV9FLVCNbG4A/XO6v0KrTEPfzQBkEfpO0ap4k9mCsc5ZhKoOjglC
gUc/sE4X0vAKxiWhW43zwbd53BaFkN9Gl3EIz7myrDFk00C3jQVB9X2QmT1Dj6LmZwW6YOzCHAWq
gI1JhKj10NVetuvhCzxGZTDfpMuYh5LZ4ZatXHRTutRmU549+gerD6x9VyTytUD2OZQ+xwJiyAkI
yalPS/+QW6Z66mv7k9MXsPYc8w0jxJyFSCs4JzO9GHRx0tZZxtHSh8py3X3qL8CfPdGE2syrcxzh
wdmk2u+AuBX1PU+v8kEZ0t2P81zeO6ltnXVMkobzQrwrCUmuiM9+J/DKnxPc9cUmF6MMx8KRLxNp
1Y1TzmAzKZfmRoWusrFJEIWVoJEtxL6W79fk5k7UPVhGM8poQRmVcWgbqW6IrAM/8GV+hQPPue+d
GHhrMvRrw4UyNZpdwfbBNwJmw/Ra6O04md6nAdTJTWRZ8W9zl2V4oelmnvnqlybItxVNNiMDk5rd
xpxRUhKavOYLMSHq0YysA48b12X71AZkegDfWMlOJwPYcSOvlhdCIiYuvDbB5d5054UIA3XDznwQ
rUf+QM4GG6YubkxjV9E5zRCq6CG50dEJbbRy2FCyUFiEOkZzO7jufDVGWGQSSmPfAt6/pAIDQ8ip
KWtPbd0l7s46Au9tzO5anjEiwWzKtdFjQ4pChyDnaxpnqqYLu0Ikz64Xm7h4C2BfoiuzqwEI0RwO
HUMsMxNwaKXbsGEJhumQmHEVjnP5hU6XdtelswDY03q39ayN5zyHZ7fRgthFME4ZWMeq6EnQ+0uH
Mycn3F4hFTJXWh5IxbMqKVdH75eVpc376Fswlfm5qLlDaQy3wPqsdxGDDOdpIgX42o0lzYIGwB/Y
IJARN97ME6ar3eowxSzPWB2Fze0wikfIBvwiYiXTthJQCzib5svNaFIXvUlGI6huedrPt9Ao63lb
E/ndQexZbjqfKeRl+Pu/7dLfb5dWN8X/e05++3X8x83XKf2t/mm7tL7sDweguXr6bdeRwVqP9oMD
0AzIAUiXXQ/bonVO/q8puceL2NsEPi6Gn/ZLbKWw2ZIdoA3WFATb/xs3jPOTf8MM6OpjGu+Qg0f8
wUPyo9uhzeyC8qQqu+4gxs1f7Npm413ZXm/vzATSPyrmiOA7kzeuVWmcapEAgQ3x61RHiqhMMmBq
/ugk9JHQMBsnnHDRLldT5XpfUbM8olae2y3tsUJ+zRVPmGKc7ScDbzXn6HWyxdjuo/AqrM4krrC5
sAlZsiS4M1Oj9x6GmuOj5BbqqQN4khWtEaE7Dr35ThNNkXKqto21ziepzao8p74xhpPvIcUOpTNT
TR0vTj4l1xAs2sZ/4mC6rB0LgNVYsywwiAzhsooT8LPy2cHufDzthfmWtl6/6EPVDL4oQ2WW1JOk
NHxBCDLb3xJDdXuvbeZ7RxQVmKB5zHipOxvL56YyvfTmfzfg/58bDcbdf7wBmdH9e6FK8GXx0j/O
LM4vtsMhg4z5aj+73Gl/KFU2t9PqUyMUjvXRlvjB/pCq3F/Y/VmS+DupFl7G/fm7JU3KX/hPLbCm
MkDvBEjx39yE2LR+PrRYFEszMUAqg0YhvZ9q5Lx8akuoK9mRKCrFlVaQJ/RjqZh4mhg6kgX90Jg1
HSxeAukaEqd9YhcRwINdWPVDMUKX3LPrKvNdDa2gJfRRW5Dfm6EqzY2ZSPVRpiTMSQDZp6amZxZt
2j71KA4Q1QR+DojWkrOQhV4/ZlhDuU85M5AV8q+DJMKjq3zGg+ZCvRS1DyhTmFj8a4vU9Bf4ktYt
G3/o93UVu+4G3cJvDqLwkm6ncmN9yaW5LCeNcS/aPnhl684vHtkskPtW/vQYA+5+Ze46PXawUk8R
ceEIuXvy6BMTVV6fa6er/bMbeIpBimnRslDSw0UfucE0BSxsCKB6up+BVGhUNOTwTRPYHe1lIqZw
0ZLW87oOfvHWdrO6NvRRDol8WUZ/uq8YGh+VNMmJwtS0bmPR8v4bYuyv5A750cBqaNLzgoy2F8JC
6iPrUj6Byq7FMz2bzTtuE3PYTLLjP7MnumfL2nG+zDGvw2bFH4Bzjb92hKF+T8RXoComuKi0dEmY
YGbmXdtrUaSfSzr8MnNVEwsHSVKPprx1bVDeFcHaW5nDn/NpYiMFn4KEj9LhJGt67Cr6DcgLX4rJ
ofaSTS6nkvYvrms+4e9faGHGsEEgdAWvQq/fMBYkZExzUeqTS1vsdD02EWWJE6105dZUQHwfjFLw
Fuo5W+fSQ8I/fVVQNkcZG5/LSGU7yOZLJxyLuuGEnuHF6QFfLlimZvVmvLH1pdisKBd263h5vyWR
5pMwhyp4nYvxkRGpAywjocqBViNKgtjqPHhYj+0N2VYjBMQvniubCxAW9nrVllzoOSj3aD83MT9p
iQT/9BLiTvwlXETki6Z7cuf8f68fuBpEp/hmA9kD9rhomVSLavum8Ly1zzxWXHyGoA4tGni0bbyx
6T88OjLindk31m0yttyEsKH4guvGZ+roB/H6GMuaiikxQGGEgYBN427gEnU5GlTBdQ1XyT7SpyRP
q7Qkaa2Q/N0MB2l1LKFJ0htB/wOlFThtN6Sj6Q+cVtpktRh8d8N6ncx43N/1+hX5Elhv6ejm3bcU
P6xvTUZ1nKd3aJqkcoch2DW21bx3DeiyyyWcGh6fb67weaw3O3md5j1yh+lxlJqPZBTY2C9drSCP
MK4nZMb2K5bjla0HH1xPB5wMm8LngtGeWV8VEJ24AtZbgjNceoDvyIdHWQRftsnCwbOxfb90m7ZO
Q00cAATr2QY9+Gpk5kBTD+oYR94WjbToPG5Ot6Z5dMFtB/7cQeAb05K3Y6KXpmriC20JunE/mCYX
mCG5yVVOMQYSnI2iIpgcz/Qxig1GTnnykjq4HusigHgAWH/TX3rOa8pmaEQw/A58uqcSeZ9dOi+N
DrmLLfYSbE3qWo/0AJrUsGbBtdNOMATGhDDEVOe8XzkR3NsvatbJjjYW7jDOFvxBi2TFKkU9Jo+z
mpob4JrBLp0BpMiZezkPWJ7hMRj0PlkFPwdUr32CdAb4u2fJMDGzPvdOo/kES3t6bLjQwXEmefue
m1F7DLDDHYAtimdPcs277JgiUIlZtzwpCBz2cdIskXLhDU95zhVlBLDRtgXlHM+RCYr5HNceDVyy
KovkTHwMGLcJeETbgnrCYaSBtkjXUuCUCvKdRWe0xNxmc4FTW8rX2qmVDgGdDIh6ZVnPraZBkWKk
cd5icJVkr8ya68VCNSLYzFU6MhJzN6XbWrdpHUDAKfGGoVQ1K8gsWK8caP71fLazjh8vsPl8xDki
V5rgGSCvZD1jFQle6Tewsiu70d1RW2sS9HLN28LmRWbPe4bmv17/2nOtW50OVLwyO+N9mutjBPRO
2z8MLdu9vZkq1rdO9f6WgcF6PQYz3Y1N6wevhlyLzr8vaZmy0nLbeCOXEkyGTp8yX0FfIPswdoRT
Devedrm7iiLHRaZHPl5ZTPvLHVcOvv06VnRhhlPrdMn+srLWdWK5hzHx21crBen+OsbxnL85xEtR
F+11lbIG8AF20jtfsCOQNNNt+WAlWoR+XH3A8ghOXdOsD4MWFtZmjmJW4KBYqPReHBYytBPuYJ8Z
FMpoklRWcifmZD6y/EhC+Fas2UJsYnogiOrXS3BVVqpPqO2JppiPJA2KhyUjlmimjMuYzRvxK49S
Wml7hhVnevi4a3I9sdZyT4KxZompaTAWxEZl27kfdVW+1rHVnYnraHPczP44sQ+R3bOw/VMdrA8i
CpOKZ5KXDb062r8nWmhG3LuD3Hct84TWsvpbx5T1FVTnmA65OHlJvdaBBVJFn1sgCoaoWzIkgRN2
vReaXsY9sNGlVRrjse/nk0p0Q+1SgCvvHgppHQK/fYNsum8whu4Nppf3jT1sstJ7jIhcmW+zWzQG
zwlgs9EJpGjJqppxh9suwxFJoGnbmGAvhSsWGrIU4xZqxOwshLpbHvF74LFI7YYWKDuX+7wSA5Du
dNmbGqK6Q00gNTDeiGLMGBQs/OwiTR8DLssujKGDT3z8SXCF5LTc+VPvnVUW8JhLJ5LFk0HhSDla
L7Y11DeG6VZ3KRaNsycirl4LMoOb+PUu9rNm5UZMyF65p68o4SBZCZlJbpThTF8Ku85eZq98oXG0
La6LVtkPbU7nl9Gr0Q9t4lV7f5DDNzV3wa+JzyBJjQGNKVxku5YKpK3PpIh6o4xk8NAO23nqIW34
zURRnk0KmaRWduN36No3fF7uR9b71X7RJLDnIjV3cTq+BGu1YZ5Cffai8TPgldBJM+/XuJ3mx8RB
PLcoQNnL3GOe3jvdgzL5WOnBQ4+ayum3TItnA0TsBtOQuvHTZHkoF8BbtafLfU2vyCEKBu+aYaW9
i1v13AYaL3vnsjMC59LW6K0RSxSiUeiMSbOL2TecUXets4CUChinVqc80PZ1jW2JpOhUMQ9smcy4
jGMBafg7g2KeTcaKRXqizO+JxuMs98/Gklt3PASATNog9ikNdk8FKNiHmN4PWcnqKDgRHshssmed
qYibgGwcnZwvjMY5410R0dhmTRfcLJkDZIUeOMho5mPOYPu6nov+RUzCuJ7LpoD+7Hu8bmTv+ms/
FDgtIjJPZwgQLUUXff0pY/vO9k6D0+b6FvkzkraPD00at6bb0jyJDoNFwt5rj/6WrM7L02h63hfE
tE+Tsc4oLdR/RmOd2hvUHNKs6QEUmZdeH8woT0IHnTJk8Y+3CyECShST/jRUzkeTxPZO9BY0msYs
1tXKOs1ZJ79EHdT7LUm66RM74h27646dID6z7Zyb+a4nT/EctaworPxducPJzkgxFR65sEkeqC6b
t0pgrHUgO61mK9xim0bqLNAsJITP223vmI/0RRXWLnaKDnCSB8Ate0zxGtCbkpU2SvWiBkwzq38m
WZ00y+qpwb5Eg06cRJzy69V1A3vFYGHqUvfo53p8NTCf+jz2IuEy98W302Hg6VYnD0OL+gYcTrpN
ZT++NsQfT8vq/aGVKd+DYF4YjuJQCzIv3burW2iMcUhtre8uovS7pyi/GIyoU42vMUrcMr9Vb2vV
3lXZ+TdujmmGh1f0VK5upWBEu99QJBWhs18MTepibipzhu5no724nli1AgAGFzdUdrFGxRzcCOJd
LFPN6p6aLkaq6GKqin53WI0Xv5VzMV95351Y4mLLir97tGLH1PLdT0qeumufpUv7lS9JFsJFKQE9
QxTa40WnAtt0SkqP4awE3c7R7EGTLmG/Vo2KjYg72Dyb0rYp5rNpLdPjLHDAsBdFKW9HtuXY5Zu/
oSLKnxKtdBhwnredwHV9RupMsX6cYHmD2RC7aZMjPiQemPiH60JvgpF05cQiLVX11NAzYp/mmqfo
dmKOlZ8HWwyP2h4C7AzDGLyaJmPyDYkfHtNWz67aSNnTxfbCbiKNCYQX0epT6tajZxWY9EobFFPw
pPS6idoR5hQf3/fIOOCnR72sh5JqbqbHJEppckERm+7Xx8qXtMqD62rBDJBv0O/ZkP1pAPJv8kvi
L/onVdkIny6V1Ew0AsaDPwZ8LaNN58EzDjJx+EpEvVCv7eNQoid94q/nOgyu6UnEj1iJhbPcVCb8
WXOql6cpcPm0Ygk0O3QWzEcZ6VC+bVvwz4mymZjaUna4UjS8v5GGmekaOCtt9jVEZtyRXjPEu3ho
u+Myl/x22r85S7r5jP3dZ3/y8Z/f7FqD8EM0LPg/9s5jSXIji7L/MnvQ4IADcCxmg0DI1LIqawMr
Ca01vn6OJ0WTnG52c88FjbRiZWYkAgF/4t5zheN5/AMrAgO18PT//52befLj1LBxShD7N7HX9Ndl
7BEQ5LhSOsdHc8RoDwTl0ref8RGvj+3AhKFN6MDTeukeS6y3/+UV/bu70dQWWFt6NtvsP70iwwGn
PHLas7RkZ0sOAlnxA4Ok157BDBfB0E3rbFn9NykAdjYTXUE1k356FB0H6a7vG9050Y789QvTb/sf
xNCCJbAEBWThAmPa9KfbAiNUkTZDmqGb9Ll7y5qd8IdNIlf5KNdta0mA8yna6wpLhBuQXJke//oF
/Jv3iiBqwccVW53Nq9CT6N+9V3PiinqzhvjkLD4+YvRbMTwyX0TWrWAcHNOTRc0xtdMkJuY32iqG
vn10G1eDeFbmKG4xStF8/fWr+jeXBcGChs26jP+Iwvjji6rsMWIdJuNTZdAhtQtF8n5JSZ2lcQFB
xU6XBmEsUaWFBrSyt7/+6e/Ppj+9K/x4V/9Dpwof4E8/fvXysZqwfjtrwcQgE+2Kt6JvVZnxhiSr
A9vZnhXYOy8yzkJ3qZUsJPst2TbWHUI1lkKBSXJ7chr0oKlpmeX/6BFjP86VVqW/v+B/VkH/bRUE
NJZP+n9eBd3lxWdGdn8wS/BZ01/0ywzal3CKEdJgbBAYkEmC+c0tQcfGusd1PYbT7xsd/tevM2i9
CPqdi+Jf82csEqCLXX6I/rq/twRyGI3//ukgTHQ8MFf14xSlpfgz67WbclUtrmgvEsVZaBNIOVCr
4P0cFBTKKqnPjg/wIBhY27Cg6dyRuNLBIV3ccy0ea4vRYUHclaWfRkckmnSD49oWV1jm0ux+cKvu
E7tY783Z3OqSiJgg7zmzQt/gkcM0Ky0vGO5wAOX+FA64H66zpjUYOidNfUML2WzHchWEbyHGiLfE
Ii2XMYb/NqUrMZvKJO6K8211P07zQr+5YjuhcNeSfr1b39tsf4gbiBuVfp401nx8J5zXoDnjQ6PT
ZK6pMJMB6XVRIoBEDJAmC00ZNdB8WySS7J4DVqytuWWzy6+bLH3nsRpeMxmdsCuCH9oTDmhiEq7Y
tKkiaK3It5wwH2mHb5UFznwOooLr2QbpWo7I2yPHN2fkgHhTdiKJhPl1not+3vZ5kjoU5BSHDmVr
ldVkjJYjgYvkuIw0Gxr4RqLWMviSEVmitlbiss0aueHPmGIKXrbwVgK9B4NrvWXf6IrW3gHmVIIx
RiCDkxdJIHCqo5UvUXeLRsc4myRy3puZioKN0M1gxiIcZH1SnRPDmI4x8Iun3HBHWuaedO0Jos+D
KIhUdv1m/ew1Gd5aZsKIu1fE77DaD1C88mv0zPaxRmVL2CT9RV5NLTzVqnbRYRbjWU0L2HdiMsuy
QjrqJvEdY01CdJNiCV2IN6EcHBudJyBVEpOjh66cS5S/xkC8SoSsezOm5q7I3Bdi2+IHm67wnoA2
76Fo8ukN0sYSkilEwGaTLA/cDzWjmzp9RfgT3RdWvX5AXqqhfCMp0RENd0hUmnfr+3n0mhAKc1oS
17gzOBSGgA7SP0xeZ19HsGePBhPxLRRel6+vjJWcgKGm+9K6onpivIhoneowpv/NyLzbMUfxll3N
MXuuOtZMgT+QREugyHCesacc5yKPX21UWlf+5un1T+PMzxykUEtU04F/GvOu+CFm6UIV8jbGCYx3
KrCsNVBtdsv3XYqdpZud5wwza5+N0g6kvXjXghl5DANrKypEKON0xzLCuoLZX5+kpL0aMgS8SDL6
7iEp3Oq1gysKMNVrvsxW8kG0pMIMhVIX3ulyj1xI7ta+ISOJNcsDcNbkQuZh9xyj9/k4MlYjWnNe
rK9Z3ZlXxlbR5ret7V3mYvEPMmu+44CPTsJBdYGcmdoZCfYTiurxo+lmxYcVDfsHex5SZ+e0Kv/Q
snwmkJBPmGsM3ZHyz9r73jwc0sa9mmuS4hDBFUc6UNIv/Mq5zAvJhVTdjOaxZ/oG4R8pgneHbXIA
2jy9r6JswdDbLN2OxAKbu5jSPCGRqgjSwehDoqfXfT2P5HBESIa4LkPg4d8k+NrcNU4/Ixn0q9Be
HetVeoaNzrV7SbfuKWsM79vi1OSQYEeHJMa8D3+C1WzZM2gYeVUyzr42B1KBXOwaoZfGZ1/23g3m
lJaPxtg/bYUqQkbR9Vd3hE3VzFt9b0f+9qWlOGwDAawFnz1i9ziL5UuckN/ttohFgrlsieXb/PhG
WmJ8GwjPq2qmaqzQSCbNhdh22dJdMJPFn3s7Sb8XZGbv+qm9tsZoRgk8L2EyjfZHi1blZBseDfEy
z+u1tTQqlGT9kfE6WAafOInwWDAkP3S1MGh9TVU/5CzFWKMMghZJTw2nPmWxwS6HcXJCWshyspJh
eaxn3Ujk8Ww/IbJXX/IZ1HcwpnqqC4/b36P9Xx+lETEQYdjweWTdd+W7KKfIsNBLyVGvdWJRYTgZ
VYJZeJbMv/TseKV6vPWYuKxBPNpMQG1mBAxeMJuXiiFJs7KoNADU3xKYgSBtdurdYC5fyV6uHsXs
apRP1O/4pig8MyyoDG78I1OL5RonDio71UDfqjvnR23Ib2SYWdcC1/OwW1vsC4Wf7VtqfT7kRn4z
L4m68e0cR5RJGkqQbV8TLZ5vzQK99bK81Gb3BEPM3CnRJbhPqNBSFIOHFLrG0Uw3/6EVXb03XCux
dxJN4inGM1jkU0yyYxqFXdUJ1AmOPGb07Ac+71+zrVKPrQWBJyHV9zn20F6JpGsuc5ZjAIZmXdw4
NUQBp6+mm7oy4xOpZyu9SekOR8kw9IE7F9i16c/3Ka3st3ZhKoDkVRSUPVK9xm4kL7xCUABzw5LX
aYCPFrlT3peRQUy0tdZnAZJvZ/bmEhLUmV7j2PACt6rq4zAuYyhxhLxZHXSKQtXYVbz809CLL1lL
OPjG8Xg9zSXuDrefk3vgp2VQ9TW5bSU4bMBO/Q8BE3E/inV8ykxI2+/j+TpW+UEyCA9hTkZPKRao
W9f0huPs2y2vIu3usP3bYp9tOFpYFZWMb7vEOM9MT1OivZ1q/tKZsvhEXhf2FSRm30pFMMy6YZXg
sfcpUcX3Lk/7M0lAegqdY7d3+K/I8fxgxcV6wk5hnk265JDVuXVgMSWut8bIvvqZIjGgSAy8OpWB
7i8qHrKhsBlFZukBClZ7HilI9iPkkJMta52cRuVlzLVzzHEyXaVlTfxnsTBZG4RhhCYDuh3Uq2lv
e331dXDmdMdrf4beQL73mrinGfos/sSbTeJLrWSZMy3Gt1gL52trNg8jyW94JN450tuRR7QRrLbx
UcD9DJIELkRKhF/gFqa7z8361mu6B88kWL3HBDnjNjLLfA7NpHpUWL8vmPniAxwxFaAWhPGeVizj
QBbiosAMJosbuzQMvEgAuAt39E9yzZgn2uUDWsJ75m/JAT0rGT1EXO8wmSKqHkUIcbQ49hAcw2ED
8ijjWpF5OWJln2wSig3PvjMGBuA8273nQcK1J6yT2b8jvreRi1p1BcWSMhrFyts4HGQ5+cm0eA+z
Jfyvabky1jO4/ereOLlg0B5cg7BifyD1c3J00I7fjOel7PwT0EZI+ummLuWwPhSp84lIvZd/eqn/
UdWje///3Evdvqt6ws95Pfyxn7Lpdv7VT6HOYfCnB36kD3C2AUb6RdPzDtilKOfOg4v0R8wUkjsa
KkRvZGtqpwADgV96Kun85DOxoREysU7pdvzvaHqk90cwk0YiEQbjMm2x0NdJoTWBv593AE1osMl5
1vVG/Ey8HdNeu63C2jKDcu1vjEGyti+9AnqDok4MEBxtbygRXCg0qTj1U2Ncw4kb92trlId4bWuY
I1t/U8fVibSz8aJaAO+y8N2reqyMp7YiRAkBDqCTVDFBl6X7NLG/eckUUYGIcuCriKatg7LP2p3b
U13y/cTBQt5SBf4U2cesBXrJ616oiuITTdCNa5fdBX0zmtM2epi39m7pMbhzHQNJOsip7RGRK3i7
O69wL0JC3hhzP0zi9tuI6CUcs6bflVOX7Tq7Wm+iLiZSc4BVN5nI6NDltkVv7BlTiwMb/e0IgZTB
aWwdoetVH/x1yvDUajV4IffF0t1Rb8s9M7Thc2cN6Eo8HuqcRgA7SpefX4o+4EpJ9itE1az9mD4S
nVCHJWUQghQLi0G9kpvQNNMpHrK7bvVNOEP5toe+iTiZvCpsUQ2mNoSbaGUMh/pqXDDUF/2FzdZN
IvAtM+N/1MTz/UAuqV+Op0Zq7k1hEUbo1x3a9tgMrchkiJzBy0jWV2eYUCMP+pdo8iEcRjvCZoYZ
qnMMF8zH+KXsgTotC1SlSqRXDbLknW0t+3rzDgZm4oOztRV9AKuplJFogB385Ef+ZQCCs1O5BShp
i4zX1WZZy3rOwffJs9keia22ZOxD1ynXs8Wo65m0RNjIQk04DGei6xbhkMZpsINZTBlW0KwxZ8XH
ZXSJTWQvv/dF9qkhSuSqJfKbBW25sxwO2JFQv8BmQZTYowesg4OqgNOaZ+1z3buvatnovmcviCdX
HoyKFaEwt+ToNeXnzck+Ze1ADVNjSJ7hIe1BqxiX1vK/SxQwjAB8J+Se0CCTwJ25JVQXPxB2CZIm
RtfNIqmgmBxYHVPeyr4wAzE459bKxKdVbnAUuv5qMfIv+CKXPTVZs89SNKxOhQBlo16CkMu9wGHY
4nlu5CnZ5Aj5eV12KEHaMBfdR6MfAG55SxS60IFJn1/bI+Aaua9tXx5cbDSHyM5e6Ofim8pMyoOt
vsR+b16W2Gt3TuMaz4UUpAFS3snQK9L0sWTMsqt6fAFwA9Zjk/rdM3hoRR/p548bNLKw77cbrCLF
QRGjuMdA4h6IVihDB8vVvlo0Kt8yTBJKuw0uJ/Udo/pkNzq5ReC0DdDHy9yzYCW4gwA04UuMz4Mz
WVcUdGNoIHB6wXLOVVSRHVqsincECYDAp4kITEcb9pzMfCHX1gwGQ9BhTe3GKKjxdv64oTrb8oox
gL3eR9juL4LVshOwmMEcPRt5sncbRerMULo7AuhzPAHU27zU8doDXMZfNK6rmpaNJPZbFulfUoAx
4KrZrE2tB1mSnUTobVzPBlXYyUuKjNBI8we2aRUuVEYXzQxnGjA8Efh9ZnDqXhTpgjoVTvt/2z1q
uZqQnYUEirlwQylp3K3W/zoOxWOKPBCl1X1B240nIBUY4I3vpdzWQ9FtV+gMrtNZN/pkmtAU6F1v
VR282Oh2gLWacI3YYSSeTd6ATD+3dQwAQaHIARV18iaG+kWO7HhW47ATplr3VoqJt6tabqnY7W5W
yzuMpfXZb20s8yl6/gnY9VNkJfGu9Pz9uBr0jtjyF9l+n3rkDt5GjKPTZQCVCiEukSryQ1ZY0z5f
EY0RKwIS1C/VKbHNu7qwPrluf01vmJ17Z3lVM95ML3WHXbHaLhHHafXs+9MHCABz2DTedwI+Z1hS
2g4cF890jleeHIjiUdYlrSG5OXVdoJFzIb5390USVWFkJ2oXte2PrhtNGG6SGNJtrI+SxiSMqL32
7TwU16j6iDFfOko3+tdTAemOtvMTkAz/eZXridQicbW5OgDIWtvDoAr25YqfWG3bM8Kb9L5nHpcJ
DqHFAOqRz0BJckaGh250HMpQ50krC0OXQCps6f057lrMJpNNwYZISDtTzRCMrftW5MvHORrHk7d6
3+rRoiGNi+QwWsN8XCraWCR4LKrLyb8biunejD14CVLqFz7fNG0f7QYHa1BJWHS21RBw08PSphjp
QM+dRWJ8GP2GEYexfLPTxuJZOOqJ1tbxrEk7OOIRvIdlSS8J7coxNnjKkfSrEzCgfis8Uxj6becQ
s7o/WAVOXmJomXF62Yd5Sh3gbup5HXpiJ1p0vEb8wzYa71JURaTX9hAUGuzOTu2pvZCleVENZXgt
Ock3nqqHjvV1OKsVzvkXoi6q4UWmQwQ4DvFC61cwGQz0LAwRAefPrwPbM4+PImi5jNkld1+p7iKn
82cEkQTL6A8ZmEOnt3EC13RaO6/B3fZijywZgLWta9cDt3b6mqd3DmaumZm8VFbkPNoSn1T3Vk9L
tVWXzp56z99ltULoz2yzSI2EVKQGFkb3j2gev1Y6rP91VeG4jPf/c3l9R/Z4XVFHv3+387f/+39Q
QOkv+dWxItyfWByT8mfBYqWApUT+tbC2JEW3TfQcsRaKGpqa95dFhXR/Qhzl83Xeb+bfXwtr8ZPv
E3zPs5EVG4W3/3cKa9v6Ew+Uahm2FHsUlnY20nzrT0uzvB+3fB799D7LfeQQO4pRnvhdnLt3ftRI
+SDdtuuP8BfhgEQRKZBUcVPq7vJoqufllqqGEYmXt/DtCe0d7EcafQ1DdjiAcnPnonLUyvn8FG+V
Od8PRWt+K80G71VA752qXScSxYBkFDUCppoPiJqOtS/xBCZtdimzSvywY7YmQBNa9cUgz2y3QH+/
eLlsye+JWboPIDUdNUfHeCNi3CYGiIiftCZG3XZHOBcoTZldFg1O2M2WxotnGl8U4Oyw1ABPnJ3e
rZtMKcCBLUMGKtOzRw/7aUZEtaeCpY7tKjd57DyVJyBJl/UerGfkk2A0l93ebviNAzVug9r3ZAaE
vpkA8mYFAyGCIJ54dr+kuGxeeo7o7NaxUMYi+vfuUgYmaP7ShSO/cBFnDV4CZibyyT8MehPp7ZPn
DAOoJUh/H6OVbttgJDoS2x7FT3RMEQmRlOD5buXln1M3Sq62eUE5lKZMwFy5kBVW2dPexyyEQRFx
jzh4yHbQ7pF4+GHtGN7GcZsxsPOm8mL0Fb4Iw1GkrpXRpu5UPnsjz2LJLZFtKYHN3pKA382cvu8A
P3rr28BqCkJlx50FGGgqF7hQULdSc7T3vcnEsTSy5IfXUeslcZqf+lSOhzm23dDRRsuxTryHdpPI
KSukL6G1DoxBXfqkteZMJG1IPBiOP++rqXQvkfQ42bvOcb/NhPKGtE/jLS3jRke11mXCE3n1lTi0
ldFcy9hEXmdWo+k1F4B9s2qYbmC94CGPyomzaEoIWZCAJOrzBspGBpCv1rhiDUSdhUKyl9f4Smkh
ApShSkH9FtKWYckT3H4Y+5j3ahOT91QCWEHWTv5b81p0kwf6te41/52Za9CZ2p1AN6KdmFbcE/JB
oe5fA/tMvpWttzYIQ7zcY0i2Erw7QYjoURAvTFgNlV5P1ZBcuVE1f7bKxGVu3M80sQ3Zd+clXhOH
WpqINkpw10yIvmIRg1RSFiIYBLPe3Qx4dDiZXekdSPNL76FiUuQn7YRttSZogk92pFAJ2s2aDiHg
dTicTYSQ4nojd6YNLQNgVp3wbobNVHJWmZXRbUHGSiCGUIY2eNcxI/Julq1ku9c75rFDUUnPasfE
uQhpYH72mH0XhpfeGtRBE4jzqGCJIEwX6USh5o8WQKHjQKUJO8vsH7dlyLYH9Ihfjc2v+EwZbg3M
3iG96Xao7Z4iuiU77hCPa/1xiTTVUyEofN4YflJBRU1XHflDtP9Y7obhxJNofQLku9Rny6HS2aWY
rN1jYSYW+YraV2DXTfcDstOLM7rq2ibLa3uacmtqTnOeCGy/0bqEqjHEld335s0WZdaDRGjCIkj6
WbnPYp5mzkgMdb622XFbbHXJDMLUQzUby3K9iLm+8hBPbSE/iVgJFfX7QsQRk27eq/oQs9wIrU3a
DwbxG3CCx6QIXT+zrnCz+ntbZYgojFS7AWSyiGdiUVL8KAXQqSGXcfala73sM+5w44UozOmN0fHU
7btaSj5rcplwJG82AnqWP2emBvhDkAT2e5cxfXfFX5Ao/wytk8b41azIdRUijYtEDItjb8UU39Bm
rYWkuqQD21m0XTFroC62g2qi/SegkmYhIvAGfmbtlFhCyDQbidQlp+ZZkDz3il/lAyoMF6z2uynB
r0zr5KrZe3BBAoXxgNx0sBLIxj4KZ8wbKJcBrUXxDmjo8lhFvbwtSmucAhaApbiZu7q+QTnoZkfV
1vbHdlg+xsuClngAhyRCkbLT3E2TOfTBOGXLeEMmgbjdVtE/llmdsbbi/IofxDJFHY2QLNZthcrk
DR7qbJYncXRB9zurW6lycfhnXPk/1VN48v5S+nH/var6tZg+V+kfx5U/f+GvFkQJxB5zn4dWQKNJ
FAXXrxZE8ydHsKkCg2JhwQWc8q+qyqKq8l18Lr+qRn4bV9r+TyjfEH8IJYjywLr4d6oq652i/nsp
kvI00MUTpiU9IVy+3R/GlUXJU6qENnjC2ZuvIbUNt7hTzPYtCMHa1wYYYaPwgIR7mAe39QOr77oz
CxhhHrYWj/AuKUyog20/FE6YMEgiCZQYvbDzvzYs/e5mF9c/Og4zlCmrQlBfELc5bPueuJ1Vhptb
MMcy7F4Ye5pfZPGsJFn6osfdjnqBx3565ZTVDALUjybD/G17iSwDS4HEbLjv3sEFnF3tE1Y3cAbm
O9pAvFMO3oEHwDf1KfIOQqBIykOGe1E4JtUp9bb0O/CU+Ou8wVBY+JqPzlpnIyIVGAvJO25BvKMX
UCOSfzRqIkOt2Qyo2YqrSfMa0joZbqYZhoPQNIfIZBMS1JrxQKVH9+7F2cQaDgbEomkQBuY4+CSl
z2q3iUACaG6E6rjMcJgRaoMhMC+VC7m58lCHWZo6YflcealJFPPml/eDplMMmlNBEnR9n2l2RfKO
sWANXV2Q+3BWa8pFPifewUJGOezoP28qT8TmnrgU9twdwHZIeLgk8KIP12MtP/ZOPDwJCMUwX7oI
xIaFL61BdQ55o+pG+3UpcusASFkdcflkIDq2KLpBoAei3TbRq9SgCBxn6h/JX1LZHvqhc7GN2fzB
yVjtZSkeveleZ5+E/SzbI4XPvRwBE+vawNZ6wPFNixde8BstdxNkwZ1fwpjv1bBziBmjKx3Ko10t
xQU1I3mITVY9OCzYb6Acf0hRSoTIlfMQeMR6qGB2Pa2j0+5dwylPM8FdZi2GXU4o2mM0tubdaPRe
GOHAO8duDQbIVvtSMh9JRrMOo60uU+bjdXTK/Mg5EBuV/0Be/FVEvnHgvIpqkDWFeOQmj4N+WVoC
80RJ8e7bpC87c5gjhmSK6DzU3G07hn1XkMuToFQtQb9J/3HDmwuYzzMIcXVF4KyKV9lTKMUjWHsx
ipTYgcT4SIsVn5siaR+domluVkTRF/ioeAuMZN13HAtYjDpsolPLfcNtOweLu1rHZgWDP1ZJGmam
pPRuXAbESqARXOfBIYU1lXVM7V2usXhRhIqmByIWZgZVjtikO4bZnMSJeoSNW7gNwbO+Gp8sCwbo
k8OxSrCEg9VEvArJvbA3nSy9cjvTe8CIFCUfFrkRvjqKrLAPlV8jioWsuvLzp/SWQArrg4/0xQyK
TCA36ZgykQ0AI9f5CDS9ys6zJg4EBUImfht8bLI6EuPZTU9TmsoZrlI6so2OYyOzb3PbnLK3PB+6
rYKim1ekCCVOzxK5cf0tnHpr4ck2pnH8Voo0Rt+cCMrg3KhLbk9WA+Z+WTdBUyfSRc/p5tUjVY8R
pdq3pT3kMTnoSr6NNRHIX73cF7n7xjXyOeKLcagvBLfayHOqiK6Sf7lRfs7M2kE5Rz06RM8VgF9q
zJamd2cNwBL5YJE5+M9J/b+c1OhnBbOK/zz5eHrnWv//i8VfvvBXoSbjD4mVwCFwxnFYI/5u/qGT
OzlqbT5ZYIF+T+zQ20OJO1Zh42dT5+Hw/3X8Yf1EKi0HtWtjVTCF87cSvCxbjzd+d1CbmiON2p0z
moqB9ac2APxOR+2bTPOiqDWuJI6xByY15X5jAn4uiy3fe8SFh5hmrUe7cCfCo+W2FzAlz0ookEx5
PT+v9Ko0BVTJGCYVWz5zcgI2cNUOyyC5BuQh7hEUP8aNDap9mGgYugIPGF7GMb+fsWMyk43RUqBT
CATgAdKspI84STPtZU6V3crCehoqchabxgKPQRLerZyn/pmxBZYo2CLhigTzm2kwF1D2C6XtD7tB
Gglv7WH11+ExIyfi2M6OrAI7G8vHNNvGCxstQh88hKnBQvbmEVEAT7SCfM0VCtq5jBfammwbiAGI
/MPQj8ARoa65kKhM87ZzDWvBV7VG4bSAfmYu0NqQk03SLDcMLnuzkVBknda5Njt1ot96bEwiZmy4
UzdlLq6qaCnDbEE2FysK/TwhW6FtVXQYcA7uuGHqvapER5pYTmQiCk8kZt2ON6skCVrmB88xPGZD
6NaiGmT1KL3msFgxZcpSEaxDXYD2PC+2p9YBbDqvyStUbutlLh33vEhveqtETc5n32JcXu06um26
lRTMok7SjqqLpA/zaqoie3sC5ZaDKknnWhlf4TgIHoN4YoyNs6vPGBNUdb/t2PdgkTRw1xIwTKf6
2NqVuvVjbIsMqtEtwiSf2vlYUuedSJIjTJUYc2IsEfjfLWU1PBreYALJTI0yGQK19fYUDHHqXHt5
B/lIQJrdG/kGpJt9XlkE6BLzW2NljGPgnlkAHh1pLfXkt/5lEJz/PBfmG+kpcfPzzNiLqkFPkPU0
uft5suz3daoHzR0c3mx+iMiaO1Ztrbz4Dn3kNM0HP+KBux3l1nQaiQvR2n2Z37MXjek9iJGkzqL0
2SRSAVoHExAIzGR4Yu8RjnOKd6c9sAIg3VHooEfstsvD/J7+uL4nQbKiJxUy1wGRDK5Ymxtg2bQL
nAjJ5D1N0to89GGDS8gkaDI0fZXfgmGOWzpq5MGPFeqgZseThPVFhlfwNfo5uzJbLbEr6anvtml2
pwNjCJIuR0Y+FVvOqqIAJgqz1qGYyD7Jx2TntD5176mZCJWWD/l7lqbTuvanNiFgs9BRm22ytneu
jt8EJdLs3ERncvICGA2Yvc59ILJz0eGdqY7xdPuuemW6gb3Oa3XOJ/odal66GMB4Ogg00ZGgqvFI
B3V6nRQaD6T/YZgesCPg9+Ut16mimWOTMCres0DMfngkG666b3UUqdfKIBGTc+dnU/wcvQeWvmeX
tjrG9J8D8X86EB328391IL6mXUyowR/aVvvnL/q1bSWuQcOrXIuQL9210pv+2rbaPxFTzUAfbA0A
KTwsv7Wt9KbwpIB5mqbtuhb2gt9OQxvZDksFSDUuNFBLQ3X+Rp6lJ/7styKhy7NZLbh8UBwdkvnH
01BNmHdr6taTUmTPspyrGc9r4/hWrS0bXZu7Ovq0Vgp3+aiN5ubYwLbV5nOMRuOtXSNC8bU13fEi
Ee072KL3ibaud9rEXlcoHtj4qnMbDc8Rnma1W8f2s2k3eZeGHRf4BWl49WoNZEM35YxUdSJ54ZsT
VcA3kti/luvifK5M7AM7ONTOZ7tBQB7gR/JfB7c2vueLt7zkdl0u332P9Up2SZnh3Ca1t++QD6h4
ya5MHhBwKieSEmZbolwJYmOUt+NgCQFjrzaeDenQMEM4nvaNYo7ogV4P+jJFC+NZ9nIrugWEdp6o
T0VeKAQBw6S4LLVlncQyxxguxLhDX8KhzSyCwRhkTucgWiaVrA2/yHKrruIZFIGjNolQWeYfu6yv
9o6IZGgAN4PfYs+vlsVBAv1GxMROQgchhK65R8Zsesd3+jlDPuNt6AucX3RKL4nZJ8j+EFCyNEQE
8Nr0EPqpQRaGh1tH2AM1f4T5NPI144eQncG6a0nrwOTPTuu5axWhPo3UGJ1ibt5kLKEIM2t5XmZb
X2XgqXEAH0Q8+zn7JFhHMxZIfNQ03o3Dtx/AfRF9oSkpvW2jjPaGnvW6DYmv3CsHenugEh9vo9G1
QC/maqyvBMhBKI/6PwvaGhr9xmVt0I4Vf29NSk2TsNccq7qmY8A9JTjCGUpwQszl0t37xHaYpO6E
kpi53zv8SNU53llKO/9VjAadZKe0m9fXxBMUZvwa5Tilx5ncKQD+g88IWDMkmgWr/1EOwLWDbum3
K7+iagjWEgoRGXT4SzMOQU0v4qIAx8U7NuQbXBBmvbyAGT13vGcuwdUtpwj6EHE+URBHE4pgZwVL
GyqMnzJUXu1at9GkWST9EJnoSpoJh2dcZ8M3HMWMhdHvc1DABGf5UMN+OxZZxugaiefUTzghNaWD
8FG+/eLqX15tDM0DrLJcwW5e+JOtxRL5TktZloS3ZUMM+sb8w2C4CdkBFK9l3itkI9fvP9H1Ruy5
kwGABus492ZLXnJKvhqYmrnL8SlTyMdo5GZr2o5dJ+RnEysMNATSzK5cs2veWjYxE2qqpTvFaebI
h3eWS27rBQtWxK7fA2qHhdNamvgU2wW/1lqCqsZP6X6Q2kDx+v4qVbGN8alY2cCzkCSfLEACxF1m
MNi79TvkMAhEetw7vTvzPudaWfNEcEGdH+pCv6XUqPqaZKvZ3w7IyFC/g+9Z4ff2t/6qTcQ/g4eM
GqNiXmtOkI9o7ejNBU8oL8Nziw5ArIcU+/WPbdMwosw19D0lLNTnsWOo8liPk57ri3IhuLzJF1y9
+TCHg29tOGzc+dHURKwJNuybzZ1mMykZibAokqokkUn6zfWgxl3dOApyv2W0LP0syp6xJNRihwqA
raTpRVeZv/qvvJnsK/XM8TFLVgqDAh3NG8yxPjqQjLHgBPDRHM6qPGwMRXfmFGs6wtB/zQzyfNgu
Of5r4RfLk3IxPHkWAPzA6piiBzQyxjVgRYPfrsxBJW81a7LdMHeFHTp+hSWBSzYRiuk73mmGpPi1
JX+XeUxVK3tPgCOLA6snqCWOM3kmc4Xruy5J9Np5Hk+QsWUT61nlfDcLR+7xSlkxJA17Rk4UCZ95
vmzO9qLNTYVKEvCDawxxv6kei4n1B3kMRVazYk6sF/9dwjd363fplfYl6ob0lKFb+1Y43vaq4nHx
DvjNsuu2c9PvNlr0Z3QuKyDUCs9NVkQ7at0XHAbdK7C1PoSFP5BA4YNOwvkASQP81rVYqpk/W6qD
qciYqYChfmcviNwMSGJ/xRAKM86UeasE6RbZb3hkeix4BL7sfOzC/4+989qNI0u39Ks0zn00wpvB
nAEmHTOZJMUkKXsTSIlUeLfD7nj6+XZQ7BZZ1Sr0qboaNBooNCUxM+w2/7/Wtw79LLLrgpY7UrAR
sTyOJyoUSTh7V07UsHcSxZPjBDEpA74YcsD/DfCrbvJv8lG7A8uCVJGtKvsdWuGtcZXj1G1ONIcI
JNIxUwzutJuhj2zaJquvRzYgq0zrw9tyEIwm0kOYrtX9nVGWn6xoxKvQBe1MXn2fWFd1RtvlfVhb
1YcxzsV9Ptq3sTM0wAWUlTpqAV7ju7wvPTA3eFA6/11DjgEV3bzeQhjRP0XmOB3t0H+YI9P92LMb
uKhw64gLZywrlWRX5/V+EFOwJSFqP9XEdfa1edu2QPLdoo4JYtNjHcTUjMEtbDr91MZVtZ1Mmj55
KowVeFaBZnZAKbeFb1siQArj8UtYT0W+NuzeAeVf9H2xxxNJwJtm2DlIPAS9/qR3D/Dt/M+Jycae
qRAxV5/S2yp0rT4MrsVTDTvsy8T0fsRh1990pv5lFH5zXbez7GClTLWLFTHsrsAVp5vBDsx7GWj2
UU6pccoMt/s+IMf6IoOoas5Tp+fDiV5xiMkaOd8hyrMSMJL4ZMo5PMWxEW4yl+AFloLT1dBRi85Z
+A9oeC771tLeCdG5WyhMkYQbUjzl3ThdNSp8BAWYeYJQMnymFR1uIvpmt0EdOO+mfsQLkpVostAY
evWNp4XZNaArs9xQYNVOdlY5G8/uxy2XyyOc1J0u67YovyR9R8hBVb8P+1q/zHTxoWNK3ML3cHC5
6Z8N1I3pmLZXmnTsTyMtenb1mRRrI2yNbaghaWgjmz2hX/XXvSf2fj9SvPDMjnIc4TPon+uJhnnc
2Zyhj+46hv65wT3Zd0x+GuQ9HhUo8VfF6Fd7Mzc+hqmNpDV3SYQwK3tNGTDbUBXNN0Y98ByYpDnE
k0vgiRWEswrJQUDnMoXvKB7pYIDM2jr5ke2CvRLdfSVsGKiCpAjOJ6YiPU+IuzpcOiJzVnUfvXf1
hsoDNkpsTRMok1I6u6ArivskxSe1Sll+7Eza/ZvJzOmO1vqkrfqO7K2VbOP4tpigjlMVlQ86WPuj
hHL4kdopAxSWymtGoAEAEbaoTVcEJ6vTh4u67GN+NO36SCJKcxc7RT6sJYEVW6qe4JTjsYKCbaf9
KUlcfSNC9wCPHdtWFsn3epuH6IeL/kPcx59S7E1rGF2YSiNCP98PpKagoJmoKTWtdenWxbSf9Ajn
SBD7O7d3uQ8dG3oUGIUezCg8ehckURY7vAlFR+F6Ip6W5hGzYx4HFJq8IifjAotSHXDiA86+e3Jg
PFTNTZhumQ7HvQ+tcoPLBjtsiDpjEgZMDiS9pO6iy51l1B4rW+KY1GPZHydhVzvwDBPBRIynhEah
Hl57jDePadO734mtGLdJ5jrzPg66/FvteQDbiK7f5mppBUiWaMNBIkBF+0uQpUrGTbQG/XE5wFjv
/f56rA1zE0L9UWTyAYmxZx6hZAw3M4hN6z3zW3bdlbkVD2s6Q8Vt2hFj0GYOER7FFLl3Of5cCEda
IFZQrlkWlKP9NTNMPdoFOK54gXTWgplrZKAzp3siCKYrQhbbLQkcwUQEiB+eWpYB14gOa0ZeaUVg
+gcMuLNFVB3ygM8R3b+7ORwxUhZRvGuyXl45rePcNGWMGjFoGg0ZjNNfWlXeHSeoBRd+mUy3htO1
D/FYXDZjc6z9edo0gdm8K/BMf3MZLS+GrhGX7PrDCxH5H1iojTsPWQ6+WvuUDjKnmz9kGZ2yqYjy
S8zmo7FLghljEkCkOl0jHq3SVWG6811v6fXXKStyrF2BmQ8rBCbYY8ueC2IRKJP1Qiu+yWFqb7VA
zu+0eBbJNqoJRPnqd/VD3csSCYtIejs0L+hCWtohnNyLJra8u8rIP9ag3uJjmTdeeGWV+rkbg/p6
okazSnyehQOIjJD7nErigLM09u4CdHagg2GOBUjjRVaGt5XCkSlouQCm4tTjx1nBymxL+JF3G5l1
c8vsd+iewWY/7eRvnwvCfyv74rYioKL97/9SG9+fysQEV0OTpZCttHrwnd5yYDIWS1h09Qq0hNo6
QeJimdhTzIoOv/4itvm//SIa0MwIVMbNt4HqvmAx3+R8UR7DDWSfWhRbir+s1bgNijKoiLYRuBV3
NTPgPtd2vk3/K3qqfuc0f/vtwHn9gB65DcSApvLr/X+tSVCBEkOzSGvzwR1Hf5MAwGEpkYt9BZfA
Xbmdx3pQGwtW8L8+dYOm/ZtzRwVJWHgAphsGzdtzH1NHo5grcKcbNZ8+jBEyEpSFMEvTlh2UbSgg
5WDL6thFipmji7JnD1BGXr5HxGI8/PqA3kgjuekoImkzWBCNDZvexeurgZa/l5SUxd4Twj6MFuUH
J4nNh1nCzQ2E8UdQF+c34GIdqAXdDToeus368I3JiRAfSQxoW+1LbHNXpBLWn/GS8BhoHcIfs+q/
IQqw7Zto8HvrIASsKrmmwR8X16mTwlJcOEtuU9riXSEUR1hzAVgK7F4fhhjA5JBVPEn2XIas1Qu3
fdRB3gVUcUB335uuggs3E/jCpO/ZW9Spc66cYezuW1Sf7W7uDGBy69IFsfEFUjh2U3Rq7NKj0IFa
akUKdsg08VB4FhzLXLaPjBPld38eynsLgybe56bl34NvqUnMxMJLxgedWjVh6uyqDS08zXSrW4Iu
2C1e+BEsYck/FO/sqgYFKWLDnbat4UOwVfDlhZK53PT/QFn+QOkMnFFpg/91v+99d45/1jn/+IUX
nfOC39cZIHWXjpqlMol+lDYNQ/X5dBPnqL4Inemxveiczb/TekN081OHz/KUqVC3VDPOYZ1oOv9O
TXMpWf40clPDhA8DQ0pxX1BUW2+GtIrgrLiSvrwOwAHP2dofayl3hQumrChs65BN0BMIRaFG2To2
iaBSJhdTQv1RNqXYC4gBR4K7JtQgMMwWqHYspXOLX68FF1nR3w9Rhlr0Q9ghF4XLdphejgQxuO6D
wQ/s9zGx2UW9x7BCpk80DqoqmIfau6CwEd3SdBHEBlF7rHwadx7ssP3IMDANh8hDrRAeQtzM6WXg
+c1wz8JYt++1svLMLZU68i2idMRxw7W0LfS6YCJ1vhZmaa275JqYUbMCvEYXUBQ2O7ExT27Coogv
Gs+cVdnNpY9ekPkxo6zcc1LVhtqL9nWMi+QBfr8AR1DE6Wmq0F5O8BVm9Km7uAr7c2DgORYtSNxV
Qvl27er4cIKKhQcGp2kmJ+0yRQDtYEZCYj6Z23GEhXkkNKAoDeVUmm7iKBu0A24kRcOl/SPvmYH6
Wd9A106V9bl2TO/CRCDdY0DWq67ZG3oUGqwBimxosukOi3UirmuEwCV3gU23WQzPU/J/RoQ/GhGU
0fZXI8LHM0m+pB6+9j8wZ6pfexkX8D8wgzruiwKAl/9lXMD/oFoNqg/CTPgyJChPsQkwhcmXFRcC
vn90O1AFwPtBn0f9Cn0dAoV/Z2R4PdkiImCVQ4uNgQGhsclq6/XsjlGgQanUu6eCWLF5zYq7P0Ey
UolMY9N++enC/OHCavkyPCC4OQh3cjndNzN75ExKU9fZp1ijGLiw7iV93A9Z0qk1lZoPI92zz8GQ
iv3/4KstRlTfV6qJt2u6RMuMqasM+zQrBnoZgN7ZDnIE9cyG0HiAvs2SAKU+Rfg2RK33B6u614so
deaeadO08gPWldRq34y/ppVEJd1h65SD9GDTprFrWQOgZl2SVOrrJlUA/vUpm69Xkj++lEfFZm6B
0PrWLV7WZdhH8BpOjlmyeoRZdzALlz4HLp3gQ90R3mAnFl/eGz3rjLjru0eXbslFDiuE+rQLTxs+
O7yVFvZGuJ1n1t6ub7LyDZ1BN47DAvdPIC4g0wCrH2+mvKSy/evzUOKTf85dz6extOJoGOKlt994
c3xYdRQ0Y/NED4NnpSdkYspVld7HaPxAXkt1nDJSrH/9rbQTf/utAa+Hx1xOls6bO0ZrwUsnRxin
1Bjgcy4oP6+Mv+vp1JxwD0x3jg3L3/ECGkULtf7X3//bFxPHu2/5Ht4mnpu378oQBCVuoskAKAHu
MVEvjAx6eDUDSPRff9WbLcdyhQHI8WapfQ/NyDeDQCi9rtT13jjZSTDdaXVMV+o5tyO0iPnACmSf
B91Vb6dO3+kZbg5WmeVAFmt/cLt/78QtHbiBWvlYv3lqTVurgkYP9VOPiqRZ21CwqiuzK/RhlSjQ
6a/P/fdeEtiV6r3kfzjA1J73J+mTUUMt16zBPIkWtHspYzpHSy+nVyEFBaSlA9KR6gjRgKd8gabj
7iS5EckESgUCAaqj5hKDENHxQWwDCOKqywC8Gx2rpzhG7sKnprxlDjy88TJARJLvfn0Sb5iPyw0E
8+fZOEkcbFpvAyrTPAp7XwbGKQxTOptLasLy3ExdQYaDKLQ1DhPGPckFLHzYSIBIFBlUBs2+lir2
JMFHloNlmSF5GqHePvpCn+5+fZy/MwqqnE621ZQPKFy8eZO1yewHuD/GyZk9LshymY1a1J8NFV/Q
5OKPnmw1g756i1GK8lSjukPgRuT5228sushM9Uy2p5Fa/5GGqXPGV6b+Y9HsWgBQwnJJGiAohG0f
Uk/yfMdRBvdJn7H7BjDRPVo4TW+XuANd4yVILBrCtnomlkuEFYbJy0ji4KodPNprpP9cwWm1D6bH
Camw8+fwtH9Zn3gutPw8JDJZsyNFpAB11Ub+/+ahnf0s8KhIRCecRHId1HImG8HT0neNlctuX5Lq
N2I4GtJuYzqYotbJADxuF+A9S1e52nasJT2JtZni/daLztsBDMUhFbstzJrSiKS10kKHcrNugQGj
jjlq72uNYPKN7lWVoEWiTFfoKCjs4nnjzUiVI4spQJmzUkWm8uvyhC8+PvptkV5BSqpuhpTu0MYH
FNSvajOHFASs9J0BrvybnrXGJmcdQKwAUDsUwdMQP0qnki5AirjcJB3z9yUqjMKCIZHWt83iKJsW
dxmwI33jeEQkUHT3tPpDX+bpuLFCz7sPgibWV02Kl5MCO+VR1scR5i18p5T13c70v5LNQ6JHWbRd
tp8J/Dbpu/c2sqQGIdohpEh1ZUY9VZd6CC8hwQT3chzQNng08cRJGxGDIkvqSgejggnuvIijur71
yFMU6ymw43Djp+y0orhn2s14Rojo45VbAkuaIiaEhKUBWSUonTg6lfPTBjbLhNInooEloBKA1MwC
kN/5NeouKlpGJZj4MKDs1UTF3rvyM8CvzMxGbGDxm58Nf1BDcP+5FtEH+PLwBEbPBsE6mfyDHSXx
zZAF3TeSRVw6oHgDaE2kYhNYRXQjTFvsRIBNu6HENpKb8gkyRHJpDjAQ4bOYX3EpVlQBEQtAAg13
bKWqL0XQOp8qC8pJ49bxIw/K9BQRu6iEJFG50XtuzzoOOyTXUe1AUfGGNQ9WQYYR/N5pAp2uaUAK
q+7RbnR3PbHTqh9wYyYZUkSf/uplWeZB8eANeN4IX4X1XnmbwiOfFVUgLi0f9zhiW/jrGdE5o+nU
a7ysmkHcgiT6sdhgZArqT1pMK4zDzdJSbOg9Fv5O09XiZ0bEXlExxoupkbetRz6LIUZw+9zg08LP
iSpEUsQO8/eT1nLHZIjSo5CSvvhAohNNdNVPTyRPJSZKg8nULhs+A3t0/TkQLXfWNWZuKg0Xba0j
DYW6QLoAkBq0PKTSMGQndnTqPeQM61m69jmkhwo8Sme9Cj2R0agYnfMUzsEHGgvEV1EDPtDsYOCx
GYc8wMvbQsQEqze8oT4WG4uPl42SfLDjqI4s64jdcQFFZ7KojlmZmQ+NrsQrEM0punUD4zPDGe2N
3A6KaEO8Bn8SzQQCr4aEhc+ztmD2lNrAd7g4gjiQfAWPjH9BhSq96YnHC/CaclQLIDzwqunuh/VQ
Y0RdxkjWcP5V6DCJLnKDsPLbxyZQl3JRqbQobnsWHBwtzU4a6lZjE7ZFppSJWyaRt4038n8zSMfi
3ZI5EkVU/DAhgw1UJVKpxDkDcvrtIiPqE7YbVp6quCyT6bmb6pFIAVaP0uTaG4VSmvBK8k1ZPLSP
ScXDkKr/NwiFyEDUYh/0bHDOC2GQokv7WOek3zRB1HwGjsfqd0paebcsFOasIdBpSnP3bE6s75fM
JNFwMJPpp480BmmWJ55lHapG028goWnkq4Q6CZx5Vl3xGHHvaMKxeK8aJp5WhYqFHJGe6izCq6oJ
to6RkcPUq0wxmaES24aglc4uxqsQ4RohXIemFRz5wO8QN0WNgeaqJqg/LgucXi1VshnBzfPmx1Iy
FkmUSLHJHWkj0tayBsMz/g77esRGgm3Jsc9AS5RqZYbRsK7NiZKnr5VjCnzKCL/mlGIJolpeISN0
SKkaqJmwDGLmwV07nnx7JJ8xIBeNHYTP4o4fg8hgAi5th7GtUluVjNrLhSGRGDEMWAeXO31TtpZ3
4HSqo4VEB/5KD1QF3ANHS19f7BEaGDedejydMjdu9ChlZspI9gKgMbBctdHC9Nf1CABxX5DvxSrN
xZq56kmOtLaU9TiYUDHVEVerOq0BZH0aEu8hzWD1bjuVkvUcZ7U0JoBRck0RfnP+yyCQ5RYGmAR3
9ZqoM9zNkpJwE/CG1a76+mJEQLTojPLOqD+Tm4smR5V3We43+ya0uKuJ2eITZiLnOowsQYOSDDPM
ONPtJCP3LPyO91XH4rU1k5k8tsjhjRei5UiWJ9GmR98el/Arx2CNvn2WltlRE7W3wRTi9vUrdYPS
xmZoMgmq3RNoEnxIunnCNsp2tN3OLghiGvYgPlfmGBX3UqcMbil+konmp1gHKdsQe/INxIM0olaW
KQ2y5cI0IHEnCZTEqmb13qAluF3OkJmINXLrMgKJSlBcVBveedTqzzOthwcgw+ZDwtBNODhb2oe+
4Q8rbI/WtlOYzhm3W/68YlymTTnrPFF1rqFZ8xddl1MDMjd9DU24WWxE37OTUVdNoPkOsBsZ+bwR
6nBil7PIVFpV3Xe8r6VSVCJZ4LWaJRAtjzDtXd/maJScNmI4AiGYrE1b9ZziVgAPjnnkex5wQtfi
JHSt7YjbfS8TB32fQyK1czcJ2Me08m2qqprQnfMPDZtKylsiE9BskN/VVFq1DQJ/zC+LweW38z42
m3sMlSMrdnCroKXU5JKky9g3mfDWCEpikGcpEqktud2xX8EGXh1ndQGexyK1cR9Sk3FBDaxgM5lx
lmc3jFQQ2tQBN5u8RH4VTEOn5fm0IbdepBQCLkg1tbNrr/d5RHyd4CzbyYbLOJLgd54fCIDJ/vca
QBHdZDGIvZZizs5l7Zwjl1rK8lS4U6b6IGZI2JhKlDOaksw4R1UbslbDlEdb2QD+7Sz6xjnT1l5j
UoQQOL1mgIuc0HN3LRFOvhb2yN9JFkICnrJp3GALw0CgBgcndisArXnEm+URCXMHPM+ydqTNTbd9
WjHaW4nxDtMiXvp45qHWsX32StZFJJja4uFHoatWhR4XuwsXDRxBz9HK8kZVDGICAsEWWRIiwNAx
KFSRGMId4DLSSspeHW3adyoyrJF8b1TL6a6QNluCmq0agndUa5ETcd7EvEP4GDG7aBtKyrhVBWsh
LPaGn0z7rh/K+J2BBqU6kDBh3AhdEaAcv1OKyKTiadcNQmceOqdnERJpWfBBH8nNK6FKc74epFWb
lIj73p+Kd1BOYOGFGjmCabt3oI2sPMHITmRk+j2yWoRkqM5WFpDNjGx2ixd4QmWbwuNQMrdxXneU
PANWKNL9kKWS65zU3NDKGefpQutTa6eXPuFUUUNEdzxMxSGp6/TaslvDWDNrFgd29tNe6dfkGlFA
eR1WVvU9mHLWC65KzKRjwRMmWhNeyDS1nX7ZqMH/Mg0jCpEBsqEbDPQVOxgARQetMlVKiseta3Kk
dvdRanJ7RFHz3yYwuEiWQyAKFcBx5Vsj9D70bYCHBtY4hVrSNbFPjl5Ezt+SAtmrlsayUc5oNB9H
K+BVDeKGjrYuODx0ahSbzIr1Ab0MjnRaJpMwZtym+l9lTxVrTGYXBElbZIDWAeVc+CH0VVLmsjGM
yGOsL/M8VckhHWNaBboxBLaseqnoh68SFeqnCB43i1rXIFbr0Zylv3EtpSLkccLd6JrMn4JGIJ2T
iNFqdhPzYQmSWMbNIM0YHBHSWzAd6dQgKGJQr0MyVskDImgCigVjNByoz0v6atUx7gkkqjedCl1M
Qi271CqY65EamecZzPqavV28Nx24zvbg6u3RqXveuE5D6+xkTXClPa8wmurYK51skZW+ffA8BNkH
NmxTt2/Z30CC6cVFhWVql9um6bNXQVqsZ7PxQEAuJTtHxVxS5+GSeHAd8lUYmuwklmamSwv4AfMR
QWqNSjRxoECLWaXWPS+ZHb347qJEWVElK/RdlBUwq1zZmTu+OX6IRT+9B7Q+X8W2TN4jeso2LW8I
ozO7nXmH1hq+oOcWOjZOu9ZuxcLWYDkNZ8MS1rQ3kbZ+62vLeUyh1D3lrCq/0+RqWW6PqENYV8E8
r1v9ylDQjlzhO7AuuERbLlSPpgEDuG2qqbl0kHTeEGLjb6LUTT4WdRfdu6zxp3VfkFKVKVaI9B15
E1h1+D7GpP2tInZAbJwFK5IsiJF5wY2gsxjBZHW6IKIsGNxn2cN/Ojx/1OGhsUDF81/3fD8+td3f
ftfX8vybP5o8nvd3D+8JySvG0vtV5pUfTR7f/LvrYOSk67H0WkzqVC+dHv3vLtUpqLEefVmaEzRF
frg86QEbge+SQqTgsgqE9e90elz/dTEMs42lyA5k9gBjYHR9m2oVSRtddxrFh7Yg7a/yS5YypVm3
R4vM0E1uKwdD1lvGHWIK1P4R6enJlGzwqo37LBYagsyw93aiC8Q9tQRtFVg5y0Zy/y5I4WLGXFR0
yGCbHYZ2tHWTktnRTvHErk/7UCnMbJR4AcYZZ2VnjrsZAugwjhLtNfDAaV72GCdkJOjZ+tF7o2xB
ow4O6MnATUkzGz8YixrQDlv5fsYPtuaUkKcPmr7plH4wUkpCWnWICielL2RCR2o4ayH+dsJUr/gV
MtwwkqNKrLRTEtZpu4mndNwLtLPX8yjL1aQUjVgIh2OqVI5Ap6wdMvT41gxat1kFszpzxPftlm4K
WW5KL+l6DgrIeJTFfRQ70E+VsjJt+WtPR23J/PS+QpKqbJ7DtW/LnT8g1tMaWAAR+lM8/ond3Wfo
yW/DyrBO4SLtrBaZZyV7CLK5r82boId1BaSK0DyG9ZWL9nfDMWcbq0XWalcBmGoNlGs4WR/7LKv3
lCWpBqA4Nfr4HWzJgelUAkbaePjn1rYz2qsyj2b7itiBgZDNEjCN787dKiy6fUAU6Xu7lQgC62Q2
ttpgAqJNJZJY0ZYO98Ppr6AN7TuEs4lS0PZKS5uF3YewlPplMIr3hHfY6wBH7BdoHvLSiJEHFhLf
sJPJbWR0Dlb4KLprbVJI0OwBiCTysLnJF2lvkBext6qLyn0X9a17m1laCN0A32ooQvMEvjjdOpGL
WXeun7pFQFzK2d2GTRLdzqh4LyfmFZG6RCr6aI9zpULODaTEwI3Dk2F1nyBRlRhpvOwQLwLmcREz
T4uwGURQ+0Ufm/57kg40YoraOaZRY91nrp1uNKfsUTC2jbvuhoJLNtaFuMZN8oXZtr/RalPbmqP+
ZJfFF28cK5jFmHAPg1Ji50qTjULAaDeFkP5nTGT9w6z11TodwnzrNiGS7pmKR7HXF6l36GLOXOfl
OH7B3lPpG7j1SQ0TqmnBWSq9+Mxd3joeAZtsPwf9NChleaY05nVDJXk9GTI8DUjQR8f4PLfBZ130
ULkoOwpPR5cRuAnVGttDjHkxKDk7Ilr3Iwm2D0RoPelsD+QqVfJ3oYTwTs666l2cA3EmMh5/TOya
+4gx545PwClmtfFNC0zTd4PxMBmUVpkzYTat+6gdzet2keL7IWHI617Un4tFqi+Ual/o7S5VOv5B
KfqF0vbLReWv9P49wn90tTHJxzNmAHM2wVr0oYHrFsNqekSWTGpM0uK0Wk1AEq5bgKFbz6riAzte
Y9vU3bhyPdj3BumLH21RSGfVzcdS9zTgzW18kflM76FrajsnZHkb6HLclTaxrhF4kk8THqxNkTbj
0U88qnodUD9qUSx2cKmvyN50TqBism3tZriTUI+s/SGzgWAWzWWaWbh0kZRdDHabrAejiK7HwRm5
AqnClOa6c3DwXF1P8Ks+jBFC9vxIbFAEHawlwSsBXb+dNKvYpfXRldMnGDrupmIBfZjmcN46/Ktj
7ujVtZFbDe0mW5twjuMLpjQOodc7EOWDJNoTzckKhPXgO2B+Xfi6m9gx4hGgxSwvQsSHCFfyLPs8
s/TBe+WNR2yZKWSZAZ+fT7rJ0JNkRONT7KjmkRg8Dzf5HMnvVFHgoVKA34H6hlLjJXWPRa/9Zodu
s3GJq81WsVsailfeH8JC5pSwQnGV5P0XJhYXBlA+7Mu5GXlLyUacV109jhCDi6T7ZpbMNlvP9tor
u8CLP0TGfURrhHiRQj9SGSWjqPTTi9zTihW63H1LsvrKYIKFdFPJtUExd2+KUj/oknikMMjigzuC
clYN4KPbEY/EjO3v2lo3r3rPCI5T6SUU6vK70J3l2msj74LFeusTe5N876k9qZhTH/dLzdg7GkNO
2dxsKPcYBXvCKGs2+mTdCqNaa9VkkkXKK3od1xHLQR3LZ0Z68FrOkM0djN+XsmvC3dg3x6koGjjM
U/uInWRaR0U90h7IcUlZlMjn3o4PYg6++kj2D5FDskYAzKfPxq8IufqtTsWMGCCmG8JADr5ooz1q
J2tThP7NYIR3XVtaN1YBVtzvB+c02kmxE4SdRDK96/VWO41xejtxXS/DyTF5G/ObyCvm3eRmAVNj
QkLIyh1aF3g4Ims7CwAFOgOAYkGF4z15iMiqe67rXdMnkXtJYZGCmySVt9piWgRlgIwJCgo1HQkS
hTh3+CgufQ59G4cBm+Ei0QPt07hQVRJ8U/MmcYCtsBdW4BVSkHIQih4STLmvneTe8YSbgmWZWcq0
BIvQzqDcRZwIXi9M5RimdAOfkayMCc5vD2verEwt3tSpmD9adT99LCp9uvS61Dj20O4vGqmNMMAL
b3LXhqTwobvZyNCfl1wD1KN7WejgLwpGTD/T3LNM/ZS9RZ9eYkrqrRVKreLOn/vkstCLFqeas/XY
mu9Ix4weG7PXLtoOvlMr/WYHEcHYWaIDZ1yUDK8ZNS8BOw9pQ6xH0Qe4EvXGSyHdiJqiCd48y94n
YoY/p89Ovxrx0Y0rZrd5BNNbW0dR90W87UyBKo82Wh/47JcGfeeQAksxR8Z+um49ArfmjI22bI2S
AA2/HfrDYlTI40w7aE1DJBT7sp6wD8sO3hng5Lt11c1NssscKs6VH9BuBNEOEAmL/2f43jEQylRP
T34smjuKx2NLe00m6wrF7EWbhOxgUVnsZyOe8Glk06CvdCk8xK5Cdh9zUK+bsA2MqyL1C2eVg9T5
NFsJSPTWubA6eEqg6EFsKl8C3T9qdzCdLHD7iTaCmyAFYWtNGkAQqTaxrIAawmFdkw5XYusfiQFK
1wgBQ0KXoEuxO5Z2ickw6/R1IrruE4P3vLW4SEdMvV9tMll4sdlirrijyPHzDDH4KsDovB27PpUr
0TvmuoOQVa9tNy7elU2L0cfN4n7bOfE1SVs1kUBFdzX2nnNwQcVLEKy+c2pz0Wfbltr0hY2FZxtw
08hRbbFs5KUtH6fQh2rNmvs9bAnvGNpxSeuW5FVyy1mabcLIiILrQneIrZfepw6+2ke4p3QSI8cG
6jBHa3Ny9IOghQomBC7IZ6u2aQXjAkHOjNiCucQMrvNUyicTth9VwcQ4M54ml8moEVPT2O6nYcha
Ce6+8MBCNwmg9E6HkR514Oll2Vl3ODmsreOOpJ7Qv93SXAsucJX0W2caBmoqw3gj22i8a4F2rNJy
xCACTH5VAaQ4ywbiBQmylb0zkgqZWW3UyK3NoQPwNREFF3bNVnNh1JuD7j0iXJqukCTNNz4E6Pt6
RDOyZjxPv1ed0T5AT8w/RYaeR3ir0uAS1354iUlPv9TrEJ0Tz+tRbyL3ZM3duB71GvYlheOtNpOC
aXh2vZVQy1j7k1DjOCEuVAx/GUNzUe5Gl7yXNNfKw6Rjs6qDfHwgU9WiSyi2Xd2AZovoVqfKZpMq
ww2DxECuJ56ryhvMTUvI4LWlJKGxMutkyrYjFwdPpsw8lbL1ZIvBJ2GNQkhgwwIK+0+8OIGICMMU
pOxBQ1eNjxA/8AzVyj40LE6iUZmKlk3tf/b/f7j/x4/6y/0/PXEUnq9k3+7yOy/yTsVwcohlcZGK
KSk3e/gXeadh8FeqT/EPhtPLxt9B9a2bbPltTwGsVbngBe+kK7q1h8jDR7Ko1N//zsZfiUH+KRZB
9qI76ILwsRgIStn3q7LATwonYiKNxAmb8aYvHqM238T515+uxu3zR/1sC3ot0PvtF7yRyonJyot6
4gv81KXhDYcoOCfDTRLQmPgDVd4ie3t1MhCGFc7SYupBBvtW0CON1sgdQjCweuT0pDCT4YbXXUlR
wcwa50ubTpH/DWW236FlqEkhmXF4OfTkLlG9NFHxiJpBQX1w1cR64F0QH6MKcGX/lPhEQBRXvQD4
ah+Ru82HvA3SUKAA1+URS1IVPsim26Vm4ly2LBluU3agyUqmYVN2a8YqKr+WcIBMDq7GHDgOVoDr
My+aOLvHthYNCE6Ye7xqw0EwryfUEdtV2ZuXArPPe4mu8ZiHTQ/gCgH5uCuGhIDPowdLaeNMLqOg
ASHvi1ahakcoXmDuZ7YnRkzJ3m3Nq+dj2gWxdj9i/LfLrTVEAAXrdZel3RReeLlI2ov/v0aNH8Pf
5tydtwvg5tQ/CXn31PZ5175gYtZxkj8uf508tf/OP/jXH/CKhf9PjuryTWpAev7up38wd/7P+ZFB
ZpOQxJJ86/63Ouyf/nL5Gffaz7/+48x+e+y/e1Avf7hPnsRZfAPeuHz1j8O8ORdP//1f/zc/fz2/
DhxmDAKP888j+e//enWcPw0Uf/DBbXZ++RyVD4A/A/Xfn/5cUkir8vUHBzYD3J//4Oxctuf25ZOW
Q2YEffn5d6eUf1SQf3Up1uc8+V6JN4QkQAcIkP/sUTOSVeL8WL18kjpqxO6Mx3/+k8vy6VuXEGvz
8mHLhzOxvfz8P78km6f8PJ7F08snqU/2yXV/+flPfPKP1+lv1fe/cXH64utrMBWejL/gKdxx1ZPH
108hQnUWAX/2sl88VdC0Xn8ywipm+D/7yXuueJK8fM7yeFsLe/LPfvDh8Ry/egBB9ynC1p/+XBRM
JDm9fiMpNf4Fz9+hfEzOb0YRRSb7Cw66Gl/fPJx/rJ7+7LU4/nZswk7zF7wvR46s/5bJl0NcnguX
q/zyB//zV/Gq6pP2N5cZfPlf8Gxcn5Py1ehBVe+vmF6uz0Lm55I16vMdU5fD1O2/4hZen9v2/C3u
26eue/VMg1/9f9Rd207DMAz9lX0CUsegL5MmhARIKxMbIB5LZ7FIrJ2aDra/5yS9UHdpi5Ywae+p
YzuOb43toQuWiGglPkI+kwfZTge2YCpgC2RzkCaqjBxcmKmQaA2CsS8bppvQjOzCEfRkmzZBO0E8
ibOGDkH9/rVfis7xFyeg9xSPfpkewXsJ/Ay21iMBfYXcbiFWUvGhrYIK6HtwF643En1i2cUEfN+B
AlTwHyiVtC9x1VcTP94dAZ/STkTMjKGnmguLrjB/Q6udBt56VlYVCxznZAd6xu1NmCawlFxcvJGq
+bI+1Z4hupb4P64E5/gQ0mKPNeaJwyPhUQ1qMX0HSrZ97JklK2Y98z8swT+tkiUN7uWBbbsaqeau
tnIy1z3RTYKouqI7ONJ8g/am65bsWYD7JCUxzYX2CerVji1vFrTjUaUHnjiA29aXwpIVL5RirgaL
+TyYYge22PiequgTbIl0d0W+LfC+x2C28IWMklgK5rmh47Gq8bMVvtf2RHYn1qZM05ilpG7V9zx3
1rugyr7NEPvHmQFE/4oyq2UAUXBLhzB5nFjlZ/RW+2JBnvq6b4SX3f5abbsSjHZAVL8X7FLwq7aq
yZqi1rON8D+SpVNdXVRNeH7sHIiCn8VmjRrOqulDnQdZl2o8V9dh5f7bZE1IAFfuW04bNEKGEFcp
4gpCTbrqMuj5mJV6SinET6UaVobjeo5FRsvBPAszqkLdkq5tnKlsPAoYoPD6aEPVQsHEE92wwjhX
eBmoYwb9HCTxV0ByJWSgiVuaDdxEyiXvRGzPs+FdXD/Mov8z6/soh6lSS6JPCtPxDwAAAP//</cx:binary>
              </cx:geoCache>
            </cx:geography>
          </cx:layoutPr>
          <cx:valueColors>
            <cx:maxColor>
              <a:srgbClr val="7030A0"/>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1945</cx:pt>
          <cx:pt idx="1">23161</cx:pt>
          <cx:pt idx="2">5599</cx:pt>
          <cx:pt idx="3">33145</cx:pt>
          <cx:pt idx="4">14808</cx:pt>
        </cx:lvl>
      </cx:strDim>
      <cx:strDim type="cat">
        <cx:f>_xlchart.v6.13</cx:f>
        <cx:nf>_xlchart.v6.12</cx:nf>
      </cx:strDim>
      <cx:numDim type="colorVal">
        <cx:f>_xlchart.v6.15</cx:f>
        <cx:nf>_xlchart.v6.14</cx:nf>
      </cx:numDim>
    </cx:data>
  </cx:chartData>
  <cx:chart>
    <cx:plotArea>
      <cx:plotAreaRegion>
        <cx:series layoutId="regionMap" uniqueId="{D750C318-5DC5-4FA4-9116-766A61FABBB2}">
          <cx:dataId val="0"/>
          <cx:layoutPr>
            <cx:geography cultureLanguage="en-US" cultureRegion="EG" attribution="Powered by Bing">
              <cx:geoCache provider="{E9337A44-BEBE-4D9F-B70C-5C5E7DAFC167}">
                <cx:binary>nHvZct04lu2vZPj5spKYgYrKjrg8R4MHyZPsyvQLQ5ZkzgBJgOPX94Ll6rKPu+XbN8JDUKQIYI9r
r735j7v173ftw+3429q11v/9bv3jWRlC//fff/d35UN36//WVXej8+5L+Nud6353X75Udw+/34+3
S2WL32lK+O935e0YHtZn//EPvK14cMfbcHtmQxW2t9PDuL178FMb/JN3/4ebvz18fc3N1j/88ez2
vqvssfJhrO7Cs2+3nt//8YykPH322+/fv+Pb3evbDr/4f9tb39z+/BsPtz788Swh1PzNKKql0Yql
XGr97LflId4iiv6N85SkhgpqqJHm2W/WjaH845kif2Nc43HFtWCCCPnsN++meEvglkgN7jKmeEoZ
/y/JvHHtVjj7X7L4dv2bnbo3rrLB//GMkWe/9Y+PxbPF7RBKBCeSaJxTMyzU392+g/TxNPk/Ws1b
100pfyjTva+/tN2es/S4LDQZwjGEmm4f67aowrnfWNsdvN+EuFvztreviBNuoOd9wrs8awaduCaz
Jk/zMtNtU64fxrRL6u0w8l7uMqvytZiTw8zmgc8H1k7bzo5VPXn6mijVqzEr0j5ZPpRhyseztp6K
oI98MxUdsn1Khb5gvqgGka1VLcx4aJc10fm5nWvfV4fNl7lNDt8p8r+RDoGif5COSQ2jRGr8FZzR
U+k4L4kLfhcPvV9m02Zdocq2yUbOWHNlCmGw5Eoq230Z5FhtN1xRg63RchpxHkuWYv3w9JboT1tS
yhChuNBCMm3IicJUTdfO+bG4J20qmqueV0XzYufT4KuLMpHV0mSdqkpSZ03Z6ylr6rVvVFanvWtu
3eq3YcjUJJL6RZvOPi3P9rzYp+PerlDFWQh7uX8sR5kn65ncm0Fe73tD8FhnuBdDlhZ+UiZ7+lD8
RzGrFEIW3BidCmIkfOFHI8zLZq2SprUP6ZJs8r2wVeLedW3u9jdPLwSP+l6fWIgxwbmRgmgIT0fh
fmftW9sNZpdrfs+gbcLO+jZveJrRFB6+MlXz14t3gpXZJkWbhENPCjW/ayph6y9P70T8vBOhKUuJ
0ExJI6NIvtsJYcWWmrWW97PXo7wW/VaHkI1dwhR7UXi5C/m/FbJgUiOUMEVSBSmcnD0hRaJcq9hd
Ow2j247D1idzk816z7flF2tFI/wuqkDOCFycGAaD1wzh78fT0cq2TV8Jer+Swlf8gW6tKsvneT/B
7go3RBG3m5wmc/a0WH+yJAEbkvEP1QJBF8H2e7GysfWjqRt/t6Zm0ntWq1bP73KaVJDu00uRn1Vo
CKOploLCokx6ItDaOdIsM+3ufctFpy4rk9sPLQ2IUYegirzoX69mz9PulatGK9MzMZfN/rH2qu9Z
1rUIiHmW1nln3ta1VIwfytnS9lUzF6PeLqeF8268fHrTPylGaCIMVxraSYk8DWjENJquNLV3dgsj
djEmpqm/zGRLxJ/OddKxY97NLuS/EtbPijHQCpU6JZRTchq28oSkaz+K5PMukDL3g1GimvxB6b4c
0wNhLfXtJdykUbdb2RarOw7jOJr+0CUrnW+qbl9Gm5V63cPnwpLanDMr6fZSdBv3+vgLKelT3WKD
Snx1E6OpJqe6FcXSj900us+lrihcsdZb2N94uY4wqn1Li22+ML738jpheQVv8pZzJAMrtw3B0jS8
2O5ggF39RfoUkkH6482+ZDPhrv7yGIB53iO6iHUq5J++MCYPh7lTDSx1BuKBduwYJNKwZWSGRsou
jyE68WWJBem2tvptXvZh/WvfIoTIhnXPIQta1wxBPt0rOdTnlA8C/j2US7W+6SWvuwe5TKQiGQu5
39/A/Y3401YWpjnursYeSV8bO2XETuTPxru+tmeTXNv94x6Ymm/mcZDzO1/jJ0tW2hoRJCtL6aAz
Wq4Llu5YWTXboWZ9AkfPNd7BMpfWdVmcb6WVVmR+qSmelKTK8Uglle/khZjXMrwNi+qQzLZhrRGC
/cjrYjurC4Olk2oxeHxnS1wtKbZeXjPTVMNfg67EfJnzeaiuWm71drEQv9qX5ZBs04tpnVbY0qrz
GPmquSLbSz37EskyzUPMmYPOKbyt10Pw9OC47Zvm8tsBRB1KHNWq1Mj6mKZ5AoGK1ML8/FrEINZ2
Kk26s8HnEv9Vqt+6+uD7ph7/9Y6hH5LxjFW5qMoDTM4ta8bKXUAGE6s2LL32JYLjxhzOVDxKlTfN
AskJ3U94YFlC2byw7Tgl7YGUJq7IEgXUtvW5hFj6TQ04HgJ9NBdnArIWa5yF0dS5rLt3Ngin1HnN
WDSXXtQUPjVbY2A1BR1b6IytKV7ItCK5Og9FaDR7kfC12u6Gbp0hQ7fONdYXCIwkf6/bVEImu5p0
uzzPpZ2b6lDsNmK3mqwM9zYJtIhD1KaX69XA8tkWZy4Zo94VnREFzsadzTiMo3m035ENHFeFZgOb
Xxg/c7zFbY7DFaaaaVwlRVDIXSN1AVvacHr8cJnquBduSsblQSoFF9z00MBS2C4lv5ylZthe3VU6
4rZ8Tpvq2nMN+68mjouDYZvCtmpuooyHuYMEp3WZIM5dq2hzLSAgv6zDyiGfIpXRRCO0nm96bfHv
QHQLB1Z1QGwAdNyBMvhSwc+3cdtj8CgbALF6YGN0aW7iS8eUE2hCeOBGm4WesPlGVQ2FFEqner9d
zmvq6+5qbjnBC4fRj9jfDiwWrZpV1RiOfWN2Ii5X3Yp1PNbpjSlFZeYj0VzFyFS2Zb2fyzQ5F40p
enYemq3g6RG23ZbHYk77/Y3YthXmr72mkp+Zbmk3C6CwOHkthZibMSvT0A7pQeY1q147Ula5z4DV
o4ZtNW8pOafw5Tl5Xvm0rbZsHYfg/GFtvU+Wl03uFfaYJx66GbiunLi1nlgcxuY1ipv3phtybq9R
MppVH2Ra8aU9QyBGuDkLrKi34VD0kzMmm4Db1znLqQzlZc7qSRRFphuEWXm3LyLhZQy2G85s6rXZ
qzIby7Usi1eNKyeirsNqfDSeqo4hRYVlG/rzZsujXabT6mFDOauGpnjpdrfj3kDnaSTXu2AIlX6w
kNKxa6APm61pQqbh2i+SIuTWdpigJUs4RS5wW7fgXWZIYxScIHxYblr1eZjP09AveBIlzIB7Ycxj
XGrSuVvfmlBHRFjyqUB46vkqIb9QJogOM6QIXyA0eBjUPIxsc8+h/WETL/VWwNJ163dsvFyTCUtz
0q7YP8Il0tG89QpZvstFD8/TvI1JNoRpgDmuUlQuQVIeN8SHTZcJf72m29gXGUKU4Jf9ECyOpN3o
xmzvaIRYabI0212nB1Qj3+oQRP0onMUNzJmLZkRUNWdFWS8seT7V+z72mdasOA75YvMznk758D4f
Vhy+ckj+29m8LQo7VvWSQEquKxUcu552wOlLXU1Rgt/MuquWeG/jjsFw92qNwFm6JIZ7n2gkLZLA
KtkZU6MZlwxItEjhn0lRwXO5zoUi2VIS1V/TCmH36E0zhiRTO9nkp8Qu7fg+7db2xlBqatjQOFTD
C2n7uTmXbp76u75Djnk5Fl3Cr3LslB2c7avhU4WYu583yrr2ntftPr7rnOzAfOykXV7vJmnTbEna
4F72TCy9zXRtjegPA2fcT+fLIvR8PQ5lvrpMdmlHXrEWafUs12EmhwE6GhHkVz3sNbLwPPL1UKzN
HCH9Pi5bm3G1tdRk/Zhs4S9DycTfyzZsvDjUA2/WJDMt3XKX9Qbnz2GneRGehxKZrD2ovV32/Wiq
dk/H85zui3u5wjmmTIbmaklT0p/PRhXsKADQ9puipqVD4pNBvfDbNumM8UDJYSOIcFsmi+DNMXFU
1YdUKToeCtEWl4qycBxcuuwvc2PT9IIspKTneb8SG7Kg2r06lDkTyZu+cR3/MPlhrN1F2qutH86M
S9f1Zg0rC1eJDzZ5xxPu94/BwqozMUo5ftjVXFiXtUGqsb/Qqyj2NUtn1cujWfe2ucirUK/nu+O6
c5lpHKPlQY27H/Rn0tXa3pe0d/N6bGTYhgdTCzZNh0n1TmWUeRHSi5DbQejj1KSilRd5lzTy2hCV
NM3FLHvA2vKh1JYFQw5ONxN1RyLCtsszyQJLiuuR4jD1m2/oO93aXJJ3S9E557PFVTGh9h3revFh
2UTf82OfL2M+A0+lBTDKNisBNJanCxxmXLeINW0y1kBQI1vnmFYMAgmce9ARPo5I4HCHkssY4TqR
RoRZJVtO8vN6a5eijQfrF/1yH4oEkFSUw4zUI8quRpYJVhR0v9iUwjvPJ+Ei+pO+iZWDqsmO3W58
7lpzMQ1dJf8U1ltshfSJasxFkQRwDf00CIRJ4T2QvW4SSOmCUwEUvKTAbsnBbEuPWFbrKiaNPFny
BTm88yI9m4mVO7s0nLaARJai4k+ed1OX4qDAJRp8kxDdGANi11Lk6EUzDmiybCZAQL1VMXPqYVmx
07EoFdae1K7c/n7mYsA9l5sVL0trl8OXvHAj9u9NHeNkw1WLR2hNDHZk896T8daMJuJVk8+INjRM
o/y8LIN155LWyr4qXD0jLYa+j1jK9ipCltKEKKPgrAzky5T4rTHHpSXz1GbIh+ANMtXnK2Rr0lFA
/IjhW4RIX+ke6buYpb5lME4c5Ni4NDIW0ixx94TlCQTZF7w27mKrOhQd7ZRAsAgzddzB5JMS5vMv
SewDXCiberYDkSpb4o2uC7Ljx4bYTbcZAFE0xSoFDngnujUXf7YjAff0qEYkTEI+ovybwo0e8hUn
ZrUl0NHkZ0XGa1s081K+2Zc6zc1fc6NE3VyWvSy65TkHHJ1vdkUjiiV7H8mncZzmqnzepzaCijTU
FSD4QrdYyGs5wFg68HVkPVRLOqpw5A0FSiloHtH87PpxFJdpX/hZv9lDSV31SuYqxX62nUc/YGxM
cdS5Aci8aT2PLjJ0QyS8bD3ggXzmEaiRFqVxNZBoYCyfqoFeDFS1wNnFY3Yt57lA0pzcAqB6YKwH
CpRsjHgzyGiPeVvXQNYpJFB/yXdlcYGfx6eBSsb9zdJqhXRJSuyLHspSRWjYyKmIYJ71cbeP7tEE
Ab200+Kg1NEj8HWv2Mrm4tOsl6IaLwVRjYJXD7CF9lBtwAT1OR95tN3WUmOvuoUUczgWrddkeoEX
dAygdnEbdDslc4e17D7iCGk/V5GsIBFam9mh5CuUqcbbeZwq1mW+mfqA4LItnL3iCwmNzXJBYWdd
SmMRWPcCFVtK1qgQzw3gJQpP6DlsYt9esoWifpLKbOt8sVI2NLdzSVYIJX9EPr5IZ2AN7/SI01ar
aQAMvlXEercGwGAtihTVly0GhqsCNct4tiVJst6xeRr2N2kyp+mBlX2JcmQux8Inl1r2bLqRe8um
5JAsBPJPShOLbiV1RGHjSmKRr8wYgXzRO9hH7vMCWgsdCF13XHWym0M1zsICoxjh9o+Qeoy4OxlQ
8z4fVG8XH+sHmJMUWB7UXr7HUNkjJsvLXok1lGdWrTD9S6JJiVKl0cBRj65n5zZCqzbpjO2ybXCt
H45hnn00DLtE/ijJ2RZNUqV6sa9Tvq52gED2WHELkwQIciEqujiq5aK/krLhAK/bUhcXeWnX6a1c
1e6f62kl7aX2FDUFElvCgQ/YGmaETtk2Dq8xPIyIVfVgIxKlliKKH5bHqnFtigZeOtQzQZAC4J/k
wYO5ou2ZKeZYBT4WFm2+x027fV224gAv26o+C3pHxctnXcPQUSSlsP6ltBYqrcgUtz7ZFZnwbC2n
PISzZLW8uVI9yBE8uG+wqI02MWAFqDEpD2vjq8pmMqn8js5AyWxzy9waK/TtMXKY1Ueg25EmWuXT
rNF/wxnplBnD0NBRgpwSrHp1eslNu3xe8xDrzLlM2lIcE74Nrcn8NOK8v1jylFUDTaVRnvJI51EN
4PQj3bn11uo0yPBZyCV2bx5No9VJZHafPt3PSymigXFZbBihNXXCrNKy6PcZ7MTniucxPjnJ2QxQ
iGCN2PX0Wl/ZwO/5YwLqWBEmqOJM/tyV8inx7dI27PPKugmFzFR2FJYoAi/hhuXYEeTCXToEjcly
4UGizO2g20MfKOpusBCxs2FQ8sbY8xiZv/U+7FjEEsEq4ZETlBwWXD29/Z9ExUALA9iSlKEcp2m8
/x23v455F4pFidtQkRX7QIKKZSGSK0qop5f6yeYYiGGDVhA6QZTrU74bMKqiFgDq1pSaTdtlvul6
+Uh2FV1E5sXyS5M7baEQKEZJSgXWFJTSEzsYB890Af7+tudljFFhhbO9mSpE9ncFNTFn5QZ4H2Bi
w/VDS1U6vka068Tzp89+KmZ0TYWIvQy0SQUhpxa52LDOiynYJ3ASKB23sgRLpa2K5fzTK51KmQqW
4rQsVVgN5NhJz60BMNSM1OTTZJ1qrkLfxtK8qlGpXc4ljajx6QUVLOR7+6cCbTBN0OQV6PCBPvrR
gkKtdwSTbfw0WvSJyrOR5THMIShu0Gs+Du1KsrIqttIcVCNKZManN8B/Eq6EEZuUCaW0wtFPIwsv
ypb0yn4aynQr7Bl6WXtzBtajNPXFI2yZxzJCY8l5jN/fSPFEhEh5dTJY5IXlUThdLSLFA+p/gxc7
bhiqhb3VFinBN4vT/qhZSPSSVaQJiNZqETFZztvkZncs8xSOnzFEJ2CRoCaQR2QZ16UCfANFd6YB
5ml4XqG1rPeja5KIrfzsI+xKRqpQxfhqiOlc9hWwjfIspvi+H3tsSz0S9B7QHlGzaWgETbUOXxEf
JREs53VXI5Kkvlggf13UI5hJOq9zJFlsA1r2afH/ZHCKU55KobSh7GfTnlBZlEm6b3+5cmDArEUf
Yglk9hARwDfK+uklo9/+YHIIteZrj0ZjFkDFiYPvgxYaZVsYvF7+MoWMHONUGdlcCa1ok1ynPsUO
Mt6aCUXUSvIICpO2i7t5ehunJ2dM8hSRUxocG433k6aalYNdoMvyr8aB/nxRdWPoPtBmoeMr6sP1
04udGjkDOFMMTJFkGv1KcWLkkqRFVfbef5qHvt4/ilpFs6jrPiKrp5eiJy6Nt2sluU6lQueNsfTk
YMWypm1rZ/rB+pDqYw76MhTnBWhUVLpVvSA7ZGh4d/hPgbCBXa6CmY8o1sSosx60LigYlDyxf98v
rAUOJTuPQL0qUKGUCkHgrnR1GWmtNYk0gA7SwQlnLSNN3HTojtzMCWE4XNII5KKiSGKniMxdjNco
CJp1eJ4kiKPtuXVpwa+eFsKJvCEDgxIuhZ9yxX7umApRBNPJaf0wdXXMzLlDq6LJksWhcn56KXZi
z1GnCF4SAxcSaZGd2vPienCqhOc3mruva00C1GkzDxHqTwj1CEGPvfcWQzqQgl1tZEm/XY3zFBmC
ZEkhXMFV5DNRC/aIdLTzORiFpKmnZH/l4aoSHay+a5aLjU0omM4am6M8rnYEtfn8W+MP3aLYREra
msJ3dp3uuDe7Lip8FzVWSb52x9UjNTETMKDhmIgyarImQC1LpmYEfnfECFMklr+10OCRsN0aPQ/k
vTwHy8GyjXQLKJCnRap/VJ9SiqOTn1IMLAnkQpGemPCAE8w67fO7dmbqz3q0gp5TtEcvZaN7Do6/
DOcFX83LTVdtfux5bi872rQf56JK58zqyaJpWrDMJJv2mSzD8CFH/erftKufy0OpZ3pZmfpth1bb
3dxz32dyTMrtgF6OfD2L3L0s08pfISOVO6r1cm6Oia/ZP3f0kecX+bjUIutbk/IjWMPmY7InAcVB
u5bLwZvxDUdWas55m7ArtY3zMfTbcIaeePuxRA//RdtSdAnqPoDOc82CFl4g7SdMTYiX21okVTbt
Q0qOrB/VDUV+vu1LR0SWj7IEhVF4f0Fra28WxaaPFWMl5qDShNtjAt7ur2Yy/r5N+vG95N4DFuXT
Zb1O9TnaBFt/wPSWXA/rYqokm3g3v2itOwuLmUHYlHX9z0lLCdY8n5pjWEZ3s9cTKDFOkhJsX8IP
qUzf8rCln+kW/Ceidv6hnMR0KFfZvWyUr854tVUvn7aIH4M1DAJtZQQzAajAKYDCiUE40D9qEIW9
h77WN4bmtjmTrQs11JbKD08v9qNDPy6mMCgX0zww3CkiyXcOaDcaey9T1WFGaE1viAW/mnVdczVz
NqH+K1z3Fi1C1fwCj/1k+V+PiVkdtGwQxE/HJibhjWv42N0P1qJwZW3frOcdIxh8e/qQX9/07zT8
9ZScUsznGEOQkE+LyJV2DZ0xK3NPFgefYRTpInMoeKrjWrbqnaVd/q7yedJnaStMf2RzX7UXcyXk
cW0Dxr4wrCdfj3I0L2wyqA/Itx44CTOUH7sO4IUG2/UZDYS/Tefafukmpl9Z0LNvZ7rRf5oadWpG
HEn7Q9EUr1lnYMeJ6iTYmwa9OLIYEGuj2e5rVwS0EqbxnBQivU3XwA479PcLLHQyhAeRRBgAGAS5
MOToU0hAEuVXrrf9nk9R+GXFygvm6vZy3ddbS0z7F0vMepxogabHMCbykttN2OPTmhHRmH/QjIrD
mhzzIASDY1KdACTS5B3aB6W6LyY0DkCnjU22aqHM0aNLEo4z79ZL1YV1yqqk79Dtcd2lA291Nfdy
DlmriuT1Tgp+yfYNxNmYm09dBT79MDbJVbVZ9Wpj24VlHbsBB9q+dgmUlkk0xrbDHla0XWrn84Pq
jXoH2Di784VXXzZZV9dM9dVFA6b4sipc/7oToQ1Hl/vp89aW04dU0OZtYjUShFzJcs5oWKaMjVVx
s7SmrA/lkOIA5UpMNocCLQBVDzUaIciJ77lI9Kuq3Pg/CVjtPEPTQay/MPsou1PZcrALCkkKc7I0
+t93FfMEShh6V/n9UHFxnQys/thXbNuOzWDTa7KglvjFiuTHwVdYlYrDmChxCGUYweMndSxJaTt2
SJ0PdV/zF6DNki7Lpy15CaKyPkcjIiDSi2K871nafqyKNbyqKpO+TWbDzp82LfmzaQFqInxSTRUm
cU+HAcelE14X1j4UKxoMqNtd/smNezkfh24T2ZDSBgxH5/I2CwJc4bEupbgsMQ57BE9izAENz648
jk6qP6vQzpH6BYVuE19eNbLylwNj67WcyuJ5IVTBM6cMXTK/EVqC4Uy7KRuJdgfd7aK/SCCW87oJ
yZWRZMYDi0peSV9ub7Z1QTqrRdWfFwuy98GRqnnVoc0LRMm6ucjaobUYKVlq9HDR9PwoZpSmwCL+
faCrfV52LRuzUWFcBpaIdtFBgvV7w0xl0XLFRN2Kjib6SkG2bXHwmH24WnrjfeaqXmKuVlNHnmM4
ZRkvUlnQf4bRVX9OdglfeEUrUD1znf+K+Po5/sBSDIbmMLomoZ/TkMwoOqHNujQPWoIfyMxi6s+Y
8tjQNYTKUFOp+91P+XNpk8/bXC8W06Nz3/1/GKyOI8hIfdpwcAM/+ggmpXznd9U+5J3cpuNXhch9
KttXVSvDebrP5mYY7XS+yTI/602+/lXqce5hJzu5edpiTwi6r96jeeSWETowa3k6sbt30zK7takf
CpXK94Mk/h1tk+SoQOy+RF6crqd2CC96brvn7crIVbAKiUy1YX1TqVJjINku86sqmdgXTM4PItND
1bz/xS5/ggxKYt5VwMUxM42i8kRkc5dvnRn49ADWeyg+AFkIfwCTuGWTT+drKucGPSW/S33Uo3Bf
yj1VTbbntF8umHL+ozBt8SpVS/OBjnxChwRZ4HysxxbiLmp14APavY+K/v3x64U3j2HvcUb/zqGS
rIry2+cL/3X5H+it4c8/4u/8+4fx+4d/X13968OJJ5+6eHDxKwV/+tAPb8Zmvu0uflvxw8VPH1p8
/xnE/+vNH76zuHOTDfGzjaJy9vuvJmjkoP7nzyw+2Co83P/2PtyGB//T73372EJKfGsBCgHECRwF
ropE8++PLQS+xUi1YShtv36G8d3HFqjgmGSg3Cgw7rcvLYj+G8AmJtJBrSqC0kf9r760YD/kuMcv
LTAgiJFhzHszjPj96L8tQcFElkY8YG4ucly055F9euyzCTH1zS1PRuHP7bD5jR8RMEW5HhKXp5h4
HWNf3NG1US8w1wX/b0xih8vFdK2/akXXJ1vmmlX0n0WDiQYMR0rZ1uxQIA+SB7W6bXrXlqtqb7UW
KOGAMtCbKmQVy0WgS4+t8F6M3euSpGGx6BCKsekzt4iue0XUNmDLRdeBaKUdw1hc4meH3/lOpd9M
//vPUU5IElACBrPUQmKeGur7iTlXpKsmVNP6AWwXurCXoeMtv2z57Ed1ufsCo5romfZt9aVN84rm
v0jEhJ7oyCiF+XrKgQigKWzmRx3tNdNeprK6r0kTWzjBofgpM2PwOUyN6YqlwAjEWIYCdGTCk723
b9D+jJws4btc2IsgS+ubzCElYlTMCD3g3tMy+hErcczWMwam36C5jRbDT7P1a1kltBxZci+TcU7p
sdhVoYbzVvPA0q8jw/JTI8AR/qL8P9FNXJeDt0GMRLwHYjqRTT9tTrmE6XuMkbVeZhgYbP2fJc+p
LbKlrqbqtc3R6cTMWuko/VVT5bTv8PWTAmQ9cEf4cAI+9KNqCjFXSbqW7D5RrRrYQSzgT2/hSEn4
T87ObDluXOnWT8QIzsMtWYNmy5Kl3dYNw7K7OZMASHB6+v+D5X3OtvwfO/bpi66wVCoSIJDIXLnW
qsthr6L2rrIoW269Rm76kf6PvZfpWFYtk/L7B/Bz1csD4MhDlhVA/Dd9kPeF6ETKUm9APF/zZO8D
dR6k4KA5Wnk3Jtt5i9XKU/n9JX8dPCB86IeoG8Dkf6kKAfcgEWy2+uaHC7v8tDnh7jSnQC169I9V
nPvhi9LMukxHiK/hy2Bvs0qOczXYYvnDQnDeRTImAASFXcJGJRXx3pf9RbIjwBKT9VpWpHLWBc0d
syG6dSjHIdNL7e9+VnXj5op0pVLhroLKLvVjJ0L4EL0F2RWiZ9kpyKXwa9yHbq768fX3c/bz4e9H
gNQ2FZsP54EYTpn784LRSx7D8NjX11VNikVgw9Bisux1gVAGL9WbrUdBYm02zbQM5qUShf5vJ4sW
ralqALRJmHxC28+3EUtg620Mh9e+DQwlpyZ6AeVBlYUHce1Bw2y+jIVWzZcfXRIlOmVojlZtsFFZ
Em1N5P+OHvbV3s7X/tqIoftDWHHerzHTcwUuDSOKEDDF963E1Vt6kfS79zpCqaW9CoNZtPpe7lMl
+myRm2lzAQR8Z2pvsgMJjZt9sx6hI+SXwGttXWTdvtvbNYzIns5An9ghrRcdwCh8CLuk2LvM9WjB
g0IgDHT6K3tPDFGlqXLDGPn98zcT+39rSnrilHboj0w6wIbh3z9P/LLta6X2oLmA/ayaIIu6LvJe
QtWULLv/9lK+TdWBusXAYMD8P1+qQzqwIeIoLt7C0RzAI7TT1ZUdL7+/1Lu6lfhLdwa1UcjggjBg
C/58LfZbL+d+Fi9RMAR1kAmbNq0E+NVGeUjn97vkYns7E1rt8zv4DwRJ4eQGAFiXyQvlSS8w/f8U
pvz3ZxPoPikWPUtTVBMe301EAwGjy8tBvAhFbJBHb2xi/9Z1Sg/Cz6hN7+KNJteV67ZFqS7VIsuM
Y2wJHwq559aF6nzgbGVp+vhxFZq0Z30jFDY6MItuGD3D/33jPQpVQ8be27Ax7bm2NUdxxZpi2Q19
YnB/WDLwmOJupa5MvaDeeBl321BTRDB64ymM4K65WbMWFWmT/H75JC6MxiMeVtP2G0iJuPPK6k3G
M4mgQy04hj1lcjIrZ370vWGfbpRqcpW28BLdLrMK4KIL0PCl+NzHfe4/z/ZsWAsRhT4sbPiBJF6/
XxvvDyZmnwIUmgbLPgx+aVN7+dYXTiLal93pUIiyAG3EA5BI66G99LRcCH+/v+L7GAtggwTZIRtx
fDKS943xUdloaDpv+ezt2izGBeia3eWO0NDkKZxlEL6gFNhZhIurp7G4Bf8Axf1D7DJJ+n/sdXL3
KKQ05zhGdgIN4j0+i3xESysJu+eOgnOCST+gcP17kKWhxJfN2DtHlUdDdU/HxzRSRBkMBQqTyZ2H
FF7N0s7p5Bbyus3j8HFFRhhvSJQcOA1TbNlVJoN9pf22QudASuvn4JA+PF0TwmjQzA/DXJIzXeYG
NiGeQSX1PkCeQAiUeo2C83X+/cS/j9aov4GLXDNqRgs2+g56b0I4XIsco6dZ94YDFyh4xNfuvJt1
65M6+hels6ws27VJTJOvmL7n63BFzJL2dL24+WO+ghzBZ5XVTpe5Ei4o2LGWOwSck2xnYShtwdaw
6/IFVMhLnQ2M6FlFjmFR/X5I7s+InOm/xrAIUNMRq/+XpjcgUof+rHef4qn02FuTKMwNTJZn9Ddv
+9i1bUMHzVE2sMWJlSakKCE5Pq3SoThx1sD8CGYQkt42qRHrVAvyB5m+yVh+yAxKzwxxK7pwPDVW
pLyTACvxxmzjFGS4fxjau9zZND45i1zDnOIk+gW7Abx1olYP25NXADk0KD2MhG6H3z58ney4ccGM
pkHuzxFsHoJbZw2GOkvvxqgh9i506BUnnqWXJ3JvQ79aotpj9XkzbNV/0EsnLDGkMqZLP2rC5kUF
iEFYo+FqomA15Tb/onJ0mIqu8OHKTlNkmsVBiyQDIV/iGi3T2/yYUGg8D/5Puf6/1Hbv9uj3hqzL
+UUf3EnsXxJ4Z9n9cAul9QmN40B0eEvaXSSdc5NRL5dF/6ew8O44Mpf0gX9cm2PJhlfw7jgyFG4/
FGv0adQOK2TapokFRUbD/Pi18IfgmC8WxLA0bD2jwWtnWlhfOoIeswTDpJ3uo3CM8/qUTz5C4okN
OT+oduBda2ex8ae156D68dgKufRMJcJMw2xhF5nHUYAdMvVWXTm8JFudzA/2gIa/OgdNw9mEtMBU
37+fbTgzP8dEBm8OAYKE48BC+6VOJMkdrcJet09luYVtnk668WCyLHZe34Xu7qvtKEsVijj9Sdpi
t9pb6aL+omqRaC6Lr3bV2hdLrv3w8P+StvgzWt/98Gc5i62c5ND3CmVEvU76D3KW1Qpqvz79JGSx
V0cv+vwbBYsqWYricv2uXZGjqMOfdCtLOLjVs/bbIqebOr1XrGA+sTS/1aoUsB9L+/imT9mAuxvr
6VdhCidGpL8F/ylJEcjHy/Hj/5cKRU/LYmdNu4xOffFf6E9Wx4uVf7t7w8yS3h01ivIjBMwJcXrf
+0JElzrJKyDlPlgbWRxrKLzAtEuQF1V1yv1u0cFD3sPWvgxrvyziE2sl9NCnzbttPDnGGIVuWlh+
CHmhzNVeb5cLtOuyOi9Vx2mTNcniE2DpWmok55YOg/ESrdNi5dmCxAPURAuyriSdNi9eww/wByNe
prcfWlVFwyPFtsPncvsw+vJ11zJx56s6RKfmXjirZUVRttVBo6Pz2tdOhxjIn825aAcIiOebwgs4
VL6s+RbaSVYHZRIUH5CcLCK6r3OrXtpT1HiWKy4bvSXx/CGsPaSUqUwSg7REagrK5hmFf27t174P
N7s4WpC0ne6WqC3L4BpRuIraG6eSldPe1/VSx/lxqQkESF8rx+PeCVnmlrYZHZh7tItyq+TBNpLh
+NBPsE76v9zC7bleV7dJ8qSLWMpMUd0zs26MECGcMycszYdw/6QsqZSJyen9cmT0mSjRkYQniDZm
xrx2angZxnKyHvsuMiHfp9cXR1myTAMLYO/JN85TojreJ96GWk7BzvTJ2nQEOEtGYxXRlg6lc+9U
5vE40EDd4F8oDM089z46GVgr2lI8Cqtv4tL/W0oKGnlSVUWmlS2xg0w5q+IygICP8EpL/TzVva5w
lKmsch/Opd59Z72N68jccsWTFvtjyMriCh6/kq8IRMwCgxxinnywWfysTTozNfMMoZJW0ISyhXuY
UR8xxh/jUcrz5CswIh2ILFjFED42gZ8nXuYvCbBWKqLSYS5+rJ58HxM+MqotM7gc1RYvUrNq6EW9
5bhJsBszGiRTyB89u1LW44+ptt7e/u9Jfnsf+IcLhd0VHTeA7rWcX5sqFJU6V723MWjp7isXKVwP
zswjsEIxJGnw9qCGfZ5YauAJWhWXdL63PEidppy38EPS6YFZwo6i5S2uADlUGeBNPidpA1+Gx110
sCvYo1Fhy9fkbQZhSRlZ9Y8xlW5FjZYJVEmLc4GKzzCW7LdH+7Y8wrxpmZ/Qh++LoUUEBUFla7iV
rNPijaRU+mXID7dB2lH5tFuVryeoCKVnpvdtIe1609wlgzSf4lRq5DqwuTxW1ziV5tbfJtTal51/
DK03+NERUlvf1Je7G0SrOBffW1PHpTLKm5ukxlzoEZsenm81R658dcKiZ/mMARkrg1czye6HEYTe
fKA7mxd/LmJe2t4224Hmp5mmXodFuTzptsD36NQXMZ8LC9MpvItm3CJnQrryfa1U9ZhM0fnHlCf1
rBjMWqEOXhDnrQMXr0WFJOE8O3IP7ScytzqeDzgBQI7NIJPmXDyoy4GSaWoRBF+2wCBABjymUl9G
Q2G2s0Y6ys8apBV1fEIk4q7blZeMMMEuJn+wuy5rE7/tkEKPKDMuaYRBb0tpz468kDQG7V0nNf9H
iAw0GNiLAwAm6VC0d3Mz5YACi6q5ulMWw/wc9vlKFZBvu1n7S0Ior0+rJ/EHSGNVIkz5t93BavV5
Ml4GCYLJ9bNNQ5d4U7TDgHLjB0heT22poL6X0JnEV6w6cE66EHXJdJy973tGDoh0eez50uT7M8Lh
YZmepLeUS3gxvQ19TYqRKfLEujeMqIGEG2BOZDtEuUn5ZvqcVZhVAwpnlvgbDBNDLWYGHI35kJVO
FUw1K1UscN4vKwBeK4W4EYYviAmbPkEeXm1hd+sJR/GOcHNMDTsHCOUef4As6Otbheqxlyp3L4tc
wmhOkbQYQDGnLAcLlYHfgALnTkPp23XUTn02tQATwXXXhGY/TShdaC0UTTwRKr0w3zjzxo1IU5+o
9czkIbAyUAHy6oYOQ91CAg+u1dYyys8L6VluXS35qFR1l3i1gV4HzXF3GzXwcqeP6E26LT+ueW1t
5QlhSNCOB6ALeAcpEqk4fPELz6Ek/7ebhuXvjCrsO3NsdEFulptylcPie5vJehrA173KhmF9texB
l0cfm10v1qMimQZV2IVMwhfiLevLWsTODNSQacwyEsgT5Iny0qBUbUW+SmaddMMiXsJkK6Xz6q9t
2N6FoRRbfvLdYZysf5bKqdf8yInmtZiFtKD6Vha3TqSewVmXZvpkF7IuiiwPNq9cH5aI3EZ+S+Zq
lu7nEcsRZZ9Vo+cuySx3H5tnpOmuP/zbNWBynAG2EAy3RDuaVd7ViZvN/NCK5jRa6Lethx8jeXuW
hmXJ9MCMNDrM/Hu4advZxL8EzT0vZP9m89KmN+/ov/ck8to1P4NeZvGOrdjMG3MPdKI7Urmbjg1U
ScFWLlZvyu/2aXPEsWajml2ZdOY3P5YsYmciEYRm86s3lN+EU6vIUP0qL0odV9nxvS6jYhnSxe7p
Cfgb7i7upeHt8EeFtRs4cKT7xYtPWjZdyt1mffs2XZU70Fhz59hd8ac/LhSohCNNslSsx7eKra/q
PWro3wvtf2zeAlbzBjRKnHRYDVYrDQg5QkLz/UNXdHLA6kKG2nrUVQCfJp0WepPzVeUWJo0r/ZVr
RHNrbgvSIjeElxznCIJCbTa5cE3z9NAvq1mTUb67TZUG5dh3GGTULbvx9DYhoNsm6DUxNCPC++hY
9XXpem0U/wH4elfQg+UQH1jBCDXgGPwClpcTnRFQePexHAY8H9KoQA36qJaBMCst3+wg5LJGiTJX
0tz7H6q7n2s7c3kMS8LAMHH/N8KQXgdrGSOgqrfQWBupDhAHPav2Dxz5d20BdhOqF5trAVnx/9CU
9f9BzVpinP1yUsl/rxEbP5UhkyL3/Q9RQieOiByW5qFqzPxYJMhNeWQ/guPvh/0zhADhmPWDfxWD
B9Vnnbs/30s+e7Bb2XqPCXyu8KUKsGeTp3GMI++4D6TOf5rnXy+IXx/AAfIqF3AxeQe20yqwnbaz
8we59hwURcOJfxltqD2BNb/v7N8P8B3XyIwQ7NbGcwIqk0OT7d0F17b2i35qw4cfEWMpIZEbOzpv
C4LT6o/xfKpFvquPevG2+tDp3sRzTxEarHGHq/cHVM75eaVzR5RSiMto+KIzBKJ7BzRu2Awt0ebJ
h/ZtU2HqYfb4qpucuF7Fc8UjKH29sTMTj8OB1MIqzY3UwpN6z2YYovkpQGcc0BMhtGwZoV7ydvZH
7txVm0c9mS1vXTrxFmZ/P63vHyMPjgaNDRUISBZxy7tZ5dyVk7ta8105NiYy7d8TITEGvf64WbH2
b/776wWo0mzzXxh+5/v9x56JVrIRFyn83Y9jby1KWaf2QGQdUjRTxX8FreFThkI4BlkkcLNVf+EP
eksOEj1X9d3bsUSSbJ5G1OD2d+xHaQ6M3w/wXReKYg+GBow4l+uRMRODft6JvT2VOcaSyVe7BtD9
sQDdEFUJKZbXmcJriee+y+zOV26URhjzcWjgJuKM2eT1a/RULzbh4g/39UYR+Y+2H2gfjThEuDg/
EAR+UUTaNp0V/C/Hs9oRSYxHN1gNS0LbvquHf8a9p9GeDWMBOpqkXb5T70GqLCanu+a8hRpUZEMj
MBW5cX3QA/sep5yiGC42TvdguMvXqnEg5OYuTaPPo8QyoDiq2vV7eexavbtTZg82Bg2GUQZYhj7f
GbzwPnnryDUh5YT3Ie87R663TVHOCVQePYcV1Fu7hkJyQakQVd2htWpBPPuRYkQWf1amzVtiQI4d
E+7D74HorVhovs/mgk6W4EtxZw7yZUZCZV0Mbkym37ua6SZJCnV0542tScestxgmaNry3GwRO3uV
NuPUOXvaY6TYV4dQRNg7wb98Ay0kBx/2SG+pyPcciN7YwvzuMjbHcCRnsCEsZJrQPYp44JJdQ10w
X9n0G6oia9dupCICkW/r9skjcU28u3CbEl9c1qFtmXJ+nBVI6fZWSSWQRz15KBvdAZyCoUT0CdIa
Rf+QZ5YeisXuUunBanLvE5mIaDkWMvQD+SnYknkfPtExMD0psjjbDe+wc8XN6lMlwIuLA+scmsOp
VNJx6qxzSBv/2Sgex/gqCNfFfXGCdZviO4CvXHxE8l437rHuR8umlmXrr1OGny89/mOPgwI0wmV1
d7XhiQS2MGckV2gKMETZ8uWmSUb8wFLa5EtFPZzEis5mVdrj2YdsvLyGdtds5SHHFRAKbRf1nfqr
BzuxNMqs0DTNfkQTSZ++CG/ijsiLfKRsQ1eTB3/PlICuTaa39ZM5Nt6WRvs9n+ujtqHowh2z0iKd
0Wd0DrGoGCJuw0X1mC7oJpNPhOEhfhQ9/kSnrgqKIC2LYnkMtirAZqla8jMKSu+isr39slPrfAEW
MTxEKnSzNQnKuwgCso2J0aw+5SzqC78IMLJh95WvtRLtX4Vd4aCQOHCZ49abzpSrgEJuj3WVsF+G
hu2Iij28CZdKHCK/LHm6tqVONV4Jx3qo9Ie9bif7yOk7HePN9lpWbNh9LYV+dB1fXCvfKq67eZyO
wYgnEgSZ4mIedHIokyX+GIlSwjcQ1bdqlPmhLfG22vy+PwR5Iq/i3e1OW97Tx+1FgItQE2995tc9
PjJ85GVMRfWq1kGf4WPAVkc6dG7wT9jTLamDU1nbw6PwQddTXKbkCCl6KJ6WdY+/tBamh4mnu09L
7FZH253sK4SQZZUOloWBBkDbSU1j//dYR/lH4L8KHtXkJd8cmjVUJI5wHma3LquT2Hrr6Izd9DDO
PpABoeAwbitmHqPamjToljjLoyQv47+q2U22SzgE+uvo+rVzHPDsoFCpunJLZy+I/46nIOoOVm6p
qw4ji+DgO1P9cZ29xtjoDNfBODkyy+Ny+GLXo7hZI9++HkPHrNAcHjhVxLxcrUqvt1Bn50tclKyr
qvFK9xAT/VCxLHDD9x2HCwpfYX1ehFz+llh0ZG7l7F/GsR5cOAECWuO+j6zcshVtCpNL4RO0L816
hQ+KLFLbEdXd5kQEYoqibEYB6V1B2W7FlVqlOrlCu9dB260pWO1zsGxfcRXL7xBI6XQe9XQAHLSr
tFi7OToE24ArXzT1d6L01edNrGRVNg3qYkx1A4uhyaKqCEQKPdn/Qm95SD237c8DpT5mwd30EYOq
5iOU+KnJmmkqnmS5yb/UKjoXF069ZrmjRI1rqN3SM41Bzdh4a7mjzIwXhFJjieHdPtdf6k7sKW2a
7rkfKoSdYnY+JphRXQpXxZlWdn7lV73/ZYzD9aYGsZ9TAWTKRfMJuYIlqSl1cRNivl2lrdMkX5RF
WnLAyYSMI6hHiWwnbE4E+hAnj2qPLiZnKO/hD8HOWEr15OJWdkbs6JxrMYdfUJo/LVS6T7vs9vgs
BWTpWnbF3xsTci4RX+sjidz2OKkkyHHClvRcm2JKbXxwLsOkEWdJJumkRTQmT0k/Ja/eKrxPtcqH
13mf9781C/wwR4N760MNONucFAe5yumRDNFKg6Wfbyw1Ni+7PfRnr3VyGGMAwnflZvucZSsRya6r
GEQnaMKLiNZKJsa+PjeBVk9wzjzuf3avHLv3TnXojZ9B1uR90pfqwtna5LHr1H5djLU8rvgBmUK2
q+56356ulPaX+37M1SeF4cZXr5kJDq7c5jt/69g8oFIfHG/S16uKlstqWb0B5CXuz7nxSaLAhfkJ
cJFc7rhb3uR5qT7ublw+xYAfn+UeT5848AvcD1V0uzvWBLcqrE5tkgc39KgdD3+ZpD3EqIM81rvq
T3thDfcNIPo9tjNCZnA77JOCy/5ZTNovKI/3/UYlvr6GQNVQ33fDp8Lbk46Y3a1HL2riC4euXTaL
3f8Qz4UHtq6sb1buwo272QJ/r5Js61ay1UOkAaXjmybw5mg62oNqUB+1ichvFksU9+Ak7R1eJv1z
O6kv/E0BVFs5z2NHBlPrqL5bkxpaaCCc6ioZhPuirVwvGRYc9i1kHf1UufMsz6Xb4nSc4Lh37eeD
ik+J3fXJVVfG4kAn1kf1T8f6ECd7h0hgn5I57bwcR0iLjv31hqSNuQ7tZVI3EnVke3JW5SyXPVT8
D97qWx+jPqlEhlMvhnRlItRDXVRzd6Rpu5XXXdUM1cFCugpTM88d6xzN47g/bHGvdHk2qYd9SOQ6
tEPDrA0LBlcNVbXCcTUic8mCTufzLXhHPWaedhBQRfuwZZhvhTfQCHPnsOB41FxPlNLTM2ave4zb
oaUQlaIStoseYpAxhoquAne1+/rT7m25O6fbKnGsvnIJdvZl7IPpnyXmm+pQzmOgHxML8yg4NEWb
oJ+x8gIFmuUn62OF9i1M3dJvPw6bY+3nhVLRmOxJ175BqbL2matA4m+jlnCKjarEIAFs6qrGqDoL
8Yu6mixMP+sP+IuFye4x/b29dgeQlq4xPCvhBt2HafLreMLLtQ5bF4h8HNgP8T5KJBGb2x19R7fl
DY7zdZh2PUCtUaxJ7Im6jdZNpPH66pF2DceCVt9tUwF0Huq1Wi+8wnfiAxYYZQSoVSvnsimUoKGo
g2hL3YX+dTi5050VJGuUdXXuj2nkNx5gGqjbM75y6tuckJp4SmzueRhy9NcFphzazUjhSmvI6K5D
JkM9XYYPm+UPEYmZjrcKqzdaE7xhsK1qrb4ShGQcHkvRijQopLMmx6bDDKU8CncdguDWseZQP2EK
2OUXtYz9L8U8v+x7WTwVpXgpEgx18WpauscFdgY+jTkqJQ4PmyARIvuNo/263dz2TnmVPmFHlWRC
il2kEfRRgYw16B5V34YHpUIUKjFGO6map+7rVOT7Ce92ek/Fmt/SI4yxzF7HRR52Dhv/PhlL7zGC
AqTwNgatYT2wYFIYbcs3ZxDNRyH7MT6OyKhvxqEfHrUcp+Ko+UIGI1vC0ja1ujW5xCVOHtxetqdG
5sFj39jOMZnKAd/WwLp1m9W/dgVtx6EYaT8nlEUH183nL72O9HlfXbdN7YhD+GAnsxyPwgmHOxiA
C+RDteRpMi72muGoWme4D84iTRDQwm2F0qgvRzzd1uMGTP2456r6luOcKM81HbKDYlMuuG436o5T
nsO/CpuWr44gv+AW8gdOnerEtxKEme5F+VxXhfMCdraeoN0k58FOulMkovreqm2VzV1Y/mX33VNb
w+UqKNxOkZvXn4fFnYY08Ibhs2fn6kq7Xr6i7V7rOKuAN69y4TLowgajrtY5gwrqfagpS67mxam+
NqUXvTR5gWO24y032BRijSnkcOkB+j4Dn7uNiWkr4uHalrchNrPkrQRHswj9r35jqKJb35lTe3XH
12GOrerYhhWtTODgIbzs+VqEIRtVteLC2O4DcF+01A7fpEEcMZ5XdXDbitF9Lctywqer5R7SGt/9
OGv4XKzJQ9ZEuYngEg8GN8L4F8dCRa7VFFedGKZ/Caq2MmsE7hUvHLyLQqgfL/OFNTUhWvnausDa
3n0ynf+Ts88NQtfNEh+CYK1f9RwLjgcqz9Ogc/hMQx54NzTf1LXYcDxNVUFKc7OOWrw2LqZB2QhQ
OKfV3K5fp2ljr7ApqdO0AIf8hrEPv6SnNh+xwvaugJkLSE/Yu5LMR8H8N9rpOT91UTld+xv1W2qR
jkyHNpdWcLRkBxcZRVzwPI1t+zkS85o1ozceWtuS9p1eIufRuJ0k8HrI4dJwWsr2vJBUXRH9+uW4
yrKsSeUSUk+1j9Zw55WLg8tfbrh0W2cH4qgETtYpnBIWUeaXXVn7DS50c0gzpGuyuiFJw4+OMnbO
8k1WLjm11+f7X/2o++YDUsZlPFBV5A0hLQmHXWTK0UW7nS0bIwH/Q6i9PE4bR1belxbip9VnsxWv
dX6i5dWs9m1TDuGQZFTbqy9wJyi7UWcRB26wHUo6UMa2EZa5vx36ecu7BmOGHEgHhzYKMHGPjQPc
wnSFfp7ok9JCVn8VReMPxQGXRkUjBJWQ16t0XuWAxLAgV+svdamt7p9RjuscHDFpq7r+GEi6ZY+5
7dI9OQuoTlN/UJtv2fV9rUXDc/AtCE+6hosMij9Dv2f4f3dWEtnM41j32yER5YrVhgrc8vENbrWE
aRlMbWLATdfJV3GdILekEqbjbzoZ7MMdPbaf22t4hhm9s9+kMybVZy2W0lgjYKK0W1S2eb2EHBGE
4+lZlwAK8c1EQrne2XVib36mi1HLBmMjpLYz/YagHupXD8OKuTsE7aS3/trTDG9PUbW57phBW/G6
/NGbAlFh5QrVtPKubK3lNsAkqiZyHGqHQp6EiGvisTUNhwbP21sXOhapu0iImHy5DUlU7J+rKeq2
TYCjzmChVQYpSreLfyz61a/ao1jgzCRgB/0Q3+ykfvExt9oQE1h8+hKBVb8vE/8Ybbvnn+ncdc98
80v7ZMGPmVJ3QBSXol5c9yN8ke6b3TdkWbDyS9Uch3BMysOsYJqs6e5K2od7qPHbh/1/lVTFfB/A
b70Aya1uBjv3ssYN9W3tbFt3FF6HYfCc0MpFyfZYJ+sSXUpSuCj1erH56dovTX9Wkw0PcY0FylhI
0M03sduodHNlvjco5BzVh8nbt4exspaVBMFqj2SgVIh5LYLgjJPm1PGtFPH6au35uonUKRbpPMRN
1QQHvkeq/6psWtDpWM+UBv2O+31qq9opj6QTarzQZdDM3wprNYgLGbXbZ3vDNxGgH5tz69RpJ4Ze
48qkz3LbH4ajv9njhYP6+DNSah/AMsrdYsgAFKuACjXaxrsuDm19cO1AT39BXsCdJVUC9+cMVobE
6kQ7LswgwK27gsq7S31JHn670jJb08VromPUhO2VVYwDZHSNBYDA7Fl0kC/cTeOG1QcJTSVrKs/o
KXgwEf4jqbfG8kKKVtaZBjB73aEcsDby5KO27IFx7uIUOmK933jYBz/J4+SITcjytwX9CPCwFsWN
RRgeXygul/JjVHfKZF2eW12QwYRXCqO16pUQiQ+Bh377YVi8/BaiY/GtUA4zHy/7CuEsx6W22THb
TkVlL0/YKuv7RbUlQ0BeR3836gaiadQhN2iC5MEBPowOST0slw6gRXVYYLf8a/F89I1BM/oXvV/X
mVxU8CjzYjhNbm//FarRSZMIJmGp2h2O/bhvKbqs7c5BpFYdXD3OiM3aHop7Us3JfFmECn7Z2O8Q
OoucL1iIl6Q15Aaq4Qzn3w27mgDjwdT2EDziTOnhE0jmk4PCTCLC3NorRklS0G/jraeFvilcZ44P
dlAIvjUBisanZY0meMNTzyjp50cvvirjIu1IwD9Iy2S8I05TePhb21alYZMnEEoaWZUHDvQa7hRw
yf3egQCkeyhEeGxmKHIHz+6q447RAwhFACEO4kcnDrMn/lnGsj+6+bhmyxRsnyOixXy9Tr0Sh1bO
8cMYqElzuSCQFAQVKFDnDrdem7vXMV9VFUH0QQSdKidPrnF2cjGEqJqr1RKo7ruxzmBxuV9Q6+ie
TgFmrFkVjLXKIqwltoNethp7fxVP+VGXVdwSf5XXXteOuwWI9Jfg2eIbSNY7kKsG51R/6La0FZ3z
uUrgLKQdVIo7/JRH2zi6bRQFiYsuQeZ20B07py4/YSWhloxzk6zuf9g7r+W6kSxdPxEq4M0tzHb0
mxSNbhCkKMEDCSCRME8/36ZquqpO9zkT535uOjpCJYrkBjLX+i3zeZxbQ+9ffm/u3WzNwNCW2aW3
ft1Yrz06iSwkyOTNGpvudZBdF+ZFC/ZIMjdSp0zxyNfDW0ZmU8ZstRDvyuRxM0zYjkZwl+9tNmnH
oeSljoei8u7kJLuTdHrcGoNHjsEAOqKluv8MYlx4PAaZ+yHMzUoWWx/PaljNI3Uo0oxK4nYv05re
IH5pgXi8cfQPo0W1SUywO4NTUwTLnnwkVZ9x8RbxALgVDzzqdtRbzpQwvhhX7drlqPtm4zVP1+WV
/hcjFOOkY+l0qqTx6/QXwmA9th1bfvMZ9/fkWRkfHRryV52/4oTawi8O0f4rrhn/ZoGm3wsleev8
6R2JsbwXk76mBIF1usF7sN0HmVYx0Rh2s+c+IAhs8kcrJg7uChRNu557c3gpATtif2FR6WmV28Il
N7pnovTtxzK37CayQfWPQrQGZBZaycqyfqwT6P+QVAI8aPjggqoaFcNip6v3ykbbNeI82GNnO3ey
zHtO+ZFYU9RFQ4+3A5p/Wcumh2uAMuzu7BUxDP0tJm4LM7Y6gmXyo04EaLkdkWKv8ltaLLPzw2kJ
aD6Und9IO0rtQZda7CvHJhyCFxs9Co4vFA5lYBSuHiOdMzbGRl9fCf6u3EFfjtO6gGKGrrk4O9tu
Z/+727aSQ6UXVb3UnGOX+K2YOQ+lATFObpYhSbFRSSEoZoxHF7Xi0ealQYhuO4g5c9H91Htt9cYY
ShKpXTKKea2I0NnoaUPvI7L0IgPnGbwUtmVltun9g7J8yQpTWIs7DM+XGFlFncnm+Ox9mH6Kpbwt
yX4h8YmGCeL7El1Y09h/TNWmjDXkq4hijebOZiQLN5FzMlCFw1YcRCDWl5/EdjM9qPd5tiivf5m0
bDMdKon8ij9Dze65y5UmRxbmq3Il3cyN6M+iG3D3/6bn/sklwxqildChDiHmIJRxZ/6TNQQq86WO
zv9n04kLoUFq0UU4YDntAKU8erk9Id5S+qJhVShKKLr/4Rv4JxF8+Qag1DHvBlClHha1/8MTWDgr
LqKs8D6r399A81uj0VRBzROndfBiv5nS/01zePofWjNx4vDx/ssgckmW+EdtJskUQ1ZAdP/8KuH8
atr8/Xf+zHLw9T/QnhhYznV4G8yzfFi/sxw03/kDja1tsvPQ7AP7zR/9GeZg8ZFD0l6aMi2dpky8
t2hksJxgGv//iW/AaM3D+TdimacWypsvpl/MUxeX0j8f3gCg3E8RKx7Iv32b6bcMufS6hEyYVyRu
jygwDjix+le/MV7XeTZAJNYdS9JJrsiPNq03j9bcrMexZpInCcI5BhP00bDq8Fxaj0xQBbCPqXLj
LvdIoPNHnXGtFt9x6+pnzQTeIs9uii2qOSLhXwT5WrskU+adS1X49/NWxIgKmysSNGe+GkOaxd6c
jJppxsS0Dycd8odQ8jtckjg8pC3BB5bjMHrbgzOmTtx5M6rkdZ6ezCLA97Au6TEnITO0NeNh3ixn
D2z04tpNATI316xcdX4j9cK4KlF+RLreFveGOw6Jg+bvHklJwvbyPC2gWdYCR9aTWtR46r2Dq4R/
UnM82GL5KNogu6pmlhIr2OgjqXuqwMCKksEevP3MNBbNdr0ktWV9km1h7ZDypXFRoWfEVvFu0hYT
0RNzKoOqgbPs57jcWpxrkqIpPlXqXbz23PTjTn6F9mh36VpSKqT1y0FYDGiL1xnnQJj1q1SOeHFU
uWuC+WEzZHNmiSb9qvaHCTbHgxhi9r0ZhJXNiekriM62r16nrSseIL3so4WmLmJnXvAYZmp47C0t
fTQJeb+yq5W9SGuc4ZBJt79mbipuh66eX1HojZ+QdMHz0lik6HfdNMdu5/nXqAOaZJwr+9hPlL15
MyA/4wY3eG0q5yAtX7x5RUnif4l67rmtYFGdOg/2ulkbt3ZLnE0I9tJVrO5iuAYTxvSKtpRfXmBO
JAhPgBmjKdrTMKZpGW6d3p56DUMF8mCsB2gTq1kjDQ6GRGfeAj+wKHgC3fzumUojcS4lGtgxi/S5
NOvukQufsPam6B6NqjNuLRfPpD2XwXW2LOV3bOJkKEL3Fuxe1WYw+hBSJXWLhYV0h9tJVhkDCZ7Z
ZCy4HLcZR5YFpo5/g2ophgUg1x7C93ktCDocJs86ahZOxigbJb/VS7XbkKuFKhWcBYph+tKeoRtP
qnPa03KxfnkmyvOYJob13sx4NJ0pXasDqD8/fA9Qd/YAiIqwYeY4U8DQXdEG6uJOW/kchI9xPzTk
kvdJPRRtsqpmjRfZiLec929fkG7ihcsyEe5KJrYL3izrZ2G08Ja9PX4W/ab2SLPFT2be5T5Fr3/3
9Z2V7Ln+TtHJB22MZ/Qh23KNOXxwqJOAxn2ANPSvbU021PPm9gkgcHoaSxvoEEOdSxEBP7gEaT+v
kyO/eUvDf1ijTzs66ne0crcmOj1q+3K2S4SdPGmlI/nXtixQgAerSQLtMgeJT1nP3SwuiX95Vk6R
s/X1sx3M5svcagV5lI3tPQxOZh+7Kl3OxkIm8TAwEJvZhNESExCn3mS3J40aYXpk0pk81bmRnzgN
4dj0zr1DyrBe9alhnlO99M9zj04l54kkdgkA7zv7Aeuj07CRIUPnCymff9Fbie2ss/wiQe3VfnPL
7rHPerDdWgbJ16fVzE33SCD26EdjlbaUsknlR13Jb271bOfaAJcAbfBZUmP0/WR5XooIPFpvYaf5
n8L33/BGrZHJ0BuN5XY7tvmt6tf7SRufVJ91oXK6723h46NAwhb4N6ac7vQ5u8/pkaNhKD9QkPPL
mYMr4q0JatOCqDW98zJaO0vle+luz9kwujHAtH/t4usIReok1aiFpljJXjNZZST32ET/DgIDGhrd
sy3Kb3i8jFtXcYZXhp/FricsuKj2krCx3hIviOaE1qq0O1mtl94bACd3xmKiJe+yFcrId/M9ovIy
9ANlJ6uomtAT/XBQqqb3C3VnDh1mfLYZG1hv/uxbQv0Bs8RVuV26QMyGwDXT+TEY8tD6zgPX5MXf
PGFvBpF90zLzlZotFoCuCbd2bHZMtjJs1lYlWmORVDcSlhiagwmq5rowDwzKkaKJ7rNRTmRuOUmI
Wz7uUFw9tmCFp8Cr9lYpc/QHGx9w4Rq7pZ9SNo21uq5c45uLtg28tD9Wy9ocdTRqh5lDONb9SSRL
W5GPDZEmMsAQDTC/16cLENVBd1a6dxp48Pclxq/YUembbgCMk3eHLHz9Za3iLDAL/SxMrzjYc69/
91yNmOWqepLGWL6vq0ZxUqnGsABAjPSpHfFcBPIE1GJTJbNtnAeWqg9ZuVkGtY26jcEpNoP0sW/G
T3C/NNGpprxdiD0QCV7gQhL8auprSOfKlGzKbK87w72tOfMfeKyGhAAN4x5wzE5mk/D5qKFA91C1
lYjtUVNUBZni50i6Ix5h87g2Hc5uId6nuoNT96ncKg31qqebQpTGbR+YvbPXUIPotv7W55Dvaw/d
b1xc6qDUsB+4HdnStJvBdr4RJ0DRH69hWBZt9kplzRi1bIsSke717E9ZwpDgf4IZqTO4kfGtWvvL
DEF4K+C+u57A02cnVGbqU02mym+lN1UhFhDyylKv/CmHoT5hN/NCyshTABJN7bjT51018nezxkrW
Teq3Xlp2D/h8lxgVJZMVhpZwFoN/K5Rgp6cw6/tsGojIMMNEDhNWOLjFFte8RZzkspi8KG9BR9Kq
8YNL6mB2rRZZGafRTI0lJB3PvTWDftr5Wd/ovBLZs3QX7c6lBiaqLHPp+RA7ndT9TEsUoc/XMG02
T0ybZvjMHWGG9jZzDS5Td9v5hneiDThN0h6MI0Vj9Bz0hTzPNBCWCYQpyhkZtNot1jvnyKRQ7Q29
65NiqdOonp3OTvJh+dU2JrXoxHJ/m4diPgj8VS843mgy4ywEHwjyaPagDzSb7nPd22i7YgprlNJO
escBhv60P0DBjJEYZBmVKdYKQDhw4x5WbbXrD2+sfST66XxXuZp+M6TtsMNmBQ1j5ooQnyqNmBlu
lo4CIU3bZ2bmRrW/vZXD0Im4pKGGtOIeUZpRGSF6S9RiaCgiZAP2nr7EG6Rt634gXSA0IU12eFDU
/XYBnitFH2TnKh/LZV8/9uU4H+jl1N4sGdyS6Dv+nD2kMD2iwF1AP9RuwiCBkurCxOAhjKdh4xUn
HzgkjPrMDdrdgV1PWBYnMht0MClLLPtlXrJ4tLZHpNPe7VKYBo5Av9yvrbFHWjZGtTEklAtkP0Hd
9pbkylPU7JCYVE7JgsDxVCiQX2j+FPtEel1k/dlOHQf3gV8e141NOS19arxiKMrKSFxrOyN+qRrj
ypuoYVdJyR5uiD2SzTLDZAuzyis8zlnID4zxDG6NLfw5g+/HsBDQKNyAutXrclyYf7drh1EFEilr
KidZgbZjAHQTcpCM9rIOubdBAxqXktBwhO4m+r2CqrND10o788Bt+LI09oMGEbtDXjFFmT3Nj6m3
wQGs23iblU63Ay+3bxCevfabBfwo3HMR0GSF6EKe86A14xoI4a73hPMxEiAXlWa7fRijIW/mxtN2
haF+DtlqJjM4142vFA1wvmefyDyZOf3y8T6Ya/N69tz+nDGqAGNOVozB5ju6rUvZ1lS+zzIDPdEG
m/rQND01WuECZ1DaVPUjbJcqYAGET7VtKur9Iu1iT8DfE3E2S+hU9tVmMWjXdfnpmbMCZG+GW9cg
m7ezf+S1OcZ0+wYnzI9um0BZMPRn6yA/dHuWn17llNfz3KIQ9kGgLbdwwAaDRyiiQAcAIkkjrpSs
jtuGm4ghwV6vbeydD6Jutpd60OubMW9+sIBSUNSZPaLKWW7O1dqmXVy0+Y++abj1oSI/PeVeziwq
jLCOFWqHswqYEsdUQuLxcpbkiEXMQGcLCvfOKql1xcuDvE23gz6G1OFNgzV7drG6XxHC0V4TAuVT
FLnK+q5qe8+JLiaBj7YfAT7TsiCa2si5CmDKPCiXwu+YA+rA//QBgfJIZY5xLvATv8jBE2+b1bQf
W05QWKhSy9Y48j2okEmf26eWoT9xjM2/SjvZ7UYOxgSR8LFAIxnC5xRc0Ft1W2TT/GZQ/BG7vYcb
3GlzMDZsz11o8o/fUSS43AHUEdreFoF8Qrw9ZGlC4gV5U4CI3IPbihh2hlSOrRFAe+hH9Ssfm+bg
WbI4DP0sDtgNf1YLCuVxTT3Wx/G6GqaGPWvwzxRkqvssl+JslcEWV3PPdFva6Mmyzk/oGi7iMvDT
E9/YNxa/NPaCvNtpZeMfa2jx4X9Rn98wzf+A+tCNY4OL/N9Rn6efy/v4d8znz7/xJ+YTWH84pC4C
fgcuYB2z4L8wH0N3/3BJaPVwAJE/+JWf+d+Yj/sHdgT+iFw+Qj6Ih/8XBmQ6f9D94AAfYa2hTYVA
0P9OMP0zsuR3Emv2s/sPESYksJv/RIEMHF+26ZOmYfMNEelyQYn+Zu0AY9a4JzqdSwGoXGk2BFpN
7dAFLt8MrU9yzRjDhUns7M3+zTgK9eqqsn8UHTY6fRhPE/m8rNfedvMFpK94NtO9orjjHl+p9j55
HkWkbqf3B9ppPcrcHDMb7+mrWq0H2+bAb0KtxQl5RA3qm7eBjVDyG1oZE3Zdq7bO2ouKsskbXwz6
pW5Vwdkt3DAoicBL0qq0d9uW6bD7Yh6G/hthJZJAb/TmtXHKg8VFwmqmgUy8XLfHXV7bpjhJm3XZ
RCtZ+VxXi7mudLQByBsnr1vNZ3uFOGOF64wOS65NceWelLnVOU40PHPWV2vhlU8p3XyTCtGcKQT9
XNzvZZuSJ+mWmRdv5kg3W4JqT1du5I9eoT/CUJQCnUptj8isOygtVOdcym6Qc/siQYEU80hMVVTL
Kxxg5UqQb1ceGkLQ3xYCZRvoQUsewBn8ZNZ9523lygupHs4PIAyPWY1gJqSEAdt92x1Kc35GYW7t
SzmXoUFg3aGafzdNZPkLErE5Y+kvjp6/3GBzu8rnaXoZs4bDsr7QaUueha0KOEcz94dc0hm38fyG
a3RkqwxIGLMg9qrnRdGbuAZGeUJl+kFMLr3waTU9bv40sghozX7iV6pZ9NY6HknE4OLejvVwj+3l
rLbiGQner64u5NVGtdnFD3275T3iuEm+dc14alTXHipS+2KvsOKFzYATU7hXQhB5hGH3HnFoF1Zm
9SwAO5intA6hm/rpFq1707hbej8HncsodakInli9RiuNsZ9Xe1vZRrhs6s7E6U3SAuRThpA/smeV
XwOMDTe+nM3EwzmJex2AsqWOOYRtyCMmX/+jmEy1Z+8rPvy8X5CNr2siekc7Zxe1QFtmP1PGlztH
k4+saSyEzVrvdQHcSDRjcWgr18VlqLuh1a0YVlpn2knfsY+cC/luGMxgR8aBHTm5FuyVO//snKqh
0RjpRcrZEVYZIRMR4MxHZ7ErUN9Iy3wGIYkEdYy77tJq2UoKZDcNHauuKDvQ6E7wzeXJcFo80TWV
InXKRNCSFjAKYi2l9uKsKRQGU9kp7x3cxoJQfgy+w/dp86LSAGMF2rxEk/fgldjkIBqRTl25ruSN
n+CmY8vetF+ddJH9Kh//I/Hsvp7FQ6m4FVHaagez0qfzaqjZe6ztSty7iDNbeFQc4IKq9h2rDqO9
l3pjZCBNfcIQISOpG1u2LxDYn9opG5potST/Gg9WtYXpLH8Q0W1FeqrUPZFgBtMWjwWIUG2E/rKs
n2i/dT3JPHs9TbJoD5QGrDOdtTxaxBKzQqPl47slH28kgJ1cKfq4MnwyO3eZpvwX1HHAuzYHXMXk
KYn51vSd8W2EoFMmveb5tjNUo9OfFTSEwzDQ5L1mAl12/GTVjM2yRNSDv/a9xImDSJP1C20yJL3Y
8AOI3koYnOo9MARwtL+9LoYdPHsFdHRdau+8Ui8meh4AU1D6hjByZjH7Fpl/FQ+1WV6BaH2mo49k
0hTFcwMvTM+2cIobc1iVETbTRkeZ0Rj3fZN+69HvEZQUWMG1sOvuZARyh9RBXaupEGfYXO2xskfv
3WycIs6qgJ2xCQbkTlnOa4wryEzSriW4tV51xH8rWFoqkSBANrLto1Tm67S7TtPZmS5vbUW63EOz
KWvHHrkgaKvzvVer+zq3i6RYx8Ns6LlJJAkht3Se+eGauu0DltC3duqcA4GJwY/BHB8wzeQzHWsW
Eh5fvrrwrGGh61pCf8TRrpHeVpNhEZhnCPkr7WwsNprUrgAS850PJBm3mMIT0S1FuGZ+RgSQwXkA
hFFgDL7bNF3drEVQhu06eUy9i4marOTVAmhNpG1m+zxA8YL3y4+CEh8ZgoD9epm3fEq7KRPzIvTP
K8AEmIFOltZRUrYXuihBwsyYzxQMmnhwOnRKNlJ9frbg0C/LnrSd4IiaK6WBYNER0AbNjxXHVaJr
FoGjBkn0Yqz6uGw6kq+o9BifgqIMYsuv1rinxiweZX8MtICdUhO/lt77BuPfJVswTzt9ZKemL3pD
UGGjIW+XHFSzWU5a1X+qarupZToRNIced5sBFkgoau9MJpNrkjm6BESC/ohC6seNDsWDRkMI60RL
KTHdMXTHVdhbfH7mqWKPQ2PNede7yIgvKBA8FpI6+d0kBeKKmO4UcLYlecaa11CspXHNMzDux8Jm
/a+qX5NbB7tFbN8z+GoUOQFnWbk66U3aGSn7ccnRj0z3Ax3GHGEyG+7TykyjnM32dibPjMvdpGJJ
z97oMfolgv6nLYt6VzsMDGqxXxo08VFTjf1z7fOlNvgYhNmL/IVTAhUE/XpoE3DjeSPNzljfywdY
MnHB5LZrkkX4NXjV96lJ9ZjDFA8NbeYv/tpxYUjrsShcNryMzb1cfM51t6g/TNCwqDGpriJIkuwi
5WH+IOh8ByDbXJOvNyek6gAgWuvHiAICcMn1wvlSkjsjRQTl7v3nUTe3+8oa6Z1vAZXdMPcmZPBz
Jfj22ejKN177St6Qcu4/sT3xdy0MLcOlwqFeoJLqIHuYxnq+dzCbv3ml++i4Lmh7nd1e4ikO1uRn
VrTkpUigzfhFw5HZ3wKnmiPSsAai/PzE3lIccQQ0IoOZ1Ew/IqEcYeEqws6yzvykv6h14pXPGfjX
6O6UscmDvi3ewVsc//tcjfrbpC8/MHvLu023tDJRKlcH2qmsO6dxVWJsiPs5WYUEuMtBpE0VXBIT
sIkLvTn3kODnGSWbjupUaYwYpkASb4/1r3GwfDDRscz4THELdWjaBncvhOHwytBITubEGGz03FNH
Ea+Z9Yi8AGGp1K9xIZevI0zHB6XLp3rO0y0uu5xK38z6rN0R0bhbmD+MrNSaaIObpd2tmJajmDuA
/aKi4jpenHX5odd+HYtuGh9Rz/VHZP3ejaIwdx+07j37OgunJ71YcR0sB3wNJY+zq7zPNPOaKDdH
7y6QTvHioDi5MUiViImtqhOnIOJOEISEwgejSNJJqzsPlj3QSs+v4nap8OOEeto5oSfFlMUb2qYm
Vsu43rWUlu3JMCLrz5vlzsCjn5ByMO7l4Gr70inTBmtTXbxwmlUvXHHTaz0v+mNVyvSgl15x1J2Z
iTft3RMouganoKHtxbs/18+ZWZTrFSFkTRhs+XAKNPiyMNfnKqG+KTiZ/aCiHCMOnUJ2K2JXZSRy
6ePwILdFvuj+RnycQIvtj11w1dEKeEdD5/CNfHpqiLyxK4mS6cnkaxzoWqar7TmgOZHFHznZ/JQZ
nLAg6jY2yC0QlkuVo1hVUpS8D1dkQBCk4SP7+EZo9ua+ZpUGgqr8hZsVd3zAizgsMlwHd8kSu7Ld
W9eq8jflza7GsDI91lu7GjFSNe2mbpfiLW2cdjekPladZlvqI6pfPS79MkOIalcawOMFodLTJX1Q
/KcHKKvlNDTBI2QRErq2nz7apqXEIPfKnSu37Arpq8swr3oZykY1T0Y+0wiqe+Z+9pvqGnVMv1sb
ic4u66kB1rZ6DJ1BOLvZaOeH2nbwRjhbinNYFVWiSmO6btptCm2U1ocJeeW9KZArnX2vHLo7DPuL
EwfZovfQfwQKmAwLjcgD+CUkzKYpxk/GzQIQPKy8frYfO5m5FaTftHa+h+i0DPIG5pmad0wf2JIi
d8R/WdMYMIBw5JyjNDrSdoP68iBz13kx/aKZ4o2qbu9A8YIwPig2TGNdK9PsugAJQ3ZOAnwJXJVB
D5uTEhHJpTOnD47dayU1cZjGwDgvvWQXMHptv2E5ipVctRPSSnFEoVDGk7SKa0GFDw72yfvVDEBl
vwXBQwFSvF8a8TRWhAC+GQY+wwb270byPob+uG0OrTO+/7PzRXZwp4YR3JBQlT0x8M9bCWFfuJzO
CdlU1W40x+1dZ7C+mrEcQGzWt50n9H3Hlz19CY2FKMRrvtjNGbzQOW0C1YLZ2CJ2csNC5UvyeULi
BvVnF92xTqLrfqmUEQ1D2d3agH0xKbI2/BjuLrksQbS1Rplk3HUM5/2aLOYgk6n2jppoVYzNVp1l
VgS7ASP4u2Mv9qGpBhGmFSdT3ZGD6RVdvi8yC8dJ5/jXVtG4FyFhPpMtp6l9bdo4zPIAAfVwp/hO
wi9lszDN9dAbdc8ohRWTYgB/CZG1zAnPDfrvYHGSfq3Yb3goiaMqCxqhkQonQc01TtZW9X1kpg+7
wGsOWpFa5A5xk7Sz2/pYpOUYabq2YkK2rB15pg2x6p5296WYRuR+mJaqvlmqqY0o4qNc6Us/XVOG
/BN5qX2TpiQmEjmG7bDTeHdHDv5JlBG9YBTyDjXGuEoqLp15fcilHtyqJauwuBfugeYoJzFrXDL6
2HWnQjfufZ+YsXEEDY4mkb2PXluSLHVxUAij928rDUJgafQqMerURlwSWG8ZhD86FLJ6oqbImzeU
p289zsSQLsm97ZDoE3ZCfZKXNh78Qt9gsQgaM1g8aa1zgAKXNqujFSImLGmBjN2tfkfEm1+6DTA6
tcur8FkiMj9et/6zLevXLx14bU56l0z0PXbhYlkJDjOT+KkgPZXF6LwjD6UFPtPdiJnZ0COENKDD
A0b6i/6gv+7csuVpGT3YmcrDQmcX1zXeCLi4EXstMm5i0JTQ1e0ombdLXUG4XeCfxR/FMej7Otlm
tcEE+vrPuWVFK2WpDo2NfmdGCvRQSg9EQAw/ZL7Ik9cU5IP4lLugbYpxCIijL1zMdaZWnUyvUQ9f
ivWs6D/Y1xjF1hZ5rr2VzbGdBPm5mRrXFyVTnPZqvrGwJjwzSj0VGpmR3iC9q9y15qhfNgbHLj+m
89aPyD+0AWfI9D0w+pvZWK0wL81nxEzwDsq2d8KFAZuR0r3QDNeE1iU4DS+BimB0nCcCdxy428pE
x5rT5NS+oaEeD+uYPw6u8QsBHvMf3kbYPdGSk2S+WblBDrlq7c+RHLVYzwYrFlrzvJBx/UsI/Bu7
jDgbaqIEaiIiFCZkk25z9lcJsN1lpYELyU+/K6ocsJAoNQBQrPOZ8AZkQ7WfpsBORKPuMP6vAL60
1bDjLM6+mqzg3HJgyVBYTodcRiEcuqTZSY03oUlcvRpOWCBCNFTZwqqTxnxUwrupSgeVhmszWBuV
Bpy9VYURYvCv20SRRzYmk56LW5PMySP/hz+qWv8XwZ1nSrE5PPwiPwVCr06rw+WKM+xHWomp31fI
cJPFhZr2UOFjMVlO5IXh6dSN54ErCXpK4ugxL1igaLNoDSZCVAxXXd4JprzCcPamwyT8216A21XN
SGGng6f675m/nRYe+Kgm5gI/pXaDBJtZp3Z6wr29kzCU3P3lQsBksYR9oMPuMupHTKZUjNv99ZCp
Byy9n2jTeeKRGyfB0j70tiCJq1k9LLeQT96/PAre1mh3s2m/FIY9XkkaKuMZJjbKaqvd57qALu4a
47CULGeDM43HVmY6yAWkpl45n3/5GMp0LqK8W79XGQycSQ4scaxDEZbS+kgdZTzOvlPF7rLOQ/Rl
b3BGTz1y9pmh6zpo1/V+Og09YBQJgZGRavYNEnYNnIUIwGTQCdgL3PbGlvUYpZuF/cQs5mBKvMy4
WI512rx77kcDLdquKlbxPhroCBwUik1cadv2ozLzdEEnV2nvndsMd55ea4eSC28ISa1aDj5JVNde
xYrkBX6Zx0uRnQbNzhI0OusHcxavViaa96I0/Lsvi8Um8+kH3Nev3zaLINfGE2Kt4GFbsLc7BYF0
0V9WCxO3wXY7LH4H5/SX1SKQloi3LXB3v/0WboULRJhFO0TFhrmoELT92Xqq3ZK46ajfzosiVU9r
5nz7y3yRwSsdeA/W5MuBMQf+MyISTvi8NR8zAhci3KboeMb0vVkuhSZN6iNIuVgyapZ07Wo2GWqu
v3wZvVR4ru1ALrsvc8ZQFu50slvOn9CVuij3/+bTqAg7Rx65lYx3cyfo7XC74XkQdn+FPddXYd55
EHQTgXr7VZQpAQil8eZ2Czkyc+HoxIsT2Bb7RE+9TJVEiPMfnR0eT08Pwz3LPel4xfUmhBggPC2C
h4cpY2JaZ3pQTdlIrvnLJMQp8/Y3y0c1lfIANdmFf/d9ZFqtIuLtl0dnEhLwSa+EG7KGIbwzteAZ
UjL7dBBXZXGbpdkSg6mh28L/gMqMF+1PE4g3XtpsTa5oRtC/O0GgCEisYqzf6Kk6CaLDcZlO8z4r
0v4BO6/5UhIXucSOzYG9DY5xP5JLTDTEX14RzrLuvsYl9fLbL0I01UT2KYKmYdXkSyU0/VansnFv
kgcUsLyO1gM+Tu/8H50kkkSyR2hMwNDFnHhLUckOdAE5fmsyM+Z5/O+GEmsIsvIWhB+X4L8ZSgbR
4J2WQ1bGSzXeQ4ba1AnjQk8sYKgnffOyU2lzVLZ1vv76MpugqGdQ21wqPUA6hts8wLgGjVygdHfh
ueeLajYjVYPLHsUayw4BLCRA4FScfZ1o2OZqSBfvqGZdJmJ0q2tUe2h7Ks/Qr7utm7+RTwzj7C7k
MuXabEfuYH+5/GCDq17cOuvsH5rcQO2vNrGfR4Q/lqgwBmnDLG++7Cugt9hvib180pnvroeun3cT
aUoH4EwPlEbLzyvaot9GlgUuI8rE2Nxg9PqhKcNIOJzSg5s7pCtfXC2B4tWwSjNPit460lDi37eL
uxxnpJQnV/MIGnXTOrYlW8fExBiBNw+nMQ+mmy+zi+8GH62/GIn6L/bObDtuI8uiv9I/AC/MQPRb
5zyQyUF0ktILVooyMU8BIDB8fW/QdpdIqqXleq56cHkghQQyEMO95+wTjPom8ccLAoRoadqgSVE4
UFY0AuSNtRzPWmwBdpL46V7NMBoGp21ENsTyO0dMmRYjHBcfsxbAq9VsA4DPUbKX1Sf5Oc4Q1nFU
mHajHNyJhazpbn2vpA5MfG+2+s4oM0YsNsBMaV9jbkivNA/dhEP75l+OGSP1EXaW08lJJ/69Htw1
1jDe9EB1F6ZKz6Ixn6yQyZq8pXVsW9OKSslFFNJdYH/BfNZHSENmY03haeXGNFJ712OIscPkfvIr
jgq2A0Or06dFGE43Fs7ORZbUj1VTJ7du2AHwgG1d1+1WTbb68n8eHEs3dHIh2SEPb4w4uUjqu76r
7wjoymBDlT5LuzEfBKNMu/EtTFc4Z6M9Ubfmla20b7bmddfYFCE9MP/jcp0w6pDN9tT2qAMhe1yp
qkK3ndWPr73Y/5gVftG25jT20671/xARVBZvvQqvv/JX29rQxW9I5hyg8x4dcEiZ/2pbG/ZvvmG7
ujMzHYXu0lD+u23t/abPv+UjhH/9L99ZF4zfLJNaGn8cHRRh+P+ka22+NqW/sy5g1XH4XHPTXOdE
/IEqmdf404bU7QGsV5DXXLoybZ5xpnfoMx85fvkkFrEzbKduS38Z4uUj/DB8RmlR5c0Dh/J2knCM
LEj1GfGnVZ8sPUX+kf+JIi4zJjV3joxGt6x6ylcbmyyxHBOzGGm99r2GLdYxzVztcTXnDfrJCb9h
W10X2ZgU9BFjBDbCr4orB6jggSxjpe/ZKYzXox0ED4lVVwDT3CetKdW2L5WHtx/dK+Kk6irJkXXn
yYCa3XFS8yFC+1cs46hDty7yHqm8L5VYgwXHFpDJCdmtm7nD/YQp/aJXJgW6om3UNfl0mPXNaA7G
ljRjmGEsNjvbYlAIj5TM/JUjynjv5mHtnYRoVbJsRp00EQ2VKY2jsaVQiDB2oc2JZlFup7sqkP0m
maTHjKcV/MHYXNk45iqgg+oEHJj60bjviYxU27Klghc1DcIwmqFALppwnGjc5JLZsFZPcK7HczCV
aP1lWPP2DyUAWkzUDjeKAb4zn4gIrK96x8i2jelKkCypWrthVRvIROVVT97EDFSDj4ewgSJhnFKt
dIPGO4tkHK7o7omGbqFdt5uoQd6Ewsaw6RbSsryjCrY2W63IUcqhU3RLBzuH4gwL7ThJtKWjwGot
SDCU5Qq9LeYSV+U7sL9sfkPV+Ruz7/t139Iagg2pws1otjoPOqxYxQxK7S9eEOuXCaDrJnV4Gzdp
EKN+LezxkhPQam7QiTrbrhyqT0YhoyMbn+yp1KHNBLqiuVFpYUt6SxTqK1N6N4C35apjmz7rCUgb
mKV4DBpjMBQd34xSIY2HdeRJcTM4NciqQHLyx9mHAIKdwIJWcPrJzSwQYE7UZd/0RCv3NAPMfZvD
S3MdL/jC2wCNi3wJ8TXIFXussWlVug3b2nwIsrjb90hbN2A40HCIImg+4dx9Rp6ordTIOkk6IcVg
3oB4T13MojuLN08sQ9c3rnI3sw9p5CBJRxKzVU3kBguHGGcD1bIZLhoz1yw03/UDjDp5qn19+pq1
ebCCqj+e6Ujmu2CCMbnUEAAmC6qhFsUKrbkZy6E41Q7KrEVLEXleL2POFzBaVkYUlL+7IfXVXhPF
HohS+NjWM1AN9292n9p0D5oJvBc6km1bAtGUXmB3C8dO9TsnqrvlCDRTbMrCNklOcwIjQHEA+wBP
QnUj80DAaNazPwojHfe1IChymKGo2DQE0r/2OdFje0UAQL90IN/s5swLpMjmhcLUI9UCh8NpKIaV
UKYn0xUmWr5HTDZ1VHXubd+AROKyQNe78T9irjeBzJdveVysYiwy8XP7vTTL9LBK/kzMdR+V3/74
Lwxrl+LbD37xr8XRM34zTCx8OPUQab1KsP728fGfiDK3dUqAFLM91r+/lkbb/I3fMIA44wcBvzwH
vv3l6rP542xHN7BwzmHN/0DNZekzu/i7dRE8LGsvlGU+A5/rQ6RtLcOOpoMod5rXwMoZo/KTSOFi
kQyH4Sc2naceSfV1plVUH7rqKQsdba/33sksOwBc+RSl9Jnt/E4AzbrNOv3sBHoYzw62ZFPavb+a
Os3aS8K/ljbC1w0TLe9G450q6OALczBu0TbIi7Dya7pE15bWb4O2ClatREnS9Tl1c2bPhZLxS6d3
8SnnOS4R5GKTKgAA6Ro74cFh4FM4PcL5uHWNxloI2V9AFc4SWfgzNlBI2cYvTUa7NrfIE/NK/+RZ
A6ILj25ZWLyItKD+p+4DvOoLGzgVgQjX3Tjd2jSt9JCfkgmRqVF8GSvENASVPTtteoAw9MyChDO/
2dBnz5Yyj6zHoCZ8TNLR7fVGrMsmQPSp+SejtZ5SlV08HZOQHvb3ukyv5yfQ5jim7DR7SYgKYNmj
bWxlY7myWL3RTzB7ql6BtevvfU44+GTckK2veO6DVGyNyN6F4XhMO7PcT1kWL7W+4cGgILad+GBG
YMCGdHhwo/G+r+ynyEoP4ZBdZJ1cysk5eQAH3IVrN2ubG+qR7pTteGtnfFeoZTa14Fyr2elhstFB
4UNnxjZDeC4lD4oU5oB+q5x9FTrnsFSwDdKwz7S0S9ehNj/LKL90GCoX+jgRSdMjop6vhUSIvGCU
WJwUb1uz34LuOGLuYcJW+rHyEGGrNHqxMn7MMeJrkJRHky9n55fA3ihg14uS7cAUEC+WtS4sLGGh
Vm64EHupBNKpDRfQSQ7lSFifXUPfd4YHoEWrYSxoLUQY0YMyvhQK01dmDs9+OR1ZWOJlEiEpSmvv
KR70r35t3QiAhksXNysr9m5yOon+Qj1MtbOL4woQlbR2IRSmhab7+IJa0CtdNx1dWHtrxNXaUliG
haeHkTAgK0dZmFswDvQzSZXPwqLEkg8cbtowOxieeqhl92AP2UtOwvJSd8t2he7iAUo49JK4xUxm
lmI9uWwoDSOOaXnz3I3CZT9mPyEmpldoO6fKsb1NO/8e97kg85yhaLlPsSfHnTswHDVjOFGNqb4Q
9iSWXhLhG9QChUifYZcNITWl2naoudIYqb1RHerSUfsmp8Y7KE27SaMxW9dTld8UWjVu9ChT8Atr
apVaZj1jFfoykgVzZfgpbv/FANjThv0AG28l8hqRPAExF9IoqV4DY8ncLXuu4kzf6IzUy6UHaEMw
AikSs0JCMC3SL9IaFfLBbD1EWM8Q66+qdpTr2gbNsJIAyOk1DzI8+OwiF65XnzItui1KxCu9Zp9B
qoUgnxwHkZFzGYpRPhfQoHkrkwjCWL3wkVotqrlwmM89SOQXs4+MYnlYMPxpvT+j66wWTZ1XdG3w
BA2mgfoJnRafIoA7xTDE0qevBtP2b2wdGNxgMujG1HvyNPfUmXW/D5R8gYxxtN308N2i8wNV7swa
fzuLC5NCKrZ+xB4cs96xyOPEBbTTpyWqJ21OtqxJMfSHU+zU11MATvjnV2Pl+XC1OZreQsQImvA9
252+Xle4o1fsQl71FbuZA1L9CN8FE/rPr/Q2XBXNMvFMFoU1LqajaX5dvb6TGveUkq0kqEqEd+lF
zIDPeTpOjH5cWs2iKff8nf4LQMJ7k/vrNZHmupw7kUV5755laBGa6zdBsRtbJ0Ldoh5K+tRLzaJE
ojlAa7nfLJuOsmF2+/ntWm8DC/+6X2DyuofL0YARwZP/7n4rcn0mFLzFrslpDCVl7t+iasP70ehH
cFzpThfDc4+jfpP2Crc3La+VFIgm5Wx/YYccFtOxCwH2TJazEyKnNt1xpvP7Y+8yffuuScscF2hd
JteFKzc5xrUhD8+6E7GnH+xT52fAsMtSbB0HBTEoHpdiLtPDz+/0B0PIQj5uOkR36Bx830UqmLQh
8xLw4A4dy8Yu9VtdTLf5RBv6F9f50RO1DWveWtGdoNDw9omK3iCizZ/HKr3mfTNgtDZiItDB6SwK
V2Ab9dPrlsriXabGW/Q9+V0UsobaU/hSK+bleauSpGwgDHM4EnWIlq7vHiCOniyptpHPdA//LF+G
YeRu68EcnkLHHLec8bBixmN87FC838OqOw9y9gabsX1oYx80PSKjo13EL0GMQKtIYejM/YztoCXI
EMlrDrvN1AJKGSprF43OLooQz4XYipF/DsfUm1Nru+nWG2uIzCZ/tvC1L9JJx6WHLfkXD/IHM4xl
U6Oh3gs2xHmfgUGmdlnb6GZ3U2+8bicGZjaMf+5CA9j/8y+NHfb7+YXIUtYpnzQ84Zjzf//uLZAm
UnnKpcUOaNm93cQHrAS/mDBf36R3MyYkFiSJ81+F6b+7RhzVNEagNexKysibJqbhZwfT8zzTx+gx
KWQEh9S0d6iUTuDForVXACsbgkcO+199VxXoFhUaTkJ8diphEQetToNoJP/QCF8mUgzWnOfTXWZR
7E0cq6ddMzVXGaQ8jEu/+3ihFyhJwj1t2nGZUT5fGAbCzVoQ+4tXmNaPqM1tN1SQ3Mz4xSkYgnWc
XtMmAccbjkvfTdigovQYHKOi0oTfSOntPWy+iErxdPzFd/KDN5bvgsALKnJgaxzz7ZdSmNiTyzEv
dkbGQUFFebyMyVNd0J7nniOeAB21ZJWN/il3XFJWKaAsEA+DO2IsB2mx1tyi2/QBZfnWNcpVF+lP
fVKBXsK8iSXSPQUdpR366nQvzGTlSGYi8MMl4YPjmXj0Z3QHi9iLPwGdZleFQ3sptWGbRjo0BB5T
BU8CWna/FVV/H3IMXiSS8WlXs37fVdgENJu4mCATc9/4DBdZXf/8If3gJWHNmP9HFASnt3fPqKcu
RoyBKna9X6zY4mAp6fk4NnWeoAp/8Y0Y7xJIXlcLypn4fh08Of6Hd7K2LXJj7K7YIXMuABs25Qo4
1AEH2w6sbIxnlyE5UWlZKJNpKknYAYbZNWgx2Idl4NKoEhUeelWvhTuhis5QGhWj/7VJjSuwAzfk
STbLiE7V7B63VlbVPGN4uR+y8Zh782LMMAut9IKSnl0qCvVk0q/rroBrXBInH7dr1RLY1/KVvh4v
J3uwaIbxg0KmtGhQuiYo+jZV0EGxowO8H/zh9vUQFBQk0fdtWiLc7x/iloOkj3lhOdUc9ZypJ6Qh
hD9mC4qU6sFM0ahr8cGam3CG16HDRuU8/42W828AyjAgq05tDFs26/k1agYHMVb/4IbzAcJJiVZz
K22Z1eyWiAcGJEZByKv4aak5TzUaCGzqQX0lnOFZtoQCdjzgJIuvY4szixjYituZ/ZRE6h6oH9QK
JDGEv0BvSA5TDmMEmyjHnzY7cCje5gErC2RJBiZvh0uDLDOcL1HTF4fUcE6qUSsLDf5yPhjR+iA5
tpbl0Wdnn7X2kylRvvxi5P7g9Wav4zgCkg4jSn+3TmajldQmru1d443PRaPuG511T3HMQk6brOb9
1+tRu2yFsYFIzno4v/NF1G7GvukXdcKv1Tmy/bZI1iIVK19Jy1tlbQjQ0fQLlBPduEMuonFAS+EN
hMj46yILn2vUxteVhME5hayL6PnFVcFcvpw862RqzDFJO57JakCFJRG3unrcLYcQxVXms7MOORiy
HkZIq/EKs832ku6hVcyg0mzvpc+RVACswS18bzsddk1q3+tYptaq7qcjoPUHZK20TVHYLpxyfHYb
sAmyau89Tgc7oklPikWEQ2b3AM3ldt7Nt2jF/lxf/9N3+kXfCT6ozZ7t/7dLXhOAcXmOuuaPtm3e
lNj+/M2/Smyu+I1V3DUMxrDFJkWwoP+FyvJmR6WLBZI50p07U8b3RTb2GBYsNs/ROW2YDPt/Fdmg
o8HSRXnlCoMK3D8ptH18vQxvbmU5BtM2n+7dyiCs0dWQFVTo+7KXqAzFViO8B+QKVO/vns4PjoI/
uhKnJV5hTjBAH95dKSvswp4GgyuZrLS5Xn2pihLiahB1y39+Ja4hKB/iBQU7+nZHELYaIWxVWu3a
PiV9p9NvGpVz+EZ4/Y8v5Fu+SZ+Qy6FnfrdXU15miFJOFcK69CXN0hcgSi8J///vXIZjguHxjX/4
jlqiSRuKRBXNbWpCgqzpBV0HSjoD880/v5RLy9VnS+X5xvvzeliRCVbCqt2pIIcIjphvEZSmfyWL
5Bc39XFLwgGddqjJ90Qd+f0+11O5r7UC63g0k7NoDdzTZDkb2niuFMfEn9/WvEi83VRzMYtii0cd
QuAreTsiNHCYvJtltROAxVceh9hd4lMFKbX4os+1vdiWhMGMQfvvPE/2QZYAb+iScPv2wkBvOzOL
imoHvxvAjuRE5AgNq2LC3/38HufB9uEeHc9kVqAewVv99lJTl3QjKr5qp3UghPKuAhRt6sGnn1/l
B2+xTwvt/67ClPX9EYgaBZWcLuMqaKePphzOKmdzUMh/79F9d6V3j65P86hUBVci1nikBJBcJogl
bG1+9XoZH1oNgqgvk/O+jgZRfDiKA0gIwBE06a7F7bxwaGUvWlA0KJLspzr2tJ1mVWqBWtDcOCTr
LEPZ/uLUB5f7w7eHk4NIPAH0zsYu/26ElrgyyGeiOVgps1whXqZcRkF/uJ3sfFyLQId1JKRB1dtx
djoxV6sks8TaqiF6qRoPFNphb1j7A1tRWRb9M1QvoCVJYO05Ns3Aw/RlpBCxDydDXSMGJr+imjBF
mIJmRVnxI6Rm5Ws9ZRPcsWghO6/zu1EK8zH1KODT/kfdm8N663Oq3eBKMJeOhdj2Ca9U6g0uhcyx
0/JFWgz+CiqXvW9bAMmAFIt1iw/vU6sl9oF6Sv8MSZr+AK7ag3KpcIyJXR57v6FvH3nI9miMZPrX
JJ1Raw2fRzOFfckDbhrqR7UpRVjdhCb4ptaxKQMpawbkkXIi0MpCqtm6gaw2NRYWJLU0MEh40ZYk
heaQmJg788RrMUwVKGln6FEUwotzXVYhUDVsIcHEtkusYNbBzkHHJXIqjwaEvZWf1/GW5pMGmkw3
H8kHdI5DaCRoesuMvXKK4KCxqs+1m5uPAfdOegj8ps9VbncTn0mBXYu8im2fZREKvBhcG54dgbTZ
uUE2e/S1Jr/TtLj9EvBojlFSVzdul7zoBt9pl7jmY+7HL0PTB584pJf7fp6dkSWA/qP2nm5kpiOp
cARc7VsUGsM9IS72nkWFmqvK461C7TvLSuIIx0dXHHBT+Bbw+TA+hVYlbhJC2V9cTRgno0x4iF3m
FCsTGZ4PPIA3L2tC+wAeHvYhdnSiiHkIQRcleMmwuOV1FT5gCeWWQi9Ov5CnwSpfc0oOnAgZddaq
clqWk3SzbVyYeoU1TFVi5ZJ0AWO50sTaNBSIuIIoTkoQGDmuCM6aHn3S2R5gh+UvJo7jA/c4rouW
yRuqBBwGevznkpf7AU8+48eROvpgaTscBGDlqXLTDbm4Iv6L3psw+QraAO45gsgKuQnJPdoSpYI4
N5xjVpWtT7R3bFZZ+P/+FtEuohEn60kuaUkHUlswuckF6J62EQXvkeuVcK9jfNlbOIXDfS+Feprk
lG5RfrYZ6kZpxoTCWs60nhKAbgtS/RCbuENqfJ0ETiVz4t2y4YAbq6x3mt8V3rfPYWI7R2/MmMaH
Wckv6VQeXH3GfhNQri1JBbEPKFXTL3Vogk+cSY9yoCKXyuQFF524orZuHfggxsYIkQpqY4PEJiJe
5YQBeuaSUmtINL6hzmL17axZFuNLdDRoLD7hKOvSFezw6A/iDJ3Z208IkhtBPrKN7qlqRrW18jIn
gwRnNGYKv3htzzXBzIbSWkIsELpgeP2j7aSHcgZaQG3u2lJ97aKRqllBAGUXgD1gNfbuXkmXRsHH
ItBXXSvSy/AW8Z7bqBsWZuWlj75RTUdKzJt8ol0bThSflrQgyfRKiZpZIHxhUDMrDrcR3rlVAdz/
xmJfu6k13vq0y0aUTBX1ySYZ15Nkdsv7FuLjvPRXNvdt5sklBpZ34/eJc8mGxr+zVGuciLA0HhJy
Gw9Dx4hKmVC/dIJ2qj63QVXB7aP94DXK/VrctJQEnhtNktwSNsw5kZ36d4ZL8Rje9AW3n7+SkvnD
jTTvDkT/DN+TIwAEMsAXDtbVu6BM5ZXRd8xkr5u9Tsh6m+l0fpIRLU9OTurK7bm0LEsJJ8Nvl/Tq
++fIKfZVgWwsBOjOCEYMJuPsxqIlvIl6y+dLyKsb9MZs7UuzPEK/YjD1dYSTJzfsZerxdGKI+HCr
OmP9Ouv2Ufy5TX3jD71ntlLzGHFoEJ9SyE2nxBnCjUIVyxzHZmahaa1zSkJngySYXOFS4me1JmbE
tgReOLnl7/HAE5q8oFgNukcAuNb0y45vOFlkugQRymrwoGjKUe8oikMwdfld0zH3aCGzRy946VMg
CCslym5jobuipQCYFOus/lUYXYuBkx5IWnY3Ptk9O/QsMDUj2gWgQrRrBBY3VmypJy1JkNoMUXsd
JNNjrFv9I75zajhjGW/tyXB2E0l86yIisoz8quA2Sz97tcxXsRW9lMjC8UfHv/M+n6XSwx0IJW0d
hZAKYaVW4NEbcpbKMdwyuX/VnBJgpMeih9Hb3mtxlJ3rgplXUuA/67lvPGDcqsolVVkCHF4nWVrQ
1WbiO9hw/EM045KsxbqNGxtWeLfLTceW2yISC9OIKgqWjUgAlmQZk1nCObNmiCQiXxrkwewLMIli
4VcejI5UolYbVY1WMKtwzxGnUKOBd4K+BtOUm783uZkT5WPlB8y9erUs/a4+WFnTrTojJxlrFZC8
5rnHsTeHfGLxyahSulTbCOA2gRqv9DSJtK1Nnlt0gCtrqYFKdKD8g6062pGB2wFlAIgvZOcCFJXe
SzMmETY6leZ/VA4qcSMOPQptXmUssfhT4bJqR1/XdJXwxAH4BQ7fUuK6LVwPNkCCYbZbUqlO1m0V
SZvOUofdkLmn+eKnegrvbsg+9YkFRr0yXGqF7O9tBCBz17iYBRc4cL7afrerkgQ8zwhiBLxitDHn
VjMTh7qjwKRdGxblllXrobYi2Gbc8p6a1qJMGszjmd/uzLprySQKLojC0rWHAXltoiMGtlgbT3lr
DqeONRo2S0h8HQKsjhJxZk0nXtfwOcw8oyNGiOJT5mGTTDJN28eDo/sbL8yZ32yX6Rs7cbfkwGb3
i54cBaj33PAuRYSSL31E5duf7/GtD5vReUNsmJYD6Amk9vtTYDXEJUryLt1FeW4fcBnkLyWMP0hl
LaqInAoZW6sMtluCK81oTwo5Hh6sqLpBnG8Cvc2xn5TFwTdrrH+kwS6auELylsGuONpmTBkNpSrE
UKQHrarjatFSXd+F6B621sBJaW17c4APXd6L5doTaVP8Zetrhnc3BmhdF2QyZGc9jpMvr3NgUaCz
XfYY3n7V+Xwtjb85Vgn2ET4nKkRNJqrKdwcenLXg+Ro929VsJvD29oquXKejqJTsmV7huaOlgSg0
J/ZYqaAcyuTnHFuStmMk9L86N7/l9FOkmT/PLGX2KBhRe3hXc/CAPTIf8Hlkbpw7fTzKlPUFLOOl
yLr7AP/B5uej4cNBncGAyosrGZxN8BC+PfE1tnLysK+ynarZkBYBTQujYGtCY6c8EjpZ7n9+PeNH
o0/3HCTR5NtbhD68vWAh2eyhRMiYXGsEtMyYQPuaQkG2ZGARCkj2X8NYcx2/v31dgvtyMlzSK5HC
YGPUlkGaOUiIwBEPzd8F0efhv38MGvtwzsZn5PomBWneEJ7Lu+fRwgxwq9iIdzAt462jheWxApvz
i3fwQ8WCq1CoMF3Ls02a7u/Og13cKagxZbxzbXauOBu0ZVGh5a5NmFI4GUtrMRKeeYqAhz39/Asw
P56H2R+A56dlRGuPGvLbL4C4MBKi4UfsbJCYwS4j3+pKCwLxJe/Yl8K1csYbQejjGQnwORVj/aJV
zkz/UE64bEsafvNkh76nzjofnzjEsw1oAQm5IhTgAIrmG5KUoN1rAeagPysu/6lX/6peTRWNuen/
r1ef/uj/6zOI1zel6j9/6V9qUJ9p3/fmSuNfos+/S9XiN8/VTdulMuHDonARp/ytB3V+Y7XwHaon
nmH5rkeh5u9StQ78T1iYJOjbzOlN/0gT+mFemBtAnoPuRmdycN+rewzl1krXw3JP/CJOqLQIIXLK
vjpNGU247x7ND4rVHyY9ruWLWVJAQct4DbH4vsylGl2bAGgVe8/qjdOkRuOUdJY4jzyBq7qGu/Tz
63143WkAQEeEoMjrLj7MeVKzTA+vPNfLOdwhz6zIX0sGdtvtQNGGDp9rra2BHWMPw+Xh5xf/sKQQ
mEFR3mbGpUCKsvft+15rOtCARhb7id3VNywmlIUyQ/lXozEN96jyxJld9q9u+QeP2OFp0XOc51Nv
HjbfP+K2aRPZ+16+ZyEbbtMsar/Rl5zNHTEI/lCHYvjz2/xwQddgkHI5Ri8SsfdF4ETHtY4PWOwi
LSiPnl+xN4lmRr1vaV8sWrGff34948NzpXeDwIelQvBwP0g5xsbQpzAY1A5vBATGDkOHeTNNtU4x
sbfZD5EFZxCgVdgA1VLjvlZOcS6qyuuXkZtOHOa8xrtvRxNBoFROBxWyiporYxDD02j6vxgFjveD
z0u/nnff5tvkZZ9Xvu/kLUUu2EznbbfDsRTaDxqHjeDYhJleb8KSnVxew/06EFE+ZvgcWsd44B0c
7zXBbgC1p+se2IxZ+xymyCW0Ggndyc0YS03AiTMnZx7WM1GcB0UERr4upDJOuanzHOrUgU/b4b9l
Hy5jE1OuOfmbyhmME45ITa47T2eZJQz5ntIYAQ3AIiB8SQjTX31lceR3seOpNRUW6HGc74dbINaE
YMScLsSMgNAeE8I3OKtIUzLkAurvBWweeGczOCAyjD8YpZjBOYTEyXDd2hD579Bj9lcFGlLSmJ0E
AS9idVAX80SAQYT3dFDNcKv1lGlFWgNkGIK6+twlJuReqVt7F9BWvQSGUH32c0vd6hwE6MnXgAoI
cUpIADSkcyHue7gvZWaYC+xHFSiGdrjXas14ALHhr+IpdqBqOCbGj1EM2Klbs0OqbJQIDQNnuO9s
yZ1WKaeDHKEEUeQFoR8mGaf4bPyeckbHc/Qn0jfIdTQeOsGXNlGvOEPidS6uRqkwDtmK1xZAiQ0H
4RYi3KBRv3wtav05VqMktDpQyHHfXcfp0HzLEronnJi4WXPEcrptepWBhpBEaqEqDuJ8n9YglluQ
DMJ/Rc5FjxGq5jM+TspdbQraZ52PNuNEFa59KRsiU6KQjMSwpmQnqD2fq4y02AVitFnqQZ9yaZO2
fpQEpxGgg+cYSuNY9SvlmjxS3m7QokPCqSgs06neqE7yJZFnbpGMmnDM6Kv5Xucz1MIPKaC8Pn97
aLHrdj5099QjCtHXoobsGKGfXn+GSMVimY96wrwxRTuNe72LvFat+lCITQcLG+jV/Hq4bUo7q2mS
IDgajeIMrZq+W6X14It72ocGVRSse2hu2gxU16mt3Qb6Dogkc/hUuQXcZZptQ6A2xB+PgOU0fqHI
YgOgrdF6nKdD0pijQ0O2u7YddYS1K+jNY3BP4JtDbbl08EQVUdcGV+Ykxs+0o/pvatRqWKxkPcS3
/aiZ/WPD44+2TYGzrTEjcJmTDohF8xVxz3pKRdoh/cEOmwegS9EsFYRpgV1wI6xsWcMG3WPYg5Lg
J9bJ8csONmW/C8Q4HNsQE7ibd+UyqqBTAWYaT7aTuksoqcYT6Ld6VUWjizJ5MG40N2rve5TZIRVZ
5Xxp7VTYjK+mt5ahiIej8jS1s0nKyFGomSXx1diKyfoJv5HORuoGUMBDEUfuqdILMSudgYDDk8r5
woe5hTOxPd4W1dR+E4jqelzFVLpXDG5xsANwhis6WY1AlOMFZ6to8Lsbmv17G4U0HWR9KQyPZLeM
Xv+uhkE3o3EtBh1gQ4bUmDpkRhj8A8yPbrhnmWMsmwFb352rBazSszYG01n12TFacc7HCAKwh4oE
LItSWByRj5+HiL1FZdMioH9MlUKl/QXrYEgCjMuEWZrpQ0JM7yMtCF4sMTrWPtCxVMaeZcGgEdB/
hKCexjJaPrhEGhBjUKwabiPcGFbuOwcnm3TxODWV8SWXmjbtp8ju/L1FnCLIGaNqho1FDiuSJ9Oy
vk6hcty1LJARiyq46rUqvJVNEu1DuO5eFIEabOUF6Ok8+8fGuckFdcmO5zTAIgHLWhnxQZSV+aXT
gq5fkqCtX1cCMKrpws8h/7zfUz3R0BD1tbHkvfSOdlBKn2K6WdwM5IejLLXNcx751aocGhIJqCb1
K5saAvlMkMLUIreC4oQ53P6aGRY/X7Fiyd+pW5vBV+H3sVxwTA3KzeSXMQzHMO2objapdpXj++PR
5QQWTK0TPo2eX+5iu/BvMJrga+eWtp5RyXQ5kun5GW01e5GqnWFTc809NRRfaw0TYY0cDRhnZGeh
PEm/GfdolPyThlvuLMG6kUYIbe+bnhGu5OBBAW7rTgyaumOkNCG4iXDQ5qHUhUVEcMacxmQK5tLa
hWC4SAR/jsLptIVCK67of1nWMssE8yBUfj6T56PJjCubfxGlBUNwsDhWuRli31Vopsz3UsndGCnm
QU5kTbOlIe5fiYqTcYK4I5srhUxaOJ+HW0IdeZcc0h62rw2HEjvS1gom+zKNCRP+6xToRR0GXI9u
CUOfyl90O/MZMTpVvX0FaFmHf+pQpZGt1nwrwM/hobckI8LEjHJBejjcNsQJUlx2YuBCI2EOEQ0h
VBWHeOSIsv3zYxkF0sptHSXsJAJNY/nyaHQe64zysBq74bZV7H1zsLUAFrNiPJi96cKC6MbcHq4p
8ZmgyKQoP/dmXUXYeBWfOs7nyhO8Jy5ZoE/z7u26yhpWizmUBAh1FNYAOoFNKM8D6WG7hy5tknpJ
nvr4KdBK57MbGUyso9QIJagkuNUUjm/DkmGED703YRwq9cy9sifLJywH08CnDFrsAUSS9tLKWmxx
PFPQ5zOzy4k1T5zNAfwOGl3JSl6LluaVnKtg4Vz62EjPTic+STw/URKPSJ5yRpb1rvLBzeaSqepT
MH+jSWLxNXX53F2jwnjSDHC4i9acdCqNDg0IQuoxe+qzqsJ2ZsAxW8tPZFZq3SflDhnawxjeQuTf
Z6kvcLeklZigu/lhPcabMY210Pg98dktU8/uW7iMBtuNTC+ddazbAXlrWR5DSQHj2rsk4P0ve+e1
HDlybt0nwkQCSLjLv1Ce3jf7BkG2QcKbhH/6s8Dp0enpOZr5da8LKaSIJqtYBSQ+s/faRIZTg3iW
EudMturaLrqBAAk17/hPs52kE5zzdKmv+Pqb+4qF+imDK/lpMoLkbHT4cXDT8uiZ/eIYs9LbzBNR
Fnk/OvwdABRLQVKy8AJS5XUUNoV9B/Y22dpYBfemiLHbIOvdsAVqTtXQYdbucvO+lBwxBFp0LXhB
GChmRkXSuUX23Uiks/eHKjpCEyqIGW4Y8HEHjqhByu9ly1gjZ9AxyfHEdU1h0DcCsmUtYHzOw3YQ
RejquThOPewmauPoAWjUvE95iG7TRhFULyWOm05eQV8p7/i2eS6XU37myQfRAhwP1nOU1X7h7jAB
XPVQijeMEucbMdfxU43f6LWtLPu6Qr1UhVjeKSAn1kFBXgKhvLUL857KjwhiUnW/O27kIDMlwXn1
JwWpKDelN8rIPxrp8s1pXL4QCe4726NTG9W26AWUSyqCoQ4NnsB6M/fDeoIowQnB84rTEE/4Rd9Y
xsm156a+0hnQqk2hOG0St+WKXFhpY7ObcqVv52xMEXpTdv9DK752HX8awDJ9peFgFo1PVVi/tv0E
L6UBTzwkNM5H0T9M0OLatfD9+3btL90PhlPGXevkWzBAtX+ZegWR6vq06upjXrocxj1DucdGt4Tk
yMmsLsCY07p8HId//7p/af15XcbLSDToTMlK+KXroiXP7RTzPPSt3GW8iTap0FM+AehdsQdVUc73
yBM4i5thrXL//tX/aipCsmPRFXOD8yZ+nTOSXsP0xHSr44grHOSs31qP/nrqpp7mtO+gF69A75a2
ZK28MZFxuH+8hf9O7P5hYoemmW/j3w/swrccS2tb/jmI9fef+jGxMyGYMEORyEgty2EIxy/8MbGj
kf9NinUqJwWyoo/FxR8TOxzcpod/G5McmoeP6daPiZ1t/caAzcdQw9JjRZ+Y/4m49FcjAHM6TCzw
9VzPxg5grSSXnycKHQky9Vr2XJcjYqUBrScsTTuFEJV543BH9M58TqehhA7Nwu61q+TwxCk4IXAM
yh8EnX87uP91HrO+G4l6kvASZm0IAX9Z5ciShL1A9cO11ZQmQoiFrXvvVS44r6GrArzMsn/1gDEk
m7bwOd+adO0fo0V7MmQnU34Nuk7c8DsUTsw8N58Wx/DNw+w60Tdzxrq6/+n7/j+mkB8C0p/Ovo93
7DJxhQDseAJPxZ8/P5l4iu927q7tCaYCIrglfxqY49n7zpsBJQ90Uuk2IfcKWLRLQj05evYB/w/9
NcOR7quatDZ5BtcOVPWkGgD0KipGDzdWvIvXYJOsD86FDpTerjuwZ62aiwwlCkp0bbhXSUsZefj7
v+qXg5Y/yltFwHwR7koe+FU16zFzobXI9TVTzeC5in3OHXCFXBp1SZE3Tm3wUEdm/g9rjV/Gx/TX
nNhoqlGcivW/1rf103TLEVMsax3TPPiMVdlW9telBr/nR+r57//AX070j1difsYoF913wET1z69U
sxZZGuAm137NAhMJFFVt1PlAuLJa7QR5sUsI1dyvwtR2xuKfLppf1je8PBeKhTuNQafL6fDLy3ue
nZDjTSysx1ztrUgxFmf5+h6cpdCAA0HizIKv/jDmDYjiJqu8b10e6BMiC3k5uXYrQntMK0ijBM88
2W1t2VsFFv9bTbGwZTJeeCHAHdkeHUxk/e+Pg39/m/71iwK+y7GB1tmS3KvrI+unL0q4vVM6TsTm
vY8AMbYdIwLTwL4hN+QRlPEZYUr2Tk9aX05Lo/Yu2eoJMpjB+94RolaFs4q9UFbp8C3B6fGV3GDl
/YNgE8sf7+LnWxNxPvtg0gvwVBHX7tl/fpfgVxMBo9S+wiFeR4G/7QK1EIO2clY6PB1hOzXibihm
sGBKKS9szZJ5S1sfcgmuJcub4r7OHVQFXj7GLyNxCCcGBrjFnKZ+clfsS4QsKOw/WDBJZzN/jFJd
Xo8rLIYgYBZroMMZmH7QZCyMb0cH8s69lca38Vza0ybvsZvjDXrsPpg07oqnMZPZ4mxAkbhsxOin
l/mKsoFRJM9qxdssH6SbUShZANUHgGP4KwtnXLE45gggB17bl1o33UMvDNgCQMG9faSb/iQjy3ps
lDlmh8gzYO5A4KAlt1cST0J60ud+xfPUtbZOWVXWJ7MJ8q/JULvc9yvSh5HuRHTYCvppV+TPzOdw
MNmW3DQoTndybJu9+UEJyh0P1/wwxshdsNNEu0LbjDpZx6vIgDJkmlV35FFjgVNYMUR+5+WfQB8r
9MpB/eDYHbiiIDWsvXaL5c0HYrnTYkqX/QAXcG9Mk3izVvCR/mAgLR88pPKDjTStmCR7BSbN8QA7
qV0xSjm7/iNze4dsqJWy5H4Ql4hgQLHlRSNw2A8mE1DTKLQ/SE0tzCZkBbO4G1eQU4Ilka78g+9E
qDKsp4l50iU7gCWP7vqx6YpiMyf5XLZfVaTw1L7q0Zi8ggFQy1FefbHmIu3sdtN3fV+La3Jgimw6
B+QaH4aAgeCpIJ6x3nwkQQu6jlM621SUPd8BLABkQhNfV+H7W5L+eB52ZEs3O5eEJRG2eWdGN6ph
/Vcds9mjd0B8EXSXru5srqiRQItVysWzcA/9IY1uBm4d9roNGxYuODsjeZYxZhuspEviWHfTkLih
ERE05pCNAkgqhETCsAIA4hjtx9xjO6AjqoK9U2IrDv2FORaBvdmK+lRrRT5oQq2YKRiw8as48b8b
/eABJxSV1R0SND3+tQN1iEw5m6QCJw1L8quW+aix47SwEmNFAEEEELLZozMqaXZzdDZH5vNFHeKS
ZuBP1AMBR23SMPvha7VejLqgfbdtN8OQnhXCuGFMazB96MryhZlzUJzsNujyXaY6937pO5jgoKks
kywqBY2bzGkQZoeoHUAu8zC2z2m8WNm+x8tXkoaQxwv5fdMShH7KTPuq8BFk7wxulXYbmSbYXHZa
+TaO7LjfemjfwIR91OjlktrLtzxjgbHFVJbDXgcX2ZxMqE3HGHKxG1pZBtwiqZII6k2EohTaQx3c
QvNNZWgnTbpsijpdjAt6P7k36yim2VeBV+/MWSE1VolJvhYDWgXWiX+HriVZcwhJlmC/wXhsQTGf
YPIu52o2Ngn3kXVtLiW7C/Rd2LMf55yEzWu3DtBWlUHTXTl9ySMp1si6VhocQpB9lCizfCUUnSF3
Mxe0QHp0luTC7OLuUaYWa5ApYsLhm1y8xDVOnr3T7sKApCC0niGIDYc+9Mdohzyjec3HkcoijdPh
QTvu+F63Cku0h6SBPZFDE1n6Eb/Hyat02n9so9CV2vLuY7Nldgb/ggwFFMmdOTPdHdCIJseWuKDx
VHoxq7yPUU4pmvXiTNNGMwXTdMLTLFmgiGYF3Kmx5I1VmkP3gidY8Mzql6u74JRst+gvJtBlOois
2xTJbXaPHTGQp0mmLFk6gnApPtU83eICxRpYjQUvXVULc6HJKrrlAP58/ePXRdrI+cT7qguTkXvJ
X9GTcQtbBlgno+Ns4Nap8zhL7srW45Zve6qC35ckcHRLddOYcsb6addK8HWP7dRfFWyAiFMWfTPt
kWwKMn8Hkuz41rmZGJKaHCBTYK51clcWrIjt4OwPCSncPko4ros5dt/GEt75ZmrT+d7uJqEvmH+y
oqsI3UkffJ4WLCKEed0EcfOKKgXiiZIqsc6MwYP+IsKRNmzn1mvYUnizfajBlWSh8Jr5C34r53bq
taiOjZiH7GWE/6ePRWQU3+clWM+QhGimLX0AIpTEmtcka7cIXgycAPtirONmg6Ku2c3tqO6TqtMX
QQFTfOvgco859kDVYCe3GOqmxhDD4im5TRYjsoOTLCuz+VZwIM9nLHzcG+N6Yu9SB9nAfhqWYcdD
ZmwuzLa33DAKUL/zpLUH8pDAG31GJh48GjNl+nkJOiK+O13OGiWu6Q2nZLT4VRM5oQvpbTFIpZqv
heybDArMUg1DdzXNXo5MGxOsD9ZdFtOAbnUkeCLMhKmXQ02uVgVHY5KXyLHXoKSmLIaLeEbJHpL0
VahHKhFm1KwKicTzEj1sMly+oB7HwW94CszNQx43ZvLJrBhrDpuFCmx+qjsbnT5LGwYTyoOTfjai
enwH7WcMYe6B5z0l6KbuJphvy6FlOUYi1rISGxOrS+1b8hAAOxVuTT5TUw/CvZJQoibSz9JR70bF
um+Hmpw1bLvA3YdxoQl6m+yp3Q655bcH1pZc/ZmcSCWcoeNCCQdx2bwgSUKnrUDZcTsk694Q9eRt
iUifA9aqAyLXC+WCJOhfLb8ffXOTZYP3xByczdDoxAzpZJT7w31DaDhgrpgrmvQXm2+TxgEEY2Jj
+b702lrZt9bEuPeEHSXg75omI77KSKpiuq1hxbIrI+zvKs8j3n+LWGuvlZ+p7TgJcYJdxH0/41Nj
cxop73eb/38nKf8wSUGyssoS//0o5QRdDLGc/ln79OOHfkxSfA+pkoexdkW6ruInft+PSUpgYtNl
nm77AY34Kov7X+0T4xKBmgTBlEu3h9/0X9on2/0tQD67Wrp+J+tZ/8kkhUHFn/sNzLkWvatDD75q
oLw1R/XnrihxE5liUlfnqTG5esaa9t9JZ/eibjyqEAYBcgtridY5I+GCnaoDPVIMrAy2MTkYzbE1
iwhxPS7z87J4MtrlGHJQkAsx3fW2LOTBTOnN77IgbV+aUrpOONR2jPSa8CEOCUtzhI34HDZ55PTW
pi/EQmhp1buXQUptuNFjy4LRXDriVNKVBZZ7drsbzHRSlMxVxOI6qkmCBvf/DtbU++Lnath2fsAk
YhHIMbj9SVSZfcdytmY8SusysEgN0kHhXo2gq5BH9Pc6x3zjadNmFZUPwt46rpk8IOGe7yYluus2
tor7Am9LufOmChpZiifOIY9SEHDkpvV97tQ4P2IOfpIp5mM8usHZqlvKDOUfCCMH/aWqpKL2xFpm
acVyqEPUbW4nJ2r2svOslzwgXSGx2/zBtCZ3Fyj5OR7m+gaXfrAlNtm+7a20PQ3VLLfKtG5xzuit
g2x9Z8yEaE+1kd/aYHKu7XK8d8SoQyfPSVapJ099cQkDO0ivsoF4ltmFWRQw5NypuV+xBXzsKomv
dK/l9ahKm/fWL/2lGHeNVVXXUd0W39PBDehk5LzXTuLjVvT0Pa7YL05E+rWJ8DKkTG82LqMe2HPL
SyAN4nI8olLpR8/DiETFo7p7SFtt39uIjS5s9ka3iRYNSHX1nlq2eiOpYwSLMF2wIZ+3sOfwV1uR
3LRubdwN1VQ85G0GZzhjzmOxEYQYkbY8CLO7Nk87lqU4s6lH9VM2wQ2SGpn8nGj6Q5CJO9PhneJO
irfECMaPi+9hK2QFxPMtLSvsDZRbEGgJYrqwaUzOaCG+5vz7m7iX+R30Yx778xQF9x5bxztE1Dy/
kPxE5FEvyzXlaAfeYzAOGck2h8Xoy3thcUV7bt9d0mXI1VC3qckmIwXT0lfVZC+vQ+s5yc7A1neW
KWi3Gixis1kXLtsmy8AEkgW1NxrCQ+1An1FDXQ08nz3Q94QENiy7KOtJC7XLlS6puQaxwdBY95HR
he7SPRtGDtt3ufcTwGERi/GBnkw35ad57NNbZbc3Rpc/m4hitgCj7s1G5LvSr7/o2vNO7IeeZ1uV
GPv058Jrc8IxLNJSi8S6cOQIG2z9puavRsz2uzJhnC+9eMFAgTdnDqIjrBPjagQ6sIvIDtqmQr5y
GOobqy6mvaHbKsyz2OHxpeWzdA2y9FgPQKyBpINykdvKOHuRcsg+sUgeixr0WkV7yL3GOqX6vHTJ
ZVcQjdJ0y5qOcw1xl+efGyD2ksW2QLGzG8c62bNCmkKZpfqeyjy/Y98Zn4aUjxlCIz5WBFp3xZQv
h7LLLCYJNfVANlFDtMN5bu3x1MKkzrYj7ejdKLvnnpksMPjZIVDRVLQbm0rLUTyUqbHGTDYmaS5g
zEa7gMBMWdL67xU4QcygS/CY2sRySItsSOUn0e1s+8mNo/RbKWt5cho4IUtivrk1mS8b1Yrus275
k0Wh6m1b59ZFnJfFnjEdl7QgJGkoZL4j+im/nTl2IR9y3jGUq6rQK+fPSw9VcIg4n5kcdZfJPM2f
UdRQB5Hv0jw0LQ46QW0c+2VxUxUKuswQ5H19G7O1OdlkTWlKY+nVrIqpMfWSVqc6G1h8JmWXb6m2
g/su9b7XlRjDGLLnflR+jrXRp1HaGG7nbxAgFVUUSiiDUxxWvUPyRJ24xt5cSIP1CdvAINxM3OJl
PWJFelY5Akd5nIeyw9EncKjghWq+ZEZKuKOSaS9AIrKgv8laVEIbVlw+lhXiCy4nJF93Ew/sB7uN
uEWykUvv1HaD80kTf3JWS0ExzPLAee+4+ol7odEEK2lEnqQlq737Jjd8i65YtOfKEj7dYmQAf0lL
orSa7jTDvrnBNp4/+EZqe4gnDe/ANIoLF/exeq19QJ+DJYsjliP1xoIOn1ThtynBDnMnL2NEMQnN
QQ1eZRnJnhxqn/vDHoZhY08LyRIc7d9xKYhxw9qDFLZBswEFrCi2jOGnlnK5rMn7dHrGcHJaevL0
7OataUXyyjM5Lpmb9VfaXoobtE/BdzGpnniGPLLvDdLLXgzq5OtCeCeMAfm3orBdQikDJ9kkym56
sM3kH8eBTE5ONZwKTttQUz/MWyyjPimGEZ8i4yTlP/fD7FyiRsm/GqlIo3PRW5aGiJ6Md1Ej3Wee
I0TITku87+fZQgDmYQTEX2oqQK7Utl+yJAkkh1EcPUOiHW4nryHvCT2TcQvcUdcbCzHRazpH2bWd
13HMVdxJQrkCPGIszLOvsmuy+3osH3ImaniDWLqcMpbwWybw3KyYrZubpbGbKKT98OeNpRMsm7MV
IB1CQPTqEPbyLfJV89mXctjjxQpaPIFBHGymhvi81kyH29LhvNkgOTW+SDFj8GtJcGGX7mvyA+e6
PXrGWH8O4qn0w3mJ+lNtdva4TZO0IeDWK9KXBrA1iciV3d1j9+zJgZ3s5trt6vzEPZekh94SNYnP
BJCtTiec914rXqOgi+SuTEQ2bU0MiIc+l8l9RKrUobFnLywJV0wJAZbpgeM59TeOiUPNzizvkgib
5mwyKtq6tRRY83q9zVmZMA6ul3DyW7lrBAm2bmp1O0cxF9iYur4ze91tNUvCy9wYeuJdI0Csk5fW
J5ZUNPBEB7Sv2IA78O9xz+6nn3T1KZutGhO+xKvB/KZZvrkUUFeRGGtwTu47/rLgyVNl8VbFutrb
QFPzLUc8kYw01pURjnCTHrF8zuKUIGG/ChbpfR5Q6xxrVc9xaMUOcuUZ7Ne7N4KA7yLTfg46hRME
4Ss5GURokp+O8/QY+4hmyQ/pM/+Y2qB//SxCoEigjvk2QBAP0TLWn2MkendO0DFkSieLuNWFAnIX
i7HnWhKafLDSM78ComsIpCEK0DiTLR99SoKufJqXztV7u1TTRa/7+TCQagXCqWVoUXh2dkrj7FbQ
lH5qSu86RslRqWIIkQvTehLtU85dcCc75J+9J+NtHBResnWC2rpxc2pD34y9Q0P8Hvj5dpDvgbdY
sNyqOl7tMN68SYtRMiAzbJNcFZ2IQ0A4HVF01rIbrSU6WWk+HBZJWMxS2/m+F6K/NA21c/u2+KZS
gnrCpHe9b27K8o1JJxoxiPrtUwzY/t2VVbQfKmGD7JLBokMyVvsrZU3ZCfVTpjdR5AgGg0T0yE2c
yfRrLQKYgAwcyk1tqJyjxR6vqqhRLznCjcfEEeogEsegP4j6y7ZGyscF7voXOEZB3gtqxGIEX0uC
mGZK1vRHPwFxt4G1nH3Cvm22GxWRMU/QrtNFu7q23F0TLctFZpj1eUSnfMlfmF9aCFO+REvSAbLt
uiP0s2EfB3Z5avLY3lrZ8lID4O5DFkMt6vHGu7WbxvjGELM9fbR+/+2S/6FLtm3Kjb/rkh+/leU3
rb99+7lN/vFTf7TJ5m/QXzx6Z7m6ef7VIovfbJOulE4XGSy0qv9tkemD2RsJ18dUIE3UNehq/hAb
yN9YVX8gT4AE2gBQ/pMWWX6s3H5aybHSpwQEXiRYHYoAN8ufW2SPGtBQI054nqHaJA3Bixj+7njs
s+bsCsHUhzbeGi87a6Y2Jod0a+rJPnhx5B2bAm9w5ES62DEDMK81j8fHKSMv001EuY1jVzshRvhd
EbvTpwKRWbOdAf+8BXFpnqxa5GEfOOQ4qlhC2PS+9mXdnQZbxwcnKdnd400g8I5OaFm6/jAPgllg
YEuEysGk9w6G8zAvfbrNdK4+ybrx38pWFyeqsWUvEnffa8TpooPxPKRJfGMS4XssWQo9WswVqR61
RPLGaV59UtRLB2swlrMecuh1aOnc98j3arWZCvj3jMji+Kpq5+6JgGT/ks2XuO/H1tqWuXc39GZw
JVK7AXgSx5/RdrFlsrPhuHj9sM0SyBtRKtoDERPwJBPUta0931V15Z1aZLzsgLKZ9mIwb0ovOMdl
tnWqKbs1/Ai9W2TB5yORa5fzoNn0WeM8tLT+u7GRImSeIJklTPrU68WAdrWYZwkE5gzYs95lVrOE
CjHbVqeiumpc5ald4xuEOY+Ab4nPkRBEHO8yhqVzkLVZ7HEeO/xWvVCw0cd5iRFtst56dKdi+jJn
vbvTI1l2kZdpQjwhEYyzm+9d7Dpbo57me5mk3ntPLExNjU4CnD6YtZ0e+yG2Dkh2o+fBZ1CQppH7
1U/cbAZ7aqVXsVOsBEDwGeE0dYQ3F/mwTZTvAyVo2z0q32Q7Yy7dYbSzKOnJwWtp6979thy/xzjf
94sAoRM2UQFdAgPVnYRkmF/Oaf2kWHQ8+fBO3wx4RtgDFkdcGVU2QI9h9liBVVPwSFTNjovgHlpy
0A9L5p8j4ZY3tjlUV8i9ntRkwCWFHN0c/b7K7qaq4Qla2mTfFC36yoaBA0kJkpY9MY3CO/ZGn8z7
VmdMX4NeZlm49NN4JtBnn5bWEGyWqbX3StY+i3iKdTpeqzjOlPvhmvMebyzZC5IzrZ7t1IimD4Uk
I1wNDZRdxlLcGgZYaAeXlCJG76p1rbcqb7zosrHzSV3UZv7iJq13X1TOIUJzY5x00rNxPrB7TTPm
9MFYBl+wADQERGCCvsHtwoKwt/ziS1CiZ76UJVR1v+ufnHqyb1ue9G2/yzPvUUYaLmQL9YKWLTiD
UbLWElrDDKmVW9/Xk1GkaEKJpTnWhNu1T1Y+Sgo+R2Ql4ynGOhVOBO342kDgDHPrhoOSz70Y6mUf
EVZL4A/kCPG6YEPoyDU04utm9grvhfwpq2H3zPD6rpyCPvqaRqDqnWQJAOAEG2VKAyR0Xz1w5TrZ
BvhQDy0WE0+GZGkVYwqanncPfIxx9MuB1Y1T5XimgTdAcPnd/hLRW8irMS5WGwLOrMz0WItVYjbj
E/WnICenGafbsvPk11ky5j4QZzDUR/DNHgFQRhJQa5jYf3elk/GSC7J3l2gAgWo5RjiLuj7HnUMt
mRw4+9hZdVmEhNQKWDNsMcGnwEOYJ1U3CNctAl7nvlF296EyEtuqGkDte5MX74Qq3ZsJYfKekQX/
V+RDumkdPuPQNaP5EZenddGykWs3GYn1IlyKYDyk7JqvqI6bU5YE3PdM6bZOlkvAKL3tHXrTUofS
I8+4Um12W1o5EgcmwJsWJtzlpBx1EeG421djJ+EiAcbjpmK32mz7ktyqDuzS2fdafN4U8tyrKedX
7CY7ghptYy9YOj9QsKc7l0htkzEnuduuUZaEV/TVvT94MDndZnglod6it7GDCwYJRNY1rbnNJhkf
AFosZG4tPfHThV7mL83cvPOMaolxly4a0Ag7ypAIf2OJRjxA74pYxqX+k4ND505CDuLhUOanHK/g
TdX56KWNWZwHtNJfKEwd5huEv3sskTg6oyNEK/Ep88xki3nDfx3MZgJ2xsTxCFFluvAWb7mSjuVv
4maiORvn9LOCinB2mmq4xnu1R75ASnUnljTsyAxGUsC2f0f/t9wCLU+xUAUHTb7o0+JVNOLu0B/M
tlwOpFCBbElNMoQWzbJozCt1g/YHhGs7Wf5FYnPEo9qCbdEyGoFYPD1MAWlVlgnaJ7YidUujMYKS
UdlOpkF8YJWHRVCTW7IxR6k4Ghf5ybYbNN601PXbwMziyvQW89tAAMneYZ6wyxh/Hl3d2C/Mh+sd
7LN4W5s63mMOq3G+dPl1JsbmmWFec9W3XXvrOGZwSZVbhosq08tMTTBtbDVcZ5WzIBXI3WO+DJ9p
8ZLLWSr1wkBcXEeRGfBLtEslUCz5pvcrEVaFLa71pIouTLjzb53Umw4BcWBvYODDhuXZluFCd9dq
ZwJFUvjuqQh0cJfBf7ww06x6HzU7yxolyy6bK3FSIn6B1+uGZlkQKFx6eGTAmLDrZOSyESbK+jIS
O0mU15WTJOLCNjSeGJ7+iPFh2m3X5Ru+OrN7MqyehM5e4xbZSLaPgTEy0B8mNwhhsHghEaSoC9kx
QyAo1mwCcoFdM+a3ISJiQchN3Q7dtgIZ/2ZNPjWFVGxLPWYOPN3aLCCcZXBn5THySX2E+XjZGL08
aneuk7v/1vdll3TzP9T38AsRof37Jdj/y9/e34q3n4v733/kj9qeNERqcFNCfPk92ulf9b3v/yZ5
KtirtNDl+bCW1j/ExDb2f2gdhHyg8GVxuS6m/qjvxW8WKsSVt+niMLf/MzHxrz6A1aSE/99E22hb
wv61uk9NBpzalgbke3DpmySdl2MfSP3402fyf2huf1EfcuJgRgdVwAoQaMFf8B6LqduZ/b1x1IvE
4FyB37F74d8UjMiLf5A60vr8rCFcX2slbDAihA/qwnP5c8PCd5HqAHrhcTar4Ea4LUQlZwUPLgJn
Fg7Hf6LZ0JT95SXZIq5GeFo404b8+OeXJLbXYX/YRseEeBjkJU3VXVY40SpYqBRXyJwx6CIot629
IK+D9RqYn/ngVqNVHhoHEiH+RVw+/VQmh5oRxTGoJgTT8JrEezkl7SX5cQGhfTFkyNUEWeAMCsto
KhnRg3rMM8hzudF2Txi5y3MwQGqE0ZZcRzNUMWJeYQ7a+OIOiNKKE7bkedd0cBEtQy7fAuxvzwpv
0bNXx1cC/spu9HJ0SHUujgvzjyv82a4fKpxrd5bui++LvVQ3eB3TJ0skKZHPUb53GlWGJnR5tJXl
eBQVy6ZmIdPAp4DCcTWPO1NNjNI7W194Zlddt7XPohSF1ZvIY+OYu2PDPMkYj82cg6KSUxARfmVY
1RftF8UlyPrpjhBc1W9QAaGBa325F2g/X5PMII1hOyl2cqhP5jEe9SvWbmfWl1Bi071Hz1SGI6R8
uISqYpQj7KJ871uvfk372H9JWT3eB7EIVMgcLPia+rpmYBOwK8T2MxPNa6TJtG8HnzGt8G31nilM
YGFSyvyGisoHUy5jlAz92F/MfTk++/MCN41Ix61FWg7LLWKdCRpLnZvENu953okwmpDvqCagX2Lk
/lp41bCvJtHhnkLCv5lIWv/aFoU6qFJ9mdu03sY2QMsY2zdOwIUIl53mw1FllF8RW7i8IK017mzk
YZdiiehT9GRmJ5cClqSsJI3YKlXGg2TIdoqQ8h+HsQQGNifZpUjj/mtMqOl7Zs5pvlti9mts5ZLg
zEegtypyvzRdHo4mFVSZU9xOHhGRNhQgN5MXLNsmlB/xU6ANnuNRnR8McsJR9RSkek4kuZP9IsIg
Ykvr1d1FyoIKUGdHqoUr/PSNqIOIf+yBi+jRRFfuvJs8t7mPxty6dNF+OROisw2GH8mlzd3DNnO4
sjNp7VJz+DYV+Nmc1uiuMqtc3tfcCpa8tfNeT1l2Q41sEc7QdfeN04H76fz7pgmSXe8sn4y+ta/h
FFg7a140oQUL08TAHR8Icu1DdMDDHhPkHfbnF2zKlXVMMn8cJP6dgQCe0k1YWEfslhCn9hlGo83s
19aaVJ7S0sdFxtLL6mesr3kD5dEf83k65YEgdzpUccOoAj9mvDxnemQVQMfWQwbig6gok+dBp4/y
x1OdZb8/jI/e3KldYGov3jozdTdqzyxBr4CIdBN0flkeMGS63qcJqzKkszmznBO+Ti22CeWrv9cp
2i0GmEXn7uNsXOL7gWgRf2/XyRBfu03bK3pd+uXb2DViCurabbS6CCJynxKoCKPzatVqXUqLMmK2
ip4tsJ7TnpykfTOh5v7qrebrjepUZ5wz7HZ9+5AVSHeagxno7NVw6uyB5MDk0ApM5ryYR2yCYAPr
0WuxyLataN6MgHLPzsQ8dkNPC9cTfFxwcFB+nkeLTAZzgpRrFQbShQl63bwlyt1kXlPRL2mwKyiD
Izd6mGewka5V4uIo2RvtZYa/u8qBZWx6TCtb+JXyRNISyNYJ7yuhfMToFk1EPq7hjxhkpWS27Q0e
tM81ayNvVyzlCpottfDB1s2K9LoV4DS1/K+GGv5h0YRJbJzS6GvQmGNxN9my/iZd6eNRjBKiXi2Y
vPXMHmfbu3Gudu08VifUi8FN7iTuWw4NlywYcgaRf3uAa8dstfX4Be/NYMGk+DA6mK1+mz/bopsA
KabusmWOXD3EhaKRBIZBhwXgFOepIg/9v1Xg/08VCOWcOerflIEvif4CYispfy4Ef/zU/7B3Zr11
G9u2/isH550Giyx2wD0XuKvv1EtW80IoksWeLPbNrz8f5TixlcY79znABoKNxOZai2RVzTnH+Ma3
k6D9ycVRZgl2npmARMTAb51e4xM2SYgdnpxtYvbczv1mKyMz28XOw7mCZi82Ez7GrydBMkMlZyoY
eiilwdf9s07vj8cmCHi8oBbNbCp7OTuI5n//nUHEEHqYtFZoH72Z4fGOD7JIHt5N44jYtaF+4hD8
2zn5T86Ef3ZBB+cpKCiLs4/gi31/wYRvrZBCWEeT0ngluj7aTh5WJRtNyi5gDH7+99f78ZD29QuC
i+f3gp5F+MMH2xdyqqnGPiWPThHaz7HHBcw4Fre1BZD67y8198R/75m/X4pbzb2Gh4SG9yPzp0Kb
HrSJkMckgxQTOTGmnmbi7bSNAPjUBPvJSWJx/h8Ybv/kW/IkWTwNLpGxTLJ//FX7MulGnQ32WBux
3KNloS2lWfncOMO+tPz77ynmg+2HL8oTKBDwofdF3vfhHg5FWmcOQOxjX2A+Ynef4R19rCP17xoH
lkJuxio80NhH8T1ie6sfQOwgJBpSHAC6kXunv/9Ef/z6NiRHMGaMTBAPfuQIxoQ6t2ngy+NXvg7x
k9FWB2y2/f+8liBKhKB5iY7wXVz43RsTxCbQhnGUR7MGOdJKMA1Okw3X76iiv/9a8+/44+9sz7WF
tDAschyyjB/vKkmgeNKLVh47P3yrDbBCLTvgT+7mn/12LEK4V7kYq9SHm6l3sXQaI5XHKQF/Hrsd
5sH3mCQxJRQjf/+NPuQDzO+IrcNfE8AYqdHei9/vX3+0SKKbNGEeY4OAoJXZcU3hazMlrYI45M42
O2mDiDMjb7iGKQZlvwO8/5OP8ccn2NYxThr6/KrCivsw3vKJ9cKcwyl2cBvjYCa5AI6J8+yEIYwn
tPQwwySJQXN2nMhfW72/vJYCGMMKUu3+/tP82R2Q1PaSHhwDQf3DEkUVxxAlUby8M/dc11HC9IA6
j1JB7/7nl8IbD5oQ6a2JsfHHJ2pQblVUTmkeI4uf1/PmFEQtHVjqXU47Pwkv+3GpZ/meI68xp1Io
crk/PL4qbJg7lEo7IC6ngaVplXpEZgnQq4eW0qHSd3/yLIsfl+D5kqCcsU/YKIW5wR+5dCoBeUPT
xTvoPvWydHMMTnVVD9c2Hq/raLZGrQFOwzZ3Y+P2ndSVDUQ0OhpKrBWDp3I3lWx/7ysIGCVMG+Nk
oLn3AVYBHBHFz34kbJw/vOU4H2j0MACmf6HjePoDlCF3h1gOmSkPNXDyjT5LxIpZLBaIOmkZLmQj
IjI6B/jjlkWsRhtNp2VfVZi3EPfEKZ8RJw830kd7/zpBCnkd6FpSHZB1AzeG6K1wpVcUTUhmZiON
QO70XIYu/BGO/zvqwOa1ws0FOY8/x0jQMPe9EZePTecQSBZI81DF/IA4ouPxkkYlEDmaGt5nUrw0
YiY8vxQ7UWODXkCnqhDvezD3lhydfXMRtJFpb9O85BouvzRS2fGyLF3qINlJGMNtpJgQhwVPiHrn
N8HMnrZ4Hjz70IPUOdZNMPO28XyGh3e0YYKM8dFRpBUeMjyY13TgIMcZjYY0FcRC9CRGuOMLZ8Jf
lkCj6f3PZUrOKVJH+xkxJ0/7uwNqpDx5Zbg979Bdh72X2ulFTb4BntcprysbtIjVO5QDUYDslfW3
sxa9Z7GhilGIW80seUnnDi1SSW2JNodf1IcXN8Jl3uKHql8BzLir2bh22+BPA6fV+851XVP+GR3Y
K+XNxLbMpk8khqp+TUgURQJK7sZ6qtH9QKSuaH6rkf+KwRS6TT/nb8liHBpTw+/GJJBy5X2Xy9mp
6eHP+Ggsa1W8C4CxUZyiQoP6FNpyXIC/mJxDOB9MNBrmX9lwemwM10kx4opKdQ36nZWnmIje/T6J
qcMcsucQiTGOCQroCneEn6774IZmpy4Jgg5mrVp2QI+MweDDAMNNsnU144vsIuT9Kyh9g3U2wSwM
tWxmFlkZpi6/cPGLODT6QVa/T7lEbvIsIzHyPlNR8dcyYnTn7joNPOGyFzWNkwz4C9mXF01ugShC
VD+dkWMwBXMXynruCiBJ5I94xqLOKy+lZBbVTWBOxm6aeqakRmDLp7zrcvI1ovEMF2W6KkF2ikWs
pcLdCJzIhyhFChikI5ep02FY9vlUtCu99u1bQoEjYs5tFzErZsjxHDeFfsxkSHB0lnjeMrJqczlY
mlyO+TTeJmTxrdsiVOqQ6HPbn2eSHole51eNquE+xX6bfSmsqnlzJe5Ay3Dac8KD23w5DjHj8jZh
ZVpOKQsXJFMGMo02qgc7TaoaTfpovwyTw1QK4+SpqMHebWj3Ogw2WxWtBHzgbVe0xbkXdwIHL9lX
T4FJm4mBkjqbYyi2ZT6C2Bsbp9y6dW8/Qr4i7Q/W25Md9MUBM0MwLoZeTk95WiZrxuzTshYdt9H1
LdK6kz5/ihUxMKu8A3yQ6JWznQ+j9YLQm9pYVVWmrXHwQ3fj8LJh4EGOfIhOPS90/xo8lLbPk1Lt
4wpPGQbv8YsfFP061CLtavSK7CHCcAftPMfNnUfEBOKDWjA5fnYayfsRTdrKN7Jw2XYk+mSq4C9y
tXMSw3WWf9o3xQJNBRrzGQ1DGE1SevBxkNY74GfmO6/6Eyddd8dkbrRWOVw13ESEui6QNfu4QIJw
7xaqXmKnQPiGI3NtZEV7pxK7BEqY15t2DuPNQ/0Fz1bx4KURdgYPfAW2LXPVpnwOz2+yK3YlUn4m
lveTLbHgqUDnjoIgj08FfcpLvUGCDHKSh1qzOZE9E6AFhsqIeSUwewCRKBS6/yPJ7hywDXPAK8hq
27wGdFXwl8/dkJFICYM5dofPzkHssnbbAep/EoUDGebFDEvNHB+LpWFpxaMvJJ2EocRYjdZ1h3eS
/dhtLXCD6dyw+IrR1MWg6i0xnyxB74Czd1SkNlBHgWec/bvdJG47NbdN2tAiRQbL5bCzREJaDx40
PprTgWIjuSh9NIoy4DwHwwsvMwpGxo1hrbInC32tehsVXbaa1Bb8NE5Tr/NY9l9oZZXBEtemde/Z
PtLm0Kt3KbEQyOaGIGoXqYjDX+queY6VZa4tGQXB0h9ZPh5S7AjaTTSpwiQoL3TPuwqskp1GyZqg
tHIXa/a0IYibAasXZA7iVdnfocTMru1AvRnp9DBAeL1IGqNBboKVGikuQgfZKuM1AG74OkVRfxO0
DneONz5el/AMvYUMnB7YHmCFEWp37RxsK6KTNPSpQlsM0nBcJkwH+13jDTr6kGI8K7F/X9sTtt9F
lSV0cqCgRPGSw473Wcs7/DcMFtOzoarkBR7ddLaYttdZhGm/KkT9IjstxfY8mb8Unt0dG1tNBnkU
Bq3X2jXhO4fIH3uEn0izy5TlwvOtVZy58jD23S8EBvU3fRMkKGJb/ayKAusp6e1kNm6GHntljoK7
HM3g3CPI+KwaLPNA792DSdsF9bMR9YqoWKA0eWS1R8BTSIMkg4ZqK1jyNhqHWRwawjCIRZG+M2zC
NDdv7UQRjZeb0w0NLv+kj+101eCYXXhd0D+2aVO2a0zkMjoMiKeZphS6Bn/A793k3B70Xm3hz9Q7
qlztFEOOu0PdaHg4O9uM3GbN0ZNdy8Nz3rPDv4murM9ahVuJMJHxmMc1TiDlhX6NhYPyImRx25KZ
LmDZcbLQlkHndFdgCnokDLGPQBX5F2LgoSHAe0ytE+YmllFTH+kMlqrL+xVqn9ZnclwYZ40zTtjx
vVK4azd1JAui6L+QrNT6G08rp02gyDCRsjTWZmpPu7p1ous6E+UdNov6s5uOct0NE8KgeCbkMe4i
9CYMafBNsbPCouCg4/en8FXPGvahRh+7Je3aKF1JfqrLbqJOydOJZBiLKfIFdJXhTq96jcl1g9cr
Mktz42pm5eA/yOni1g5iu8KIgCW0PLtvfhoO98o1mxdIVs5rbzd2tNGV3dbLmgxbguOK1KkWvmsW
b1MzldGqCqex3ZG39GaFQ3BZx5nJLhfVzcHsh5CBWJGXK+YfSMSlU1XoXHJMOGkfrw3d9puVF8z6
tmkchgWjGlgYVisbdLOEMpAU4pBqRZBIu3SCKb7QUQTSRCfz4yL30pR8WmPQrkLN5K599VFkX10V
w1ePxXsF9a/i9WcTcc+iiP6t07d6bp7/68t7E/X8OfvyP//9/6rkOa+f6+87oUAn+DPfGqHeJ8ay
to5GVaJt/aERKj/ZgorNxlbzTt6iB/FtJG6/u0Lps0ABgnUxC2W/jcRN0FsCTpc7j5hp7bn/RPKK
HOzHOkwgqEXmpyNIpX7ik35ohHDiNaDJtDiSUtddtpbWnaNiQV/uh8MBAze2cK2IAVT2/fhqFbVz
shJZBqjYRX9dIFVZtHAin9kn9LPEkt459gyWuRiFKS4RG91rLZ1z/AD19Rh30W1WW+k2abtojwxW
PBXKR8oZOzFRLzYBEHX5C9OgeDdAjcGsEsNyWtStml50RbER+YFN6N6QGDdVHSUHj8Cqo++Y6bY1
IR8OTX5WWEZEPI4PQzUGtye6GqhBlLEjZ5qNTFwLnENWMu9d+OlwUSg3xevueqexDhCLOfZgXA1a
652TQKefiTHSzzAlUGN15NdsaPGkW1EYwcOMrzjH0X4pQDae0Vm5nXTAFML2EQmW0tMY3CrzDdzQ
TLgZGe6KjmCbKquaS28UWDFi2BN0i4Z6Uc1cWSvV1WvfcxGzQptfRrAtaIckd6WM8W0NSCm3eOni
nQfiZ9XLPlvpzihASxjtfYHB7KJpw/6qgfb54o39+JBXLXjLxB135hjPYrB4uLJQjlI3kShX4sA9
6oNd/pKZ7UAOWeBsVIevwBEJXyNgSZJJTmRL/g54ku2r5pm4AqxxaXrqaOQBuB6NHLgI2VmiF1CD
Lf+Mfk4G70fbI4tMVkFZMKjtqnJbAqZ/C7wYRVDcROzUBIXTLMfKkIXZpUAzZrBFxMkhhMuprc0p
bo9KjvHnYIy8R6e0szV5hOpA4lt/o7q+vPUIYjqbdFs/Y+Y3dAummxGRibI+xWApb2Qh1Tab9d6L
viz0nTWkTsxpzDSvptGJzoJAcghyHCgCjG+dayAGNAoIBYSWXpvdye4j/dKreFYKYsV80t9l+tIO
gzr3bTvdjUNrHmdrzzZTdvTYug5eEBWK8zxQ1lXmptNuALtxDtTAPBq9VeyqtgguwMXWt/Fkessh
q9N9pmEjyv3eX3i55cKUU8Zj7gn7jORLMAiC5NI4TmVGiVWTBChD6yJV/dEIe8njSA9D05t1GwbN
c9i6bBkjmYBrQ/nOc2n2X1DjZfuA0yVeq8zaF6UvSQSbIwuc3PhsyuRl7E0VLLVAGo+Om98WnTl9
rms1blEP61cMDux8AWVaO1haPZOiIY+chx30y2Wv2eUzCIf40gkSvOLSNL2XCI/VFo0WqQNTlN5B
t4IeDIJ8DfA6O8YBN7E3zWhPLCSYGZlmN45ZN79gmu8qamGaBUWOB6W3D0VfbnMq+yUTXo41EVFb
V6YQ6bXlpzsb39PB9qd8LxPS3GpFhmXLYgn7z4v2DsySDe69cuXUTOr9fIivGXzKL9NQwl0iYQwZ
3khBpazkwSHQ4c7J8RsrypslN5Qttgqxhpa2UJdaBUKTZtER7xEyZFjtVhNnW78GSg0TE9BweoXl
kkg4n5DKxDbFVawH5i4XLliJtNe7c+DK1YsJrnyBDGHV64OzLUQPCiYVLbFvOCEeODaVAKz0KcWT
D5NvTQEdXEx1kWy1gUHKYhwt2F/vSjp3FtWhTl63FLWIPouWVoHndXccIlA0pYmnmN0izjPedXoe
I4pjoACvjrOMT6Dni9+VfUGAlDFKPabKNjJYb5YAplp0z8hf36d6ra8LPS4XJAAUv6SzeNAvQu/K
mgWF9bu2cAq05ipqtGTloDy0clU/27MYMZ5liXpto1BUs1ixm2WL7ruC0XBTe52ZhffZmwWORH6G
98haolOG+tHDcbVjE52WY1x35+SEcpbr+vhUx3a+bEbNOxEdVF02s6wyngWWmh+l53WSqTWlALTy
WYg5gQBcW7M4M4F0s7NnwSYmBwIMh9j4MjlBe9ZbCDvlu8YzmuWeIVDvu8agtF8gcfA25iwMbWeJ
KMUWxBSBbFTMAtJ+lpJ2s6hUb/npc3zvq3Fs1Lqexafuuw51mCWppoPW20xoPHiaRLGqdLJbx8Bs
t3k0NPvEm9Rd2vrbSCD6TWbZazILYFXXodUZ33Wx7SyRtdDK2rNoVmAWOHiCrM6+NDAno09adILt
NpoFt0RjoLQWKPoXBEh4j4ltR6ss7/WH1EekxcoU7v3GWI2zlJeIZ+0FCTpo6Vnom82SXzGLf61Z
Boysp75K8VbcBb3rb8QsFw7flcP4YLTlOGo2zj6nOq9QGOez1BgTHMt/+65ATmcx8mD2YoWa06Rv
qB2tXDc6Tqr4QMtFW/RWhq0tb3X4wmS/XiGfq9j74zi4bS0OIuRilCldBdNrrsqgTHcF6Yuo+8nv
pIdQVz0ELN8t3zyi2fddGgJ9HHrtFBk0hLFYXtLfIoHZah+tCr8Aay0mM1At7S9JYz9aUfis++0b
XbNHtxiuczEhaZh6xfVK8jxyZ1yD0L41ykAdwP05VPeJ8TmJ+/xlDva4r3z+IDETGo96NDZVclDQ
kPT2oMq67JptCmFhss84auUBpl8joQUWGUUj13YRhacBT9Cq7YfWvSybcrQfatt/wxJhuru067lx
aCwMlGwoB2kS6tt25NSzxQxenKElp3GhWEA5e3ndSgx+simTMcgO5BjRuu5jY8UhD9QD2L5DW0XO
ozVa5RM1QxBfIt9Pj05oieq2DafQ36YT5uB8OdT9RIsiaKz41Q0B7txZpT9YSNc6P5+DzZNiXzqR
uco1fdxCRc83nV3fI8npQWQH6UofuZNNIO8Hzeh3dqQImiT85Zz/cth4qcNxMg0PUSVPdCYRseka
xJGEtuRnzUEeyVnkLp/CdB2SGXVgB9Fu6H8FJ/RWYoklajzvUA6dV9xNAADI58KofybjYTxUnq0t
aqmhDM+HcZG383GLbme7IIKvOkbRPvE3FJBkthZ+s3NTE48R/txtjcgUGom8yia6dnGpBftJBs2+
xTh/qDIjOjR6cLJFSjyrI9QJMVizGgOnfGpNO126EN22UdkRyEvfaA0p0J9DUot170s1LIowYSMD
J7S0uM27Vlc0bFODdrru62+y9TlGq0RFVLe42sQr7VTbva/1Nnfql1bOsM07PNWcOJb0oaMs/TqG
/LeI+0kRN8/hQID+dRV3VuTNc/78fRH365/5tYoTuvxEITZjdBlUUuCZv8lZyLb8pFOmMX3TBcBW
gwLrm5zFQ9jMLFBnRaa2eicCfZOzyE9IT+DYIkRmbIWH9Z9UcdL8cbI7w4V0QK38z6TCcxme/zjh
VFORMNodMUQo5Qn28mw2tYWGtbRKbGU7p0jMfNMmASE2dELUWWCk2jJFQP9a++5UkCySGWrp6jQP
9uFUcuqi1LNfJppL6yyPXHoxmRpPRZlU6X00yZK++6S/xjC9SUBBEYhSlfErAjUN1eI2YoJ/5zC5
MPZ1iY7xMJhR1Z9VFITrsElozBIIOy6S0U7OFJIDAA1+s7BG7YQmV4G9Avy4FHE+cRQbqyea6NXa
MMJ0L7tBx0QfEyrMu9zSbyJoauOB4DXWfp9b4VLaYXQGmajft+BLd1rVzhydLFYLRG3DVVdqWyNu
jVVhePd9jnmTaU1DdUj0DJ9qnOL7waoV2QzYG1q4XaEHC2EXT6ISYtXj/2hWbZHiMVw4ZgW6g7xS
OtMFg/wlaLdkEgvuPL8ye6O4jIzImgWx9WWt+tg+9kgsXvhFxmNC7q5f3U40LfdNJWsNrU4VDMk6
rgQjwd4e1LZyFcsjAyb81rFMI5nuHOYzQscjOblZx0GcU1Rj7hDshkWJADVRXesccdYxBpowjwvw
QlDRkjZmFOEF1WB0e5ElqD2PaY8Y2m4wb9iei/nb1ZiZrRTxwI+daQjmdXAD09LThlcvd1T85sWi
foO2afQISXGrZeKGLBSxsZvIYR9RNKgeaEG1ePUzrzv1QUIqTN7SyXeqxA9RhrbxPpKY6dZVStdV
AE3VI6gLfpj0FzUspsWcx8pjOVCCQtqmNjGEOLicQiHV6tOGznOyTThjYdUcrhu7ldHK11JjFXkV
iuy0bLCZu9jQlhLBNuyl2PV31DJds07NEYHooFebCdP7c2Go9MVoSmFuvIRdAdH2FJKt5Lv4SoiV
o/9Ze+JQm+w70gzSQwzBQeywAD6Fseya5VRI61LjF7QWlJrBU1BJjtqxZNZDU3zLiS5fOVzuLLVN
ILSTGK7yohHbsE/c+EIKHxZV6SL4TAw9ORoiYDjSG3W3chM733e9bp1HJFsbSIdTebKBnhxyf9LJ
JNJnOWf4zGcESadnYoMG6BzlMHa9Vton3XHqh3BI/Ce6396m4HSNyp4DZlImnA2Eo+5Icjq3cse6
mp/sC18gmkVckK/tUpzRaoW9EjH0dE1FuEWkjIpfQOlvhRj1i4Jx90OgoulYlbI/FR0hq/UM94JK
FWzjuAPdi94AV8CcTE+++lbZwLgDSdsYgYZxchPn84TBEa0UE2bNt08YQq2TikqNYrfu7/GJ9eEi
ToaebrNpPGbW3B5tx6kAFJvqDAwM2a5FXptvmuMiRiUFLNwkU8wu3qQvSBu9JSN4gtK1diy9RdLZ
8kbN/dilwUjmRbpjcGvFMtAXJKXDh8mIDM69uubvUDQu3NRYmqZCGNN2KSHVdnFIBpzVLufUtd8B
+jTzwN0NpGWAUMs7l1S+Id6QByR40Fu6G4IO/W0za5YZqCa3sOiveKzx8hnjyetDjbGO7+1AHys4
l2bpHNwKiyQBxan7Oth5eOmlbrQDvZO/Yg70VqmOQGGhMl2312MhddjbYo8r9LqBN0RyUDesEp7u
G6EVKsPJNhoEy5r+sm+mO1LCBCArK0Ao7JSErqdQHCi/zKci5RiXha3GiEbIGJaUbT2Sh+utTKGm
62LwIiYxVX8P1TFfWARMnBmpgg/ROcML3rcO/I3ZvKGtJtnIKqc1Sjeow9IwH1CmZxeTiLyLbnCn
yzG3io1Ig+bSqCqFgr7H8SgqGv11WSXlpijqYF0zp3t2VVut5IDvMZYaY8uxD02sGK22kBBc34DM
6Lu8y51H02iYgE48WuuJJWcZkhzLlCQg6SkvWPndHs6Gg7fgzCgZkvNGmhsZCOMuKGleub0VHgqq
iMuSs+6qYULIL+uF4xcsLc2NRZUXL0sMg6taR86OibbOaDqW9kJA8yLjErn1UhrgO7PIXAsojgtk
ncXZwER4iTyiOk150V+ljrZGEe+dlZ0BeMcZGfjsTcztZ6EuypWAPPKU1p1xG9epOnOUO97ovahR
W9uhdy29odl1bjPsCXSL5KLwJd7FMNIvwP8m95lXlPfAnKrLvE39zwr7xbEdygFerDvdiUqOa6ZK
QGOqblzjjCmZ3ufMcoHp6MVyaAy92TMs6YgMcto7JE30jyJZ5ystsnKyCiF+lnqoXzIlCcy14/rF
Ie81PLFZ0o9HJABZQsjZbEEvpMnv2PQPcnAQ6HdM18ch68DmAfE4iEjYLwRF6pCB/Dy6ZILYQ6TR
vXuGRfVOlxMbvZvD91hgHYw2FOH2yYmUuvWdjjg7zYJ0TcsDuM7K7YdTWxbVplYSpcC/E47/RO3t
vKuf//psDKO9qJ5fi+8Px1//zG9nY8JAkHKjqZ4PoO/kjl+5l0LnBMxIAcsZGsgZfPn72VgwxsCM
O+M2hJyl4r9POOBeeoJER5uxCIJb3ftHZ+MP2Esd+Tl2PI8UBS6H2PCD6HHmqemAILSjC8g+9ugU
4URtHyqiOPPqEOvAecpFwqQljLf0DLEMnUzYv/0av7u0HE6lQBhVcIA77ibmWa4Zpm4zn2MUrnOo
JJQJqkMLBmPwt4kbYZM9WUHf0XuAUITOBZ7YxLXudIu+9USmVAsfLTwJ7MxA6RBqOeAiaewttY6C
MDuYjgSLDGMnjZik017UH4288ptlAcNHjTfAl3AErl0Z9M4VdXsbehdR1Kz7xgNAC4TM0LIlSpoZ
D9dWkzay8nAuXQYWEZP/Ju/8Ot77WUnJPsaD9tevzUUY/fDKGF//wLepoP6JV2KuDDG+zuUk9dyv
74yLhxZ/LJiRGWwzvxrfvzOeYwHaNNF784+5Cv02FXQ/YQDVBVCdb/ba//t/fgjMqD/8///K2+yy
iPKm/p///oPHk/cFny6yXIwYxAB9LCf9XkOuQoTGnmpL+SsjnpLrMFX+wYKgtuSwUd97JmkHKLOm
Df1s/+CmjXr0GMXcob9Xj9KO63vOlPV9QNjWT+S8H+Sukk/HfHw2NSJ2s9Ha/1jseq1b+YJ+7D7u
ZPFshXK4ZK/KT7k1IJcrSTnYwk/rlrUqEvm1h/LDT/X9T0NCx48DU+RT1NhYnCm5SUBi4fvx6hSa
KZqAqNyTDvCAh8pc0mKMvLPEq4oZxQY/BgMLDXVztJ3jIL3oTsRV9DRM+fTqtPQKV2oazUMAwGaN
cyndNmnVJjQfC/vKQRE0LofWwbfYZ80JWgxuLl3JxYTOYhEPGdU9qaPZRWiM5MM6giJQd0sUBpSW
NBhbyIc0PUOtXJgNCJYO/MQj54SEeh5QzVS7yH6JxVxXRdpeh3mdb1je8o71zHSTDecjfKEkmcVL
M5L6vYbeFta9c9sOU5Uu5VQixHRslZ9XELTXWqj1RAwWZrcbtcxfJoSKLGLoRPB7HNZANm6yIBSm
zmVmDMwk4zm/VKO0Oll97JO5PDb3KFWdmRLPwATkQMgwjxtg71wzGYFMpvYW5x16bSiJNYcYo7z2
Wi2+0usoEqsYa+FjWuj2qsgdHXVeOHjrvjWraNOZAzDAiFeJAHI3YAJTljaRzzJsbgXaxDW8kr7d
M2dPgxXYoeZ6iFoXSKTZU8BEttA3JKnPjjq/Scg0tGwltLVkcnLMhwq1ehBERg/03ANNWU2S2woV
dGd1hqEtUmlXi96yHpx4dNehZeeXSc44CfwC9RTWo2khqyZmVKaD0tSB0W6qpoe1AZt4O9EsfS1D
o9skerTxmq5b8aZ6e9qk2fVEVDIpwEUbH6bYjVeu1TjPpAmr3QROee2lqtmNUVVMGwRcAXrg2GD6
XHbIYpddmc/y0lhwCHcJ93AFwbWxAZCtD3vsyo4VfpGMrS5EIQYL8qeTfUGjQLavMZXmogRDBdiG
WpWhVDdZ5sJ2Kjte8e7dEHpLmm+bRK0F0QOgXn8jqiwa1AIGTEFL2/QRtMWDn2NuVU3ymsehD+i/
qeKtoRf9KzT1TBBgG3J0RPOoOv2MPkkVPSPwYRDq5cimL+q68g9TO5kMqcy4e5jzthndc/h+nmDy
tuCB26HirSi15iX32zhdEahRgn8hGCxaN22Va+vCd8cz8qPzcVnrTiPWLaCr6GY0i3EERlrCCNbw
cfqLIq+yYIVTNFBP0uuhvyZabuULcnTzahn0CZZxSEVsBU1+wgcVqVWpm8VzXTjmXsyCKRiQEHVG
0mOvafzMi2HI90+mKL+Ip9Y5N9qiRLwF65JAhfm7Edhh3TBpEOCYrRqdVtjJ+r6JbGB8VdTx6eHW
T7uyGKZdVPTqEY0kaaUdqBx63x1M4LDnRV7TVB60RasP7S96XCFvw2dv6eceqFpiHAxVPFd16oFK
0dKJWGaWco9vTvOMzti6iV3W0URrOuLWjelzWptaVCyT3sQssx18AzHlip1AjM9W21a6OhDaoPMP
dICe5DkCDMQ0shBT3z3ADU6jGhuElT+3Y5Px6FRTjcxyss9LRGrEYBZdoW16Sud4IXFLbEvXSC/G
PCSvmtEJtNEaU/BVGwXGhSwKXiwmzelFZRGABJbYLqyVO3bdfkBCjw60a8LslGkV8/6eT8Czm8Hb
zdHUwJ8pqwHPsmn57YroLudJQ98AcDGCL7IkPiUXq8K1R0Za4eiCJSyd/rGgrj4PbXysK9dGweC7
umRMPRjrpK+LX2rR3GEOt/ed58XWlqzm/qpFjp6uNJR13dYNXXzIwoUWQJfQg48LyWcjWp0y0Ox8
2LnamJ/CtK9ujaQdcI2HrfViMWiKF50pQrhC9ASNQpuWiNCGkyQ1nVSLLjy1DkTKBZKFdD9wsrPW
7lCBs6abufcI+HEWPEDabcI+Q+iE6Y0r6WEIWIgycwwqvLqmdVEYeLiRQefjloC9kdWvs+NqxTqO
+jSw5IZRE/6GzKzv/y23/pNyC4ShC9/krw+OZ88sDM/56/f11q9/6NfDowMvhVQzPJc6Zbn5vaTM
8XDJ6haUf5A6nNwoqr4pyrxPDoYvZAmcXMwZf/L72dHBkOvMZ0rLYfRLq++f1FsffT0cam1sLPCO
8Z4a9kc7KJV8XGVhMu2cQFg4iDqZn4IhGO8yMXTLILCsr4X7X57I5tHG73ZBKjrgMea70YpP7jJl
+fE8Ru4cDvzJHnfDEFdXKG66pY185ycu1zky7sNVyGdEizdL5BDtfnCrNVatdyUqzx2tlGjbGzT1
QIgRTgzjea1rPZpuBtQrWcbadd2jPP3uGbj8eqHvj51ESPzhA8zZtcwFES3xnb0Ph962Hd2oG51m
R/wCuUZDj2EqdUJ910kLWJIRVochxk2zHX2HjVSx4aIsU5EWscuZ1k3hWiKgi8TeVxN/R99HyHTh
Tn2yob3If4u6HJGcmWpzOJBCdoGUuh6tZUNu31vZjMk1GeXJaqKltwslJgjcMOUhs63ywUfhuvW7
jF1DBQImfQGOmXwAg61KLwdxi29KnVcMT26NoRsuG7P1AbvW6hnYCXSQuujGNyiRxKcBt/+ctixH
dTzkJ19o6bL6X/bOYztuJFvXr3JeAL0CPjBNpKcTKUqiOMESKREeAe+e/nxIVfWRkrrkrR73oGuV
WkUCCLvNb4gT6HQog2MyEOoxiqfyqx4KfnAYY/zNK85i3XGCO69383bdN+Vy6boYsKBrAXnWD+Ds
mTsDSiURpNsYG3eOjXuMpiQ1etoJlC/hkVgeN3xGY4xWRlzfqqwHNYzbE1L/rStXDTiYq9kc430g
8mFtondyTDujum3ydglKQL9QQM8OSNTzOmbbf6a20H/GGcv5yOwYcJvIhAoDIDEV4+p5UgP7gQAe
C+1i+hS1gfraiYU4XZWF2MOOYg8NxARmC3PY0bV4X1XR9DJAjALXzI9Mom6+OAomVjCCrK7CVr/H
GbL5kmCufjkqBWgml4yIlwAipIE3oD/kdHQRUkKqTVMGyJwUvbFR4EruSqqOqw5pOp/bpn7GXMZD
/5dSgx8mxhzutRGZlcLqquexYTtLrUXUJ+6yg5JM7rTwrUYCLoqmZlEXG4FkOJITkhBvtoEJWdq4
A02T3oUDjjoOctzXFsmxn3lh/wOSkAB916bbPFukQnpdPYIZ6T8HiOBceRWV+BKlZwCQxOP6wj3z
MAC9DtJls2uVfUMrvvctj2+h9+atcFIEe5amLEXy2P6HnsbTbooN6ya0mImg9+TKKsqlWwnVZ52V
HeOahuU3l6DIH4cgSdYtyWSBsnMQ3Dnwsp5tT8xXxRBNn4wBVY9CsRmyukq3GiKO33EJ1O9jKx7W
UUhIhdJ85mMVKvZJtwz1skSzYux/TDVfP6OmHa6qmZmwHDXtLJ31X6d9+RURvgCx0vTroDXdMYrr
/CaUL6LzBBaIWu5ESJPkxiFq7EdhTNUDTd/uc2iwNgH/w/wmlJZry8oeYRz0P9BRL6/LxGZR0vjz
x4iJclyt3YIyKG8AaFm4kQ/2TYfE330Rw0TubEc9ai1qM7ObztvaCNSjSaHqIoE/9ZGEigqSlkgc
5opBfQvxjir8GHwskpJeurAV0y2WXNmhUY12N05lgbR4nMxXg5yaL2WjpXcTXTDwSyHjoyMKeRyz
BBf0QcT7VgGv9ccAfTx7jOvnMoP5zqpNO3AlRFEPOgCtS/pfAGcdw6zQRTRCaXyRqYfc9NceKab2
Oa4762uMnF0a7sEzFtY+plVQbEz4xd3VVA14nA+Asaw70kvqa9Y4fdLltFTXuqhYEWHV6wocz5Z1
aItVaxgeDRNweNu+K647BcWuZYUdLaC/rWi0WyWyO83urmmP53w7XbUZxcmV7Y4m0JXwI4LA17mG
d55w2UQhCjyH3Eg/NbZF4pEF3aazpqdY5jBs+u57GhkAaIvweeqsiEa8g6qA3pWXKu+HDc4MtHgD
eKt63FSbMG4u4EMFW2JH/Qhxwltj7uHiomUjOl6GiGEhZ3qleWWPSNAcHJ1EHrUUYco4qwp4pzBY
D4htZKAFR8tHld/GLCLtFRLw2UtYzng6mPQJd11jTT7V0rupcGOIYJp3kZATXTVOMmydiA1bJbl+
EU8BeGBPgqmZmEgwdeIgCq3fo/YE8GVJS9SgIc9u4jDQF3qyi4Rb+pQrxcVgx96+C/WPeL15ANHc
5lIvPJPmN2P/TO98cHybXjRedTNzuAqxQ9sbZexuHX14LFRQX3aNgUuJIbpDOHhw1+GXp1xhDiLL
QfNsqqHbhXbInccFLrd9xDWH6nm7QV21uoNTjbRzmzbbsO8iuiiYUADSGR+lDSp8MNORpD/sqfam
6VdPC5TrO6NDnQllzcGnIAIM06Z44PaWSWnRrG6JzuTW6ihwH0rOV/T5OURQtU1LEpqSfXVlZU15
McwBrTMU6w4GjLO1GUXsqoZ2d1rBFWQFTq1uH2mijp/mwUz8OkF1TDboJmfICGjqqNfO/A31MvuA
g+d8XyalAjnRePtxtr1D3gXThzg153UfdNURuKTlO0YGPc1J+1VGj37TWKZ1S0mIClEw6d0qrId8
JUq5rbQ+32heNlPIMJfswUwekAFFkF9Mw9YKJlDXXq9tq4isogtRZtM17vJYDIc4NkcTpnO/DjFa
+JzJUN8BX9AhUCuYhf0YbOAEW1fKIy3HvUO7y9tRXuvVPB1JvABjgp2J8C9wULS3AIFFwexe0hHD
Cs8aBvpCGdXBNQRU4CPIph7KKIexHEdOfZHNgfm1o41tQVUdyAKNIWsuoilMpZ/oifhRQgaAM+Ri
brcWiegPc0USXpIy7jo9s78CYYjj9YyM2CWC2M1zbiYOVIDG6qne64Ue2l89tLf3wCogZQJ9b7DQ
HfEaBWPXP6lEV7ifDktcUFa36Ddna/RbC7WRiEFdaGOWpatgchOX5ZdHh9rs60uvapTl11htZyuM
ZOI9NhNB4yexsm8mI4j3SIeWTwYeIo1PDwD0n7aYtCwhUpKY3EOZPqO/2hT4XQWQxhAOR086ANwY
DoZKtyJtuHBKTuGXIsvkuqQjcFem7rIHUsIEN1jKvKENmtiNYgSeotKGchdrd/SUqev2sRmBHkIS
bB0KtOBygjx6iWBUnsaym0sqXEySjhLbauqICn8GX1UMLSKB2/Udpmwi1wbuN8TJsPbxc8QsZEMY
6nwcUxzzVkvAWGyM3krXCRXWg+k6xWVWz/PeEg3cekVxkFoRslc5Do7BOrIbLncvV9pdgc/j59jA
sCXMiTQw3SqvEXVb3sKrHkzNISyl9rccyhRHX6huSLiqLuGJV1X6B47B4rtZOqpfa6FD1Zgw8eiE
i+lkXvM604KIj3QNvxpqlIj3VposfJHX0y5EmvACKRG+v+sHFN65yxXB1ldcwiE9Tkv46znqq9uO
2cEANr4CrKTfy3ycXiQwpx3OVeC9E7r/ejw0IPht4DUrhavDITW86vadJEJ/nUQAOJMkjSgomY67
WN79qkNid2i2AvCt92PFWQIRAggyYJ2JGvDIqogh9HmR6b70FBn3sTTxo9KNbzIpQUrRBo5trinN
xlWrK3N11dcGWKGyLK7iGfCpELn5aCC3Pl6VIciIizqKJEAFPV0Liz4BxcBplzOF+9CL7RtKvQjm
jjlxQpZ7l1zc8xY41nSBe+ewrqtuWKtlZoF7aHd9WDsfNdudXnIZCjR9C4SLsWthbdN+JN4YVHbo
OhZOBHiWBEYCo7Wwr9Ao+LpMfQ2+DZjWEiONxVzdwnxc5tJbwqWUQMrLbTQLUcn/aJkpur5jUF6n
pi6hk8Bc7HVSPVoi/edw1uDg0pvIHmuzS51jC+Owv6yCIWSQYkhPkITbcWOHaST8rjSDDMsuM6Ek
jdYv8gDWmg+CgEE/X18BVQfK7DooYiM+3YNmmpf/IyCQCtaiQfzIR0iQyhVocKSrPWEhu5OZY8kp
SCxViygp1kEQ8cVh4anNyOJHg3okhHJHHRHEieCKNEbsyXpY2pJiIsIXIKMK3fYb+NC1n3vlDMeW
gFmivv40JV26reM23nU9t5pAO28fzC2BXFQ43ec2zh7dmrh9HnWEa4bMhAY5xZTWlrHz0kHGmAMy
+Gx27a5eRDV0NuxtisPADu8C2AJUrLNDa0v1bZw09c2adO5kI0MCokDKbWu2sv5ABiAvEfBE+Hgg
2XIyOkkFnk5fxlE3DwLxksd2iamLyAP9kbf9QG8io3UwZUOH4VQIortJiBYL1Li5s9zb3Ky7z0Kn
vGkUlIvtBqUUYRHZlvqpTFzM7LwWLsEXIyGRxwGxvG7dGFJmYI3qWxsgK2XKlog0sKzW9RFvZo8s
4F0Iqjp/CXK/QjZtZFQWweaGqHxlx9a8LyLOoqqsqIYYA1t99JajK8oputoTnY8sN6qHYXLlpT6Q
3jZl5F2GeokgA0ydSydk4GoOrh1gettXsug/S4v8pR2meCeXzNuThPl5Sl4O2J/MDOGGF8kunTex
nEsYAUDjR7d8aruWNEfYWD8UFl6xQ4Tws8UvLQCt3J7eerQ8igd4ErAwFMoQlxN96IO+bNWRTJaL
JB1oX8XlI9yDbjvWeeKs4GMYFNFjMtIlaYhH9MShvVrVrcAUGY5twhVwOgPLIiyCJccG/2hKlirB
Bvm06TBUSzIIwXa6mENnusKPVl6elqExkvqyvCuxHztturJCMk2zmarbU6ZdmCyfHBFX39HJWKuc
7CODur3PMCLzM+nIyy7AifKUlmmhxjBYFRkFhR6GfimgzLGctin8L3+IopdaztPVzHYDIA/CHpDX
SA1ChlQNBCKbd1WJbM2KwAPEluQq7JQ7fqi6nqJI0TLF4SCox858ES1MZA3g7hJteQOlD3phlF3g
Bfhlp6mNR1dwh8kXtf4ClJ4fjrl9Y6SO/ZGLRkB7dHpK/0lNJWa20uphNi0KFHY7VM+YkhjU+Nvp
U6GxzQOjzrAsYVGAgOBYI5MKjqcMWZMk1hLv8BoZjJjflBsk2dXMEWfqPP6UN7sAVK/GlJpZoSLr
oAnth4CORJjiakxflnNJVY1Iwd0sSzOmZFRapORYGAd3ArPty1JBTKlspB9l21QPSqd2ASuHWka3
xCgDvOgb+jecW6FoOdw1o/muMk89jmEt1zXKU5eDyzkL9I8hjOyqfhaFyYSkKa4KJ5YPIE1SxIQ9
vaznql6O4SZQzQWuYFSCvNgl1gDQNyMPWk2owXPRRku1cagAkyGRk5SPSxWec6JrvndVoL5FehDe
uNAstnq9rJ/UIvDiJFplDp+Dp1R2OIUVEuUORESL9C4ferJ3i2vSQezr/nQ36ED9jh3YsxuXI598
n+JVr9nWjRtqNlfFgF5M5THCFUI79wPa0L6X00V3FBGIRRriR06i35cODNa4YyIBBWSHKRPF5Wx2
xaVtEDzkyxxghkXDpxkQPK5nRVA0gL8yrLD/PA2EJ2VKXUSozLjXQGzvAs6xB9XQjI+cDOtUqLP+
qRTTQ9k4SHiCWKsAmEtGChkNpwnwb62hBSxHVsjSYOpagsycjb1Dj5Tqk8rYFJPo1SNdSgqDA7U6
Mw4I0VoCFtNB2MagqLfhsmfxnI7ZcekskLFPF7Wywi9kUxNYUSNf4rgG2MBYI3NTkyx/Kl2iJfg4
pIp90zOYiCjsop59lHp0H4TTl8TWJmsN9+07Gi7q0cjGPD4UkKyOQ5lRvFmOShPY0aZOzfRmlsAm
M/A8VBs01H8rj/shIlVlT9ZUBen/Tleup+v3gDC7Hy4S07uWV4e/m7Jxca3DvwAFpSc0HQg5qmbO
DknBJouRbrgx3OKx721GbXY182DIiK3Sp4xBmwmiUMA+D0Ql9O26cQq4lIXyiFs6O74eNGC78FIJ
J5QCP0DrDaZKx4RPMp1R9qWUefrjaWNOOUoUK03v6mcb9OhdyaVyKOZ2/DAa2rTNQfTv1KDY0LFV
HUN6uFjt2qxsq3TRY5jxArkqnZlIGHbhdmzSlw7JHWcTNSQOpwKd29DfNMgIMF7LEeCBdAYOfO52
JHB88XBws2TYd9L6OtchcjBLBRxPvnLT2YBYsdLo5LENWvUO1OJc1owqt+64eBZDf0do3PWWVsMv
moOdMlVeJlW7t2KKw3icdvaN67TGJmwHWqUWR1vkEXy3NNEhoipIwo1t7meCgzAoyF1gdh1h86J8
MZTVQ9dZ1k0fG+MnjoR5+3ZsrZ/DQpaXlcDfIIkAakPw7/eXBYWWQmoykeaITbHCdM35OJXkYgKh
lhsNuRzC6yUQBUGq36ct+GRBKeOYEvOg4UJp9TTZb7/UqSvxe9cC3SnwO8tLudar3kiIfaLhofe2
xwCyYqF5ZrBuZFddzoPW72pa22uy93kzmSa1iaCjyJaUzK4bLZmc1ad3ycCiOsl1dHSav5dxBugM
oZgNpyyBoVarClNWW1u//eZ/yFR0xBGW2ccBewEh/T6c0E5SFUIy3YeaUR0DwNFL5X5xuUiq+jZb
iq+zCVsbRGz52EzcIsVQkBd2rf1X7+W/tKl3MG7sOPLD/3en0leYvT238XPX/tqs/Pljf/cq9X8t
6r/LTJo0eU7z+BfQzTXpSNrQqWjeWYthOi23v4lTIEoJFowFXsVL8C//blZaAsc3lMCkuaDTENT4
Z8SpUzvy1x0iOV5Ak7FHAGAseLzf15kNOIYMPe73qgj1tRHF0BHnwvPttn2AnPQkSe9XpZrbTdGN
no8CdbMaxyk9SqSefNHKe9nL9EjTPb0aMSnsSbFWrubA5odEgrQcnNWk93A3sUZwWcW8tcxcrCGZ
mqA+K29benToPKfzfNczbkvgnuBp4F8mlkw3euWONOp45ilQS9D29gW03HWSNg84s8GbjRX9IrU0
9JMnRyvFOsuXO1MnrlC9Wx/Kvn7QZcQ1ZYMbSmZb2+SB+xkQ/l1i6k893AN+tnzIVPwC8xCteoXO
DvjDW9zMmyXRXtxeqZOKunpw9KW5sjgFDBqfVxAVI2VQCEye8G6DjRDSxNkE0JD83sNts81NGCvp
i5FqYDkchlLJulmLil+a9QyBhZI+n8AwCHnAHq1ZBzX/VS94h760oMgHpFFdhO1nYhH3wFpYymkO
f5tat7httpvlJzFcXWo6HdgOgyA3nBiCMjOxPW31+TZU2a0HvWhDwZU5CWf7wrbAM4F4IG+peCHK
PxQp5vATrCyAYu7CqlfFy1RUal+ZteHbwQTz+tS2AS72TFKPs1Pt3dOcbjc4cpc0WfH+PSV1SPhI
5P8wIq2RTb0PZJASACIicQLblIih7QfJ6JkNDx1s9yB17f60SEjmkGewqmZduqwDfTJvcwzi/Fp4
9wMCIj4m8r2fC/u2R/WJvlxqHRBYANOc4P2qwnw8uh73IzggVlHLfys89zpuqMBUaml79uD6nABY
4GywsLosL/3ctq9Zzy+jl0LaBkFAVTh+MqnAA/riT8hAgSLUtWI9tLKhwK34mXxxFtcpDxguxQNR
NXBumvrhNN85qdOqR01gCRCJmyOWjOshpK9oX0KWkdlR6OELm5xVDeJ5JSNWp3RZKmrZCyG95k9Z
xB9hPT0BW2D+R6IuWA/xNRHHARDDPfq0IJ4r9onrEgsMJK9X1BZKn7reA3E4HhXovbLhWEyS3Xga
DOT9SCk0/tMyzZ8oKdIJFG51xPLc3iBmWeJR3hBYoMFxlzcJrQk4e6tTxG62Zbmdc2MJLZVYnwqD
0EZ4hzBqLvBtG3chasOXuBDHyOPTAU5dNiUKG5fxAMwPJRdWGbL4NBeL9IroW6xNwUGA8HCGCkCY
bQT7BHuN+LaPsBtfthewLAqIS8lihBsE61DCMe6AIImc6bYiLz2GkSh2I9TvTa8v2zCVyj/NrZbz
+cDYLh3UdTlCWAJFSZnbHBib0yo/NfhUWeO2hdzIZsozGi8Y964HjeV8WgDLCmeL31LFKHbmxDHm
9exvCwrd/jTNbYdSWFuzjJDkaTd9ogffysUK1gbcBx2SZ+GBhhGjRzKX2PETfHemQE/hDfF+nsnu
Qd8s9nPEP5eiVHAUNTkPvKfx2h7tnRySJy0ECK+5tLSD1EgRyWNH0MTW9qd6tZpt/XJyobq5Dous
yEkRAJjy9GIJqpIc/SYOBx134Xi0UE/LyMwp14MtoP9uNabju60w13VNPaAymvoAMIEyOMwuWpe5
2AuFwJ6WhRyKoc7hNjB1motJWdAZt5HpyR1W3bSmWw4T0uKePhWfTYs59ocOThhbRO1B5fMPSnc/
zybDWyALy6btY0rOlCXu+d3RB1T4xLq2rVtjWixzQGmS76vl2sH4eqrGcttAs/dTlYl1VJEwjI41
4jKcvkBVYGgmdsBprEFPp+s051fS0vC2VuHgeTa2zVqTwDazRZfCzbTgg4EKwtpRVbaTQfWC/uvK
zbtkc9J+C2POE0vLYtLj+lkKzd5QbcDZvXI/5wqCUKpFH7Shu0ZWM1mZgwyPUzyS2Wmk5EhPdpPY
GOmAtUUxajg0zNn8mNoZODiHiMDZAD9tSMznOnky8HZfo4dB8z0Wxj3F04w4dSiTqymkDx4Pgik0
BYjrVQBupdskokpWkYrbD1FoOdgQwdlHwQjN4566dtriHI+fULMB7VvqvlNhTlkG3TetVeo7grbP
ViwUrS5zTF9kZQIf4pSYMUPm+EehsKjV1svT0YMzTOvWL5OaPQ/vU1uHXEVrQ5fBlTeoGa88sxia
6xSdRfeAh2CT71vco7WHCe1cP8L/KLsESGG2q7rOqOZSA4CFZ/eOMW1CbDLoXnSED5Hr3P8Sin14
DRhaKvlncY3loLOBnxZ4LM88i58zTzNmC1smSoIT4g1z9IIwIxXMQt534LVZVuw6K2alv/3cc/gX
8ZQFQEounHdwWeIsnvIQAUYcsOz2+nA67NiDZgzal3I1qKL05e2ngWd7/ZUuiYJh6WCi5NnT5iHU
KDYU3T6bWCBLJOCl6EeR7ouf3/XfJOCdJEAiRPHLnLwSwFv/yL4N3+ofv2YAP3/m7wxgQSti9SEQ
KScNOIX5f2cANskBqEP5k+fyO1qRpUt2gH0xKYK5pH//x3QBWYyLBoZwBrYZ/wytqHuv83Za+/Bm
4M6QWCAY9nsCkCbERPrsVfsJc8GHNmmLEhKHCTN7xGjGH90aZeCymj5kypgphkYEVcL1MCQT5RZB
O0w9sQjTwcB1OeKsRepQORLDj7F1tOV2T5A/Qs9tob8WWA2v6g5wjka+aiIBvqV3CWLPFCGdMA9W
GYNIPZyY7ONPDBfAk+ssoeZLKEPciOp0YPlBktdH+AkQvhWXu+ZmUNejGsaHR/97rLgGndxE2Wy0
kx2gbdRxzdopD6DegoPS6vau8ELriILeY+JW2kOc5dw/VYEJfTUWO8RaQsx/CZUpS5Q388ghkY/N
bQ8rwdbQcS4CvlSPjFv2err1vDRaT7aprRKi/50I0xcMOBe5aK9V60KQOtkQxrdG1ZZUnnl61Bu3
jjmKVey2Vwj0mqvOIMjQ5T0GU1d6AOIG6d6PsOX0y5FLAF0rCCoGdlT8I78Ep3hpyfIhyFvDn/V2
xH4pfCTAPixySatF4y2d0sdqQW64Sn0cE23+ihCvWIMhi9YpLOMtCpvg7mKkq1zvfjSDTeDSyEiR
uuYVQC7a/GqvWpy9Zxc33lTTtm2f4jvUeNlnRTL3WR9NYqIl8q/CwASGQnBG8gNbWOQvzVx+EA69
n8DSji2ewt+UhfxOCZcDcn1AdZE+7AY3WsSPB3uPAgdUcLutbqY+qh+sVN47Tax2aqRErzcTkjRB
6gLJ8vS9VzkS/QT5KZtLSD4IHXwKrQB6Yo5gByHK4nTnBd2zJqq68N1KmLeUtM3rPK7Qgx6MaCQ5
ieBrZ1Hx0dT0cWPWRR2tDWXeNVnrbRsZYKBnRrQeF1BMsrQlowzD1T4fK29Xn1qWYanrK+IytUp0
m14UVGt1behjd7EUbbot/Gv7E8LC8YWVOwL2RNuvG/z5fGQUMK+2GUs44fC46pU5TuB/JhzLDiqh
zmrbCW0qiBaztsO3QQUvk+cOV5mBoDVtIELVDFGiesWFD2gj0T+ejq//HvTvHPSe/jahEd3Dto6f
2/9RL/9DH67Ln+Jvvx76P3/+70MfCi/IBlya5M+qDxf334e++y9dpybEqX7ObzQlxF8L+i0ER+x1
XIfg4v9OfRDlJqZREpS6YfBXZ3zGN/mNS/Tza3REWm7DWV58XyAtm8uX/1pZhvuT6ugzin06KpRf
XvBkvKFKfwAastQR94CSj4jxb9hID3rKyWY278RJSynt1SsQnaHYwzcb0C1/fwWFKFApwTLsVT1h
92s9TF552fQpvUB6TcZizF11a68MCzTZg6uyDKEnGxZG98ZXi9rCjG84PuBXYtZWsZLbFpPt0sXC
IEKYAnj2inB6rfV0yUT5vLQsY0X2XUQrLX1MqAUs/zpZyPrQtm1mtYtzeDbaZrK9vaWgTNGodC5J
cQuofAK62UqrGxMUY9r5k1l8plOxqlkT+xE1uhygNPzXi7AbXDRb51t0sBdmNDUZifyynRC8Y4VJ
I+8S0a5bTp4OqMICx0DpzfG+6qa2aUL3G5qGVKcSfeU5Jjo+LhZ1HsrIEVYC2bofcx+e5N2oBfdJ
NdSbtMk3fVs+cl+JXZx1H8LGvaBE9jTjMYrNtl85Q7YDWyFXQ9tmK7MonvPRErs0gRg4ieG5sABK
ou98WTSDTbGu9Eun4WH0sFMTNFES/uQq/Pdweedw0XXsj94KI7eIDMTffztQ/vqZv04UKf7Fr0BC
CsMrIAmQW/59okj3Xxwyjr2IBiAWcBJL/pv1gsoAcl1AE3kBQTPB+veJYlj/WtjDVJeFQzWThPif
nCivdrNDZ52WMoIFrE1ajL/v5nAYxSxL1e0No0O+DSFOuBT4vHiXVmfCzXPtuqBx3QGM8CIqC7+M
1YfXyd5ZGmQv5Wtq64yPdJHwPfd1qqpw9vp5bHdDZ/Qbd8oxy4mNDKXXON//B4/yJKVy+kkM3dmx
hehQr+u53YJZJzbJDH2gjgk6hBZO9R98FUO5ANXwW7POTfqQTEpLTiiUFRc802jO1bqGIuC3o9u9
44x1xu45DaDJN1nCZFHY587QY992aWYzgF4ceKt+Mm5RT3Zext5ZA1hJfFcR3i52mX4pLPXzUPj/
JTD99XAKassqRgzgrHPYIrEbmGXb7jRlITGTjFCTdQTW/unE2QbrEjEMdMgxQzl7ShNKs+mroEPI
EW4ya7NokLYYK7ffJGUOVebtx8Fp+/V646NsqiCUAcjdWCbnNDC7Qh0o0lsw1xMaYwgj/nBN4wX3
ERSKsvzCCZDOePuJbOVXTwSNjz4Z7Hz9VSKHiFgyIM3fLRq0QJoCgGGlABP39lOWYfolcjh9l8F9
DaYKM0fbXLbiLz1pRByJHaq025mwsVampl1SbLjBM4dGiIDb/vbT/jSKvz7tbNIcS4RVaGfdTvZ4
zQY404Z9jiVMkpYUyz2qSmn69PYjDQ7SV19ItxqWIHk5C/LsKJui1JHDwLbTI8e6QUg7+xyKjuRK
zWhaqpCss7pz+0n6VQYc0QESdyxpu3dhrXY9iPBNN8KLrwe3fB5HUztMjuWtjKCtPs71tECuwKen
NI/ffu+ThebZzJjwIuk14jj6mngoGwrwqmUbxUMHmN1a7GRp1dn9RtPoyNMFqfxSApsxGb0N2BHr
UcxgtzpdlteYbwHVKkPvRgf1+s5esP+wNKl/gGFgh9v8b/n7XxZN4mVOOttZuxsxNUZXyl7HdTT6
lXRaqEFh8wmls8QXg4N1k0Ka9TgWSX0J06dPybzJGXtRrFILnHk1FYCIdcDa4BEprBrhRNRl1NeG
M2uHmWrrGi1a9OFdm8SU+v3nboi1z20vA98zY4xTLM3dwg+NIRfXklhnPLaYKtHPywiaAht4YmZf
RFb6qRskhU1rwlgL3vcWtGtMa6C9UR5AnSp2MceyqGePoLkvRTQtWhFVv0sKZPoDe3pJJ/OulW2K
v0yIKq8TtTf85mL79qy/3iAoaxIYsOstz3Hds8UKE83ubKK7XdxE1xpKcH4sxUGPx/tuDgCodABt
/oMnLvZ1iG6SiJzzML167KU3p+2uDoIDpIBNpofPXmFd1maByqznPLz9vNd3O9ANThtkkgCVQMf5
fe00oQfrP+vaXTJl5QqA/HDAKQr9H6Oe3rlwXy9TiXqos2ireEt2drZMw46KydArbkHZ2xdKq/QD
rBn3nQH841OAohCmmEipnE9ZjhhT3g4MoObUoBwr19P2XRXKD2+P2zmChJOar5GU9ogWdZAGZ0sj
jbEudErKa0CG1Rpgb7J1RvQcnKZQmF01LiEFC58idnis5ZfaCHfKSuP3jiXz1XEKHghhLDRjkPlB
z+f3+asqZc1x7zY7CwsCWpZetg2GpN1aQxtL2myzdUDE2NvUQv3I1ODepW0ywFQS/VU+z5iDpyp4
ZwbOJWxOQ+Nhr0zF0/SIWc+uFdQYNS2IzGZXhF1xELW98UQ3rGb8D64DBPX9yO3gImI/haamNt3g
qoZ9PZ2ZtScLRW8s+5HB5r5O5bie5+ERVXHDr+K2/DgVHRzgNrb3NmJ8x2LKrjEpeC+4+PMHgMwD
GkaBmPrw74Ma6LWXT7i976xougtrt9x2gxV+ijjF/LJyk3XQ6MLPAYtxY9U5shrzNxm7903teIeu
DAJ/hGW0KOR5t2p21T0udD9mOyiOpqSTOJThRLc/0bgr2gw0PKZn76zOZdp/v61YFr98wdnqHGAI
WdBFKP5qSXjE9rE4glwq1okm1m1cc8h3lIOTRByQJVmkjLCBePsVzD+uTHomKLRJA/b/2XZHM8Ma
JrtrdokWtSB1M2k/EVZ9cJEBXGWeAKHbj19cQ4+em9pvux79FmVQQDUhSmKBtTUEBl81ZL3VEOuQ
xlyjK/2IB+4oPOPjlYT6jwnhDY5KF68HbPREotaO5n0pJWaMem+LS83Ws/2s1DcADx+diQfBkEGi
ZPCa94QCXoduEr9kne7Bot1EtvT7oqGb4KYBiIxdlWRfimDn9sjDaDPOFvSQzXfixD8c29D1UScg
rucXnzNtmgwZ15pDZ0cB58WLZcCtTT3aGuf3zG2XjOtsJfEk5PU8AH7IN5xt5ioIO6R3bVZSHd6n
uhl+SaDAgYmfyCbsCao3SHRNHiHiRO8soT/cvmhQGA4YKi4mAu/fR7QNMQ8KErH4Z01fg1Z+GN3q
TljBC0Z2T6S8zvrtJXuKPV99q40Kgo6Tsk0D6PcHwjZsxjhmyZKGF3dwaq6NCb/BRSvGN/v5hwjy
exVn4zqcSoIbC6RA34T1wr1959P/uJhsOp0A21zrFW4s7trejnr27yBVuxalS/MkAuaLUA7KKVHy
8vaX/+HSROEbAB2FwoUJcTbJjpekIbKBTPJUAzUp9cCfEat6J0f84/jqVDJYSQzvK923pNFDpVs4
H5Ij1z48zQhnoMQDM4Snz9DAYQp7q1trU0X3IoDjRjUg24y9djEjZP3eGfmnPUQ8wucSOUvrfLZb
iHiGWYh6N+lW9FS69BRA44TtTRPrdr4CAu44vur4BRCdgA6teqfKbDidGDegruxGKWifabjqIxPg
gNG2nb6I2jTf356bP7wm4ZKNUt9S/Xm1AdGqwpRWWtUO56n6FnMwBzqdG1wkdUvB69/4yg8/F/qv
KiCvyxQSw0zyB8GpAlDjbPkPU2fjW4AGk9mDcIhCN9w29XwFfDz0w1zX/LLJix1iYHAIMZH750ca
oCzH4TRziaj0szUYaTJG+Mqpdphx1ltA5P3GaipvQ9YQ//NHARpF6A+XBSHh6Py+z5Habsqqdqtd
Owf5i2VO7u1cREiFa454b/r+cIgxfZRFCBFdilpn16Ax45GB23y1A7cdrgP6vx9zVNo23G7zSow5
JXIVTe8cH39cM+TXFtgFHS7z2ViiZl6gUWFXu8lYEH32OFA3z/GNFUbzzqO8RRby/IYg0kCOx0UE
FcDc2bL5X/bOZDly5MqiX4Q2xwxsYw4GySCDMzcwMklidMABx/z1fZCtlqqq2yTTXhtZqiyTjMDg
7u+9e88Ncqfq4tnkxjlYbXYesTUNXmlngOIloxLnS0NkrceZvFjXdj9g6W6bbtzOo29L0qxcHqWU
yOHwCBCmeLbICUs2TZkHHf4IDBZkXtTJB/Euxg2uLhcPfVIgA9K4sBgW85Vs9KRgSjZh7w7mbrAF
Lk/XSMI9vGUf+7vTJBnzhgRQTGcROF44o2vtMlOO3pa0scR6xT+Vym8vo1mCj5kKJjmNSYOavUnz
JnnSBXTyxfYVuvskNaWzNYQyr+Q8jsYeMnqvb12J0ubGAU0Y3Xsa09KO/28MOzk0OkcL6YR5uSlJ
3Y1vAr9cslpcu8p2nVsXD73BdPkKdlx1MJscB9sUN2D8wiR9ltqzndXYOVV2JBglRsnYVbgYJ4gj
xD+rqWyus55yEpVtCKp6j38HUgb2tmncgL2JiFE2dCToO2Bs3ijpLoerFE30h0/AFvDWqB3Xc4CW
5wHnh0F+VKvJI4eZ2D+UKRDB7WTUoX8RFc7YbTf1cXfkEDvu6gCEN8qvGDo7/NqZAGMckfsSwW+1
LaKl/ScgzxE1p93gKUvqYo0Rt7LX2kl65r5KucjWunv6vLuud9VLpKzitTACcWlLbyB9ncBbDKbF
4qw5d8W0K2u9G1FhXiKfJqqTxNt8xoiEJXjY5GHOXKvrr7BjDAgr9UeWE/Dpdhaa/Wy0d9K2vxzb
GLZMnNBhOQQqezimt6GTensnJKKCE/O8woATnzRpK59+i9fG6SY0f37/MdeeC/BjJIJ2nPBdFs8L
Lt0jp+zODWWzNQXwaaC685r4IfMUyCK5sQfuB9VCutLEl49g4fauYQJrx9TCdDA6YjvI12OWdxwq
GK4X7FEbrf35Pi9GOD9Ou0rnCU7inJ9zukvj4IAEGkdrM4u83o4tdj0oh8RFkw1+Guxkwyw9uING
dJFGMm7NIUh26N8IvWJmTqDzZO1njq6XKC7UO/JFcV0mPorgtvbgs7fND6ybcm20vdoENKz3qBvc
Y1OEUB4xLx1tkRK3gZEUMUl/xTR+l7rK3OXu9CpFV7+WaXTwXech7aZXFxIj0dohjboOjKlnxA1v
oAyOfeeT82NgpUAqTpB3sFjHMPl6cRWgUcVKB9sAemUWzpuEuuGSNkZ/V+Pju+iOMeNg6+sWBhUu
5CW7zCi/dT2oA7Gq6SHVUh5KGfQ/jm671ZQOMx2uvAfRMmGkBEpiU5pboomjbZWG7WNeBZAyLR6e
F4kSaNz4NXUEWzmLRMa08Q1hSX5bDzxl2YQYOMjNo+jiaQs9vkKTMQcn/oAvmhdiG4GMmPR1MA3x
oN+mpPF1jRcNrjpeEm01bwZpELijSSrCczKovW9Y1a+RAGt1sPPC6jYyaHwsxhXz7Wsy41E95n7Q
AKOYete4oj0rNE3aOj00DVeKTLuy2MyB7B8Tuvp3VpFZj5Es8/RIOEWzdcMUZsIAJgT/wTCv8F2N
IH+0+IQ3xHmS/q6CVCWKE3SL5lerg9hD4hlX6wxcin09jhq3ep9HPyHN/Y4UNk9SfC8OgnkKxifm
TPKnUYt/dJLafC/RMm0o0dxzWFrqLQ2xMepET/uW89JjQIDcW6/5OZNRELvdYruZK+rpdCydo+Xg
waMLt6h8Fk5X23c8Cahf69ckDupfuGLzXT4a9atfW+khg1eNI3DEa5pOQr+4VY3l2SdDdONFLkSq
bta8HL9thLnAZxd7WHQzjnvHrl5oUbSQgcu2YbPDhN/LAxHn/P02xeu4WO3nbeCiFyLRZFEZVsJB
2SwZDRKnmBTLM2gMV8RNJg/Qv4tV5TedtdNcTuMZjSZf0Vd5mJyA8fBRAaE899bYDTdxhGuOdOlg
Uwlk7RU6/msncfipNqyG3wb3vrVwmHK8q688lSTnbMA7R+vO2tI4c89xw6u6LQnd2M0dNsqhGh25
930/PkPc6v21cglx5CXClxZxd2nCL1CWELMoIvjPBszBvTM35qNOud5plpPFOCEuDhIuqtGQ4Wzw
aN4rt1Gf7lJhrktvBqGZ15gAubLpwR1JxPOMbrwzG5xbCsPG9dxrXM+Tal77hOs6+z5GdTNGMDZ3
CZe1BnZ69Rte0YWt/goH7Z4h/RoDKZNhfB5hmitO21JOXzNJIgidlDXYOLIIe4uma5NtWW1IkyGv
BUsL0N9ywRIEXbdwPSphPipC5s8pqcxPQMYIK3G76t2LcT8QWUrsimXMEejXgKOd26GijtsAeEcj
IJIYHRgJcrkOTohHNDAw8ZYxPJTfhg0ljPjcIYjCMhy4nP9LRIhnx66LI4EzWLfbkCbOJs1xCMAI
4C/8Bn/F8VC0m2xmXLuaec9pY0EXIGURKIff41SPHXdNmBK+96ZdnvIuUR0zF8t9SCWeTeQR+MeH
ig9ZuCK/BG2jPuwsAVARzoRhKiBh58mTuDY1iPnXop7Hu8DT4AcWA3m63G6LWMJrF7n8pV6c1GhM
ph0dOxAEHDKSs6O5akGWTHciNqYfMZNRAqMJ+yBN++hioUU+/kZee/bAT6zAc3OQHp9+AyKgrqI6
m8HSJ1tDQozzFW2+ddSBxljRb9HNihS7gZQHo8LJg/lbkqxrYDp1QI/Chep0PR1l3+PPTzqepNmo
G5Zez+FJY81KzkWeVSYQmLm6M+yMJm4/FdxroTHBHkH8YBMmpfanQu+I+VZI0jTkUP+QI2w+/7bv
94Mmv6nPum7Nq1ffs1rMP5WVqWbtWeWU45xxu28r6DCwRj2SSEMpLovHTq73Ao5gs0JTSuYuKVaX
sBWsZr7Xf48qqO8hNdD4r0GdtZiN30YSI+/NNojPoKDwrUIPR+oU2EfWsbDZThDVj6URty81ckBx
3xi45XvKpyUyFULgDydq/4aaONqpLmpYxKAa0jdt7Y6BsB28Q9RubyOp4n1fFP3B8SS3hm3z2m6c
vFu5fpzeeY5WO4WT6qlRPaRf1NhtXPGftFJqE/XK/nTD2N05qpjXyiFH2LJHtIm97e1NcAcrJprO
JkefpVatLaeLKZvxjkPIAJAvi56tInbI/KoeiAC4IasRl4kQwETaptkMXZjdgqy5El3SE2OkGn5t
7p3FIM3bxIdk59kz43WRGjcjBrJzCYTmwYus6hgCxI5ZdOUM9ohhY40q90iY+lU/TcUm5d28EfHQ
XJMdXOJEQSnEUZ8jYMj4jxbqR+gm9TH3y/GSky371RfOVZ0KkyUt4H9sEGalZ2IdaZ0T7E7nhfP2
Em4zVp/hsMyZqnaX0Fk+4tX3mZbBJDr0WTW9BOMQXwTe9Z0/qoNXFfUG2AHolRS7VjDMH/T/5Fsu
0W6y53CRLMOJWeipcNb+NDlEk+S5PuaGsFd9ZIhzLh2cFV3H4AvY2oYT6nCH/U7sbSKJHrra8Fjq
wvjSaX5JRzj8XScQqdKYRkfkR85HmIbes6fb4pCm/vMI+BF6ymKVxrJAJ27RSVbpkNykELfXlWkd
I1S5n4mIhl0fGGJPAOm8CdLO3gxQNOn2Ju1qyGkVxtPknThcOC+Z4+4B3Fc7XicW4IoQp1XsIcgM
izD86SFRvozKMW9DGc6oFqTzqJIxA6cXOjuXteskI108Ezvg3wMQ1zu312O98zkXrpq2ibckPqvv
mVETgLa4TW/rjMeAaFB4X7hliMtWiihrR2Z6DR20AZEN22BGJtv5Hgd6J84+MgKIr2Lkcy2ZwNnK
dQy0upCbIau8tNALd7yKu5RwZw5qrsuBzO9upeNGT0Veccxw4J2zBGK3DNr0EohmxsFiByc9odON
RAJkCqxATujaWSq3qtYJnDeGFsV8nKaqv/Fcg21HEonJC+eVxHOO2bnI7ASHZDbDnGqakrK0MDJe
I2Zo/U0YtdmrtBxv75o04GmtVexYs6LR0KXGeBdGdn1NehJWMHaGlJzhhozqkGzoC3brqybzx0NE
GFgf6PyGuI7qpEsUcNqpCoajA8mng4bh32fTytPZwRyN8DVkZkqd89FUZbeW4C7WtcIClPllgset
b83XcXKaIyzET3P2viMM1u+cWAuigmTFokVMp1+4xs7uu3jb+p28nzxOLAXIIIbeYTvDEYkwIEkx
HnpL9umVAfvO2fS+0P7BB+jJHgN18mwAf4MuOPnVmaYKLh0ryGJAbkXBIlSZbvYuIQ/cW3Ug7wk8
zYtVOrGAZgDGvwptiU+4Z8lXHYl5YfjxA2tUAFduk1UPmECC4bXhxMN9SylyJAgKdgnDA9yuAnaU
EEwOuyWdu7kwAa5j4rGPVZRaj5yPqUxzmThXcT7qL5lX7ZfuNE0EPXXyJ3dKugp6bqN3oTPzM08a
dvrKIawOymb0Tr4xRbgTpQZMtznSX4arwJ5acx+ioM7d8qGoRxYGnYxDtfPjtq92TjjQ0SCVhccj
sToOOFVZVA+J1+UuZ8wqendhGfurUI1Fs/GzMHc3Til4jEp7avNNr/mU2wzPAvJRVFo+RczIL81S
p9SndHZb6kZR9mayHtSQxjsOr/zkGQh/dXQGmp+bxAknY29MyxGgZUIaYXqEipUlgiA5KHgcWovI
4y6BqvcJax676L1v+gSdJuETeFZjV/5YXcdv7Wp7Qunt2OH7/1xMtzfiDjSMbeKK0wJlmm/O5AVT
T1R7WNLx2q49na/pBXHpbdMpH1z0YyXIvox2D8qClAIzH/ODMukCna3aJbQA2I17Ii+reiDKAe8k
ieoYnIao5vvlvks/pFEiz04aFUO/lxPCjxvsg/1P79GZRfLvquTGM8zkMZ96i6z7snyRZujf52Db
MMuqQDxiVtQTElPy8s5Ox5c+WL3gM3Iq51OnZcTN86axNJj/VYB1uSe8u/T+k2lDX4ar2Bstf38u
Ac6kVC/pig9LYoDu9Xea6azYh11TM8AIEabvRQ4dYl0I3p/VwO2E3UT/72pItQEzt2o50ZE2orKj
8BqaKA2zFdyYdeo2vOoOBTebMPvXWnYiylcldm+5tuZxLs5JbwvQBRwhC9LXWxx4VvJkZgCBQbKL
K2bSzWGQHX5f8Cs4xvL0eZ6T4WmwsJH9biL/R4P6rzSoNtv+H/rt/8fKdMDIlKZ/1LSb//NP/iZB
NV2ieQS6dZ9XhRfeo4/6N1G76Yn/YptwEJ7RA1oMS39nGVjWf6GB862QsQ1jFSY4f5egmujdBVhQ
TkX0uZfZzr8jQXX/PAgE+UVvlZhxtKy0zBFnLj3nP6iMUHUUc+bG1oPmWEnBMkuIgtiCQXnNC2FP
OVSXAA4g6/oU/EmSGxcgg4DFHAOMTZFCsyo0CYQrERXDxvDMdRsaBKqPPdghIfg5tInovxp9ld5l
DXa+lcGaf6yIm2QegDn6d7lpGeBYkqW78LuArTAJXagb50MY4+VeSIrf5WzMxCs4g3M2RmA6Y1mk
xSrR7fARxmr68IE9p3gtuWyAu3pe2yZv5p1fiPqKkFj12VlJ9tHGw3Rn5Cx2bF3TG7kSzRrBfO4T
vTO338THmStyPpe0BmHex4lHHWCk6api+3rq6BXm/2I++XsA84/55O9bsMxHuKsCN6K5iJT/eAvk
7DiZEdGWmRs7PLp2526VNTb0cqoRA6Rt1S0CeUuGd5WvrOtysPhqygsqfK+56Pdzkk1bn8XzGM6c
rufITcgIcSqAv7nxUtauviSTAV0wzbKbzm2Z6AZJWzwXRRTs4wRAQqft6hwEzVNb2Igw1HBNV9p6
tBILqEv4ldVe/fmHl+T/G0r9eYDCl4bTvTzAqD0F1LS/ToEV45sYM1z54FQyejOXux9XlflqWs54
Z/iiOXaZ3RxlNmAdT0rJbM6Ap6yxt4PMGMWnyhfCW+gO43nx91wNle0+RBN/qlF+fVuqMk9gYIZz
0nlY7ON6vHOD6Dl2RgvBLq3evMTK7eWFOKS4Nwj0bYx9TvG0mSr647OQPNN2K/qTmO0vKIbXQ2OZ
hxaizQHa7LKfMEROoSBsRxcogFBhwhb9Vqgwu3KcaviVJlhmi9Yefqkmso/+VDSHBr4C0bVMnlXf
7dp0GC+8lPmt3xu8TBolUW5/CbYVatWo8fQmB75xIrZNrskvGbtNCsSZ3hQ9eTFDc7BIH0JaQ7U0
ltylVVum2Y1MlhMomaQvE4Op74DIE6p3RhaM9l1Mi5xkzF2ZaH3gRJWeirYVNxG967ugNPsbN6/5
cpYN6GFbJ3N2mBi0hGsiz62LkbbjWbcmF9Rix05n8IGDu7ybRj6DnRj0i5Po+jPklHjtOE24FpQI
t//82fnLmoXiOrBCnIq2bdq4e6zf7sw/rFkLkj+Ke9+4JOAT7ynOSyDx1CnTOMCF86GioLDg2SHP
6BedUmYYOEsm6JdT8gXpeLxVHqi7uhX1i187alMkhdgThvI6LvSuuvPkk6z5KXlPXMwq6/HsFdz7
6wpoJg4bGonajUfgB5V1GUVDXJg/8VWn36DBhWHAcjXtiFiwlgW1yq8aV5EY5LaGtU2pnfiZYz/e
AoWY738/tvCqQoyF3nTT1IAJTIV/DW6aeA0MSWgag82X0phroBwpNk1JZzfBbFemn6XI92Rbkt0H
7aJL0P90zD2mGd9fTobMORB1Nf2LMetv8eA/1qvl8i/ybNQpHmZbZLPLq/2Hyz/UOPCBodFRahR2
1ZapL/E8tfGQzSHfwMwsgXleG48ZiM8EubgKFazQMhn3gUjZXmzewW5lFTUJcPDrP0jbZWYV0lXD
nGc20Rs9S76MsArzWKedsfvnz8//9wWcZXvFAc6+TP/5z1+gJJCoMRmEXwoPn+mYmeNtreJ4V3sR
BYcuWWeiemC9sDyWmDKBfgNyRH2ISLgnc/AiemsNpA1rqj7s0TevvYEaNrHo9ezqIogeC7/mFJmU
MS6if/7Zf+/Hf7n4DqwSCi4LtA9a8j9/9kE2aTM7g3upOpfO3qB19MPTHAWHhub4szkDbstGPZ4L
vy/3LYVtCo6n9I6BSvsrxn0AJkKrORbuQL2Ikfex9ST9ALTbIGPqroSAp9Nr3+L7DzIsKCz0oH9w
mCpuUep86mjojmKeAyZUS4+yYxJSIovyG4gHNAJHixZxSxv3xWKAcTACukgayc82wl6wIxUq3qki
Gd+YMMz7ZuijY8pUZTuXfhmsW8sav03sqM3Kkg72Ua0scwveNtzZVf5JB+ugE7vEtJwrdSycPnqD
1dpQDrFrIKVJAVkY8VcTGUm/Bc3IxytzcjbGxroAbJmYxmSwREKrTr4EDPBdBjbpjSev/3YKuawg
y6XJiFPAdDPfOPjkUtoXrHxqkdfBIMwfBZQ7nGvghF59mcGIp8Im0Gs85oMFaLsBmWs4hXVNqaiJ
YCvGW6zi7CX//EHgkMid/tOTgEqMMwPSHvf3cfAvxwbWaoAueV+TsWi2hB3Q24Kvs6zNxTCiEWC8
vgbJxhegXR7vOIqpD48h2P1MCzYnqFQfCfzzselmBS22Qg9MfESar3t6HZKgunIHr295XU1ffE4Q
Sp9Y/ttPa3D6744IG2MDckv6jIOCJQ2b49hND810K6Ew8hw4JW5yIq2iYleY8JVp/EhC42Jj3Eyz
8o8MOZ6opokK8ZknFQSapXva8sY9QvOJIVMnui/GOiyReYlyoKJNN5oz6k3eWhLtFy6pWO4rtXH7
oqkzsZmDRBytlEA7e3oxYUxvaCvbKz5PIgGf80JgYedhzSwN0Z58o1/ItOSm6fv8qqKwOsxhQSwF
vc16P9dWUt2AdCYaXHV58sw+kD5rI0MaR3y0jSE6ldkLdGQmqUVee/Eh4dxCHWezGtApUMmXEfrm
BRrqcsChTXQlApzyhpbepmGGGa/sBCARVh74LegNWPKKaumpAOvkz1HbLWVpgtZkzSDAcTYFzJjH
OG71MWL8RbqjmdmfCZkyE5E1nspPBk4njj/hdE8zrjK2c1yLTwmNMl63tWQmzMou1kaJRT52h/yK
fPQ8AD5bVSfDmZJqDVLRfjUr4LY8T918z+A86lamn42XhrPloTWYpK+0nucfy8uDI712Y4vtNweF
4kVEBdF/G8ikAPoTAJ0Bv4iKc4Wvm6cwrTllrmC3blo4M8bKVZHY0NgrfqAxXXD0FykJtA7CZTwY
5boYcnnr+zK5s6Q/rNkMQq5MOM33v1+k/1S2/6qyZRNh8/i7kuz/VLbHr4/kT2m0SKuWf/G/ha2J
TRL3Iv5FOB0eZew/ClvTp3zFKI3licKGkvJvzkqHZGdqHLFwXhg+8Ib9vax1TGzcSJooa5f1jGr4
3ylr8X3/ZXVcfgJiDayatJ5M+6+Ql9yMarBfkXdL78U4QvYc61NJH58JccBg0Y/ZqGRu45rBkl48
AKd2w0+ccN8Jut4Hx89td21W9iNm7PEl9430hN5wpAdjBTSFVekFBAnMOqw2hj1P7YUWeAzGIR6G
+knAlDRWJRmUtjzlYar3fV9k2a2PtbMG4VoEO8Zs5VFGE4sfPOC1JPxwU8rC2WBNcHeokaiLs7C7
z6E/NAsrO7oubIXXu7Pa/eT19ZUVNsPXbMIFkW3w5YSaSNOh8vdCwbZsZC7IDJQegzX9YTcZryZy
BmQvvtUkp3kik0yoytlxo4zbkvKTUZ3f7xIMSU20boB59CRiqs6U/c6F8MBxDSTZ2UgS66WfCBTs
bLXBMQPCLk3EZcIecWm7utygMXwpyGV5Gt1xokSHhqGs8GUcA2/bi4lIz17eU+/WB6drrNtGSiq9
wI7WIiMDW/bVcIRGn96ERvEBLdTlBM1kzgW1d6ol/KyiMvpPnfvRcYpce5eXZvEti5QDRBaY38vB
tWbpaaoD8a/fsP0bMkPS8dU1AZzDnshIUFKEx9eyCN4tiwRd1yfhdgyqF5nKl9rgV5e1QsOXDD3q
ZPBVHLSrLR4Pf+0qX8KOI/0KEKHsXRNKUSgf/HlENM2sQR2XJ/Kp7rW3Y2ZDxznqivyAwp3s08T3
MaVCV9yQbtPbe0GpOSGFG4du5eVmfHFyM7+bJj2foyER62R26uvEtowl5XZ0+S029G+0iHsnKzgu
E0KVPkAdK65dBGPXyeTZNxiP8Ksk0XA3NHWzK7Uef7WBUwCQFXa77nJD/YQIuoBYDY65l342XJPx
A8DaLfV1C1GEBdob4i/CNHBxLGIu7Jh47ifU4ieTCrdapa0vbskeEyuvCeEeN6TnAFj1eoK/AsbV
kDlwhdBNtlBh5DW5xGAZN1ac9MTngI3PDUlKTiWt8NRLSbBmq4g2WPeUMbtwGK/Tmg/l15660vOk
n/BpEB/bw8r6qbqZPJSgCMFTgRloXOPLmwm7gc+SwQ8DVc2g2xgsGDyUy/YSguxnInzBc5mv+sY/
qQg5lySzfVdglfnswX/trNT0fhEmMnNIJER27fWJt19AJKvGbIdXomZsukWRjxo8iHYdXLV4XebD
dCKVyGnXQRBVV4GXD2ojOXRuJ6SId8ilqu1chwzLPdwZ7WijsGLEcCFwBzodYQPPKDoqNGMlGtEs
YjP0wzg9GYrRoCvDgFSFkK/kVZipqZNCjStlQHjR9NMWRmeGJTCatukQzE/9WENapCbbJa5gIgCy
ktGcE90kQdnceQQZmVHQPNIJ8i6h3R2a0p7PQycA7I/+FUo6mDtZYY3HNJIDc1CvukNSaiAzMzXs
URVMD7ku1I3UPQ0hq87eGcbW9Plyhg1DMxyDKU2iYwkzEmZODQCn0muyJsSN9I2tKKvhPnbq5nrK
VLZm8RS3jExLghBIdy5larMo1OEmtgdBoo75ZQ6ud6ucujwicbWOUnceacxarpkmAubmJu+JF0s2
UaoeDV9NqCotu32Yw2T6lkIBLDX86UCABelEUy1pAZpJT61sEVKauvkejZDapBELubDm9pQm3fhU
FsLZEZ8XcyTsvRvBZGBVVSxEIW6kTcRY/s2uRHKYUGKuieLBduW0k7GBG+29sQmCMg9D49vMamNF
wqK9xrva/WQRCbAOmNKLrmmKKqw4nHHERzzLeEvkHwFaVU/Sa68NKicO62+UFe11I4uLripi3EKv
XNtNo04M6tu7uXSr3UBCyZ0w0/Csk4asJ5pRM+HSXrOXTpWumf8HG50H/abzE+c7nsp+S6rkr27h
T+WsmcUqyodk3TD0vE4MpyY0xh1eFJLPtWOq+YKHN9y0duW9YRPg3bA9haAvQGqS5uNNmXQGC1bM
nB6a+Hte9Ixkfch0ZlSW+1lU5scgY2cDfuop6ljSrWGyDm7vKaKhDCKKyd4eNwrmwZHC8jIL87jI
xkmBs01vmwsSJfGmuuHGT/v7QeXxCywq3AIdkJHJK5O7rNBTuTLqeHgWTLGvQhDsVzGY2oAVNAoP
rJuMwVtxrYGrX+a5u+viFAVCgRoOzVK+dnn26EpYcpHdkVXsUbaEJrjLOU6OYWBccgJ7UWQ2FewR
O4rXCGGDQzp6HYD7ttgidJNrEUTXjK7yfYU6h5M4nBJiQLC5KkQcvFBkHknqobgFLAuFH0lnEEnO
2w3L9xANH+Q0qD1JTN4JiZX/y/SL4rPRyrh1dXOvbek+INx9EpODkZawtethsMHkkla6Dzq/29au
3z9pmXRX6BU+sjlrj0mGpr/OYT/13ZQfurlACDgasb5KLbLinDR2LsQKVnfzIpNDWuj2mMTuEYlY
b0h6hmtG1jRqbDPqX0zymw7F3LvXUqXZlZW6u8rOas7fKB4853k0BmclUMJu09KOVtDzi0fS29S+
Q391ZghPGJ9WSCLr6DvIY5bAOEn2gQ4ZjhHkdNBYla8TxxlOys3j1z4kDcvXfUU+CIoMYmjnH8TT
j4ksS8C1mf+QR3yE1szbNZ+PkXhm3/SsqluVmO+RRmkFVRJJnaooewn6GL3xmmBC56mo8/KqRnm2
BZzW7/FOh4SM5NF7003j3iEr8H00oJfFYRduq97qj/6QdbvC0++DyboSgtvfxdDDcpqv1DjJh9G5
E7E12ML9IJuvwhCdNUHJxOmd/AoTLpJ/2d86BV4e/GwoDYRfPGWGVz5wqMpPZR2w1bsmBRFhGEF2
rgg13GN0VrcocXbSs9U+oJ14g0oOUfnoGvskc+ROJFZ87VOJbRsr6w5xlKXooxCD3tWuGo+JU5i7
MeiazZRlBFc4wzuQ3WyNftFV+4E067Ma/Gydu+T9VXNT7txgGD+6IArIm6lR0kW59lzSPYG5rbyp
djZuNY+/Sni47x4uQsEx90PGIfFZVvwjO1nvMklu0HoqjeY4aRGsZZYDVp0bMHZ+nctsZTp5eaNG
K1/bOdDOoZc0I9DTfKEuspiCzwNbmscAlHxMhD55dubcu26JytoNjI53IlLsoENkXs2sA2s2YbVJ
GCWQ+mIIBHeBu2phM6+6Fu965bXxFqV/Qz5Y12xx0d276G/tlRbTeIoizRC1tJi/cqvfcdfFB6r6
aOuXndKreNL0Z5EKrOPE0JuaHDcHe3Hkv9aJWCDJnb9otcW9r9iQVsMUZ8hvW/PXqPwCzB18IaDN
xdoGM7uLyhk7wUMwEiKP2b4PkuoXhL8ezbosi1A++mOS585V5AZpfiK8Lqweh6nnqiFXGMn0XoUl
J+VV1qBCBo9UmH6/Lhkqb5D95v5mSuJyY7RR1mKlnMZvhZz0awj5hJwR3Ff+DTmcqFsJ5+0VgVDR
CPGsx2+LyC696vqgvqkVf7vSXvVm8+YRZ9ns+I14MMKw3iCCtvYEDqhqFauxpI8mzJsqHYMjmOKZ
N1hXgFs773FGeLqqG9f7cgqlo9Xsz+oEB2DYunPYXJqFI5x5AAcNAi7vxQBBD4XfRJRwMnQHpyAk
ktWA/Iq6sjYVAMGVNeil55TmB68pnC1qFeskSo1eRjAJS1FNbQPahhvXm4A8+wa/T+SqAoLQOy+w
quFN61RJJBqmYa1qMtfWgit3oVHDmKxop7fBjc5xBqhhJYpwfBjRZm36LE6jddvN4mZSsUVmLzDx
xi7GeoW/wetQSCi66OzC4MXHukNKQ/NspVUpr0aZZY9xULRv7ZKS0oS6v53KOX6Q7qx3wXKxQR5m
e3BVVF8usX23RtQPDTKRkeZkp8RxynT9EEVStBtAW9m+m0P3SHO6vLRxiLS+NuvnJmmYiqFRfC2r
+DmiuXbtgJhOkSdAM7atZWpbhgIrbi9OfijVA3pdvQR8qdK/QZ7i3JdJ/eHPDTooNY+wvYxEzOsA
HX+6TufYQSmISuScF1PxkgmVPQXZEO2ZwYDtnTrT2lMKtU950w1fPWr3tUK3hUAjVhs+UbnLmoyX
kP7+vGq81p1WlB6cdWp6vhuoFcPnzKmPE78BKrmpxumuJvUCDllYpJcmRiEo4DvWK3SdpBMFhrkl
ADo8DuTqEGU6Z9c4JtOjtGGSo2CigB09HiZhfBZBNT8B8o3clWd6fDl7YtEQbj69kGmDIsbsB7Ge
M38+G1M1bwos3PvW6otLuZyT7JnnilZ6uzL/m73zWJIbybr0u8x6QIMWi9mEFhkqFTO5gSUzSWjh
cMAhnn4+sJszJLv/Kut9m3VVWVlXMsgIBHD93HO+Q4npITSzBDKgiak1CapdmYYGhj+SjZw/50HW
cJo7x2K4xu85+3imaB2MovdwFZHBor2o7f3iYmSptLDbuxzGBCh8Oj0q5NFlF7tS7zG3udOHNpZ6
fzUCLd25MWSbpFTa+LmlA2x4pGGD7oyF1nLgbfELStYX8ChovKjhXjdDf+QtaXzM/xHItqUljarL
Fv+bZiAZ2602nKdo2IaaJx7zvBief5F//s3O9s9qFd2Hf6c7kCWYylB3ZmPEr4ufWgx9mltGf4Ze
46y0wAToaSo+EdpnCWqF0RezsLYqNQ9W5mw0u9k4sbH2PUB0HTuzijoEpW2DKcV6/ndV639k4/7x
e2OfYxBnhkTxJy2lMJQo9dDsz3XdnL2aWTHcUTD31+/Av3sRouDEKHWkd+/PNwDG5MChV/XnxIQN
w1+ulm9Kr/rHguq/kuTfSpIk1H75RP5Vkiw/krfy7Te3jf3jZ34C3+xPHsuQH+FqpEmPD/CfZhvf
/0R9JTAU6A8zsdf8RZWkbsQBLUlA1eHy+RFg5kHWxv/nf1neJ8yjhCBdkOwBTBD/P1EluVB+VyWB
TAGp5FcjbomyZv7JXOtMGSdTPGizlXdYkTnI35yUZTbOUR16I71efJ9GObKy7uYWtSxi7exiVjxN
Lo2CSwOOFPUDifrwkOYuUziUXwI9xSkcBRmmW36qWA1V2G6Kciq/FA6+Ax1a06VJeohaqWqsE5oh
K/EsLRhrAdO628T1HzxsaffN0KmLrt6KqsFnI+PsmS6v5rWiZFJbTipnYZfp9fCGHlgMsJE01jya
FRHGGwLuqbgloPasa1dkX2Mt40FrNXNn10huYY2hJ9lniBWEnfKgOzG+AMDF8jYxbzamDxKnAhO+
xAIDyjH1U2sraFBDmiMgf2elnvLXJHoTUttlDugx07LqfbbCv1aYAM6dHCnOtOjshY3cv3PGKV/Z
aOLuA0BMsVufidtYp9EbnhaT1KxJX7XoNqqjhYD4qL4cEr8/T1ilr9zlq2DR+yCRWYj1HiS5JDv7
VjHcQBdNm3psqXet9mwtMLpD9VqqssOuYY/b3ky8q0GxhQn8s6DyPkciHAr/6joG81ibtg/WyFaQ
yhK5xo5gUZJZ00SIe6I8OG3krVI6Ko7+0MNcnmBPHdSUY3ukZJu1S+II787XC7NcNtqYP1tF3T1A
rUIf7gyiYCRWjZcEXMVLq3EwqHsHr3wZaHf9ZCKzlYkLs2K0l/0QTndTZHSf82ysxXKOOt71YSOO
jNjqe4CsR7B2bDUa3nLOVsou83WNnJWCOQ04JIBqVadcG5qZudllb2LOc0Y4w51tlBQ80kwSTl9S
NmX5bO0UtH0JK4JkHZTGjhVnch/XmfXZjIrkFkwOr4ZTqHkwatTLTsT20TBTSuTirop3mkWbMum5
emW2Suz60VD3UVwQP8bR/krpeXOw9CL4hhTlNRtXR4BYGFbvJ+teiOA+SF3425LghPaSRpZ7je2k
RA30Qzp2Ajll73ZdWcFcFsNKVKfXIMAghTzMpo3PMXtCBouv3pDKkzTG+OCx3g3WRtWjzYaljQ5G
3eOKyxUajCX0OctFZ4cm+P+NKrJPQtkdHXxVUZ9pFSUQuugLvuUvA03mNrbyCM4rb8/AiFQfaEzW
+UdFW3Tb0vipxtRFDAoGPb8rdXQpbDkSF9Su6JFYQ0VQ4H7slTUeYuARO9G7V8NP6QyzvWlJ+R66
LRach4GFtlpLioZew5BDq5GHKictx85gmdVmhQ4nnQeCDB0te4nRLmf29DIuE/1s18Vw1yLIb22s
/QtJ+yBCEhnlIAQ6S36QS5Hvy30oUXkXCWuOpyHsreLO7Vo9vXoJ9XfByq6nTn+wJ4l7IScLUzpQ
n4W267vm2c7j/qZl/hxvbqx+bzXqoKLSPVEhjazVZuYqH/JpW3fFeBOVb+ILyxGufCdCepT5rW8s
hNU+HZZ2liab0AryNf0yxQqM54L4QsJ8F5/pTV10RTvbd5I7lR4YoPmVLE1sOy8U6yAxX12G1YWT
aoc0NRcdEbQFVj36V0g9LQch7eeYXRhh9qZaGrwtG/hb8pLo9mvQ1dGqnyxkhF5pp3QyQk7p3K3H
Tv9cGlByqKDgQx4/GqmO7cR7GLb6MU3MdlwaQaZvdBk/DTMgB2fws++N3r7w63eHT2w9JOa9jruI
XA5IPau5uH2aXltRvjD4cmwaj3Q16JtCrx5UYhWLYvDaZa+PSG59plZmmSts02Scdl5sZEiTJe24
Sgo89LF7Emirh8aSxzYNo80IwmtrWootlKRyAj+6p688SO2HJvLshD9ePb1yuJAnCi/sjdvjlOQy
Orp82nc66XZkvq6818mkbjWn1GYnElcTw/d5bMI05PrB/eaTL76JcQzuGcE5CCDR5bdMG3qSWs2H
V8X6IUsi4zgVgVhrkrGaAOQA3keVAqO6z+X36JH2XeG2BVxH6H89kREmDRqNZ/LDSMLKaJ6mDKAv
jZrybAbJzWk0wVciQ/xU5PqLJoMLXOTFg8rD8OaQ512wjyJ+UukjPbHqGIQ6+XNwlG/5EL7FUhc3
s/b6qzkEwzFppHXvkoV9wEFeLFvLPUhWQ8uh49IBxvTZkbFYACtgI5gOQPRcfqdm5r33g5L3PrYA
QCzDuMFxGmBC9/LvrgzLM6tz2U0YDVsb60TTSfvMPUa7S9vE40wbF+Lewau2Evjqj5ZH6t4JzXob
DDJ+t/Oc7xbiO21LWXfPRZifg0rPryRyOCCVrrdO3EmyX9SvsJrsVWumWOQmy7rm8L5WWjfWF0AL
XxzVuOjTWvZQBBBRnNYzP7cc0Teyp0iKKyMm1MFcMLcAE/oeE7Nhlz9nzuqGFYZyg4Mj+3FX+smw
d1sekUM2uXsth2nxD+fsf+fkv52TQfv95Zxc9X8MyT9+4J9DcqB/mhNbBoPurxNy4H5CpOSobIIN
hIU5n25+7u2tT8RQDN+zob/NAzK4k39OyLb+yXLnmZuYykxf56f+A8Y6cZLfJ2Ti1jMT2TVnbxPo
5R/8sV/MhWPRtqr0EpKHohiOWioJCVPgdD9YTvZRlGra92Fr01mQO1HEPTXMzpZVNK9p6kIPDz2p
XY3I06NFXI/qaltt+JxNfL2PIhmG97hlA7yvBI1by7Dk/r8k1hNtOuoj1iGovefRaftb19QWWgXl
VkSAUz//UGp07pTo/Od4qLDmTnnD+r/1DXNEA0ECxOS7j4FO7JHW83WK/5albhk4uAcLy/2gkj3/
VurePiImdU6plCXaJux7ame6adWpOvzeWlNxiTR1ypCayd7j432dSJK9UdOgPg+RIBQyyvi7Zll1
RLzIITLdDN61ZvHKyD9akm96NJwmr4GuHOCg/O4VmnarSuiMC08V0VlpJkBWu2Y5EEnfSBZ4T+07
PPEZGFFuGFA8e2TuCfjYLndDuXZUGL/SJxcNS8sv/K30HIs8U4FfYjTIsTMx7J0Kuusu6fNoS8rH
PwDPV1u9GmprNRWF+1DEEUFRODy5txgxM5GSIrpF9prNPZYHuwo+RkLI9RJPtcfWO1fdkedAuzTD
TBy6MKNXShqEtc2qIsEkhuA4e6d4UPMooy2k9s9EX2GWkPjt7pVXiF2Ek2lHTlNyCgn9lpZnLFA0
OLv1g8j79mB4vrasyFrdqiDPW+IIZX4xkHwpvaZ4+4IPtyJcxp7lJe90Vg6d3fpHI64Qe+JpHObc
lBcwdrphS2ayT6kILJsL6zEAOQN1fAv2Zuwy+oF1OYbX9tCmdFkv3HiIrn5bf4eFMHY7vZ1EQrWW
VX0nVJfbpEWnvF9Qm9a+lw1jxw5XZ/4cdkO6x4Is1rhr0xlW4Kq32gg4VPSNWlV16WwCzWo8jhzC
2hhVwMFrAK13mVoZpc9Cz8JB3YiNJVXO9hiP2NYzVHJPeXx8ZQ0/GvkHny62PpoIm4T3FuseWvgd
JtexSs6Q0IvwHEnWtIVRIavZrUJM7bGUjob5FPm8RijFCoDcgy2HaN3Trk7Rs2GocheWRr3RqrBY
lHxD6Xc0vcPYgn0g/Fbw9QYOht2e8GjWkxYjoU0rULWWel0sRWuEmzTO5ho36gkTDM6LJrKKVZ4Z
R7MNUKZ1w6N50oYeF+xyOurvptoOca41NHnp5bhzB8H73hFSxUJgj+Gq9BuuQJta+LPmVKMLmKWj
VqUJ2Q2lU3swi6ZYJykDmDUE/V1HyHnV4zvZCqfrWlwLkzi6UnQHNjHF/WiUNgVxlets3bTEAxTI
2xTzxcyq9PvkW0+kVhZu7mcfVJLYK7LEUAMJkD1qnZmfcWl6S1lSmpAMjvFA8Ju7ls+egHMJ7GPd
ZaRlqRAv0j7yl8pEqVRddmU59BzQ6U4fNV9srbJ2aRvdu+xH1wUexmUo2Jylia6cBedPbMGTy0qT
+nPe7ap/xFUfr3Q1BnsPxihEY5cdtJma9y4J/hW3J0r97MbZ42EoIE0EzJiRLbuTw5y6FkPKdg19
+7OV2zb2VyddQenOKemKORt1rfeIxtId697NB25SknsKYwr3ysQJtXed/CAiRxZNFx0OBcpnlF4n
xb0xQ2bfVQRhdp0WpHe9oQUDJ8po2IRUSi/bUi+WACYAliWZOBdzuzgVS/4xa8w3IkzjgkWv2gwh
oXMCDu0at4KOIMybciOkiWQyUbrDKjLn3TatlC8qQ1jwnoBb4j23VCL4EEAmYZct7xInlpeUJrkP
pWP9VmU2cRAx9bXu4yhNba/bNNIvXjiN+Ne4jYgWRHz8LynOLdPpWORmQ3kxFOjjMY/0R1w5+Xc5
2u2rZ0T2g0dd0o1Wy2g9ojxvcuwvJzW19JHqtqTzCWVjDXE356YbJ91DYls4TGJpvVmSS9qyRH83
mKI8+UYtdwNohouUDsShFj1DFv34EBnFXK+hGQkwg4DJnMPanXQQRPXYSZcqlRk7F59bZh5djICM
cYJLGJdL5/mLTPneMuKeP1NMkUrCNp4Oel4Tx0UyQvjMw6eY/V1MDMGRXxj/SDhPmkruTJXJnTRD
ITGmDl8L6PhLnNvTo6Us4uFh6jWLPE/aaOEJ+cQS37ybsCrRKl0pVl2unnK9ifjecTvjAf+ZuZmq
tF6NveCY5I5t/LkWtbxak0tQTFZzfd98t+eJPrzFZMcfrdieaz8x7K3ZmbP/Me2JiHTXki9ub203
ypTzuWW07Ysu3Hm4HTnCZPrLqEV5ucMP0ySfCW2EJYeWyu14EmU6e9qponuK0G5XrDsDQw1tlEOx
rvVh+vBb5a7DbOQYjC/fg21jc8Jpmj5cRPHYbXu9eOwH3NjgROBssWza81HmK2Kr+c2alSSn9A5d
pNUrQTp0+WPo++98/HfzMYombtT/2dp6pL7zTf4mI//jR35OyNR8UDbk4ZiaEeGmwZT6M7Sp/6iZ
Nhl358qAHwGMn1MyuN6fujFVRgFeyTml6TLdYY79D6ZiROh/mYoDJDAfH4xjAbf8s29OgEnN02hw
j4VZ+8YSuKoBFMno+XIsO6nVrcDYOYWoQsAPqvBclSOP4MbR6fldTS1X5UOO+UgrDhL0XDOsNSIR
drjzQ65odFPFbs4TlIOdsxjbrrcpGlXY/bkl3EyqYDQ9pgNbQq+KNq2kLPpO2UK+Z1F/a+3EC5eG
qXlLO3a9TY4ZatwAqF/V5jQ+aP6E23xqaVxfCrw2uljMLsVpaxrNjCobjByGk9Q5RHqNTOQuF1TN
X3GkZg+NCINXmU8Wp3YeugZfMpXWRwhGMYLyGLxo4MgrXmJ0p/VAViXZ1sj5xPbGslhbVeJfMgrq
XgVSLeuqqv/CspgnDmfaTdWN7IVZrs6quIkfrLJgVWLR0uptNhX5PsU19cWVjngxpYVcbMAWe68C
/z0fxrOvNwDgVFaMe/4WnlTnWrCKEn0HT9FYt6kVLAd0Sf4baFe3LoU7stTHEUxzHykiJTWbWmp5
K26JdgizuTcctSPjVVw7o5PPRALCvdmM/XaavPEWSHM88GCcFWnC5toi5Ia9I7iRfHA9OLc0w1G6
VpWpXTDO+JCUXYIy1WAg67blYzx5jOAgBq88Yr2lYgfMPOy35sl2lPlZI9pqL1xhWpfKjub6KMbl
wvO8vUqMiXigM6pV0lGgaph0MBGtwQeBY3hjURO4y+2UOizSJtMXbSzqjZ/k2pbl77S3iS68I1d7
+xhHysOkj+G500R1V0EWKLb2BCR86CaXbpjNoOyWRMHi5z/R/WwVnzRn3m9T71p4PKKFCkAjHdJa
wgs5oO31OVxxOJJpsEGFQFjB5cvKtSfLMq1J9hj6+3/vqGWbtOPf3FFNID1/uZk7sbKY/1fXv2Xh
//lzP7dz/idDn+PuePyt37PwgYH4wM3U+GUvZ7Gi+3k/RbLw+ObMi13qRTwiof/B/fT3zPscdydZ
zz0PDcSn/MjjT/brHrvTW/LPKo72TGIUkRfNCLMHFhCdaZyGVjqZ6HdWYeJ9DiMefnnQ/Jsluuv/
cS/n1X8w3KkqtazA1p0/Xj3hSnYyaEr7Iq2mExuzaaOZEpzJVNCN7rSxvsP3jmXENFq2ZwbtvzY2
ArO8q+xqfOIuzwmjomEbN02GWWYRGPMRKgvN4dokBFg9su6v+KaayST0lHTTMUy8sVuXsjbXjD/T
CdOZvuN3SZJhjO0hO6u4VN88zDEdRH5qNxsgfXKRItTcC/AikLVCwps9mcAfBeBUYo5bT9nhoXIG
3jeX8Ncdv00CiWFPUBLO9rShmo/68E6z9iO8TYPjr62VNaW7gMVY9oRTpx38IUZEHjU+pQ8VWZG7
wc2kmc+6CqNkXXTRgCabxZrzGusBh9FF0AdtfKxaKyPX1Rei7q8CDTrGiOj30XkKtBhzBOn+6L6P
dHeDD6gQ9iKJCt3fmJJ0wgr3i+XsDXv+LyMjDryXocnqcusKHWFEy3DXUeqKWzQ0pBet4G1Olk/5
jGtE4AYKl/Z3F/pd9LWYxuiivLFaV/qUs3zFcVwvjEj4L6i7rUYhU88oWgpv27nTquXfFpWumncn
Fers+anO/kWPLMQWy7hNCR3RfRgqEDg3ltH5lrOofjKkT812sKkb5TO7564AbddvhC3qq4jZjjht
jXDRdkm1hGcd3hRok6cMc+UL/SoZhd0YrS3YebjrMuebVg7pvS/bYSGCQWDC0YJNDHJ339Kv+Jo6
HEAwa1WrxGvKPQJ3e7DDfGcaRk7MMM1uamhLIhBa5OFLE8Sue6TvqtwPwfjolY0CthwE8qtTAakr
sthbDeyh9lnkFmu9b4ujp+c0+mGGJt+Q5E+V4hgowLlso6EK3l0K3hG+wya9gv0Rb5EyHPyk9aif
g9FnGdymhnYoY067IL9m8Bq57i2LvunZMvPHVMPQ6roRcTfTzt4TxM5nFws7Uoxlc9oJgTpkc5O4
wLHCsukb3kD/bRoyYx3UCP8L7gntWzPJdTolVA3EWHGyuj9CpXXA18l8Ay6eHYsbhdWuiexsXwWG
ewI0ZrySaPbPhlcy+Zt9uwe9nu9LewyWJNrko0Qku1i9gy5lFdaxJ2x/zv2cTV5UO7caL+sZFTB9
EUAQX/lE8+0wdNaRUsF8x1mBsWyy83cQWy66JcuYQ9JYE/7PVt0VLSCnIsGduAhr37sf07agxZdU
0kazhuTkj43FlhU5YdHzldjlA+nYRe0nyaF0I+vS+VQZ4gtIPg9SHxSzU6+favCqp5ZT1SOxxB7j
NnEMCzfvGvBG8Ao3KX1ulNseW6cKtPXQeemBWqTJ3BhFXFwdTpx7rGY9JG7o2Hoa+JtGKOc7uwWx
RUQePw+pCb8z0PZlVhf71glPuV5hWutifdEjOqyNMtqbQX0cnTk0FFArnNndR1cS77AgpO5mrsCi
xKnIRkOqbZOU3saMdapFBmAVdYgKoYs+YRwdgSiXdn9LK0ec48wfKc/srFs49uNLVyXTuxMa6sYb
El6QJ7rPDFzGkpaLYsX3pF1VZFR2PVPOtrZTCAtFV2VPpIHzLR873xatF0AYs/rDYjpmyqL0mHoj
7Io4kXGSFk17RW4rTZpwR3eZmhitfemY3yfCYBoqD/nKUQfexynkEdKjOsVhca1VG5zNyoxeTAIv
8H0DsRmsUVMLfUz0kwv34xS0WXDWCNLcxkHhNWdnF9yB0IBOlBP/Fh34NYMv6qHrMOVP9lwuGPYt
SQ9sbQdYcOUq8iFM82aUp060dC5Z3GrKvDxqroP1W3BqwG3pmEu91cIlMYbxPU57PKW95jfJopNp
upMjuIeM7dKgQznjWYKQjqnzS4pGs89RHbbCTpJHo0nlfeS13pmlJ+3TnSA6hFldPMmyC84Dht2T
krX2Bl+TRIBh9Pd5Ugly1pX0QJ7048cICXLEESOcXVk6/UGLCrWlskWdVdtYBzM3S4ZPIZ57x5HX
wUHuG2010bk2xDeebPWrG3TVV78tve9jArZ84SKQAsyNPvpsSLHJTwFyRw1/1e+O44DFDTxmu9Q4
KmTLQJPa3sffh1tS5iiwhW9gLjF7C11p0tJDHtsCsbZs11Baqr3vFDhLHTfNvpe2wfYsUOKzz2Lb
XdtVVHy1osjflrDHTiwf/KPyCZ2wvGxYI/i7oMtMYHAmzzfOB21+bm09uKR+IU+ZMbbrzpfVQVRa
eyKh5iJJZc65J/APZKfsPgMbckHYBGomYmvYiaXVd7cazf9u0oLxmw7ao1sEXcLjOuA9PiKKa5B9
SLMINOLtkNEpiEcYMN58067dxTThl6ayrbp4WWmdEz0suS0Rts78fMStg59567XVj2uiT6ylGbBt
LVDMl0Pl+W8ZtLeNnlhvdierkxaVzoMf4epA97dYdgY2t8HRvI5i0pckNU/zB3gQOA23U8val13I
irOPeer8NgXLA1WliUkzVJFpPXlIMOvBw4dHaZJDPVRaYpV0cQu7s3UgS3BjVFa9Hydd3jwnst8p
PUf0Zy3P5qVXwQPQOirVhTRx2gPRdcI0tpeFVtvXLBQAP0w1BLc8Kr1tH/OQ7XXrzg8bokBAO/WT
wCHd2u5wCFrTx4WuiW9xx2afcomeREorwOdpoAAl2RX6BUd5JehQX2fjzS7Fi7RjsVUuJyDty76f
gmlLTZH3mVnAfBywQqFssnP57hda91pgetiEWf1CQMJba2lws8xG0tdb6XgMmFPkDgI1ro+0TeND
Xzfa3gVhliw9uhuJamhiek/qpsDbnIT9wexwU1c83sbMj7g0bbnBx+9cQ2bTjZHwsO4gKKSbnsVM
urLExPwxcBM+W1EnVlI0z7RsFBcFOLZehpNug4QaoYDbXbbKWwAoWmJ4OxOOycUzPGga5ABfGdBc
udRSnwFkDHddnYYY7zMMU54Bi3Dv5BHuGwjS176qieM19oDvxNMrxlclxzXiaH/vNk28wHDR7119
LC+AI3u+J5bbcHEE3geDb7y27czErcZthd6/Of3KpFouUHH7B6Xn0ZOeVfkTPDV/Y0dystmkC+Ir
WRscp8xlWomccK8TgMWUrqeWjqTPE2zhz7iKTgGZHCIrPaQtrnlsL0bSMWJiGy6EGclvVpF6eIcW
WTsafr2whH8XKpI3Q+s3Bzb44uZq0jrBxxnPgWiMVYDhYdlGApJ3yck1YvB/mVz/mNruY+Qm/YqY
3rlMCJzmln0oMs/4An/BZEWJw0qELlhRr3Dx/xOZGzXwvIoYGiAbTa5ra3pr4vFr4mk3v4aFT5Os
O5MEMC7DVV3Cp+u3uqXRQodZjuiOeUxyg8BLGj3xsWDRA3YLmDfoVlbOcKPlCYawxDpJx341pB1y
ZCcdHGVZvsoy+l/qIueNKfqAiOxInzP7SnhF9sx6ZT1FfcKGEMN48BN1iUE+PlMkj1cfpiFBCpSd
jeHRijlpw8TyA7TpVI1oMzMPG1fcYkpS63XUzGGbJhAkiUpug9DxLnjCaVl1y+xUcvm9adLDRe6E
j0Ur3V2thSN7Samf8I0lKxWhZU1+w2MON+Y+qT1/M0oQmAQZnOVoI6LVVRudoZryZM/S8QKvOcfj
ReRpagvOCTXrSbdGa/7ro+G/HktxpVqgsFnLs0z/s7o2Du0xB+eU7NMClAsAVTAkzeRzl3a6DGg7
sfL3mlkKsbnT/45C9oe1mVOpCwLOBIjjY9YwgvnU+svefUrKxgXLkeyNoWrep5Tm4TrJ44sPRv/+
r/+cczfKL+CS+aVwwfLXfPoFD/DHSyUiSV0ELl6qZo/BFsTHVl+CqP/2169jzCfpP1/I9tgYGiZa
LIy13/9MWQW2t8m8aI/zf9zEfmPv3ZkRn5dJexW0oAZ3Koj1hA+9eKu9mVLXkwS8QKmdD9dhzO/u
x2/pv4r83+hHKOAzgeEvFPlvZdu9Z+PvmvyPH/opHgGI8AL0oWA2mcwy0U9nd/DJwcyCLoRC5M+y
0v/zrVjBJ8MmpwJ0wgJWRZvN/1eU3E9A6AJApehRFLv9Z76VP3tkadKmQtacSxst0GR8jX6/1NB6
4sanFOigDDZmOM0M79bDPUUjLekZFV5wUPrXVOuHfS1IPy7Syg/uVaXaXeMxx1rCEFu8ibr+jx3Q
/9gT7Zj8GX/7FviIcPSOsopwTdvQ//ScM8eOTmb67t6jj6W6BCxyL/7kcptDZHeyhdFVDwlyiL1O
mBLaCDesVjM7Fizcww+/LI2bNBxfNOt69Arv81Rr0XmMRd8i+EvjtYjjlmKKXNX0FyhK41a5AwLs
gqnUlxqRzlbzd30WTitbz8o2Xhl0smT02ADZaJ5iumdYvWmA/paBk4t7H+L0uGKTx0EbW3Rw8JvO
mO3j6Xpogke2A3HTkaT1rSvo2O4pqDjn9I3gXM8GIMdK36fiawHK6B5AX0Vuyya9RXPRfMD3yYkZ
GxrC4vxAzjmnaQIKPTy2ziImJcDtUfOxKRuKXcJI41Q5NQcRpca26yz5njAgXgJ6l1ZuKo9kgzhF
uRLdI6E4IRiQxGTXEjgEmT5oSkNEmVDsczzIZ0EdFcjzmKGI7DDWZqO61+zgVbdSudASEt+rKcvj
F0hetbfQO6dnTq6029RlwQAgaZTrPlHDXeRND3SV5JdmpDOTXsCSxFuPNLXxM83+2kjCl0EdcwR1
CKaz2dET9173s/pekdcF1utzPFeTRyDcYt46sRaX1lMaMVAN8BQv0yTWGCXMjQjy/nHUdQ7ZALf2
g1s7WzJF5ab20AWWRuN2S4kFZgZ3GQyx9OYS29IW1qSTeIYtssfH0i8NEbk33nVxZB5vNikwzkME
1u+AcOIfYoNRjFJiPX8BkCcfKw/jhOgND0xEp2HXkcl0tkpzuLOU7n1EXuxubGbqNd59ov0mFG1a
VJq1mVQtBI5Y2Ru6GQaBWFDHbxmXPZC2Zli2XGmLia3Bve6R3kFkVkenl906t5MAa3Ocr8lXlyg3
AAkoNLUgCxa0lekoqFGTxFzSTeGFm54V97ichO2+OPwiS2AA7GL8oFsTfTTezCiNycKO4zdTROFJ
gKNe+cPQ7OzaJszR4oB5ZZMDcDTEjLs3lZs2K2p5x3g5tR6NHai8OPU9R0p/YYrCM/Hmg/pd6CCd
VnmUR9MCo6j26CDVgIvWcoSmoTGOAWRzZz3wPu4VQT+5KIw8vovwWFB4BVPDooF8Wtpq9lIp6Bej
6VCA5If2e0FemHhl3jdkz+rybubC8/ZNIjs5JFOgrgXk+P1k/nbFPkpqxL5KbfFsWAAMqMq4eeCT
na2XVe4+a5unIO6nr56aALX30t4HLqxjDFV41GoDIAJ3wv5VxZi9kKBcICJFNJXGKkuaLFiy1elH
Dp6N96WkDapbOaIBEFKRDVZn0g72HgBYT3IDtyN6h2rj4m6sMActglGpfQWZGmQ2NxGgAVinLuDe
XQDiSWReCDL0N7dRBuYEeh9ZaZYyv0DeJCJt+hSJYUKoNHwdBnUVNZ6Zs8vt4FjEpBQXXZgXzyzS
xH3SWS3FQLlpnSAEijtNtNj9vdn5n8wZAI8VXL4yusRe6XNGwOUaJbc9JwfU5BDtNuP4mpg9CtKc
MPDnrEEEoHxV1D2ujx9RBDTY7D2NQG3hBZvDCpi73KtMxlx7qSlUm93oJBvMHyEH70fgIaKvp9nY
cw6imSiHGQujfwWMgEAx5yWMluQE2tZq0lyNWOmcq9B/RCzaOW0RByrdeL1qHigvI4wRGm58MxzT
/FypIrn3xqEwdrKR0ZVoXF0vFPTyfGlCbftSocIWC9souTs0cwoknPMgsQgE0GtjUKeWJA7hJKN3
YhrBfazDGU4O+L1zusRRkpeDbqG+c38P7hHvUbY9EvjUvfISUaBPdzb35k06WpDBM3NYi55UC/eG
YZ/OSRco4QZ/46LjPs+XPMPjjZ4GiX3RTdAgSPETl0kdkjPGjxCNN5pzoEaSrcHEjh9D4Zs5trAu
f3xs8ArjY8E2GtsYyo6pDG8tY/edI2C/6n1OupkYrOf/y96ZLcdtbFn0i3AD8/BahWINZHEQB1F6
QZCyhHlKJIbE1/fKsvuGTN+W2/3cL45QWCoUUAkgzzl7r41LojsWDJvvIyezOGr9ze617QeymXO3
GN0NqQU8crzqJlVhghMIOC/Y/Y3vGQuwttqIQxOuUUdP8VZ5YJtcBs/8g3Wx78BGYmKZtSEJnIS5
BVNkx0Sy4EoQ/IescuNroQ1NAuDHtev1brUl/AHDkxdN3yZtgoJeFcSibpe93pe8V9osxSr1nK17
8VC5Fz+V0taqAQoJ1XToiGsn1PYsz8nwYVnDGrgkwxnKjbFtRM6VEmTAxQtWjhe/kLLZ9dro5V48
X+ri/0pBxCZgUbQvTF48YmEWzGgx6HTvu4uLDJOy+AL8qnxBVMHPBVXBLaY7A57dJ2X6j+WSePvi
4k1zSHNbtw28x/Nwca8hILfvkpJgKbZY7VelbW5SG95wgPF7QeLAB0e0TPPV8fqaz8QmZ2vDHE1W
3BiBttGF/WDdDDzOuIu0zS69OO7Yd+G+q0KM3BvGheUbAukvg2H5sacsB8dUEXWnAs9QgEgzNJBq
4l7LtmPFtIvUsL7+BLFJ3rZFoR5c38qx3EymE5MYiBZTEFgFYZn2ZzTzssZfewb+k2HT4xa70UMK
L0bCj3B/pq6m2Ktd/DUgW+IEIeI3nC39exj1Hboi2ncnxPsgXFBRg7ZighhRP63S3YhZrMew8IOW
nt7o38jaXN0NJdwID8lYAwQiRTHd9Nbq4ePnOVJsBYkOwLujQny2C4aGDxPwe3c/8tIH5duudDpZ
A8kuaiv/NBWCNwGt3KY/gEtyl3iZkwzvfOCy/2orJ3wkMt2N2z6AWOWizr0ORcmDNos016L1q+JM
H6JcaIIFNWaocHkRgMQ/YdYKvvZJWOxbH/fUpgRV9A10P8NB8KTNvh8EAmuaveSuZNbKK4OM1nGf
1511D4M4q0+QTaO7dAxgWzWmm4PiT80jYdGVuW3ayaD9SdprvIx95shrP1Q2QuL/L+v+N7IAK7JD
51dl3U07wiT+aNn9/V/9d10X/ova3Mbn5vzuH6CK/6Oyi1wIgwGu84AEW2KMdYH/h9bKcf5FJWPD
5gvxKxBjjR/iD62AzQdGVI54GOyIwi/6R9or50O3wrK4wXEj4JigUgyQr/+5siNsdGZKZImjx8IN
46IwrE9m1tNXnPLuqu2LEIoJI9j3wQiSJ3DpMFHqJjkZIicEkfc/VgUQwS3NrX1J/K1+p5A2F7Jf
fwq7mt0DEUV4q0wZbS3cQndWA0+7EBh/iRapXlzw7zumDTl9UpRGrelCwWjsYIpFj3raSk3BnK02
1gPPIf9xbMblb1zvHwQLXAEdQQCj3QaygHTjQ7+mYLNGoQpvl63mco8xINqzZ4m2tpT6vPjePy2R
+98bND8HFn9oRV2Oh9zNcV1EdjrK989X3DaYC9BP7I6zAWV5Sat3LXXW/PM/BJL/Y3H8wY6tj0Qw
Mnp/oIq0Fj523Fa0oitv9wpPCbWfzeObnSTcHXiE+SNUF3evsiL5m/bXfzg9elIB/QIWE/R7/f9/
6rQR34EPkt3ncfT1gN7QtrMBL4wXj4sH2O8fX0yk2hRTOmTCDzRx8+ejpVE4501dgPAyZ4/2qCBl
EIgB9oCxip5+fSxLdzl+arjp6wlshoOA9qfr9hHqv0BDyiBP5sc+Wyp09Rm1fNz3dRuHwsLzAXby
bqScv5kBFx/AVJFmmA/+3zVS/3qFNaQcFKJJRyhgnvznc67QbShiUYpjPxIJFPOiH0giTZKnyGfM
/zcX+K9ryDMtvRsOPR2g8bHzIyiUHSn84thZ6/rQhmKIpcEd3OFxzsAj5WjkgyaCs/vri/2fTjLw
LWIifZ+WmPnhuVSmBaMen1gZdBgTm3J+zdkZZ8LdcobB/+hYumOLhUL30fh5kXB9OJabG7M1ZRHN
cup5LJcqACVjCnWdqtl5/vWx9Gf9tIYux/LAdBJ7EJiu9zEwvKglNQp7t+Oq1tmKW3YLpyp3pj/M
g//jvf+xLabPiU43fjYeMixX+8+LZPSrQfjtkkNw86aC3Qz1xIYBFpL3yfEeszyv8WBj54a0QwMp
2VFpZedfn+uHtaPPFaMODzrLx3Bnflw7FGclYjDJd5gG9LLW1NNvWI30nDiqPrVpSDnrO+pvnueX
S/jhEts8goDQkP5Ca/zDzzmlPru7JICvEybOZ1H49YncI3XbIVPdC6drho00WsZls1oQ+gB8V9Nx
RuT1Gz62niQYLGenMmmwOWtJcQI68pSshfHw66vzn74nUhG2BgG7A5gdH5qqpeck8xoYxgGKv/+u
1OiK7dRXlFlJ5c8+ellKsI0qjIBxaDuXZ0hcjBKcJkmOY9m615FEiALZwbnVY8fgCrhnW8Qtmq9p
/+vv+tdVGzI5cRgzeOxI/iLQJtiPRkA155ANTdQCZRouJbXLIHe/Ps6Hu54VA3qGn4wqREsXP74b
c4MJUmIM+bGdCY+Ics2nb8rWu0bC6z3++lgfH+eXgwUB/WONmA+jjwxlhU5lYP7K47wVqHXCZIpx
gpApxq2CMUenNSyQUK1xCb4YdZPuKWnk31xYy7wIIv+8XBkSmgGhR2wK+DofXmGV6AybO4MY6nEW
6hhUNg9TGS1M9dOxWx9QgZvvnob/58DWkEh3GamyeV4KuJA1kQ0DgSGnaBzVPX4YkieGviAztIdq
DDOzrNdzlQ04PQFWfVorJ/kxYbx/YSi1njF6MnVkRus/Bj0ZDza59teTMHngYrWxP10Gc37WIdkE
FnCTMQEfYwjMBnDSeX1QaULiJwq86a4WpnyrEmW+r+S0ndHsUyRHS5P8qEPD605N3WNearCCHgB/
MIsvqHJgMgZC7xHa0jU3TW+7b1mUWN+asXaeZyarPVKjS/YjmPof1STdOa4lJAFAWkV2hndRn1yP
R4slpvx9zHh4t0Pq/aCzHNpgH9g2Uo6Z8JDnPEpHBBC+u59dk81QExCjFwYwuZqiD76E/SzCT/jL
WG/c/Sm5zW3E4YE0MFe2B56d5jAGX1aoBDEioPQc6H87UOiCevGgMPb5TMJAgDr8KWoddeY9U730
vZrvLpc38Qn6sZvMfOgcdI2QCoMqO4KU95H2EMh8LtOohn5J2BGd5svTarTUtZArT6iQkMSvTVuy
IltzAXFfVdZ6GPOOa6dg7RHLYJrZE9BH9/MoTNjGdmo2905pB9rQxecg7cjOvgTkABohfxdmBC46
EUKl8KqIyNqgXfYeIYg4z2EzCXtj2FzbmhSc9yqt0b1h8HujzWTAVPQGUkQSAlAfvJlG11aWYrk3
p365yxEkZXHgWvnXypc8mnDpv1jKdKudo9dhPbfJKRwx/G1VRp4lYjYEdbFVt+tVM1WspaBGvpvO
JOfCltZZKnKYCN7xDAZHa80+Z8yQRG4LToAucDGTHTCwwHYQJrq3TOv/2iVk9Xo6G0Mk2JkPIwxc
0pVb44khOhfMTF11Tg2m+Kh7dtFKow6vyHKHKKO/kgXd/nQGxNxfpuVGK8gaYIxu6oE6wxN3i9uW
4Hc9brecZj2NyGoPjh7GpzLYtXo83+tBvdIj+0QP7+s12Jd6nN+TR7839Yg/1MN+VKJ7U4//caY5
saklAbYWB1haJhBpwYB70Q5wVe2XCD1BroUFhYWiVUsN8DK3IGKRH2TGCH5DSxLAfqPU0jIFOIxV
rLR0gSwIxl6oGQQzpzNMmjuBUGODo2KJJy1+4IXjXHl9/uwnCEOUlkhUaCVMch63nZZPlFFtbkst
qcjQWeKfQGaRR9mnAd1F1NlvnRZiFEbtxMrHMGprmYZhhq+9pj7gEOmqrVpC3mpjZ3+tUXggOCba
Gs1HpsUfEDSfpim5bpsgfZW4anYZwZWnrKp5ALt6j1Tb6tbPHecMXKR/sPJqOBlacLKu/k0Z9AoR
ChmsF00KDxEUKpiCu4OyWkjgxCEmJNprOYuFwNzaJGgGb0av4gu1lYv0ZVL2+uytrnO1zBU8WTnB
7paW1d+xUXKzePb14Axl7zMZMekzLcv5UV3kNu0Aa33TTas6l8Hq7JIag5Bbwqsv6lwcl8qHX9pH
NQdlF30Wqfkp9Ob5UzArtXPWcdzp9w9G1osWKO/6+n6QNAUD7rTqyMiSrYBdtgDr0RKlJaKipmzQ
F/kXqZHbzHhXE94IQRoFh66g9MHFUsa11ikhiaXXdREvic6u7wZTvgTVCi+bQdute5E7pTCpilhe
ZFDMNLHQam1Uo1VS5rgMV34wpp9lkc7XDmIqqVVVBWxtMD2AlL865PAkG+8iwZq0GquJRHbCv4lE
y9ZqrXWqWZgFewdKhMp4II412NVKQHpE6WXW+KxHtwl/SGSV2NAbCwJ37QWfl4tQzNSaMVjr2NHb
kf0YCQeHbl0RUxq9/yC03sxp225rSDRoVNARaV8WwrTOGsX3Dl3prpsLRQyWcw60ki26iNrcyLqh
j9ywhUHxNgYV2reLDC5xEofiX4vjrAydnJHDrbZkFZ34UYEMeZAMeAkjrYNv735bLno7QFTHpW+G
OGyhQaIJYUCgBXqK5NH9rFV7vtbvgWtyn0ugWvepHByoPVZxTAoUf1zBPHbqadtPibWftC7QiJqz
T/tgm9SRfZ/2FYF1feDcRFpRKDrCGxKvt0j0ndt9pYWH1YrIe5ScEg+afjsNWqEYXtSKpRYuZohz
0Z/MjIbSIUlRtS3O7ajFjqaWPUKsaP1Nd1FDqosyMi+mal+VTfDFK32aOFpCiQ83bGFuuhUCLDSW
knL8RmrdJWHwSDBJMGKkzjybdzrBsUJ3Jr1bKnbcZlitKACs9lRpbaecZHeei7q673xP3oXDshyc
ntjxbY4ytNYS0VmLRREahNetFpAWI5YvN53q9xKvASTtLuo/uxAirnwtP40uStROi1Kh89BLIj7g
JRi6rzUfvRN9y/gg8lYYtkOyTm8mIwngUlrumnZa+RpqEWyfNVAvC+BkQJjzrdkyjffGfFfW9rfZ
iGCqo7GByhA5w65JU3VmfNe+B1YzwdUvmHZEvANpwK57pYW5DN7kvWVOw3shSp7ZZL8gWk8iUaYE
I7tAhL1naY5NMHyDWRJCnHabJfuRGYCpZD5UBNi6sqFMksaP3s+a8+J19m0+e+OzkSbTuyvy8Es6
RqLZaAJaFS9Qx2l8ezA9AqL0mro5GL6rTsxbo3RX+xNRefilTdwisRFOcNuKXk8u59LasotC8GCr
IJZVT1fD7hOwF9Xi8K3kcnCbwjy7c16hNp15ZzDKUvW2GkffZ3fZZuTnFP1ysNBenywBsy2Wrt1m
21zBig2dwiYigaS4oxctvEYsukObEkResUWXaDzlxN6gQoOd2fFS2DtmJ0/dmo/fOmojPR2pyJOo
uQoizL8mtl7KdJSQugWdjSqQ6ffBN53kRXm282bYnfHDRvpxk4RQlLxmLQg54WMXd4merSafNvbo
ia9J5+ZsJ81oywT+mY0x6t/Eh8hW9p985yVlZrtRK49XPBUsqvrF9BpzYwJQDyayj4qgWbcmsjos
fjBWG/zbwA3qzcLmJA4C4oetRuC7p8bGVu22WzLj38vKzpqtQZ0MjE22vCrTA1ZH+2r05+8Sutae
Wt7d9gwNrkpQNduy9k/2UBPTggBzU3vjVZgSzoB13oiDhOVsFouFf4BU9dWCasIHZ+0Y7m3Vl5u6
VtUeQODy2PtkA2DeSM9FM/0wOsYM/UrMhz9N9glxoLkb6GZhuFDVITJpD9jLBOGjE+OewHXzvZRA
DqjxeeuwETqBe3PBKub9VT1LGBpyKW5Ka9mXcNA3DhuuLUW1jw10uZuRJRFnuvgHT4DHNusJqXZP
HCHwfV4QbXK/WAPWngp9ciiH71IY7a4z2nVv+bnmF0ZfhSIgXajOv5YdvYOVwQfovQfANm+5714h
YVPsU6JbCG+n2ui/zPV6NxKIhr39mVDKM49cGkaY8q99sf4o+vQFC96ngBTnjt30tikIYTFzXKgl
TcpAkpDjYVpahXaJGpb33OrkFbO135fIYmNF0GscZvax8oXE0GBeFWOHAiGY4TP43+oJCLxd09Xe
eAYVQTqPuC2c9duCVcAH/8vst8rnrYpU+tnE5AlQWISYCgSzL6UUpI3c2Vvrburz12VahgMMzxuv
fzbDaUQY1Ee7bMgfAyfNDsEclcTZTeOrYYtwt0AwPkzUMDfjKIwDqgJ9myvz5Dl58OoPhILldU+i
9pARi5f3Pu3RudDlRBARW9gCpNiZaBR05pa/3sjJM8RVVi+fiAiMfoOQooyT0VU0dDZlNITm3tbO
gGum36StQO6alvvKFvrz7L4s3gD5+DONC7RixxS0RMT4vWT8S1fThe1tFiDd4ZSDjynZDx0CZwyM
WwleI48HXBA9Jiuapv4wU3KSL4Qe1E6+hGmZ/BgSnxuQozJi8NBACLYiFFJk3baURSnLfoxbHi/0
mfRMQ7Vj8mVMKRAS1OFXTWt7cOlW8hB5x72EfaLOBhkWxIzCQJaq983bwvDyaSd1EFc9BjyW5qFw
tsTwUJ0QCDR9L1Z7vit8Zd2YFt5GKxVkI5ZkoKW1QZM7dQPrkzV4cud7gkqECaz5TtqG72E4mnTJ
G8lWbTOvGz73aL7jsDJ8c99Zjjiyt+ejIeobIBUp0BnPIrG7qMtN+KZf/aq241yw/SPsu7v3BJxT
vDfHpmPcufLKP9rlwIt0cJKTk3k0BXCXn4lVoEegJzWX402da+wUypFj4pP8SZ0w7U1i4l4vf4Vw
FoB8PnrcSwhr4HnrwSaN8G2oJTXYImy6BKEz380r2x6DYpNZz9r4j1HJxcRw7hEtJPurS6OY9B/G
KEsbxmNJ37jCxgVXOM8ioOF8xTojo81fJd7E2hs+t7nkBEhXr5E6LSuqvBFVPWrtV6LD+dWbktTc
BH/OUXjNcl8u7HdX3I6HtRwJze2UkoTxcF5EnCdPnUfZ109ZR+qbKvo9WzVq+3GsAhFPZTKXUO/p
itC85GEABZz5OiyB1p28/lgm5MGz/olHvInatHuj+ZcThF7QUQzX60iIAU5QFREpybsD6mKTru2V
LOfZval6ad56CEKu22JlQrZ6NK+StTxd1p1B7OLVVPALOCvAQ5h260OGiJsyCT4+3y+DlWUwPKYp
Qpn1UI36mlQjUzaLP/JbLbdtQJyfT5Nyq0NNznZjNXu4eBK4HnbfQCWgkao5jFvMX1e+ywrAXsNn
R5P+wKrwH7ERGDuE8mGMFZ5+foCHcGkC85V8xJXMKVccg0b/31ZytSx/YcFaTqDOEx+0Q+AVeSQJ
GOZrRjwMtGucWvt8YN1nBttr4vQINLw0nmDVJz9Wy6WpVBDp66x8aLEY7RutxMaB3mhPz9LGxx9Z
c3KasqR9SzC53Su0bh0cd25h1xmZTc4yOSWd1b6VwYAorF8MB47wVJmoBqrE+kRxwBk2SEQ10z4t
2QGjXdhHTW7fULeIz4R28xdq/LKnseUyTQPhtnMpIcHqG9Yeyuy3GofyW49yv+NVPkynSqrkKGm5
1psxNIY3/LDb1KQjJ3v+XSTIOODh+z56w7TNcJRsOtl9a8wwAslF9PQw4a42Jb+OlAk3+8IdmIxY
JgfiJfZSTHKXtr46O7TAz11N1qeY0bJuV3+1rqvUtu4ax08wVDh8c0nl48UNj0PcDB7ND8aiuKn1
Kpg7WnNe59FSgPZBEk6IuA+X4cgqCVbzHYMH2a4EobVoRLpoH7TCS+KW6hQFIM/HyOVKQZc0nrQP
6keQdJxwJPUaFCYBGQFJhidEZkS+hhAdD0agM5nDAOdN6GfT99CnTsYuay2vA2EKX5cp1CGPbMgF
rdQu3WVsK3gzkgJ8g5exuc1mOT7l5hz+1uGx/pG3C+phL6sUsV28mdwcy6HyAoV5DWTWcYr65Evh
6zjYQcCyioOWBndcdfl/Z//+v3797/TrOq/8p+75X8jk57e8+f4n8frv/+IPkYMPD8bxwfs7NvMB
1h/zgz9EDgExiiHvD4ToJBJjh/i3xsEN/uXij+AFDQoxdLBm/Fvj4CJ/8DSfhjFyxEAA+cM/4CF8
HCowTaBg5nOYRaFe9z/MgxSsBEcqrSBIdiraeeoM9einq/H3M31meYg8PC9k+8hXRknx52kbIyS9
OYzWw5Q4m3INsccRHuVzSf/tGfg/HEWf6E+jdTBuy+JlHCVovg7G13b5Lr1/Jk74y4l8mC0HeetS
unOIcX0IzAeVx/36/uuz+KC30ED7S7gAIhbSfe2P42sfeSk5CaE4zG5ILoZBUZN37UNd93vCLOu/
GbD85ce/HC2ymF3hqwDC8edrFizegos7EAfVpuxNGA9s8jpYdlXaVfGvT+w/HQqVBWBkj+Bw6vY/
H8ocfCKBFosTy8L0aSncfpMWk3U2JdDBXx/q42RVX0OLbjDbkyjiiB9+JvJgTIWBVBwa0Yw3ZSV1
rgz24WRZcR6mS70HOqb+6drgoLZFKj1KJnwYHw/q5QkYJBjfB1VyFUlJgSQhaF4kBv/59fl9nF7r
87OJEIDCg0rG/Yu1yTG6tesMcahVRgxXlZAmYvRhcSxtJPuwgPv7TlkLqU5rdh6rZfmb4+tV8fNM
7nJ8ohSYIuNUsz+qD1TqdplZpsMhrI1l5zecoN/Pz78+Sb0ePh7EsVmYWs5h/oXTslitVDKyxUHK
3toHc0bqTRo4yW1lm+thVaAcpxFQYCsQ6//60P9p/TgwcFGY8cyy9MP/5ydJ5LmLhb1YHBDaKlov
Hti6QpNQAsMEP06J6YFOkcnu14e18CX95aSRs7ucrM1LwbI+6s2GyiCmYOrFwTMa8a1F+THv2AvY
O0ra9eAl5DQAlmLjVI3szgdzvFoGh5+AZsceEMC8x+IrXuxsdSzSfbAHCxk82F49eTFl6HwTCT+n
MSDM2JHLdGVNSfKI/JXCK6jH4gkz8IJUNCiuB39istbSJww73I/hQEKDNR3GQmxxJcBpYC/rx6UR
ZGeSQhWM/7Hd+Llo6SWMVAJmFVybGI0YDUP23GSeys5mb/hs3SpMFCYzEcAuANHTemShLrKKcbuM
N2NUr8+55I9EaBPJFPTffCKgkRnUuLqNfoqHYAUfZQ83eHzl89Io92EGZLY3aFfvWtJuqXDAP1aj
5V4NJc/QYOmsc0hzb0ce3ELy7zJ9cgK8nC57wZtgLdSuXUMbAIgarHNCOMehpS+4Tdsxe0iKaf4W
SfDzwD/ICfOThWUwYQoy8vX73PjJa9Yh4ooJNVyf0SV4Tjyv1nchFqPaMkGXP4zeXbLtUlTyhVha
8kcXX7oPE54Wkr+4wAi4zi0dOrlhJEsghfJ8HAGJvAHD60hsAER1JJACoeQSdUW3VgaIjwvjtkjd
73JAkDwrOf5WrMuzu9rfI8jDXxYbXKY7GvmrhG5wNBUzH3zz3EjN7H7XxXC0yeZ+PRQ9T4yCuf5C
x2CVL6PJ59UL36NYgvJUR97wkuulTypWcF2HY8ZmfE52jifwRSFGBrFJulraOFMciU6Q4EYDBCfL
Sj8YGss2IohsFy7KpAavwvTkMa870EfhAPbqb/u+kPu5DstD4RXTY9mu46MEF0mbKSKCtIQXj/0e
aTcpVeUJRQuodpgMuwnRyF0YcTlJm7WSuGaME9tsm27lTHrqsWBCe9VVoMg2C5z7ZDsKCiGcMClz
+dx8LJqxXDYEAXh3dmUV+yxNzb3liuQ9gXMMDNk2klt7jhgvAbIJRm1zGGEdJO4deCA7Vik8D+jR
7kl1or/pDd3XqNfp6Eedf58YjrFHle9A/6jTm9n1yO7qKY2wTaA99yaTwSu9x2MvIFGM4wLvE9Ze
8i4RH2Dhmlu5cYzR2LdMgn+4RRn+oLMttwNE/GsBKes9i0xrhxXfJYWDvKudMUj4FRDquB4JfNXY
WpffKsa0xXaYlmqXpcgUrMFSh5qom5sqTd0n2gbrLlEh8BjH8Kx9CMNn7+EJeg3tZMKF42UPZt2b
hwnwpx+740JFH+QTMxoGHN+sErhxTyTg7egs85sgKvncjGl0h0/HeaL+Z5yMlwlCTG9517Odqntn
oieEXyW8L3LRvKnMmx+EUsv9UmTydgEycmMtVNLghr3rsqMBY/XetAWV6T92OEhiiS6MqAua9FuY
ZRygt/TDq7IT+SBWE/M7sRhlsIG04cVIf1rsfrP5w819WW+yqs0eeyiCv3mrPxysiYcQgcTDnqWB
boHcnqtOdcNetjOxHkMHPYINJT4I0+3BZPjYVbK2z55Wir10Q/Yln+klGQiOCAgiaoL1xLdNn2yr
XU+qVP01Y0O1rbwk77eF35CD5tVFdMT8Ta4mfjDEAGl09IaI9ghtBKii2naYlTnAZJ8cui0DAjpc
kSl3pECI4+8NpawP1RXqe2MXJGOC/41Eu+2USK7DQnbjxqZBct+wCXifeyl5jE3lQwXylUBJaDqS
p8BXUs5WYi+D4EAQAOwvk76LjeDs+tIumdu8Cjch+qq3oWytd9xpaA0qyvYfkACqFzUQ14BekF6X
7q7Yje9B+qYtgmCspg/tBboBhph5CBlpTSFW7B1r+BKeA47JSvVQVh+SsT9NVRqw03ZUNmW7U+me
eimHz6StDzFlL3/VFY6xA0KkzpdOnj2k9icGQlS9bta+THld72U0NnuacQkmfcvkXa2JwT0TDHPR
dX47vmEGlscQ532JA4pIxTApTf16h+GjxHQbMW+iUZVB/BVWlJ/9EvuSZRDEt2FQvhxaxno2gciW
c8R3A7GWrnN9gk1OGyAggnLU47H1IJuOL2wu/nogstF/tLDqvV5EGrmrm7IXJbfXhQ37GZ++xdqN
HBY8bHJa1hAmiqCXhfHBeOpyHzWnsfDThw4MzTagAzpWTvbbpRlU6kZVLXzvOoH5TX+C5EJsh3h5
CJ8P9xSi4uh0RvkyR3gcm6anBdn7xs4jEobxJ03F9NI61i+7IWL4aRRAOmafRq9j0TVpIyaxGe3k
e0co982q+2rXdCxwzDTlaWVFb9FvglqGS/C94B1+RPIB6ar01xcWUnrvZ0Z6J4sxemwKJri+i248
F4DWQuH4r5JaVG4gpRBsPzdsxS9NHzsxlnspy/VhNczp+9QkxnMddAnNW9BfcWj4f/xOpVySH8rk
yy6uM1+Zbmfd0go1nlJovPeYwBgqVjawSm/JvzTjED5E7bRcGThrPzujcj9PwnA/F16nbnlT+VdZ
nxmxIvs2pq3I+CBJ2vOaGuJTC1BzZwt4oiRaLbeXqy49RDntEIZ3tg5vaRroTYBYron4tTZ9C/am
GbHptSzEq4VEkeuA8emuiYjqrZV0dh3xQnSKTZebOIjUaaSFdpeEVnpE7cPE9bKW19BC4Ge4wL1o
NVyvxGncBkOT7JhgpmRv4Onb0PIp78y+qI9A3/zXCHrcXiaoaglZ4WWIA4iff8WrUA6gBi0cangs
IwfShqKd562W7kiidirBkfFQUEebiPS7QKwreZQe0R2IXdSLiazPI+MY0P0KRJl+O+AESIkFiVNB
cUeoCv4mh763O9aMD+YVN3QwM1IQ3XLXBwOv7iDDBR/AdUHPv9ZBGduQFfNNCH5vx7tpOkYChcIm
cQdm35IM1W0TNO3TiAj1auSBwx6IWfA1Zn951zMxYOLhTxgi6N2q2epOMFDmK5T+JKgS+2s8DaZJ
cw3vITtmlyyHamIAYKYDt6b0yPJcL7LscOoZ9nUTDUirqV5Mpiy7uqMp7US59X7RQbk12hZ3ns13
wnHonS459CHD1XJBBCO7HGE4A26kfnAmgpM/u2oXSiVA45PAik1sQiNXRz4+KDkh4ts0g7M+mD6T
UJxqFW3jhD88uWRaw9+iqXszSgOGO3/1vnDwrpHY1SeHgbCofW466xETGvH0pCfqM7oLsgVWSuRl
txb4wGE75vWjvZRih2yl2a1dZuyp7aXYOJ6yv6pGhURSN/0jRG50smVuXDMsvx/x9YNYYQQ5F8b3
sIeOa7nNK5QoeDOFSm44DZA+ZsuT00sHcRWGYt61dGD3ScLIuGFfco3uT6AM7c1gxw4xY0ZNdLfM
1L1NG3JbDn79LWiMb7T77xZ7cK7sZa71vq0/4hGE/rPmT3ObrVsRGil8L3KZpDFt0aJDKUPCwwg8
fDUaDC+wdVsG80OfxBAfiQBxmDWaoURe43WkyAUd54sf1WVXZRO8C7Od2QcRlE2WbkuipXZ+XiHq
bp1phK5bZF/TcfIO5WKh8lMj0ayErLePHZaYFW8qWshNbWfXWeF39w20ulcjLZsNb/Uah2DHHH4K
EIdaKOTiKuzK4zipldjsqNwTbTUejAzkQExcp3vvhmK9L1JfPHZg7HeIfwJG/4uoY38FC7YEQsP9
SMuuCGC7mvqSbpxZ5Sf4A4rZmuzfI7HW1ySHOox0Ki8S8dymzsx0eFzK8npo3tnegyKkHD9b0SjN
rbC99mHqC+jKdjvO98mq2qNUDJgKIxuuZIgayq5r0mNLzLd4FQW/YowH890FZzZvJ5Iq7lxLFg+N
J9urETfUF1+wv9osVmbfqjCSX8AWBCfSWpvPiQrMBDTm6LyY+g3pW3XHtCvMDkvTjNdZHrogeAb5
GYe9d1hkP58qL52uZ0OV36RbANvKLH5cshmT+yno6t/qgUyQybfcN+aoLfZa6AgnCzbwjZBU4D5W
IeYcE4Q1hnoAipUh3WenCeod0h7ofCSSZbetob6XUxC+2m0A0Sxaw22aVusVOs1iW4DlA5YAjXIr
MlLVN6OxgNZWgidZURWHopuqTecHkAUr3rYnRVWBgtxZQTaHcTpAEcNO+gQWiUw3SUOLp/yGnm0I
W5ORdWl1n4VTOHHpM9JBMBL02NrZGe/byK+f2rJub+Ra2UchEG+wn6+RRuHSLbtwJN13mI36QLnk
G9+VrBCLzUQzWKMfvkiDID7qznBPFTNvbCNPnhmEyBteitU9W8XibbGc9rnoy/61G7sl2HcGbtZN
nvR5CWlAx0IR5UZquSGbB9ex5mZ7GU+UwrdJ1hZzcZrs8Xs6h4zv6ezeLKCHrh12tt+ajvgnRdhO
7Bvl7dpOMAoGx6j2ErXhloFwe1NOHRkB2FblLY3A9LZgMwRQtiqGXRh6PVo/UJaDIHiC+/83Ah4w
XPNOizYj/luEEpKA9XYY70t8VLGLr+hlEcN/sXcmy21j6bZ+lztHBoC90Q3uhC1ISrIaSrI1Qchp
G33f4+nPB2XWuRbFEMPnTk9UVEZGZaVBNLv7/7W+JVi4wGtrWerd1YXIv1MGe5FR3b8giHyYWqSc
G4uWy0qh27KNyomZvVAE6MU2eQD4DrIEaWh1b0AhBYZoouALWnUzdR3B7HzxuL9zuQ3AmF/pMcl+
C0KPoVcThOUSCud/p/tUI5dQ84UhFJAb/mAdOeqwniBOfpmzmVeF7zzLgXh7tSA5mT9Fxy9TNg8y
lD+sxK6+dBS1MLR53aaL0b3x3Mbo2nGmfttVFk+MUIktyBEoi4rDQxGe9Wx1gTyGXQ4/ow0ZsJWD
YTtjTzUGprMxFGPbiEC/5QzyxIQcfxmKydyXqEsXTd+Y6yLJvNfciadlQk+MMqGIbkwyILEaK5xi
dEKZXSgx5dLv+uw+g5PBDleh3pw2YGHH9M4LFfPWKkF5mpGp32hBJ35pPjEjedQX66oNiU8m/eZL
ZgzBVWLExoOEU5UhYp4IOPoWZUAygrjepky3664gy31qBvXO81qT2BYMBXkT59sR5/pDw4y7aAes
8Y7TqdsqaY9+S6TbYKnmXvj5uG366iVwMsuN/IAVi43gnolUcUmI7q7Yyln7XqLXqv0yZv+bZ7/a
JupCiHTFd4Hu/1ttNy0CIPKT4++5GkXqQSta72D3XrSiWtLzsdX6sdWVYVwScWw4N2FSEQ2eZyUx
5aLKC2NTZpSRl3ZQoawZq+SYpRDYUmN0tkE4G3koYR1RQP8cBvTFKoRzpCiiApHa/20ZnBqMRE+X
bKo4JJWIiSawkrs0dLQ56shV0KTtGf8G+SrmU4qYbik9MpbYFSYryh1/13qIiEMdPRROrK9j37vt
YL5aHEGGaLoyKvWOPRSsUYsykdLa2t/SSfqDzA2xNktBISUmrsj3NLdzFO9XYArjlqQA/a4enF/l
IJUnUHb1o65bVbAy6rykNV4N3qq2tTl91ci3qjO0QFfKbEUgAFQ8/AgXPEofq6AzoVtlgabEjQWe
1tfv9VdRO2ZuhdRfrTJK9lraPZLyMrm+yenWsSjkf153PdeZwCiMtwb6GiG9+vvL+RUYR/RAXK5u
jGOpl1tOAMAmyIS60G75YKqZK+dQp3TJNpyOi3paWZ6mf4va5tT2f9dvRfrRa38MDUV6hcRY/BLo
XUx7Ul8Dbz5R9tTjPr/dc9V7Ao1Ny5QCD+qH7oElmgkvQIUu35d3wKEp6fnUST+/yrmHyiuca9gq
jc9Td63Ek9LKlB7MWzukI2FyKR3gr5qEh/n5pc7dkEQ4ADqP0hwmxffvLx5mGikQG7fvS7g0ff5i
2vnL/981TlpKoUFAAaMVLrTeEMdcbaWdXnK8zS//tOPB9wcAiU/RsD58HE5k95XeVG7BAnbtt6q+
18nyIHy5D78GCq0WJErqnGIDpUag9sPAd6m183HoiTnlHTcbUFnOL/Oz/q2JKo0C+WDukKOmQSFs
ICstey0urxIlQvlTONnqT58r1yOTG7a/gRf7dOyV7K3sEdOPm2bk20tzvAOOZF2YTz5+i4IeOnA4
6js6QtmTAe74YO+JuC5d8ocAVxV5uMRTcGVFFDQ/v50zV+ImbAOoqoavyTr5TJwafv442rnL1IZq
SakPxFYfiyp6+vw6Z16TZkmwc7wrZq63qPHfXpNZpLFwKit3p1BdV8mrYifLKM5mwdWFyIKPBDkb
XN1vlzrp23JQNWfnBlahzqF6l0l/QS72PxHFWLK6bHocDRrToPu8alXKxl6pFZoUiJOoBie9WUe0
gLZ6zVk6rQRVsFQi+DLsqIDCRhq63wfTtZewGZRlJhCLUjJmc9WsE53M7L3VJcNNn7eUsUZ8u0vO
2gCbzHC6cKOSkKCT4Ucrk+K+ygDQ8K6czM2knylEF7Q80zponp00U2+0zr4fTTN8TacWlHaS0ERJ
UCLhdd9YUHxpXJm7GRgbGrRntLKIERM/ph67o8YMkPmn90VvX08ep8s0j8t1jUh8UYYEKYK5F+gw
+xyNVkcunhIp7XKQuXRpcPWrpsGjx3WiFed46yqWaBmiGAjLwHy9cvx+OVn+sCK/OnF4WjoIHGeq
1e/WLOz6429Nx8+PgoM1i3V/7pb+9q15aVfShh15LhG5gJ3miB1vfXD9qEIkT5B7735+wY+dXyGw
KEsDBw8Ej9OEDjwJXdcXae46dgP1K8zTdQkc5soURbP1bL+5Cqi/HKG3+YfPr3xm+NLWVmdaJJqV
D+KLyh87JWhN+NbhOH7tTBJxS4q+R4zq0c/PL3XmJunyMhtx4OG/pz10miNsOsc2c9OuojSKoaOi
ZkMKH+DtamfWcWgva7pspAPpVO4+v/iZ+2RfRdCq+pZwdWo9t0hH5uyZZW7t5eG27LOjP3u97Wis
/ngbIOdJSsPAC4/BOMWHcBCsfYyjpEjY9vM4Zv1KtweiHBMh/vgzZbuBYAphFDKMD37xAopi63dt
QnOx7VeTSfVFRF/63jA3nD5//OkDlKrgxnRNQmAwTpctskCKTCYlt2WkwsXOm+U0Eijs1omILxEt
Pk72XIytDVsDg67W6fJV0iAOzDblzhR5DITyjD3tRzSII4LAC3uQeSy/34JwKfQ5JrfGnH8aT0NQ
aThmCt1YbIlrQcHEyQ1C25NugpyHmyfRL+1Gz18R/g8ytnnQnS4vsrBsDMmxW2rdPnaK13zUjqKK
S9S+ZgIrU7/681fHxhtPObsOrniyRBvQVnDfWrGrtO1+TDoXWDipr+qFy3zclMI3xrEO2AjAhH6q
rOpsdQhD/mi3U/TZEA64rBhYET+/mY+zCFfRVDYboBzMDyZ9HDID0apa7FaCYy3HPTSl7S8rM++i
sqGrZk9LMeYXZsk5Tu/DVzJPHOjbDcgMp2gGgjZxAASoqhwDH3ufOJzFsyJGZu7QqpsyOlnEUWAz
IEqA0HXQoAW1b9XaNkPp7xKaSRvyZ4/TaJT3CHGhCxQFm4N5W0B6hHFAG2M+OjqQBxyBxoVff/bF
zEHWdATwDJ2+GPqSwZzWkLiUqLJ1NDrRXhkodnz+Yj7OsLwYdJWWAyYL+ePJljOVJcuInydu1lgQ
0vLOVWPtaFvNpV3LuVdBgjyqSsATnGHfL86GlYisKIlE0YdC0M32gt1gqsPm87s5NwOZbAHAL3Ao
59m9v8oEtmjwWyVGQYCjpbNYpjAAoqmvk+/o9f98F82ZEZkoS8bMSDo9oeJ9N6E6MkTH2PsxP7sq
NO/Synv+/K7ODZ4ZjGwhyeVgcPoZDzUp1FPO4ElCwyaUQaPO7hk/qLjmm8o37L/7BMIOKpb6wlJ1
bs5DESvZVyMZ/HDooX6iBkJ2sesDJ20yBQeFvymipyKaHhiIF6527oPn2KPzsXOy/KAWBIaAjgzr
slv4RbxNTcO663VcmZ8/zA+8FvhHKg/R0lmOBDLnk3nVafWhNai7uXbbq09hoOYb4q0RpUSiSyjQ
W/1jpNn5ss2b7ks5ZvGNkVhiG9gIuyZMbHSXCHzVSjzm+DNoyrZtdOl0q5198hYnbEYmLLPTjU/l
1arRpymrzSCpFTblq9Y4BBgKu96Flv3cDlQnLPKMr5JMhE9x39U7z8lfSMXCeTC7L/tU7qgiOQuT
oDWwuNzH5w/yzFijscUW1LIEbIHTBTGx+A3hwHa7z6YfxaQ1G7VAUeWRC5aPr59f68zj0N6Ehsas
WGXX/X5c69AnVKIg2dp72g+VgsMqNdTXeiQQ13KyOZLXbC7sMM4MOk2jbM+OhhXrwxa7q5JxqPyc
24uMr0HoQ+OgdU8xs5oWAnfmY1n15YqWbOf++b3CKCM9iJ2NJk5nSkmCZljZde5yVrvB41chz03u
kCX7cyj102gb/oW977k3yZaNMgAQdoep7OTpmrQcalnmrqL65RIWL63JTDR3PdADNzU5SH9+h2fW
HG6QPRQBCwhX30bobwe11KskGTU82qHzkXDLql+pZV6uBLK4/8mlHNzvtsmGEVzX+1srLElETMYR
TXPy7BboMm5NqzEPYatpF6avc98osRh8ngQOzvXg95fq0MVkE5UBt07bI1SPn4ZRHsn4rAhdKe9s
TO1/fDhiAsN0oQMiQ0d+OgC1gYK7Xk+ZO+kTQh+rv6/aalVQB7hwoTMTM9piOGSCyjM2jvl9/va+
igm3nkpolJv4xjOJZlt7Ko8XPgnBn3GyoX93jdNZWYniSEqugapXW0BwLfYgaox7vTWByCR9zVNU
sUb1VQFtjNiXvK/g3Bo0bFoQrhT/WiRRWUi7R5J7rQhNA9iAGzoUTbUnsz240x0fruuIQ8sr1Gyb
1ig0ON2OS7Rw3i4wbNTa6oBZUZtpRlBttfvJSVFcZBo8jTytq63aEfbLAWrwvwBuZXeYz+ZwuOBf
gsEKtlpVj7sEw+hNJ4L0ulOqzrVj5xjmcb3kCceblFpRtQhQC7kolAjX7adiTZ6cgWIw7snOFCGU
o6jdfP54z32brOKWxndCbsrp/An6pGxGk28TreBrOTSvdlB8kULZiDTHVAut/PPrnRvh7LnZ7FG+
Rxl/MhaMYMxK4Y+ZC7p7rjnd9Hq865vswub1o79gJp7qgsIfNQLTObkMwJFAVIOTuShJ7wh9rRAO
2X+X8SOdqGu60svW0F98QmI+vztx/rpUaXmiHK5PN2ROAQar6A1qIvk4fQ0GwpztSip3qN3VZE3j
nDNOaaTwCOKuXCWEU9DhypjIS73bGUh9jahXdkJtlY3WyGzpoQ7jgyu2GD9oYznRd0MDSN4P6IFA
0vgrp9FMai/WtPI170GP8fHbk1EucD7KGFch9ryI3wP6ofiJ8Fu7JQcImPUwp/4ZGv97OhnLoG6i
tQW74KkkzevCqzj3xk0AtFBuKTOIOYv89zkiVGsjzeIucwGIjXSXFmOvbmOt6S58Wefmot+uc7ox
6oouTXKwV65tzORk6g1Loj3Wn7/gcwuiCa2PvgL9Nqik729GLfUiL8E2uTSd7OU4WxZVOPMxBP6g
Hi+Yzs5ejHolZxbS2D9se82KyShLGCtKYBImAjiBqLINMjAElU144fGdmwhMyv6sFlj2Pmx+k3EU
ZoSUwq2i6g4gmrmElPKcJ9XPJsS8FZgXnqR27ruwOCVxgMVLZZ32aaa6SHi+7NOiIYEmMuna3p6q
fqdTi1/lQglcWZQ4vgtH3JPYF7ijj7LZz8Ps2vbteOPkcny08AWg0fZ8kFWfv+mzP48JkTIS9Vvn
dGLsB69W4oBtTl8WP4XjPwV695AImsn/g+tYNidFjr+zb+b9F1V3yhgUiHJcTqIF1ZzmNRuVfpW3
1YWF9Ny2dUbbUmKZ/2KdjEPRO8i4EWC5DcLxgIQxu8/uqtwADK99SfLymCbOhULFuQ/4t0ueblgj
Ql8R6qipS27QltiGn45MULia+yrvLpw5xLnvdwZxU4sGt00t6f1zbOZwg2mwUqYZfXxpguIXTEBz
CQrHXlK+9ZczH4BQIDVbh+UsOFa0WZ5VofwBbfRMCnzw7JVQrVod2TLWFswGQVM9+JMD/jcjqI7A
dnszWL39ZBvMmgCtalQTSk1mazyXNnP9l9rraNrhIQyF+hLl7Q2exGIN7f9naHf9Ih1FuG7TUX8o
UF6y2OvGha/p3FNwZqcuJQ6+29MGbJIUdZ0hUnanYtpNzaQtGlU+Yx4/UDN9bsKxv3DBc694tmfg
GLQotp4+9iLSfHIvGSZhCXOgK9qq2LzRCYQPXGdRz8LUzwfMmVtkXZ/dxnDY2bmfnEkcc7RBjojE
hdIo10E1mtdZwA5tjPL6OYLTTCJV8P3za77pNU42oWhvdB4qQ5Sj7cnX5StjQmc2SV0znZxl0Lfm
gwy0bpmJ0TgEeZI8wWCDfSCRbL3plEloT57SdgKIhZZoq/Tg/C48eu1MERNVAlWfeda2Ppx9/cGY
Cq9jRNeTh55N+HKDKk1saq+qtzCXxYIvBfmUAQaRhKTlSE8G+bW8hCKeg+1Pt+izLxw5BsxsGm36
+7GnIo0w0yZM8S1HYFTexM2hAH2BwDIzDrwua9dESBLxWUApSygia0pKHxWeSHfbi17djKMHbuKN
L0/o8le2xdk26PmksE3EG5Q9xhZd7s8RRSZTdreWZhSsEQzKVaVkjRuYJRG+QWutbP+g57F4iEU2
fGHY4kQZGQjPgd06+0S1vqlAwS4czM/dPx0wPOjW3KE/LRxRbouSuhHcfxIPD2BKEaSZQ/gcakqw
+fxLPHcp1JdoDXCjs2ycbEBoOsEjn5clIKTBqijt2dIzFPHeCRL/+fNrvb23069+rv7OoY4sg6fH
/0wxk7ZPQw4HHTCeBTFUI46PSWpbr8g7GKuJdtBy1bttBr2/0XXFv9MbBW6JSIptQbzqP1vJ/8U3
XMA3oEGazdj/jRL4iG8I/6bQ9Jr9TnD491/6T0yF/hfjEhL1fycQ/jfBwVH/ou6p4Ql2Zqa4NNkZ
/BtTIe2/KMTw6iESUu96o5n/G1Mhtb+wk9EegsyPP30GP/wBwuG0rAkfAtu5ZGfNl0ZwwukQKgdI
s2VSa4eskEQaLTtApoNbGV24hRiTsf/NgxGxcRRrSv8YDjSjIAIFQKdq0sNe8fRlurbCoynwKhiR
OdEHpr8po4Ovz1Rbx8tiH213zdT425O+/Wc4/B73cLICQu+bVXfzYmszKD/IxOy6hSpaTdUBPdNw
rwWZsjQI3LkaO0u9QRruJRfmfRjn7+fbGS6vsv5JIAT2DM8/mQSUMMEZ1eb+AbT+FQwfLBdJRzVt
S6HELwn7LZXS1Sq1+OZQqSuHZSs7S7qO2XbexvARqe/Ap8/urY5GOk49r522eoNXys5CS6xzQjhu
qe9rx0RHeLSVXpYf0HbS4PcBHHULLfYqc1GSWjgtDcRr8YbsM561YnbDPRBSG4PMZLxiJstrSIQ2
l3ICr/PXleVF6aonsl5HAaPU9tLkjRC23dRtu2HLPQLWDfVjpQk+AsLJDVyZabgdKX6iLmiwSVV2
HuPd8sPRJ1PQ6f21Nv9yNZAJ4p3A148aSYAQbK2ae0OiXX5TAgyavtnzMwb8ywPeX734pnc9mmIT
pFnwhTxXfhHhGWI3AsIdHqty1tQvSkXXjnoUaDWrClXSG2oxlgI4dTSLr7pos2DfVDXfnw+Ja6no
yGPvpyrTj4iO9OEZcg9kZ6E3PLmwRnOzGJt8yHdVYZNm36HoIiYYF4C+SIqOf1q02NfXGBqzFGtu
Cf1IQeIb3ILXrM1Fjo0rwM0juH+kUsYroGXvqR1N56lrQU8uCPHDjVHSauL0yx+t1iUPCb4wb8GU
TVN/DXoQ3a6c4F+teY6iXRrhjB8KgSP3dMSacnoYp5zX2s1qtwO73yTYT/MrseaH4yC+5/2hXT84
pTJqqzBpFAt9X9dfB3CV7xRbDbBjDwxe9iNYDEq8y7TZIP0lGDA1fmVFVdla5eSTrKVn+cRtlhq+
nn4Yj2ajNzeK4eBQTyPcVDgx2/zVjxrjehx980npLO2m74rkFouc/6r3MsTYmEh7GeqZ9Zr5cfdc
CMCJG23ikw16WFMEfDf2MohomixTLNhAMwfTGNZAQ5wnhQJYc6fDoScrq7P4bFCx83j7MDWrL9AP
DbZThq9kbP9b7D5YbKQNm2AV8UWCDk0H3l0oCtn/GqOxLb7xt2n0i/rKcB+mqnaMTLYgy9znG6nB
YbXLIHe046jPbz6JId0uFIIGzUXcT0m6nrDTf+PJMLiAbDEo4yLvvU2tAu79CrB6uMcFwEAgEIsH
HOocHLcxev6DoU9BsfCGunL9LsrjTeTpwy1q0xKb9jQOVwK3OOFgectVQOxFE43CWnHWwxDxXODr
QH8CnZkfQFDp1TGeJkV5AkgwlVeNXinV7Tg4/JJkFEy/U9qPzmNIYF9875Gs5Q6pUpVLgifEboJC
1i2mMeVZVlghQ5htfUifyfF5EIWaVq6X2Mmwkcwq+KxKqnjLtw85HhReHD5VxrHZzYOiqSR/ytAL
5tBM5voxbBUN9JdmB+bXIbFb/UvkOUwUtq+9JcT1GshpO4LNObPoAG/70YAZ0q+il0qreh+Caus3
P4RnN/FzxQyhgTXwSDb8kqdZZtqLwVc8Z20lWCfXesyxcYEMI9rXJfhnamiVdhPB8hye7dYr45+G
lel6uZAjcZnrVO10/UvK+jOVC73FKLXzMh3cHr1zU1V3gS6milRBC66AQsn6JRwmatehb99k7Cy/
Gl3rzZ7LB4veB8mjad4+jvmorDETA13Pi3opWj/YicTxVmI2SizSkEMlJYwRNoaVGi7eenMuFUfA
0p79QLb1RhaGmZFBWYyguhMYukVhq081uNmlSNUXJetgj5FgvojHDJciaZu2i0HJ/57UnvWTlHhv
AaOLkPrEvGr7qiTCnkyBO9Tt/oshumydskitcnyB9+AWsxdNBulGz1TfQzSRAuSBMHfr+LhCrSLG
rghVIbkOCz951KPaWjhq3QD5a5COdwM1eGyUGMv64kuXTOmVIbt23fZWcse0XrxEThs8dDK57S11
iLZViV2mHHE1qFGebTvwmg9+bSaPNDhrf1M12ZwHyq4gicsJuKcTb9AMw/9HLYal0rKY9jqRH1l0
iq+ZkRbBKprqbGOHav4cmOb8aHE1gHky2mxp0tW8KcxBQJ7sUkx9Vv0rrMDnJa2Urj73v+FI6Dc4
DC25CiDK4ssa2Q6sZu7ioazTfGsn5YjKNRH5brY+bnxDu4u8vNiqHF1WuDSKr1FcFT2rVGfustHT
uvWYWu1N2UjvgVxcc6vUU4xlhsoGcsuJ5HeaOjdK0JQHJuzRpWA4kjulORz+4x7Ye4XjUJftsmzH
yA2y2jx2YTf9UNUkOpCZMR2qrHIugZJOSk3sT+YoEcpM8Ito259u5sbUl41TNXJfgQzoFjBnWGL4
bJnnsmHmzM2gMbFU0o6/V5WIQfr5nuykRsAPoPXMf8g5pOtGfeL9gbTMU0F+Hli7oSkqN8482rO9
YBWUSsUpXe3yA8T26sJV523Xb8elt6vOxzIEJrCbEEa8v6r0psAKesPZk3lbfCP8lJmpaHQ2OZ/f
3ckZ8O06c+AO+3WeLv3t99chBMZsa8f39jKetziWWrFoZEPxzRg8Zqw/vxh1JPCP7NA53J88So1J
RPHZhe7tpHfWeR7I3Rw5tlTC1ll/fqmPO2lS76iEchhQKWicKi1LKPcFvACMUtBXb7KWvb9B1XKJ
5Sk/1HNZ7Y+vR9wN8hX8jCbK4JOiDlIO5o0kNXBAB97TP2sgCR4sWUZWsx2qQ5wfFx7nx2/ENnDN
UISdEUkf7DN5JsHVJLG5b9twtnsoglDg/pK+7exVqEU4CKoMnZPJ+y8k8fQ+80gm24N0xr8SZuHW
si/W/s5dhQMl6TqmgzD2dJSZDShxQ+FenLK2V2ZoETg7gBr947cEb5DoHJvTDsfNk7cUl2kZ4sE2
9rpXhRAYkDrAOepBvI1eo900xdBNF450H6cP5nSmEG6Ljj2Xff/44Ih7Y5+Ycq/knvlVa4H+TGrH
VqSlw7TOAC/rMD8mJq/Pb/XjwKaw49CA5m6p8JzeKnrBEOI/lvy4ZXB5RDofGhOk6hSZ9oVO5Zlb
5OOgVsUenILm6VxlYTbiUqm+H7ANL9H95oepbopvieSDiecT3DB/NX9+f/R0bPr5aM4+aI47FShs
AMFxn5gAwrJUil2i2sGWg87FgXaq5mKWdKhOUAmXpOjNCLb3LzEP7MpWGc77qaodexFpqYFKgJiP
ewI9KsJuk4CInJFt8tCzr+vZa9U3XdkN3kYqteRwkRuvQALqH3RLBLvOKUuCWzs2i0vyto/zHt09
QZOJ2dykQDOPs99UFFlo9OGoeHzhqeBCoRcW32aKbr1AmcinFjls6z9/E2/Ayvdr1SxNZF+J3Qyv
1KmG2E+ol3gsMXvFVtjrDrbg/ICFr/lB1CErFpzi+XuPQu2mbJPyW9eB21iJ0Bnuy1ovEzy+7TQn
NPThthmJa//jUU+V06AaxGDg3Z32FdSyDiY4s8Y+nWw23aoRvWi+Ivao07Nw0ZfqpTLOh7Fnwg5l
NFDK4RNFOf7+JZSkMrDph30Asha7vhr50WIsMz7ToeA0/vnjP3cx6kZo/FE8fzRR2hMETb8EnTIg
mrmNMoAkam1zyjHUglPS5xf7ME1zZ1SnpTYL1pjOTrYlaaxoRe2pI+Qbg4OlHxL1Rm5BwCnx8wud
qqp1pFTAjFm7DW4OWdXJhwzbJxzMwupZwKugvlU5w7VLxa4bdBe0r+tDEXVUQqQv7aughz/PiQQq
0KJM5mUwL4f7IIypEyg9h6VlrU3Ft8mqKldVTEpZVL3ERsWdwPG8BAm+fQNyNVnu5OmfTsRv2l3U
U6xr6CxPdyIhpJHCgkK/16fRXvVYqg4pEVtbX4Uv+/lD+zD4uRTfgMSgRknvg6iv8VW96Yag2leY
UHc2stYEBg9ZAAjj88NMibpUP5xXr9+GPpY+5kOwlPyVuIMPbymbUrAllSH3JhLSn8g4u30lPefp
rSBiWlh6YcImhCMMg35hAdBPPxHikGfXjim48hzFa8xqr9/mOpl4TUjYCGFNGpWkaaVGtolSa8RN
LPQlXXf7u6nFsVx1ea3VN46fMwJF5Yeu3oyZt8BcPt6rbUoVcYrnek2Jh5B9fVvx94QtQrdKzTra
ouILby2owBl/Eow814F7ElG4hKh2Z0T19ESnkOVOYTHYjk0FhKcjiKJe6GaN0KsfKI3VXkzdL6Zw
5C3CsvPn5hJypWvM5nG1Ih0gveupNtxUZqMQQRKatzg/lGkLpoMozq7JJrR3pa7CtIhU6BSW0cIs
JA7iqomBkhOsjIBuldM/5QA9hXtwCtpSdokBQa/VCJbKFm2Jb5fat9r1+auYoixnzGBGmpZtoSXa
D1LtYoriSsR4cYZiLoaOfhzcduPA31uEIuQ7E4IO/cAKPo+LKp1DSVZin15PpfXv5hNePpUXJ5n3
NWXBWAuyxBh/US0nziImAYGD+4icKt7hbBzuCxhIwS0CsQROhl92zV0tal6IXuCfXOdaWsT3+aSy
XlRto5UbdFLDfYz16co3zTy+twqt/gFXjLvoRWRMP4WZtfK6KrW5FNWDe1gMKlGtG27deDV6fu5D
oRGxuY71SF51PM2OikZLbS6ETT9szGLk8tRBqFw1U0Ah3E5Hwpo64fEnklPsad+nXmS7coha5WGA
Djcty3hi1SISRVLCCRJR61+yvjOaey2ELbOK+VyCW46LgJi00eoJolJCueu6irDAVdt0ynIqsgLW
ij4rAyefLygj78Fc6FYfWleSxKd+F8DQJJ1t0LrwJq8Salo2DrlpO9CF1Rdgdqgy+qQfVEctM6pk
CyySD4x+NpwKJaxYG972AdTs+fomH/wxrc6cuhmJrGI84O8f8L1DxRl+Oc3k3doTUR3/lOCMpOXH
iGDQjjLSjdfQCwJvXUO8LNx/hpWpM7fAIBO73hKR/ZohY4bJA2XlqMHHCV2qvdTm9UYyjVfEXdTb
0jY5GAWJwXPV67lmLqK6/T6Ged9thpA6/D+tGQy/r54h5o2EL9nb2bklX1MtmiuxFeX5RYGU2R0g
8E3Lt+XPMluKjAG1K+vKgAo4LchhHiJyJmK1PqSOzzBNC4VOQzJKHqz0OgLdIkf3w7s6K/khmkrt
BGCmXsMA0crhpR0soXQUeow4vrdzPAvXxpBoRzOKMjnTNMPxp63QyVhHdqnLu1ErqAIHI3tjPLxa
b6Wsx7QBiDEJqBbwrUi6OTEjuBHWMxvzGKiuQcJuIRYJoQJKtPC8KaU2ryQGaTJVTbUeinNPGEqV
TTYVgUiSiqGqkHYgcZHSR4Fsaruo/2fF/98+6cU+KaPmt+X3TJ80y37WeYPJ4GfWhM24+/F//8/s
gOTf+k+j1PmLYyYHB9qhAoeLyoL9L+resf7CzUCtwH7rhVI6+H+NUucvNOQC1/wsDNQNi0X3P41S
8dfM8CagfSZBA/P+s0YpCu736zdQAw7BOLJmVdrs3zzZqQoyIlK0oeohU5U8KFtgeqayGjTyjMNG
G4p1DA4/X4yC0L4NQRoa2JSiEdBcEgsY2BRm9JnG+noYPenkQMyi6XmYEikJT2J3tepr7btv6/5j
OrTWkpBu47mTsrkGoNPcTmgyvE2YR3gNcnzdhHnyD2FcDU6xVaIAH18TZQcrGiY3HSDfVo34rvTS
Gw90owab0p/eXHWRI7NHEXutdVUD+FPBAZt9my5kKmYO8Ny81euB3liuLhzyo6axxhEb1+NKVKpY
BpZov2G/6Ok1tQTIXsciNOa9APLpTcy7fUB9lJpLoZOqigLGCx+1YIRuRf8LRhsJeOZOmkb9A/1X
+WDKVt/VVhNs9SECOeuMayCx4bJWyxCvGGX9baSHoKVFfGtGdDBd/i/ierQiL101gwihZgrE2xUh
q+tGU14H0kkXthql/Y7VgoUic8QaC7ozLDsbvBN1wtJYTxwz7zU1Ma47h36U1rSWtmsdp+TUPzne
05Ta1kMxJ49Wzajbu8prhLKK6sJI5rhkZmaIa9HXrq8CVO06iWKoknkGRbcoQRDtTSdPyNWyeJZt
CryLnY1Hb3gc+0PTNr69VPwiWFuhOd2XmS9DdevBNXVjzUQ4XFEt0pseVRVBQKSBjF0AxqeMNvbo
ea4ksvNrMZHyDYpQmY5OYiVy0fi9FbqSaNDkCaNKmz36uCFIIGtZYwdlDdXHqestvZFRrXeBb2SQ
FKLECLVXsuIqnzcHss9AJb1Oa7nUy0LeAOrs14Pqgb0jLGRH7RrglmeSbkPsXxznfbQMDcLYZF6m
S3BSDeqjprYXMwoBOJWh9+sEWBUgAkJEM8U6xoOxSg1957fVtTEDBad+ItY3nyMzS2ThcO8G8ORW
nG0ydqaPihLcDcjMFxWX2fjTAOS6G79pag/X1gq9jdeND1TTa0jIyI0ns4yuylRRd4Uh403jlfre
QaG0iNnOrmsFoXBKji+sySTf9HYeHpRknHYqnEleUKI/Qml9yRpiW0vNtxZAhZWlhAC1IT21acj7
EtGOXdn3it3EvoKsfQBA0pKUmkLRKMYt7bNlLYt2IwmkjWkwrsJUyZZ+qTgK0ZlRAHUy+GlM5Vdr
oOvq0H1AfK6S5Syr2F7ipepXTjv6V8CwEDeHSM9LPH1NqMB2zcM51tXwlrKKtFt+fXSIjFEhLZg6
+w6BR/uzSIqRDDXBw2GwudApiVZlgSRBqXHzstxlvfFQiuQeLvbVpHnsS1t1BmkfQxOonFo7e8vv
72sn3HFQIY5NHdd+xNP3oVHYnXysy3Jrj8N1BOFq4RjtsKmKBEavN6Es8+STKWjbQxeriR1OfiZS
rUBG9hCOoRn+F3tntly3kW7pJ4ID8xDR0RcA9sRhk9wiKZI3CIqSkEBiTMx4+vNBto9tVR1XV8fp
i+7ou3JVyRT3kMh//Wt961OmYR6GMRgFPXSxlrXyvGT+rd0A1sxLAEY6rJIQQ7b9AE2X5dasKpaj
48Rnq8HLyPvhwgEpqcIUwXD0VfGxeniiuOQHV1AxIWwoNmYQJfKzCPr8OKCrxHwrjIdUtA8j9Dia
q2MAjdV5pivtvdhOMzkkXhP6eaddN41pXzKzda/qphcRbxhXGizQr14rXkDOc50x5++iL2kx9jpG
lKwt4BRuURUWl1fDklm7jmP9oYerSDeZG5xk7l0SVz2wBtdhjHq0buba5EWQbvvPnCtDbI5eMoaN
1efn3ATf2/ayP+i8UXu9bgc2Wo64WPMc3KpZx92g9aCCoUemdBmzkrtb5nIPXAx2c954hOy7C31X
nC5C0Ais5/vcoq7JIUj9LuzsLC3B06EFAyINqBF5/1hU0t2b5Zp8muR022itimaQjU/YWp6cNGBz
pI3v3Rq8uKl5MgeHNlNjaAjMFHMozGlPkOpUu/khMHMajPLWPptG2h4mX31UEO921Kh1myv4sSEz
zwdYskgoRTFeO+2kn4VhXYaguSk68exKmJlmsVIJaC8hJ+3O1YI3+k5ZvdpOJLeztNH8e7+zDl2W
z5eZtw4m8kg4jmPUf5NJarwUcLNiZXl81TSqmU1vpLRr3AHEvGI67vfO2JrXys39sB0buNqkM0Uk
l8I/FPOwnkTdH/GMXo1ZIg99oWdRGmgNq0qNfjtZRGsSeKE/2QFjoT3YH8BXew5sCATnhU7gB1Ha
GpOwam+LYWvYnUaw3LkjvhDet6PJHG7mrOWZMBVPhj0eK0jBwbjyYM2DYGeq/hMlAuc288qPca4A
mCwvuSeL3cjvg3GglhFO4Ox6XKwTZhNjb4sEzksKuvo8Ay0d4YnTATkwhV07mZPuF81awm5IrVdq
fhu6HwzwoxrL2WbnS06msbSq+1QbO1ixSrhRz3OtyYhxLLWTx6QFm301NMONmVYJLg+T4WXQszCx
tCehTdvjeaIV3g1CzXfOk06GBbNGdaenzQhcZinsNMMAmg+XKtf8U9DJ9WoerSd71psvpLCgtSYl
3og9yG9rw3cbxPJsu17GI89Zczf2wUepjfeG8LKIfvr+0jnV/VRpGgMkkMEFbqDE6rk1V+3B2NVX
7ep+9juM7nMGXlzD/IJwOdKFVrRvHK/2cTKW5D1fDbXDBwXkGgTCLq9HcXALF6YwENaolDa/bDe+
bq3AOyrHtFvghvK5CfqJnrfO/+6SVI4H1vihI6zivfa95ZM3UVcqB//Vkk4TlX7pPXuAaWON7tPI
9ET+WKX0nM4T4mngYb+1rLmOZ3v7EvGG5aE1W3JPQRoHcsBfL2WC2ZX510bJL4uueZcgqMbPVjcC
IR3EudClQwU5j2wvb4wy8jPSmwzFyg4bXRXX3brWx3wYKJ3sqvTWMItjLxMZaY7X7Fhw1BfMES0A
R18MD1Ad/ePque1nbQ2OMCbnx7HD0AzKnILIYJXZTdX3X1vpf3A6F/sWy2LMDDc8Zblx7Vb0qzaB
WmIq67Ndwp7+Nme4jjGK093mmMgvFE+aOC2I0QFoaG9yo4OP23fLTWnTLT3Vxhx7ov0oUhgo1Blk
xn3TjMYnDsgOw9hgAZR3+0lQu1ql+CpKW/Lw6rTqtWVzeJ1SerGnUzd71idlLVHtFz6mBnuxPpXC
Mr4gqLhfgMyCN183JnsiaMFENgdJzWtuwp/A6+RzPS7HK29YtTAb9LiyzLuEQcXie1sp+lIEq/qS
m0ckaLFLBZEEA13yWuGR2MtyTD/B1kXLuuWiFZXV+KyC9eSa01fWWO6hbUiJlezLdnRIbOYUgLTr
7AQhD8kD79qVk9tQnJlk46Ku83C2h7ext/vIhOoDkjixIL/WSaiSdquCro/C/lGF3VCM5xvF0cJo
EAqVj1cVnS+Jss65yC1sQrDmisb1rzNRYiPs2TdJGreXVeyLEZopHnD7oBtfhkJwYcIPAW4reUJ1
KsOC1u1Es63YFQ3pTkeFPhw+bAVLtfNaMhcVn7tSzV3IYs2Iaq1qoswe6dycW46TzAkxUI5h1wJ5
XKV4mwIYTFzw9xS7aICtm6e5ruod6B+cQVl5DZRricn4Y6KbuRribQPDnHoNz8SiPtW1fQkwlxzc
1PooquEJV41zp7m0YpTMKWbvLFTMoy2opo8be4F+2jjqVlP01KhVM59ZusE0Lcryae4BuKJl8qhb
wCPmBoRjq8YbIliohmZeo6xRI1O2DY4ofFpRVifZV6mMmHYJ6PKYN3cU/IWLTlTUnf3kyTOKm1YM
9lnZQR8NbfWdy28XStHtjHytI6FJk7d0xOrYCSIaQ/mk7BywqD2k+9augp1Nro1Lt08zkJYXtzLl
cFkmWe4D3WnPrp980TtF4hBi2IFmz/mhXbBCBp1rRKQjuPUYTXCnN/m5mpfhbOp1VNYwmNdObZqJ
vpzpqr7SAIDAIaityBtHrCGBN92w9f1aM28UhvZq+ut72rgHz+iGG8bchRdD4qxZT4kvxx2utEMh
vmt+C+nC7fQbo8ubYyvVPUiyazq2OR5pl4jwDuj7pmG8xUxnHax+PJi1Y6BW5dfwM3mA5vqVLv0n
xxPEJLL1ffaGj2RIqXKVfH5q62Hob706earHFc7/XKVvmkbB40BDep+ta5Ra3s0a+C9+U8cqCOqD
5OEY0hzQnJPEzAGN6jTR281DTtg40rpcj/oBbnso/VQ/y4Ti4nTV7ge3Hf1Q0ovOIyFP+HV5ErSY
YhqxJy3ZnRSf4LdFiW+WnPiMJNMSCsvsKIC0CzKUwilfizonrJtlRgmQwiQJN9dWwQWvVl5sClWB
UzWpD9bmFkiBKw95pqUqakyli6iWLH3NycCmh/jJkNO0T9PgFwidYjxxq5anAPr9wQ4qe99Q+X09
6YO7p5XscVGEy4lS3QX+kN9XmWZ8d7JuuF5F5l41FgVwZrFsdZzJsqeTRT3a1UKUSpnvzPD5LTWk
DPipfreu6RjR15neWCh20YCD/RbJ2N61K4lyq55x7EBo3o+ere17thqxylIuABWeL+q34xTfIG3S
7Ouyrt/otYvGegvKpA1MyG1ya2eKIrlzsQkT0Fi++CUyfGl6mHYLXjEutZS+kENU+XIioY1tcRrP
2O+4VnQCI6oM3gJdpyjP9/B9lgJTbuNUXIPUGk+Sf30XTMiJDFlQifm4ltOeQAjRWuD27FDyvaj1
4sS98eSVFU7tohz3W8Bjx2kOYbt0ql0hs0NO8Jphyr8MuWYfGIVRXKw5fx1lAC85sXV5y6Oap9DE
tHBeuuCa/JkfNqTjY5PKH9oMykhD8g5rw2yvvYXubRfP5bGT4MWVojYAJ6F+3cu2v+pq63u7Drcw
jmgyYbYw1+xscLrvaAQq73PF21hvxOtAmjujKKZIw1UWunT4xhI/9/Vk5/eZiblR1uVt6nrPtR90
B+7XLYlNPv7dPO8rQz+ARqTKs3eYZch+7wfJRkHDuInxsf+21g1Owv52Qb8P1ZKgcFt4giGDs8+o
olKjx3zq6ZpNCuQaq4vwFnMqO3pyJHOFH1w2DpeW5WrimxoNW+BMH3rOSIL6EJnGL6OXf8k8B9xJ
ez/jvD5l3WLGjJDXHNHPhKeqPZ1AO0YtPsmo/FE/dlPIt0E/w2AzD/48IaOsPHTRfHFtG5cl105+
PuzW0ZVR2xpVwKCzVp9bW0M2mabJ35tozJydF5OGJX4jamDlj3YHf4pSxTjYazohmiYcUARiI8mm
KwF9CYB39aXq6+AhTzXeSN+BateKGMfh+oSj4h4GVU+u0DBjq9P3UKUoiQaTTvCrdrTYLbwlZMDJ
H8tEfPON9tyt5rX03XfLMFHF33uDIvne/67GBai9ny070EFUK5VB3OZVZORNHq/t+L3pYSYUmnwT
rSZ27Sb9d40WSROwfbH6aCUr1WJxVaEFCGPl2pInRB3zeyU4oKNuUO6Mzdf27sqBBnqNOz11uyko
rWlkKB/bRfF/4kmO4Z0aWr1pd1U3VyoWvcde371uSuNa6U5EIxy7m1kWwx4VBwdOMUB8Xw2v5Qm9
tMMNG2Ugtp1ZBCERCWrPi5YFCKdaH7I7VA7VRtSi4OnlRt4/arZbdvvSx+25V5qcVGSxYqPsjRlh
4fgwh2yf24HRmmHFa+QkDZrDoC36zUAE5ksnKRPrbxIj6FAswh8i9H+3Xn/4Vp/fy2/d/9j+xR9c
LjjnRP8///qP3a//nH6rN/X7L/+w+yF5Pwzf1HL51tE68ntgZ/t//q/+j78J5/9SiWd5/vdKfIc+
rrK/CvE//tAfQrwe4PzC6IjSjoPidxXe+YW+VyJJW+ToP4NK+i8us6C76eJYIvlM/6f+brm/YJE0
dUL7hg6uicz+77/3b+keXjJeUF6xf5L2cX4OGrM2B4aDgYnbOJ5I52dvnQKk2Q5tSirC0bllFkXq
jn1I+wP9e41rj696WnqEGJz6kkFVPG+Kedj6hAGiKhjyneFt5W10BC07Zc7yTvh9LkNXw6UdeOow
B5l11VeDgcyYNW3s+HhzwjoJbB4ChE/2VI6J67GY6hs9ZVUQ1mZx0wgl773a8g+lHohD4iUe3YAF
d3dK6yGfD9I9rJlQJ1YD7u3QbUctjFgNRzm7b2i4vnntzfX0Jkt3kfGMZT6yxDBSs7HdHKo6uYA9
sCdyItN8GraGq7V+RxaADCstKnGRV3sukGyVJ1YBe5nM7t2UzD77aDcAx0Dzt35i7rWPEjb/x1Sr
9rvXZMGdlVf+qU5K9S2dzaSNRNkY95loBjoBLHWxO3u6yqWns4CW+VJGVm5+y/WaCdUhw4DaaDFH
EQ05p3qVXlNnoX1ULqjV0GhqVqhrW52WrH0Zg7m95NMWlxD++CSavv8UBP3MiKGt6suWQ3nhVJAB
CjB3Tmr/8gEpK8AC5VeY1LAahKaeKWAwgfS4uRvqvWXHPkSmPX0mo8tTZaiKLwXFj8dgzXoqaLLs
Y9WH4ibT1Z22ps6VVH1zpWCiXzdJQXbY8Sgjmv3OjOm0ZFrQl8FUvJ+pfGHqRVDjVRr4t5Ex35ud
VVwvBi1tqi5dftE54CFrJMONkTka1YO6OMxtUjziMBWfZZ8JyDdVA6B3met6BzON/ik8ZlSl4K0B
8Jnx2UOytofbwYa7C9RMtyRVYSTExLrZtVNE+mjqqHov6OJk0xnM0/cMgZCr47yZsKqCRXaTi+o+
I08T2owDN6mq19hZ6XsxlV/eNrQB3ZisoJZIlhO6FLoazymnbtLnxFtNNwyG1P7SzpMNiZiowsEr
mIRqYiJbgp2dN5c+7mF+ZZxJEwQPabJQmgBeuRH0R4hljF3l0HAQjB+VZ8mTrpCPqAHSRDx2w8Ks
LuZrkPVUZeRBXz0FdZ68aCVl6Fco822+o4nB+IoO2A2h0KfhMq4Tl6BxkcZrHxQJl7qqHR6MoWrf
FPaIiGZD410i9nBlXfrl0pFO8I82l/MuVH4Am8tcujAorZne3F6ILBwSw3q2Rl1ct2TUvnDhBwpj
sEpOI5qqgDimlf+We7p3S9POop+wWQSPKyol2h3LJnZiaJUFxRxdvfdFVb5jBgiekP6/aPrUxG6j
rFtjcJdvTqNYcXWGUVe7xE+qlzzlikFpRs6TFU1MvfYeI17I3qoBvF73McIWO7ceROaNMGdm1l49
YP4LbADPfJ95CgP9gl+z83GqRFyZXRKDGznRbrLYRgHfrQDormjY864cvSMHZglkTYWyfaiHgRMN
KYQOhwD821jY2cUcKfuoM13OsRb0ib2zPaW/mnA22IZxmI6m3ixRUJVZfvD6pjili9WeEcO2Tsna
6i/Kz2xeWK/MP8ssb6nLMlC6OcyS4ZSkM7Kzr03N2+jRackmCpwDHXppgq9u6e7sTmkfteMh9ndG
Pt4v7aJxuKwiCGstDxQ7EHsE+SfaN3dapm9tIabXxa6MW6vLknLXT9QBbl1UFB0FidXeiSVIZOyb
DRVIYoIUZWqTGRl68ymVXRMDeJoQehXYCSIosVt5VzZFkPEI1eUhEF0Rj2mWnHLJsVkbdnuY9fIx
rZzh0KkJyxFuRbQLRcqEJNNSsbQY3R328fXrSsqo3I2G20JKGUr0ajGSIdT9/G7WjWIcrkH7unDF
IKg12edVS5lvFs+upP7iLxKdG6HGMvr+ZWATnN8lc0LDUpC7d0ZOyms1CnVxy0K/uIaX3nMszvjH
5Xoa0+mZe2p1aXEcXgajS8xQz/LkeSLp8WLhlkEo8iputLiQnv3K3SYB0AcX+tyqe32Yy3tytO2+
S0sn6jNpY/BimcKMjQTKfo1jm6ddNJdLdh7MYECMpECDC29ZnnNKJF8GV0JG6gqGsK1pmK96gOhk
qM69IUTo3rGeM2+plUuY4tY++WT7yj3R3TNRw4JoEIqR27G1astdpaUDtYtaW2PPWpJzUDfNJzZO
3inlF/9AmF9PFCs6B3LJdBQn7fomgYQAUWxpmk+NYuG6SP0QqwoY8j3MR4n+M8ZDZqzXZr/Su5OB
XCyn/L4tBoJfrWndJTWLWw5ZmVymNdm2FiZLlTqlcW+1Pb5rQ32fku07bK/nI8U2xk2Qr1Q22Jp3
yFul3Uk5jgy05sRqPVjF16QnApnNTGehamfi0I7eL1cLW6kHU6rpECxBcBqNoXtWSV3ej4YzHvk+
uQtL4ZpitcZjj9BNKTEwsP96zPJeMM1aQfsw0dPMCjW36FsEfLATTkbhZFvYd0yaye3qBfOp48GI
mYf0fxX4H3qdBR9GZ5kUDFHI85Ih6b3pUyJPXa01Bzynms8ig6OGj5/gIW0XlhNt9Qr7bMzlPZuQ
6a3xvCmWYK1ezTqjonChu7AX26FJFsTMDitA7HWnlGnWn6oleCH5SfpupKarIWXVDkakV74pWCxM
wWumJfITBsyuvXdVl3VHyyO3GtJXJh0ipkar35gueg7isVHpLfFckTXbvp5XvjbX5ZNq0xgmMH2l
lnC9fRO4XiSICiZRnk4Pq2GyA+0VdUzHodfEi9NYTvZuunzFI0KeurNTE5ttZHl3G0NuDWOeR/ac
qcz04YqPrKnYCo0VUej3NllfufbOn1nbVh/5OJvPAZ6AR6NNaQhss8e28pZdabXlyWs7IJ/DiF2u
ni9usb5yANIRK97z3n31hmn4QtqJG4St8Gl0zvDqBTSsu55f3LdGsaNiSLvhzcGOpuh8qzAFfrdW
Z6zCvmm3RlHUeNJxQ1YcVb30D5YzySVCykeaahRLiUffHdSuhC/4IFbuO+yfJqfU/s/MRbfZh6q7
+nv/10nox63+jzHp/6Lpialic/3817yH528KuH3/5+Hptz/z2/DkGb/YEGFwtOsGmQLHgh3z2/zk
4UcC6Mk8BPhd3wJQf0xRzi/8FxtwzMMHTySBAet3F5P5C34jnMpAB3xDJx3z70xRP1vSSQsZ1Nzw
N+SHADP4ySjuG+OwZrXvHFE48VMIpvQ8xWT6p9fkn8xqPxudffBd/I42AQdMW7iv/uo1TgYWrVad
JschB7QH04kYiD8nNf4KXJI0ghA/WdGO4xqwwOvf/+yfXVqosgQXXJ1EGy8bUaKffkUicmyDpB8c
U0xWcu8pDEzjbPBzHV1ecg6O9zQomyDsqsyKu3XJvs3g1/C5KNeKSRpvbY454YqRYhQLoMPVIGtx
19GMqREhTXh+LqrZdWm6MtB5yaWkoS/+3/glMKZTo4PGzwfpp1dQV3ZjlZiRjkix5o5uj3WPKGcD
Gp6Wp9bSxygxJMAIrVy2sksiiFMw+LFTp8v2fA/me7ciYFN3bLb0cc0OSJnrnj7lgmvuSB53nIzH
Mhv6/VKtPaJ5+e9mjn68D8RbNgoqqdB/4CV3tsUVx2PDl1mYdQk9FeGM0/vg1fn3v3+1fnLy//qT
IFKRF3Mw+v0ch3NgNDC88pNGSCDHpafltHf99goHXPugO+m/CpH89CX68fMI8fjUJ5KZ/AdCnWl0
VVVqBT8vzdQDJwq4BMrL/0VQjK/8X9ICfI6BjWzWRmJC5Hl/chsGPGdJfmr+UZFOO2D5+d5QL3uU
nf/49y+f+U++riAleNjzxbP+8VDIU+IYTOg+YWqjOK1eZ6KQ85lZFt64pbRoczIEtp2aur3LMjr+
DQRBiRfFSC5iqNZroujtAzwwpld3BDTVoOOO4WjQEJ1uYeC6qJZDxmfzCS8/rVQWdgktTHG4sfJP
+SFzY6N2+yaaOWa5z/SlZ8e//yV/zXP8OX0BK03fMk3UfJCaDZwtmPenAESClg2RQc3Qoy00nrSe
Tl6adCdsL6BkZUey0Kq/z4zBsUPUPuTDmx+LEvDraDT9XjZKnRtU9C22b8Vc8vXPhimzsxMs9ptH
VuGz07o7ZUzmJyOgp4BtRoH87yINmLoMGO4zVhMjiBORVmZcwVE50AXEPJS+cZzJo8s8iCfddI4k
6utrni7iWDaJubNSNztq1IJS/ZeVO2HCgeqs2n9UiZOfyCCUcWW0og+hIXwIHjxRSTz5BJZvvGvw
VTDerZ59U/qkx8ZkI5ONpk2vNgWK7uCy/OyNtEYfquVz31V08VZQH8pFu3OCZvm6LMzVfiH6XSp7
6+Ak9GaGuSsoEJaNG2veaj9ghdAf8deXnzGfye+NIYhLSJ0i0yhQgljBhMgRYp+fXzy/krFXmuro
BEFxypd8vlkxFdy5hfTj3s+qICT9P90NfdV+qXApvust7i1kF8Qs+U2Tmn+L00SjbzFLd5qnrsrS
5W/tGi0xheA0j1p1rpOGjdBcTX2YKoQNSjQObEhvttczrgtI7eiVWtjVqAdGab06AuqAPQv9lMqy
vLGTZnnSCtnjbi/19QzJGMc+Vkxzp/N8iVg1Wew1A/80rLb1rhK3u895naoTZfBBhKfQepT2vhIN
n4gRyMPQWtZ73ap6L5lVY6uZfVxEZqWeqgU3WU0VK28NO5aOoeQ4LcNeCOvBTMphx9k2nnoqn9kO
41wPlTC/Wor3XLlG80CL5G2WsOXRJrqWx7QY4iGRG8+4Jzqg61fshGBppAzveTCnVKqnt5gQ3gSK
x1H0vX5JDATRXLmfl16+m9A4YpblOZQD6DY99LG9pZRx483DdFU5kol9pMKy1K2UkCI3+n6kupdL
ruCIGjZ6Bps2O6/na81Pg4NkwxCxW0te2asu/GUIeQpguZGQWxuz0tuRD9cIlobHkNzD5HCrOJ+y
LB5S1zyoDmues7KU7zWkRzU7C+ydTn8YKAXww2qBCRDqZt7crdDQOKY6o71eFsM+iWoujobF4OTV
fF1cbal1Sa0sGAwaKCeTxmBMJ+HaCwxxel59qNFOX/LEGL5uSawXa1TTVen740mOeFvHtKE6mOXw
Ac9XEjmJPp4Gg+8XDcQslIC4phY0DLgmpyoLvLWljYBurxJJOpy1dX6yR73aU/YiTjr7/Z1d1HaU
L0MSBtaQHdATqpts3uKBetkj0/GPYGhkE5PsaK+QcWTs1shqmktBStuBrU7ycfk+9mqqz/qSFjEA
7REc0KKHqjZl/IOKmKU8OYwVgpypD82OLJMJyonIm+f25m6Cqc2aWl+u117vPq/BZN+RvdXPS6ZT
NiyT3kUahTf3DTMk5tRC31iPufoQ3pzu2Uh6zyLrKwyrnvGo6dwvoC8IBuWJ2wmFbzwvpm0TGuT8
7fCFUMtj6FxmdFdeitRuX3IMirHUiWJlQEjuNQcbbSENUjF2K/cU4g7Pdd8VJ6JY3ddVE/qxyEET
5eiBpKW4frnsTa/WwObvtVjN2RJUsHvoNodlAlERubDIY0gDdMKqkd9cZuIu0Mspdoi8IR2gfUDI
Te9Wr0kwbNgrf8YMiu4zaSmHxTJQnUkOARLaSCFOormIsSRQ1jTqZe7srEA4dwYHA2Nrlx0ATqxH
1vxFFHg4hrirOFGT4I/jHqmuRkZAsCZi+c4deHzORsW5XpvtVU6PUIG2ZZsHQy/bQ1JpDoNtrV0W
foCItYIn75p4pH8cNhBvE1lSlvCu6C+61/CfKOS6KN1sY+ibxgtJiOsOfs7BG9v60OHvnQga6Na1
M+uHvuVQMNRgAUNvcRWIdj6V0txgrbnY11YiNgLZo5FoJAJ7SMeOnByM6vq9SqpgxNOSjgds7os4
8PJ78gOPRCtucKu1I59mpydwVQ1L2JdKx4hpquQmSEqn4WRdOnBnGMjEeZ7MuVz/P6Dw15zMv1r3
Ef2FGvhfD6znb1/Ueyf/mrv59Q/9NrEGzi+WYW8s6D8ohL9NrJSJ/ALjdKvRIUbzYyr9nU9osdsj
1Oy7rAQJ+W8QgN8HVv3fGVAZef9679UZdBl5bAs9ksw0f7G/3tMKa9CQBcV4Y0F8HQV7Lm7CrPgt
u82X6gZWmL00JYEEBEXxQ1uUm8zobIJjt0mPRemjQlb89W/VJk2am0g5/9Ar+026NH+omKal8PWu
2fBibyKn+qF3jpv0GXAJOZubHCp/KKMEVc0dV5ouwtRsnftNQiX/1+710S/RaPXqvt+k1uCH6god
Tz4T4piuNuTNEM6bQKu3E7w4XWjEPAnEXQrhlxf6Wp/dTdztgNXhu0LwdVtnvaAjq8sGgNpbmzC8
Jv280yarv6JDdcUtZElSP8a8o3ec7EIm2+JxwBP97nklNaVdTTW3vRIIbNumu4dEIT63pRyWSK8p
ybHS0dwHwjM+eU4rLs7s0qyt22MK8K6ab1Q6mTd+2z2VLNTS0AC3wxV9JCGsW836WPWDjHRj/iJn
WtVDa5QdGfExu2mzil1q1TjdG5xCCtxb3sOnQubl2Z9Gsdd6sV6p0sZuIeDlxsXoe1v+kPE0T7Ts
3gy6/KgV6R2+nnxPiEmS1XFwSXCTP+pTPd3MohpuKs3IMI6XAMN6UGifmPWGvWRxQ2emNO98DInH
xWyrW6/Vpxu7q5Yj6GrrPbet+gprbf8JgHXB9UVqcleZDf5trlP+qWxYx62IkvvW8LQYbFH1oPW6
9alf7P6V3FnxfTE7/dEchyx25VzdlZ2jna3MAyWFOs5rxfqknavgHiJL+WKpbNwbflPFVW/qu6mS
hOZ1RyMupGa2Xl13Z/QN+eG5n6PAGukfyPngABLUguCDqAm7vlZxpw+11QKBB6hd7my3Eg9VN3KP
cYO2h8JSUg2q15iaYDZgxLTfR3P0r3/we5grm7OtjDQauFIASFwh4HXpvJ8NLZh3I5U2N81KqrVI
G/+oj27xLa/S/F6np5fPVLreSSdvmjB3Eu0DVx7X1STtjCBsJxf7PxaB4brKXI/zS4irTDIjQrLL
4y2C+YIhTv+sZm72biD1nbC74TbzGnaVddOOD0pL19e2aIBwa0UzXzdOlj4GtnTu/NZmidWkPHE9
tpswythccemWjtUv4TDC++YzWXnbDYmkqgATGLsdeFyU9EpjS+67yQmrYXJCWlEnZ8m7IiR3gjUv
mVvKI12VlM8cI839UhXrsUpbfccqztllWqPf8gCtpsMwNmi8LOJ2iujaXZmW6Z0Sthm7rWu9Few8
CZnjLf3cJcJLw9kflk/I2lYaNYwluzU3xNGh+PZqWFGjAZV7UxKNWuuM+6pZdMh5FkEYzalkedYw
JT57RtU2WGkYWiK7bRNOkqxZ47WsvxaM7X44uOV8a61eufDWOBmXGspGn9Ox64JdjoSU4Bui0dXK
jJw1SV615n5G9SYg4Tfzg1noxmfVJdUQ4Y5STbsv3BoLxS3NgP6c8cal5QAUTY1NWgb0dSwu9oFZ
Hzr9U4Jta3GfUq9s+ku/ORPIEsEFqq7WxiSAFvU+8Z0mtkdTTp9UPqf+h53KRFREBQt9cp5KUrYg
ov0Gf+2e3sQ+/7p4TWPIA4kfpXhw8XD77zb0/D8nXEOVsBCQ/u4eML5//est4Nc/8tstwDB41CP+
INhyo0B5+iN9a2xIlt+f+ybPfc9CVjXtjQS/lYr89ty30LB1YOR8IG2kqe1K8JO95+/sPoa5ASn+
pNdQTElE0TXR11DT4bduqt+f9BrR2/MIUd+69ZLOe14m2zktlqGxaFsLPV5E2bboRvWVawStgfWy
JR2xEtqADFEcBrNrb5jSBvMFnKw819gb8AEQQCHe2LQcG4OyF9wB9vjSy1LFfbpwnjRQiaJg9Hkc
NhRIx7MrqvEwTItxGayufq3GZLxbVZDMrLuracAWpzzir4ma9hnBhP9g70yWJDfOZvsqegHQgAiM
20TONc9dvYE1Wd2Yx0Bgevr/IJuU2E1d8WovLWgmI7OqMhMIRHzufvzocTDn5JAPeuOhOB9c2BD1
pkl4oIVxTMh+a8wSPug8e9TUTf4YH8G6L3oLGdT8NdOFmjd4d/OP1jPauzR2hhJvYzndRVHNDpoB
D++9bMqZNiRiLt6pnjt7QTfWU3PgXuXfSkU45Qw6a75vE6edT0BUCfSU5TwZZ58/ELhJtBiMH9qy
ZMaAj/ohsLP4ccny4a4tRhABeGC3YGL8OIxUjRmJYqdjGRRVG2aMomN0z366Z3eTV1vD7qa+uZG5
eOmbpveWZjtGZt23x8hyUn0oI4Fj++Cz3FF83cHZMregT7vKDPPKn245T5WU8fSsaCdbWbXON03c
kkfKXHrQq3yX+oVRsNg2hQ3rcshBfHSS0cfGd9JomG7zdrADKKBF2gWbpia9sGfZ8xlPoIG4MQG4
JIvuIms29kNUW2oMHQVAjQ9TD15/DeJ1SLY8B9aeclONVnQlOmzL1JGrYb1wPDqoJmAZe2PKRnCd
pTsWw7nvtW5o+Z7LrJckkJUaRhbcfBSkuD/FUSLE8s7iOlfdRz+2fYkpErZrET38b8G7uCX/7uCz
YnT+84I3/uP4pWxUknZf/6zXsVSur/xDr7v4F9kEsuL9yevoiV8cJsUCluaKvkPF+tcSyHlpbc1F
RlvPTReF74+jj1jR7PznYAwutbryv1kC/yIzcLSS9NYBZuev4Az24wKIr3mKsWEsYDSZ78mF1jXh
xq9/+lD+jVT3F5Vh/SVgkBAGeZ9/wdH19WA0gMqWo86hsUyeWiDaDl7YUBu/+8+/ikfDnxd0m8g5
axnlCY5NiYvzc7FPXbIFy2I0gWlIId4WaX5FyXlEurnBDQgd61iSxjlMi2NvSD/Wf/Pr//Jx4uVG
IcIwsRYrMgX/8eMkXeo7oyvaY1aNz6L03vxUbf/zO1x/xJ8eWba//gqH0l4AeBwkfi4rYdA8azOy
2qNjjc+TI19VYNFaCghzYy4tV+k/n9//5puDFffXX4e9FjojEKsVumf9+I5k3NrQH5Q62qNszwyu
rSasA6M85w67z4LMth2NLT62uO3NjSNJq2xazCv4TvOOZx5HxXTjiZhdPe6x/ESYLQCOXg8BWQLs
tTT0qCCrNqK1QONSfrHpOEWfCFrIX0U2HtiA9t8qe4XMd70pXolGAOuZA11uMVLIWxAZwRZqhtxq
c55e5yzqrlM3HuMNaegOoDplls+uQ31GOns13r1OPkRx7dw5fZU/ug7pksEmjAY5Or7VA0oy+9MI
U6Kmrg2L3B4xezmxg74huTFQnFd+s73isU7t38gEPzBEK8PR9stzY06f4wEXbVBm7s5w+Jkl8I1t
3iztIW+dNOwqa+uobPzaJUF78rLkrkHO2qZBDTVNMIXnCOreTgjLYWC40Zln2qtnWNE5YwQatooY
eToM8JSM4HliGridrSy7XYI2fu5dgAna59wcDDE4aUxx0xgNxyUtol0GgPimUkwbEyIUEajQKydm
QMpw1ujndS8eByf22KTtU7Dpz60HlTJh8xUKH9ZRA6QeHEljRda+mrrOfbErz3hL8qG7q2p4Ejsf
ltgzRcXDVdGl+sgukpFB14G2AiGaXEVl293UBXYZUTFzxbnDJVK2WKfqeg6zsbKwZGqxH9LCfLVr
FJp5aCeSF6nQ75o5MQdMc7au4aLHz2nSLrsqrS3GkyUo5pbam82Yrkxkg1FgFCXdQ7NU3X3ZqesI
ksc7bfT9s00Q80jmwbqxJukey4prActOukcBmg4V6kySdw6BnZTAXObJ6WirNHgwsQofDNl0N0ts
1PfM4LcC5+lNPHHIxC5amPtupIOgdh0O1qnLrNSanPTQBba+SiMe5WCD3fsUL3AUSUh2UU/NZWDF
nzOdJ1jEnDfKUM92Ga37zPGhmXNaiNmEGUNmHGxSnle9Yi6VJkgYg8aUBFDeOohVc8CJWBxnUnQn
p1EoEhdxwoyd+q68SBY6Rm4FQB+bDzJq5y9qVTeg0jPeijPjql+1DzkFhFAKzolkn8Av5VHrbduL
YBJfxJPAMGRYr4pKtGor06qy+HlPd+GqvMRRNF5NWZbhVEKXcVeFhtlBxL2PXUjYJlOiSDMKWTUd
iYXhvIjEul4tV2gLbvBKG2zGoATR0vWSL3jN34JVKYpXzYiSYfMoBvkZEMq14RfxU16b2AE9Pmky
fefernU4rDoUrJV+G63aVOvDfHeX7MZQLeE8LNNb+GIfSD5QQ4D/zhs/iodThD2QkiLzgSzjvl/V
sMzQcNTx/x6WnB9LjVn7AsrKwz6nRmPbrKqaFrX8olalrV41NzXtEQjks+M0QVhZeVedKm9Q99po
JCYx0z+lq4JnWgmzlXXAkCSEmEgCNcttdJH95KoA1pZfXLMgLScLCD9uO+e9WxVDsWqHI07eEHUb
A7qZXMc+tUmr0lgOJqmEOAZdV5RWdatK/1QM4iUvE5KqkYWx2e/OducbmGeJCESrnhkjbEarwrkg
dXpa2F+0aTecByQKLvPJYOOs6ihLgnuXroopLNfi5K4qKn6xfEtn6fipZjS4YTe0or0D1EgkUW4g
8pBT9i1gLvOGEmw+4/62HwDauVt49lZooXCj7DuFxAGOxutCUuM+cacPDgy4HlctmGazMO+87NVJ
KNicgxTJuO2KlX80oWIR2dgVq7asV5W5kCmCM8PCgRmZbxyJnbrktbzfPEvGCGkB33u76tZ+5nuU
8U7WAfxZSSTDnommzvAG89UMsKrfetXB60k7R2fVxt2UwvXEiOPPvrMrV/28mBM+/lVTx/4BBw9H
EqPGuXiWFBOEjmk1MC37XDzZSPPuqtH3c25/ngY3ucXus7wppHxaTRD1s1Xf1xelf9X8+1X9J8nR
beAj4QjAGlCtHoFodQu4q2+A5+N4GlYvQdBO1KRfEfTiALYVhdLf9xX/m2r8zSaf/fUK2frnrugv
WLGnWvfJP8IvXV2k1Q/Tjd9f+scu3//F4Ud5rvvdeMcu+HeJw5e/4BZzcKnhUcKSx7/5fdTBPEMg
RKAgswm3fyCLSaYg7ModeFYcBPDm/HfJpgvz+c/7xsBju0Iyj5/pQgUzf7L66FTkVZela/u2Z40g
lnI5hgT9gkPCZHCPlYsiAaaz/gMZJUo+BITo29GFITGgJBDLldp6zqJUvrkqme9rV1RPg3Kjz+zH
p3twUWNz9MbFORJZYHVgJ+lcIbnWW2BL9RSOU+7C0+J8q4g4c1645sid3OZWTSS+4ATEJLMtWkBa
aYy9G46VBTrHTehfHDLi7qWm8sPDBrPP4TffJVY23edJZEN+wIyxM1vwwV2EnZgZp1MxApEJOvgw
qWYz1LN7I9gdNLQlRPKkATGfx8Wn8GZKaYycipZcV8kftW3LqP/Kb8Ga35Gat0Lqr5Xc+E2bJvzg
Yt5dWoSmqHI7iFw9/DFCU84xBS3k7bAcld9SvvCjQ5sL7jgH77+1pNHH4jpI07k1qjdCTEjADBXU
G/Ud6q0acQwywZ7uownteNRR9dwov77rFUnFKybKsbO1tTBJiCUeynxRFlaEQNJCJaAXxn8gRTnv
Wrfhg8QtRabElGlEZCebPFgCSwNb2ffvo6Km73laOtPaApmxK8T2sd57fqmYdnmnqSmbOxK+wb3D
cTe5Ji7pHBWf334AWHsNvaQ9LEkyXic6YPSbDEAiU6eqnyyr9R8Mm6sly6E/BDTVc8jCEEfhu/Uc
1TmOQjgxZ6OAsAlFqb7Lu3Ywnha7nHeul1lnmxQBDIZc21sImY46MjkCQ6QtuSeK1P7K0KN973Qt
3hpztmGhLi3+I8hF0LuNkhF6n/Qu1Jw5eJiaONnMsx08CfKVsL2WKd4FUwdkwWErISjRWY1GhiO2
fWKMXwBH+CH0ruC6aaQX7/Vssh2bsio9Iof3y0lrhtOHNNLGtYiMYQxH4ZU7CZkT2odCPOtPiZMD
H4/HRj8yy3Ty64Rt1X3j02azsTrXfams2b5JFIkegncFCDUABVlNNbNrdYs8xGx0gmhDU8bYzBuD
D6I7zg4O2veWcxLPlmAkOte4MuL7wYKzgW2o23Hn0866j/GSCn2Mavby595ttHkq2nZO30SjApBi
/G9FxAnzE7E/42nGdxOKPLrxynK4SodevSVteRsFMr6GGoHDP+NIRNxEQIC1jXNcmh6EOGZ+L440
0326rFE2KhdBgMz53nT5v70kAd8u8fia9gIgTZDUNypL2p1inp9pK6FHqiEN5mXCgobANfTquviD
jtzeBtQaGR3qruPECPO1bELTt7CkZJgNEMFiHrVCxR9Oxd9wnKGGavbBQm9ncObYf8zsVGsTUk1Q
QaX1r/tMkbnBrBkGfj2dYRHrnceIbGcT14JnMB1GwzY+QKTtWordQmz5h8nHyjCnwtrMzBZv1Tw9
9YviGBWPB+KbzisSAsAorQkNzrq+G33zERya2Azdwtem2ELjNKG3oCBW7DduvI8qFarMqa7MqlFf
s9m7NRcRvfNYH4+UcxdPlTv4dxkUZJro0Y3sQgEh0rR7thRecZxJCLe5y23a+uw/bLMPEwJFe6Il
Fk4fXmXldO5wxKqbbe4v7zWEgBXTcQef56YfMQ81IhlCdvDdgd6ebp+5hnnTddF45yogAwi4vwas
tgdy3v4ujeZoX0N2DKvIIa8DYIC+2zqldm4gQlWm1hUp6mGjaQWqU6EoI09SKC9ztUXKJjje190b
p6DxaJZx/4Ku2HNhjMYh7qZvunOLw5xk8w4bkfU8WCL6DMGI0fAUJfbJzWjUgu4kzBMuwTE/ytKm
SZRSiH0QdBz6GzqhDzSn2Wc/MthIG4b3oJsEuNjCoykrMcX0jl1yVbiLBzihRQ0b8iXNdn6b9o9k
Q6LXoHW4ZddidmZsCSdmH9NfDe1qszDf/tRAS9pbeoB0lwp/X6o+ONTL0Lw3DJnfgi42dv1ASVAN
XvIWf0l9Nbdjdyxl6T9I/sWNcicD7zYiW9yWZohWoPcwD93bjr04DMupz62zM2XxdZCXfrAhBdaG
RZ8C4MzxsEOYc9Nla49Ibw6nGtrZLHlLCRTx+zKZOogUa8VHHfkHr/FyUvdYsbom1pvW0MZr32Cs
4oqroAHqsbkySda6UVY/TFiubiVdclufQyKdcVwG9rg3J6FCCMD0GmGe2QzKNqBPetlXqezyqy4p
mXMTfBHh0Ecj0BDbnc/VOuHDfdMihUJ0fKkR6R6TIPc/UCbjXRO0/nUbic9GoL+laRV/coXLqWBm
AK9s56WyHeOGeyoPSaeupl3WuWVuo5e4sw+TzD5Hrob81DqHpYZStETLEMp0/jQPc0AxVy22nkck
l6DdZpDmKU+mHBOsaL5S1IRjKDPqLbUz2XEQuqohGs02qMbIui+U2+1yNeYPleXeVjFGsnLp9I7O
WhMYC7moPhwTUnQ7ZZXLbTz30a4p1YfOkmdoJmyl2F+kC9vvUQ7F0YO1s0XwYYgJKACvhNOumxmI
NL2NUwHYj9xhRCUilOfPhnDrreQ09DkRgDNJO3lfO6t71IP1jYkI2RzocIHhvVfor9vW6dPDlJve
OZijhZmLtjeeZLAQL/BRA31G3o9YO5tmNzBEgVU+yGM2zeVJDg0atEmRhGu9pOOcA7tr6fVK3ZVM
rIKDyFbWoEml1kAHed1PT/aSKDr0aMgohnUqlC0fPfvPsJe6for8aYBOtvBZR6Wct6gLw85x634z
V6rcT5opRmf4v0Wx+ER4KXo3W0fe4bShRM93Hlqr57pyfitFCdBz0Yowb9pcNRV1J7oVX71yDNkX
fCg/h3+h+ZNCq1Lj0W8ijKl2Y1PgDaxs8N3kwI7Fe7TI0sKkHrO9ye7xjibACKdYfe740sGEHNIE
zN8MURTwGJeo5cfodhOpayuzbmWTvUw4iB+jKdGHBlQ8mhnY2Eed6DqEybjxSF06LmNIm0f6tdEq
d6vc5bUnnLFuNmGA3NVeH4dgxK5EUwPBiY+tAB6dGOYd5X53S0GcOulVCAyWA175uStwNyxqeh6V
vm+s/q6HS8luDeSsu3Bg7hH25hmPS8RAhxQwt7mD9Xng/Jc6zO2gEF9Xme9fu2WLwu12GzF7TNQM
mFH3oqvy7z3u/zv4/c3BT+CA+Ft15/y1U1/nH6Wdy8v+OPTJXwJTuIgONrXl3+1rf0SxHOQdJlme
QImAWfGvUx/tuoiHHjzIdY7vrUe7fwrc/i8BPw6ROxAmp8n/TuBGEvppfE+yh4YL+n99Yl+0Af10
6hMtraJSO90xGIxUUsEn8fTEdZdf0djqXE0mW/EnNtLkJ8w00achrfqHpDGG8pADYsnDjlWj3ECl
ppU10hLoZ0edZzPFSM2RnT7AKzQhA1U05wUtsyXCqrdxbiVyCxAiep5E5Xxi3vOlgBIQ86OeBwYz
T31eLw+qC55hBQBNqlCCNrVb4JClQpGsPYPzG40aX7FT9q1H5daS8GJvfgqwndKqaaTisarG/MwZ
qd/VpZ/CguKFo+sZ+G296bbE6Ly1DMt6jBZhgBw2gm9KdJyZmlpO42bgQXCiTZO4uM0K8UUOsByX
UQXhYqsMSgwf1KUpae2b5/tPaQhQvHq0Bjw/ebf4B4SagEWk1KcFTFMItZoXKmcE+SAw4WQbtwzK
4G3IljYOq8JnC07c6sZtBg4jIgChTdr7SO68Ow2G5rdb/jhuIFnOe5X2ATWlxL/xHwUdpLuU8/tm
VChbXeYjfogmNt61ls4TW1SEX1dL67rzFU7i0bGK1zkvYGkNsbY+deWqnuSTyU8r2FDc+U1hfFso
YA8n2UZnHqfJh8GU7LbBrHO4/H1q/au4steNL/88CShPFYENHswkfCp2EZ2uDhyOBmCIzYJwwIdM
gL7f0SCsOSv3qWBeCbog2egeu/Y1fQRJQjuolS9H7FSd3CcOZawHuawm/Qy3AATnOj8vdn0aOptU
BGBkZmQpz5kG6rS7Z9fgwzJkw0wct+RaAKZ5zrRSW347GEmlnBTmAHxwKm6L146W3qek6eZPbZOo
ax+K5HNG7dAewlrnctRvJWEDHV9FLVCNbG4A/XO6v0KrTEPfzQBkEfpO0ap4k9mCsc5ZhKoOjglC
gUc/sE4X0vAKxiWhW43zwbd53BaFkN9Gl3EIz7myrDFk00C3jQVB9X2QmT1Dj6LmZwW6YOzCHAWq
gI1JhKj10NVetuvhCzxGZTDfpMuYh5LZ4ZatXHRTutRmU549+gerD6x9VyTytUD2OZQ+xwJiyAkI
yalPS/+QW6Z66mv7k9MXsPYc8w0jxJyFSCs4JzO9GHRx0tZZxtHSh8py3X3qL8CfPdGE2syrcxzh
wdmk2u+AuBX1PU+v8kEZ0t2P81zeO6ltnXVMkobzQrwrCUmuiM9+J/DKnxPc9cUmF6MMx8KRLxNp
1Y1TzmAzKZfmRoWusrFJEIWVoJEtxL6W79fk5k7UPVhGM8poQRmVcWgbqW6IrAM/8GV+hQPPue+d
GHhrMvRrw4UyNZpdwfbBNwJmw/Ra6O04md6nAdTJTWRZ8W9zl2V4oelmnvnqlybItxVNNiMDk5rd
xpxRUhKavOYLMSHq0YysA48b12X71AZkegDfWMlOJwPYcSOvlhdCIiYuvDbB5d5054UIA3XDznwQ
rUf+QM4GG6YubkxjV9E5zRCq6CG50dEJbbRy2FCyUFiEOkZzO7jufDVGWGQSSmPfAt6/pAIDQ8ip
KWtPbd0l7s46Au9tzO5anjEiwWzKtdFjQ4pChyDnaxpnqqYLu0Ikz64Xm7h4C2BfoiuzqwEI0RwO
HUMsMxNwaKXbsGEJhumQmHEVjnP5hU6XdtelswDY03q39ayN5zyHZ7fRgthFME4ZWMeq6EnQ+0uH
Mycn3F4hFTJXWh5IxbMqKVdH75eVpc376Fswlfm5qLlDaQy3wPqsdxGDDOdpIgX42o0lzYIGwB/Y
IJARN97ME6ar3eowxSzPWB2Fze0wikfIBvwiYiXTthJQCzib5svNaFIXvUlGI6huedrPt9Ao63lb
E/ndQexZbjqfKeRl+Pu/7dLfb5dWN8X/e05++3X8x83XKf2t/mm7tL7sDweguXr6bdeRwVqP9oMD
0AzIAUiXXQ/bonVO/q8puceL2NsEPi6Gn/ZLbKWw2ZIdoA3WFATb/xs3jPOTf8MM6OpjGu+Qg0f8
wUPyo9uhzeyC8qQqu+4gxs1f7Npm413ZXm/vzATSPyrmiOA7kzeuVWmcapEAgQ3x61RHiqhMMmBq
/ugk9JHQMBsnnHDRLldT5XpfUbM8olae2y3tsUJ+zRVPmGKc7ScDbzXn6HWyxdjuo/AqrM4krrC5
sAlZsiS4M1Oj9x6GmuOj5BbqqQN4khWtEaE7Dr35ThNNkXKqto21ziepzao8p74xhpPvIcUOpTNT
TR0vTj4l1xAs2sZ/4mC6rB0LgNVYsywwiAzhsooT8LPy2cHufDzthfmWtl6/6EPVDL4oQ2WW1JOk
NHxBCDLb3xJDdXuvbeZ7RxQVmKB5zHipOxvL56YyvfTmfzfg/58bDcbdf7wBmdH9e6FK8GXx0j/O
LM4vtsMhg4z5aj+73Gl/KFU2t9PqUyMUjvXRlvjB/pCq3F/Y/VmS+DupFl7G/fm7JU3KX/hPLbCm
MkDvBEjx39yE2LR+PrRYFEszMUAqg0YhvZ9q5Lx8akuoK9mRKCrFlVaQJ/RjqZh4mhg6kgX90Jg1
HSxeAukaEqd9YhcRwINdWPVDMUKX3LPrKvNdDa2gJfRRW5Dfm6EqzY2ZSPVRpiTMSQDZp6amZxZt
2j71KA4Q1QR+DojWkrOQhV4/ZlhDuU85M5AV8q+DJMKjq3zGg+ZCvRS1DyhTmFj8a4vU9Bf4ktYt
G3/o93UVu+4G3cJvDqLwkm6ncmN9yaW5LCeNcS/aPnhl684vHtkskPtW/vQYA+5+Ze46PXawUk8R
ceEIuXvy6BMTVV6fa6er/bMbeIpBimnRslDSw0UfucE0BSxsCKB6up+BVGhUNOTwTRPYHe1lIqZw
0ZLW87oOfvHWdrO6NvRRDol8WUZ/uq8YGh+VNMmJwtS0bmPR8v4bYuyv5A750cBqaNLzgoy2F8JC
6iPrUj6Byq7FMz2bzTtuE3PYTLLjP7MnumfL2nG+zDGvw2bFH4Bzjb92hKF+T8RXoComuKi0dEmY
YGbmXdtrUaSfSzr8MnNVEwsHSVKPprx1bVDeFcHaW5nDn/NpYiMFn4KEj9LhJGt67Cr6DcgLX4rJ
ofaSTS6nkvYvrms+4e9faGHGsEEgdAWvQq/fMBYkZExzUeqTS1vsdD02EWWJE6105dZUQHwfjFLw
Fuo5W+fSQ8I/fVVQNkcZG5/LSGU7yOZLJxyLuuGEnuHF6QFfLlimZvVmvLH1pdisKBd263h5vyWR
5pMwhyp4nYvxkRGpAywjocqBViNKgtjqPHhYj+0N2VYjBMQvniubCxAW9nrVllzoOSj3aD83MT9p
iQT/9BLiTvwlXETki6Z7cuf8f68fuBpEp/hmA9kD9rhomVSLavum8Ly1zzxWXHyGoA4tGni0bbyx
6T88OjLindk31m0yttyEsKH4guvGZ+roB/H6GMuaiikxQGGEgYBN427gEnU5GlTBdQ1XyT7SpyRP
q7Qkaa2Q/N0MB2l1LKFJ0htB/wOlFThtN6Sj6Q+cVtpktRh8d8N6ncx43N/1+hX5Elhv6ejm3bcU
P6xvTUZ1nKd3aJqkcoch2DW21bx3DeiyyyWcGh6fb67weaw3O3md5j1yh+lxlJqPZBTY2C9drSCP
MK4nZMb2K5bjla0HH1xPB5wMm8LngtGeWV8VEJ24AtZbgjNceoDvyIdHWQRftsnCwbOxfb90m7ZO
Q00cAATr2QY9+Gpk5kBTD+oYR94WjbToPG5Ot6Z5dMFtB/7cQeAb05K3Y6KXpmriC20JunE/mCYX
mCG5yVVOMQYSnI2iIpgcz/Qxig1GTnnykjq4HusigHgAWH/TX3rOa8pmaEQw/A58uqcSeZ9dOi+N
DrmLLfYSbE3qWo/0AJrUsGbBtdNOMATGhDDEVOe8XzkR3NsvatbJjjYW7jDOFvxBi2TFKkU9Jo+z
mpob4JrBLp0BpMiZezkPWJ7hMRj0PlkFPwdUr32CdAb4u2fJMDGzPvdOo/kES3t6bLjQwXEmefue
m1F7DLDDHYAtimdPcs277JgiUIlZtzwpCBz2cdIskXLhDU95zhVlBLDRtgXlHM+RCYr5HNceDVyy
KovkTHwMGLcJeETbgnrCYaSBtkjXUuCUCvKdRWe0xNxmc4FTW8rX2qmVDgGdDIh6ZVnPraZBkWKk
cd5icJVkr8ya68VCNSLYzFU6MhJzN6XbWrdpHUDAKfGGoVQ1K8gsWK8caP71fLazjh8vsPl8xDki
V5rgGSCvZD1jFQle6Tewsiu70d1RW2sS9HLN28LmRWbPe4bmv17/2nOtW50OVLwyO+N9mutjBPRO
2z8MLdu9vZkq1rdO9f6WgcF6PQYz3Y1N6wevhlyLzr8vaZmy0nLbeCOXEkyGTp8yX0FfIPswdoRT
Devedrm7iiLHRaZHPl5ZTPvLHVcOvv06VnRhhlPrdMn+srLWdWK5hzHx21crBen+OsbxnL85xEtR
F+11lbIG8AF20jtfsCOQNNNt+WAlWoR+XH3A8ghOXdOsD4MWFtZmjmJW4KBYqPReHBYytBPuYJ8Z
FMpoklRWcifmZD6y/EhC+Fas2UJsYnogiOrXS3BVVqpPqO2JppiPJA2KhyUjlmimjMuYzRvxK49S
Wml7hhVnevi4a3I9sdZyT4KxZompaTAWxEZl27kfdVW+1rHVnYnraHPczP44sQ+R3bOw/VMdrA8i
CpOKZ5KXDb062r8nWmhG3LuD3Hct84TWsvpbx5T1FVTnmA65OHlJvdaBBVJFn1sgCoaoWzIkgRN2
vReaXsY9sNGlVRrjse/nk0p0Q+1SgCvvHgppHQK/fYNsum8whu4Nppf3jT1sstJ7jIhcmW+zWzQG
zwlgs9EJpGjJqppxh9suwxFJoGnbmGAvhSsWGrIU4xZqxOwshLpbHvF74LFI7YYWKDuX+7wSA5Du
dNmbGqK6Q00gNTDeiGLMGBQs/OwiTR8DLssujKGDT3z8SXCF5LTc+VPvnVUW8JhLJ5LFk0HhSDla
L7Y11DeG6VZ3KRaNsycirl4LMoOb+PUu9rNm5UZMyF65p68o4SBZCZlJbpThTF8Ku85eZq98oXG0
La6LVtkPbU7nl9Gr0Q9t4lV7f5DDNzV3wa+JzyBJjQGNKVxku5YKpK3PpIh6o4xk8NAO23nqIW34
zURRnk0KmaRWduN36No3fF7uR9b71X7RJLDnIjV3cTq+BGu1YZ5Cffai8TPgldBJM+/XuJ3mx8RB
PLcoQNnL3GOe3jvdgzL5WOnBQ4+ayum3TItnA0TsBtOQuvHTZHkoF8BbtafLfU2vyCEKBu+aYaW9
i1v13AYaL3vnsjMC59LW6K0RSxSiUeiMSbOL2TecUXets4CUChinVqc80PZ1jW2JpOhUMQ9smcy4
jGMBafg7g2KeTcaKRXqizO+JxuMs98/Gklt3PASATNog9ikNdk8FKNiHmN4PWcnqKDgRHshssmed
qYibgGwcnZwvjMY5410R0dhmTRfcLJkDZIUeOMho5mPOYPu6nov+RUzCuJ7LpoD+7Hu8bmTv+ms/
FDgtIjJPZwgQLUUXff0pY/vO9k6D0+b6FvkzkraPD00at6bb0jyJDoNFwt5rj/6WrM7L02h63hfE
tE+Tsc4oLdR/RmOd2hvUHNKs6QEUmZdeH8woT0IHnTJk8Y+3CyECShST/jRUzkeTxPZO9BY0msYs
1tXKOs1ZJ79EHdT7LUm66RM74h27646dID6z7Zyb+a4nT/EctaworPxducPJzkgxFR65sEkeqC6b
t0pgrHUgO61mK9xim0bqLNAsJITP223vmI/0RRXWLnaKDnCSB8Ate0zxGtCbkpU2SvWiBkwzq38m
WZ00y+qpwb5Eg06cRJzy69V1A3vFYGHqUvfo53p8NTCf+jz2IuEy98W302Hg6VYnD0OL+gYcTrpN
ZT++NsQfT8vq/aGVKd+DYF4YjuJQCzIv3burW2iMcUhtre8uovS7pyi/GIyoU42vMUrcMr9Vb2vV
3lXZ+TdujmmGh1f0VK5upWBEu99QJBWhs18MTepibipzhu5no724nli1AgAGFzdUdrFGxRzcCOJd
LFPN6p6aLkaq6GKqin53WI0Xv5VzMV95351Y4mLLir97tGLH1PLdT0qeumufpUv7lS9JFsJFKQE9
QxTa40WnAtt0SkqP4awE3c7R7EGTLmG/Vo2KjYg72Dyb0rYp5rNpLdPjLHDAsBdFKW9HtuXY5Zu/
oSLKnxKtdBhwnredwHV9RupMsX6cYHmD2RC7aZMjPiQemPiH60JvgpF05cQiLVX11NAzYp/mmqfo
dmKOlZ8HWwyP2h4C7AzDGLyaJmPyDYkfHtNWz67aSNnTxfbCbiKNCYQX0epT6tajZxWY9EobFFPw
pPS6idoR5hQf3/fIOOCnR72sh5JqbqbHJEppckERm+7Xx8qXtMqD62rBDJBv0O/ZkP1pAPJv8kvi
L/onVdkIny6V1Ew0AsaDPwZ8LaNN58EzDjJx+EpEvVCv7eNQoid94q/nOgyu6UnEj1iJhbPcVCb8
WXOql6cpcPm0Ygk0O3QWzEcZ6VC+bVvwz4mymZjaUna4UjS8v5GGmekaOCtt9jVEZtyRXjPEu3ho
u+Myl/x22r85S7r5jP3dZ3/y8Z/f7FqD8EM0LPg/9s5jSXIji7L/MnvQ4IADcCxmg0DI1LIqawMr
Ca01vn6OJ0WTnG52c88FjbRiZWYkAgF/4t5zheN5/AMrAgO18PT//52befLj1LBxShD7N7HX9Ndl
7BEQ5LhSOsdHc8RoDwTl0ref8RGvj+3AhKFN6MDTeukeS6y3/+UV/bu70dQWWFt6NtvsP70iwwGn
PHLas7RkZ0sOAlnxA4Ok157BDBfB0E3rbFn9NykAdjYTXUE1k356FB0H6a7vG9050Y789QvTb/sf
xNCCJbAEBWThAmPa9KfbAiNUkTZDmqGb9Ll7y5qd8IdNIlf5KNdta0mA8yna6wpLhBuQXJke//oF
/Jv3iiBqwccVW53Nq9CT6N+9V3PiinqzhvjkLD4+YvRbMTwyX0TWrWAcHNOTRc0xtdMkJuY32iqG
vn10G1eDeFbmKG4xStF8/fWr+jeXBcGChs26jP+Iwvjji6rsMWIdJuNTZdAhtQtF8n5JSZ2lcQFB
xU6XBmEsUaWFBrSyt7/+6e/Ppj+9K/x4V/9Dpwof4E8/fvXysZqwfjtrwcQgE+2Kt6JvVZnxhiSr
A9vZnhXYOy8yzkJ3qZUsJPst2TbWHUI1lkKBSXJ7chr0oKlpmeX/6BFjP86VVqW/v+B/VkH/bRUE
NJZP+n9eBd3lxWdGdn8wS/BZ01/0ywzal3CKEdJgbBAYkEmC+c0tQcfGusd1PYbT7xsd/tevM2i9
CPqdi+Jf82csEqCLXX6I/rq/twRyGI3//ukgTHQ8MFf14xSlpfgz67WbclUtrmgvEsVZaBNIOVCr
4P0cFBTKKqnPjg/wIBhY27Cg6dyRuNLBIV3ccy0ea4vRYUHclaWfRkckmnSD49oWV1jm0ux+cKvu
E7tY783Z3OqSiJgg7zmzQt/gkcM0Ky0vGO5wAOX+FA64H66zpjUYOidNfUML2WzHchWEbyHGiLfE
Ii2XMYb/NqUrMZvKJO6K8211P07zQr+5YjuhcNeSfr1b39tsf4gbiBuVfp401nx8J5zXoDnjQ6PT
ZK6pMJMB6XVRIoBEDJAmC00ZNdB8WySS7J4DVqytuWWzy6+bLH3nsRpeMxmdsCuCH9oTDmhiEq7Y
tKkiaK3It5wwH2mHb5UFznwOooLr2QbpWo7I2yPHN2fkgHhTdiKJhPl1not+3vZ5kjoU5BSHDmVr
ldVkjJYjgYvkuIw0Gxr4RqLWMviSEVmitlbiss0aueHPmGIKXrbwVgK9B4NrvWXf6IrW3gHmVIIx
RiCDkxdJIHCqo5UvUXeLRsc4myRy3puZioKN0M1gxiIcZH1SnRPDmI4x8Iun3HBHWuaedO0Jos+D
KIhUdv1m/ew1Gd5aZsKIu1fE77DaD1C88mv0zPaxRmVL2CT9RV5NLTzVqnbRYRbjWU0L2HdiMsuy
QjrqJvEdY01CdJNiCV2IN6EcHBudJyBVEpOjh66cS5S/xkC8SoSsezOm5q7I3Bdi2+IHm67wnoA2
76Fo8ukN0sYSkilEwGaTLA/cDzWjmzp9RfgT3RdWvX5AXqqhfCMp0RENd0hUmnfr+3n0mhAKc1oS
17gzOBSGgA7SP0xeZ19HsGePBhPxLRRel6+vjJWcgKGm+9K6onpivIhoneowpv/NyLzbMUfxll3N
MXuuOtZMgT+QREugyHCesacc5yKPX21UWlf+5un1T+PMzxykUEtU04F/GvOu+CFm6UIV8jbGCYx3
KrCsNVBtdsv3XYqdpZud5wwza5+N0g6kvXjXghl5DANrKypEKON0xzLCuoLZX5+kpL0aMgS8SDL6
7iEp3Oq1gysKMNVrvsxW8kG0pMIMhVIX3ulyj1xI7ta+ISOJNcsDcNbkQuZh9xyj9/k4MlYjWnNe
rK9Z3ZlXxlbR5ret7V3mYvEPMmu+44CPTsJBdYGcmdoZCfYTiurxo+lmxYcVDfsHex5SZ+e0Kv/Q
snwmkJBPmGsM3ZHyz9r73jwc0sa9mmuS4hDBFUc6UNIv/Mq5zAvJhVTdjOaxZ/oG4R8pgneHbXIA
2jy9r6JswdDbLN2OxAKbu5jSPCGRqgjSwehDoqfXfT2P5HBESIa4LkPg4d8k+NrcNU4/Ixn0q9Be
HetVeoaNzrV7SbfuKWsM79vi1OSQYEeHJMa8D3+C1WzZM2gYeVUyzr42B1KBXOwaoZfGZ1/23g3m
lJaPxtg/bYUqQkbR9Vd3hE3VzFt9b0f+9qWlOGwDAawFnz1i9ziL5UuckN/ttohFgrlsieXb/PhG
WmJ8GwjPq2qmaqzQSCbNhdh22dJdMJPFn3s7Sb8XZGbv+qm9tsZoRgk8L2EyjfZHi1blZBseDfEy
z+u1tTQqlGT9kfE6WAafOInwWDAkP3S1MGh9TVU/5CzFWKMMghZJTw2nPmWxwS6HcXJCWshyspJh
eaxn3Ujk8Ww/IbJXX/IZ1HcwpnqqC4/b36P9Xx+lETEQYdjweWTdd+W7KKfIsNBLyVGvdWJRYTgZ
VYJZeJbMv/TseKV6vPWYuKxBPNpMQG1mBAxeMJuXiiFJs7KoNADU3xKYgSBtdurdYC5fyV6uHsXs
apRP1O/4pig8MyyoDG78I1OL5RonDio71UDfqjvnR23Ib2SYWdcC1/OwW1vsC4Wf7VtqfT7kRn4z
L4m68e0cR5RJGkqQbV8TLZ5vzQK99bK81Gb3BEPM3CnRJbhPqNBSFIOHFLrG0Uw3/6EVXb03XCux
dxJN4inGM1jkU0yyYxqFXdUJ1AmOPGb07Ac+71+zrVKPrQWBJyHV9zn20F6JpGsuc5ZjAIZmXdw4
NUQBp6+mm7oy4xOpZyu9SekOR8kw9IE7F9i16c/3Ka3st3ZhKoDkVRSUPVK9xm4kL7xCUABzw5LX
aYCPFrlT3peRQUy0tdZnAZJvZ/bmEhLUmV7j2PACt6rq4zAuYyhxhLxZHXSKQtXYVbz809CLL1lL
OPjG8Xg9zSXuDrefk3vgp2VQ9TW5bSU4bMBO/Q8BE3E/inV8ykxI2+/j+TpW+UEyCA9hTkZPKRao
W9f0huPs2y2vIu3usP3bYp9tOFpYFZWMb7vEOM9MT1OivZ1q/tKZsvhEXhf2FSRm30pFMMy6YZXg
sfcpUcX3Lk/7M0lAegqdY7d3+K/I8fxgxcV6wk5hnk265JDVuXVgMSWut8bIvvqZIjGgSAy8OpWB
7i8qHrKhsBlFZukBClZ7HilI9iPkkJMta52cRuVlzLVzzHEyXaVlTfxnsTBZG4RhhCYDuh3Uq2lv
e331dXDmdMdrf4beQL73mrinGfos/sSbTeJLrWSZMy3Gt1gL52trNg8jyW94JN450tuRR7QRrLbx
UcD9DJIELkRKhF/gFqa7z8361mu6B88kWL3HBDnjNjLLfA7NpHpUWL8vmPniAxwxFaAWhPGeVizj
QBbiosAMJosbuzQMvEgAuAt39E9yzZgn2uUDWsJ75m/JAT0rGT1EXO8wmSKqHkUIcbQ49hAcw2ED
8ijjWpF5OWJln2wSig3PvjMGBuA8273nQcK1J6yT2b8jvreRi1p1BcWSMhrFyts4HGQ5+cm0eA+z
Jfyvabky1jO4/ereOLlg0B5cg7BifyD1c3J00I7fjOel7PwT0EZI+ummLuWwPhSp84lIvZd/eqn/
UdWje///3Evdvqt6ws95Pfyxn7Lpdv7VT6HOYfCnB36kD3C2AUb6RdPzDtilKOfOg4v0R8wUkjsa
KkRvZGtqpwADgV96Kun85DOxoREysU7pdvzvaHqk90cwk0YiEQbjMm2x0NdJoTWBv593AE1osMl5
1vVG/Ey8HdNeu63C2jKDcu1vjEGyti+9AnqDok4MEBxtbygRXCg0qTj1U2Ncw4kb92trlId4bWuY
I1t/U8fVibSz8aJaAO+y8N2reqyMp7YiRAkBDqCTVDFBl6X7NLG/eckUUYGIcuCriKatg7LP2p3b
U13y/cTBQt5SBf4U2cesBXrJ616oiuITTdCNa5fdBX0zmtM2epi39m7pMbhzHQNJOsip7RGRK3i7
O69wL0JC3hhzP0zi9tuI6CUcs6bflVOX7Tq7Wm+iLiZSc4BVN5nI6NDltkVv7BlTiwMb/e0IgZTB
aWwdoetVH/x1yvDUajV4IffF0t1Rb8s9M7Thc2cN6Eo8HuqcRgA7SpefX4o+4EpJ9itE1az9mD4S
nVCHJWUQghQLi0G9kpvQNNMpHrK7bvVNOEP5toe+iTiZvCpsUQ2mNoSbaGUMh/pqXDDUF/2FzdZN
IvAtM+N/1MTz/UAuqV+Op0Zq7k1hEUbo1x3a9tgMrchkiJzBy0jWV2eYUCMP+pdo8iEcRjvCZoYZ
qnMMF8zH+KXsgTotC1SlSqRXDbLknW0t+3rzDgZm4oOztRV9AKuplJFogB385Ef+ZQCCs1O5BShp
i4zX1WZZy3rOwffJs9keia22ZOxD1ynXs8Wo65m0RNjIQk04DGei6xbhkMZpsINZTBlW0KwxZ8XH
ZXSJTWQvv/dF9qkhSuSqJfKbBW25sxwO2JFQv8BmQZTYowesg4OqgNOaZ+1z3buvatnovmcviCdX
HoyKFaEwt+ToNeXnzck+Ze1ADVNjSJ7hIe1BqxiX1vK/SxQwjAB8J+Se0CCTwJ25JVQXPxB2CZIm
RtfNIqmgmBxYHVPeyr4wAzE459bKxKdVbnAUuv5qMfIv+CKXPTVZs89SNKxOhQBlo16CkMu9wGHY
4nlu5CnZ5Aj5eV12KEHaMBfdR6MfAG55SxS60IFJn1/bI+Aaua9tXx5cbDSHyM5e6Ofim8pMyoOt
vsR+b16W2Gt3TuMaz4UUpAFS3snQK9L0sWTMsqt6fAFwA9Zjk/rdM3hoRR/p548bNLKw77cbrCLF
QRGjuMdA4h6IVihDB8vVvlo0Kt8yTBJKuw0uJ/Udo/pkNzq5ReC0DdDHy9yzYCW4gwA04UuMz4Mz
WVcUdGNoIHB6wXLOVVSRHVqsincECYDAp4kITEcb9pzMfCHX1gwGQ9BhTe3GKKjxdv64oTrb8oox
gL3eR9juL4LVshOwmMEcPRt5sncbRerMULo7AuhzPAHU27zU8doDXMZfNK6rmpaNJPZbFulfUoAx
4KrZrE2tB1mSnUTobVzPBlXYyUuKjNBI8we2aRUuVEYXzQxnGjA8Efh9ZnDqXhTpgjoVTvt/2z1q
uZqQnYUEirlwQylp3K3W/zoOxWOKPBCl1X1B240nIBUY4I3vpdzWQ9FtV+gMrtNZN/pkmtAU6F1v
VR282Oh2gLWacI3YYSSeTd6ATD+3dQwAQaHIARV18iaG+kWO7HhW47ATplr3VoqJt6tabqnY7W5W
yzuMpfXZb20s8yl6/gnY9VNkJfGu9Pz9uBr0jtjyF9l+n3rkDt5GjKPTZQCVCiEukSryQ1ZY0z5f
EY0RKwIS1C/VKbHNu7qwPrluf01vmJ17Z3lVM95ML3WHXbHaLhHHafXs+9MHCABz2DTedwI+Z1hS
2g4cF890jleeHIjiUdYlrSG5OXVdoJFzIb5390USVWFkJ2oXte2PrhtNGG6SGNJtrI+SxiSMqL32
7TwU16j6iDFfOko3+tdTAemOtvMTkAz/eZXridQicbW5OgDIWtvDoAr25YqfWG3bM8Kb9L5nHpcJ
DqHFAOqRz0BJckaGh250HMpQ50krC0OXQCps6f057lrMJpNNwYZISDtTzRCMrftW5MvHORrHk7d6
3+rRoiGNi+QwWsN8XCraWCR4LKrLyb8biunejD14CVLqFz7fNG0f7QYHa1BJWHS21RBw08PSphjp
QM+dRWJ8GP2GEYexfLPTxuJZOOqJ1tbxrEk7OOIRvIdlSS8J7coxNnjKkfSrEzCgfis8Uxj6becQ
s7o/WAVOXmJomXF62Yd5Sh3gbup5HXpiJ1p0vEb8wzYa71JURaTX9hAUGuzOTu2pvZCleVENZXgt
Ock3nqqHjvV1OKsVzvkXoi6q4UWmQwQ4DvFC61cwGQz0LAwRAefPrwPbM4+PImi5jNkld1+p7iKn
82cEkQTL6A8ZmEOnt3EC13RaO6/B3fZijywZgLWta9cDt3b6mqd3DmaumZm8VFbkPNoSn1T3Vk9L
tVWXzp56z99ltULoz2yzSI2EVKQGFkb3j2gev1Y6rP91VeG4jPf/c3l9R/Z4XVFHv3+387f/+39Q
QOkv+dWxItyfWByT8mfBYqWApUT+tbC2JEW3TfQcsRaKGpqa95dFhXR/Qhzl83Xeb+bfXwtr8ZPv
E3zPs5EVG4W3/3cKa9v6Ew+Uahm2FHsUlnY20nzrT0uzvB+3fB799D7LfeQQO4pRnvhdnLt3ftRI
+SDdtuuP8BfhgEQRKZBUcVPq7vJoqufllqqGEYmXt/DtCe0d7EcafQ1DdjiAcnPnonLUyvn8FG+V
Od8PRWt+K80G71VA752qXScSxYBkFDUCppoPiJqOtS/xBCZtdimzSvywY7YmQBNa9cUgz2y3QH+/
eLlsye+JWboPIDUdNUfHeCNi3CYGiIiftCZG3XZHOBcoTZldFg1O2M2WxotnGl8U4Oyw1ABPnJ3e
rZtMKcCBLUMGKtOzRw/7aUZEtaeCpY7tKjd57DyVJyBJl/UerGfkk2A0l93ebviNAzVug9r3ZAaE
vpkA8mYFAyGCIJ54dr+kuGxeeo7o7NaxUMYi+vfuUgYmaP7ShSO/cBFnDV4CZibyyT8MehPp7ZPn
DAOoJUh/H6OVbttgJDoS2x7FT3RMEQmRlOD5buXln1M3Sq62eUE5lKZMwFy5kBVW2dPexyyEQRFx
jzh4yHbQ7pF4+GHtGN7GcZsxsPOm8mL0Fb4Iw1GkrpXRpu5UPnsjz2LJLZFtKYHN3pKA382cvu8A
P3rr28BqCkJlx50FGGgqF7hQULdSc7T3vcnEsTSy5IfXUeslcZqf+lSOhzm23dDRRsuxTryHdpPI
KSukL6G1DoxBXfqkteZMJG1IPBiOP++rqXQvkfQ42bvOcb/NhPKGtE/jLS3jRke11mXCE3n1lTi0
ldFcy9hEXmdWo+k1F4B9s2qYbmC94CGPyomzaEoIWZCAJOrzBspGBpCv1rhiDUSdhUKyl9f4Smkh
ApShSkH9FtKWYckT3H4Y+5j3ahOT91QCWEHWTv5b81p0kwf6te41/52Za9CZ2p1AN6KdmFbcE/JB
oe5fA/tMvpWttzYIQ7zcY0i2Erw7QYjoURAvTFgNlV5P1ZBcuVE1f7bKxGVu3M80sQ3Zd+clXhOH
WpqINkpw10yIvmIRg1RSFiIYBLPe3Qx4dDiZXekdSPNL76FiUuQn7YRttSZogk92pFAJ2s2aDiHg
dTicTYSQ4nojd6YNLQNgVp3wbobNVHJWmZXRbUHGSiCGUIY2eNcxI/Julq1ku9c75rFDUUnPasfE
uQhpYH72mH0XhpfeGtRBE4jzqGCJIEwX6USh5o8WQKHjQKUJO8vsH7dlyLYH9Ihfjc2v+EwZbg3M
3iG96Xao7Z4iuiU77hCPa/1xiTTVUyEofN4YflJBRU1XHflDtP9Y7obhxJNofQLku9Rny6HS2aWY
rN1jYSYW+YraV2DXTfcDstOLM7rq2ibLa3uacmtqTnOeCGy/0bqEqjHEld335s0WZdaDRGjCIkj6
WbnPYp5mzkgMdb622XFbbHXJDMLUQzUby3K9iLm+8hBPbSE/iVgJFfX7QsQRk27eq/oQs9wIrU3a
DwbxG3CCx6QIXT+zrnCz+ntbZYgojFS7AWSyiGdiUVL8KAXQqSGXcfala73sM+5w44UozOmN0fHU
7btaSj5rcplwJG82AnqWP2emBvhDkAT2e5cxfXfFX5Ao/wytk8b41azIdRUijYtEDItjb8UU39Bm
rYWkuqQD21m0XTFroC62g2qi/SegkmYhIvAGfmbtlFhCyDQbidQlp+ZZkDz3il/lAyoMF6z2uynB
r0zr5KrZe3BBAoXxgNx0sBLIxj4KZ8wbKJcBrUXxDmjo8lhFvbwtSmucAhaApbiZu7q+QTnoZkfV
1vbHdlg+xsuClngAhyRCkbLT3E2TOfTBOGXLeEMmgbjdVtE/llmdsbbi/IofxDJFHY2QLNZthcrk
DR7qbJYncXRB9zurW6lycfhnXPk/1VN48v5S+nH/var6tZg+V+kfx5U/f+GvFkQJxB5zn4dWQKNJ
FAXXrxZE8ydHsKkCg2JhwQWc8q+qyqKq8l18Lr+qRn4bV9r+TyjfEH8IJYjywLr4d6oq652i/nsp
kvI00MUTpiU9IVy+3R/GlUXJU6qENnjC2ZuvIbUNt7hTzPYtCMHa1wYYYaPwgIR7mAe39QOr77oz
CxhhHrYWj/AuKUyog20/FE6YMEgiCZQYvbDzvzYs/e5mF9c/Og4zlCmrQlBfELc5bPueuJ1Vhptb
MMcy7F4Ye5pfZPGsJFn6osfdjnqBx3565ZTVDALUjybD/G17iSwDS4HEbLjv3sEFnF3tE1Y3cAbm
O9pAvFMO3oEHwDf1KfIOQqBIykOGe1E4JtUp9bb0O/CU+Ou8wVBY+JqPzlpnIyIVGAvJO25BvKMX
UCOSfzRqIkOt2Qyo2YqrSfMa0joZbqYZhoPQNIfIZBMS1JrxQKVH9+7F2cQaDgbEomkQBuY4+CSl
z2q3iUACaG6E6rjMcJgRaoMhMC+VC7m58lCHWZo6YflcealJFPPml/eDplMMmlNBEnR9n2l2RfKO
sWANXV2Q+3BWa8pFPifewUJGOezoP28qT8TmnrgU9twdwHZIeLgk8KIP12MtP/ZOPDwJCMUwX7oI
xIaFL61BdQ55o+pG+3UpcusASFkdcflkIDq2KLpBoAei3TbRq9SgCBxn6h/JX1LZHvqhc7GN2fzB
yVjtZSkeveleZ5+E/SzbI4XPvRwBE+vawNZ6wPFNixde8BstdxNkwZ1fwpjv1bBziBmjKx3Ko10t
xQU1I3mITVY9OCzYb6Acf0hRSoTIlfMQeMR6qGB2Pa2j0+5dwylPM8FdZi2GXU4o2mM0tubdaPRe
GOHAO8duDQbIVvtSMh9JRrMOo60uU+bjdXTK/Mg5EBuV/0Be/FVEvnHgvIpqkDWFeOQmj4N+WVoC
80RJ8e7bpC87c5gjhmSK6DzU3G07hn1XkMuToFQtQb9J/3HDmwuYzzMIcXVF4KyKV9lTKMUjWHsx
ipTYgcT4SIsVn5siaR+domluVkTRF/ioeAuMZN13HAtYjDpsolPLfcNtOweLu1rHZgWDP1ZJGmam
pPRuXAbESqARXOfBIYU1lXVM7V2usXhRhIqmByIWZgZVjtikO4bZnMSJeoSNW7gNwbO+Gp8sCwbo
k8OxSrCEg9VEvArJvbA3nSy9cjvTe8CIFCUfFrkRvjqKrLAPlV8jioWsuvLzp/SWQArrg4/0xQyK
TCA36ZgykQ0AI9f5CDS9ys6zJg4EBUImfht8bLI6EuPZTU9TmsoZrlI6so2OYyOzb3PbnLK3PB+6
rYKim1ekCCVOzxK5cf0tnHpr4ck2pnH8Voo0Rt+cCMrg3KhLbk9WA+Z+WTdBUyfSRc/p5tUjVY8R
pdq3pT3kMTnoSr6NNRHIX73cF7n7xjXyOeKLcagvBLfayHOqiK6Sf7lRfs7M2kE5Rz06RM8VgF9q
zJamd2cNwBL5YJE5+M9J/b+c1OhnBbOK/zz5eHrnWv//i8VfvvBXoSbjD4mVwCFwxnFYI/5u/qGT
OzlqbT5ZYIF+T+zQ20OJO1Zh42dT5+Hw/3X8Yf1EKi0HtWtjVTCF87cSvCxbjzd+d1CbmiON2p0z
moqB9ac2APxOR+2bTPOiqDWuJI6xByY15X5jAn4uiy3fe8SFh5hmrUe7cCfCo+W2FzAlz0ookEx5
PT+v9Ko0BVTJGCYVWz5zcgI2cNUOyyC5BuQh7hEUP8aNDap9mGgYugIPGF7GMb+fsWMyk43RUqBT
CATgAdKspI84STPtZU6V3crCehoqchabxgKPQRLerZyn/pmxBZYo2CLhigTzm2kwF1D2C6XtD7tB
Gglv7WH11+ExIyfi2M6OrAI7G8vHNNvGCxstQh88hKnBQvbmEVEAT7SCfM0VCtq5jBfammwbiAGI
/MPQj8ARoa65kKhM87ZzDWvBV7VG4bSAfmYu0NqQk03SLDcMLnuzkVBknda5Njt1ot96bEwiZmy4
UzdlLq6qaCnDbEE2FysK/TwhW6FtVXQYcA7uuGHqvapER5pYTmQiCk8kZt2ON6skCVrmB88xPGZD
6NaiGmT1KL3msFgxZcpSEaxDXYD2PC+2p9YBbDqvyStUbutlLh33vEhveqtETc5n32JcXu06um26
lRTMok7SjqqLpA/zaqoie3sC5ZaDKknnWhlf4TgIHoN4YoyNs6vPGBNUdb/t2PdgkTRw1xIwTKf6
2NqVuvVjbIsMqtEtwiSf2vlYUuedSJIjTJUYc2IsEfjfLWU1PBreYALJTI0yGQK19fYUDHHqXHt5
B/lIQJrdG/kGpJt9XlkE6BLzW2NljGPgnlkAHh1pLfXkt/5lEJz/PBfmG+kpcfPzzNiLqkFPkPU0
uft5suz3daoHzR0c3mx+iMiaO1Ztrbz4Dn3kNM0HP+KBux3l1nQaiQvR2n2Z37MXjek9iJGkzqL0
2SRSAVoHExAIzGR4Yu8RjnOKd6c9sAIg3VHooEfstsvD/J7+uL4nQbKiJxUy1wGRDK5Ymxtg2bQL
nAjJ5D1N0to89GGDS8gkaDI0fZXfgmGOWzpq5MGPFeqgZseThPVFhlfwNfo5uzJbLbEr6anvtml2
pwNjCJIuR0Y+FVvOqqIAJgqz1qGYyD7Jx2TntD5176mZCJWWD/l7lqbTuvanNiFgs9BRm22ytneu
jt8EJdLs3ERncvICGA2Yvc59ILJz0eGdqY7xdPuuemW6gb3Oa3XOJ/odal66GMB4Ogg00ZGgqvFI
B3V6nRQaD6T/YZgesCPg9+Ut16mimWOTMCres0DMfngkG666b3UUqdfKIBGTc+dnU/wcvQeWvmeX
tjrG9J8D8X86EB328391IL6mXUyowR/aVvvnL/q1bSWuQcOrXIuQL9210pv+2rbaPxFTzUAfbA0A
KTwsv7Wt9KbwpIB5mqbtuhb2gt9OQxvZDksFSDUuNFBLQ3X+Rp6lJ/7styKhy7NZLbh8UBwdkvnH
01BNmHdr6taTUmTPspyrGc9r4/hWrS0bXZu7Ovq0Vgp3+aiN5ubYwLbV5nOMRuOtXSNC8bU13fEi
Ee072KL3ibaud9rEXlcoHtj4qnMbDc8Rnma1W8f2s2k3eZeGHRf4BWl49WoNZEM35YxUdSJ54ZsT
VcA3kti/luvifK5M7AM7ONTOZ7tBQB7gR/JfB7c2vueLt7zkdl0u332P9Up2SZnh3Ca1t++QD6h4
ya5MHhBwKieSEmZbolwJYmOUt+NgCQFjrzaeDenQMEM4nvaNYo7ogV4P+jJFC+NZ9nIrugWEdp6o
T0VeKAQBw6S4LLVlncQyxxguxLhDX8KhzSyCwRhkTucgWiaVrA2/yHKrruIZFIGjNolQWeYfu6yv
9o6IZGgAN4PfYs+vlsVBAv1GxMROQgchhK65R8Zsesd3+jlDPuNt6AucX3RKL4nZJ8j+EFCyNEQE
8Nr0EPqpQRaGh1tH2AM1f4T5NPI144eQncG6a0nrwOTPTuu5axWhPo3UGJ1ibt5kLKEIM2t5XmZb
X2XgqXEAH0Q8+zn7JFhHMxZIfNQ03o3Dtx/AfRF9oSkpvW2jjPaGnvW6DYmv3CsHenugEh9vo9G1
QC/maqyvBMhBKI/6PwvaGhr9xmVt0I4Vf29NSk2TsNccq7qmY8A9JTjCGUpwQszl0t37xHaYpO6E
kpi53zv8SNU53llKO/9VjAadZKe0m9fXxBMUZvwa5Tilx5ncKQD+g88IWDMkmgWr/1EOwLWDbum3
K7+iagjWEgoRGXT4SzMOQU0v4qIAx8U7NuQbXBBmvbyAGT13vGcuwdUtpwj6EHE+URBHE4pgZwVL
GyqMnzJUXu1at9GkWST9EJnoSpoJh2dcZ8M3HMWMhdHvc1DABGf5UMN+OxZZxugaiefUTzghNaWD
8FG+/eLqX15tDM0DrLJcwW5e+JOtxRL5TktZloS3ZUMM+sb8w2C4CdkBFK9l3itkI9fvP9H1Ruy5
kwGABus492ZLXnJKvhqYmrnL8SlTyMdo5GZr2o5dJ+RnEysMNATSzK5cs2veWjYxE2qqpTvFaebI
h3eWS27rBQtWxK7fA2qHhdNamvgU2wW/1lqCqsZP6X6Q2kDx+v4qVbGN8alY2cCzkCSfLEACxF1m
MNi79TvkMAhEetw7vTvzPudaWfNEcEGdH+pCv6XUqPqaZKvZ3w7IyFC/g+9Z4ff2t/6qTcQ/g4eM
GqNiXmtOkI9o7ejNBU8oL8Nziw5ArIcU+/WPbdMwosw19D0lLNTnsWOo8liPk57ri3IhuLzJF1y9
+TCHg29tOGzc+dHURKwJNuybzZ1mMykZibAokqokkUn6zfWgxl3dOApyv2W0LP0syp6xJNRihwqA
raTpRVeZv/qvvJnsK/XM8TFLVgqDAh3NG8yxPjqQjLHgBPDRHM6qPGwMRXfmFGs6wtB/zQzyfNgu
Of5r4RfLk3IxPHkWAPzA6piiBzQyxjVgRYPfrsxBJW81a7LdMHeFHTp+hSWBSzYRiuk73mmGpPi1
JX+XeUxVK3tPgCOLA6snqCWOM3kmc4Xruy5J9Np5Hk+QsWUT61nlfDcLR+7xSlkxJA17Rk4UCZ95
vmzO9qLNTYVKEvCDawxxv6kei4n1B3kMRVazYk6sF/9dwjd363fplfYl6ob0lKFb+1Y43vaq4nHx
DvjNsuu2c9PvNlr0Z3QuKyDUCs9NVkQ7at0XHAbdK7C1PoSFP5BA4YNOwvkASQP81rVYqpk/W6qD
qciYqYChfmcviNwMSGJ/xRAKM86UeasE6RbZb3hkeix4BL7sfOzC/4+989qNI0u39Ks0zn00wpvB
nAEmHTOZJMUkKXsTSIlUeLfD7nj6+XZQ7BZZ1Sr0qboaNBooNCUxM+w2/7/Wtw79LLLrgpY7UrAR
sTyOJyoUSTh7V07UsHcSxZPjBDEpA74YcsD/DfCrbvJv8lG7A8uCVJGtKvsdWuGtcZXj1G1ONIcI
JNIxUwzutJuhj2zaJquvRzYgq0zrw9tyEIwm0kOYrtX9nVGWn6xoxKvQBe1MXn2fWFd1RtvlfVhb
1YcxzsV9Ptq3sTM0wAWUlTpqAV7ju7wvPTA3eFA6/11DjgEV3bzeQhjRP0XmOB3t0H+YI9P92LMb
uKhw64gLZywrlWRX5/V+EFOwJSFqP9XEdfa1edu2QPLdoo4JYtNjHcTUjMEtbDr91MZVtZ1Mmj55
KowVeFaBZnZAKbeFb1siQArj8UtYT0W+NuzeAeVf9H2xxxNJwJtm2DlIPAS9/qR3D/Dt/M+Jycae
qRAxV5/S2yp0rT4MrsVTDTvsy8T0fsRh1990pv5lFH5zXbez7GClTLWLFTHsrsAVp5vBDsx7GWj2
UU6pccoMt/s+IMf6IoOoas5Tp+fDiV5xiMkaOd8hyrMSMJL4ZMo5PMWxEW4yl+AFloLT1dBRi85Z
+A9oeC771tLeCdG5WyhMkYQbUjzl3ThdNSp8BAWYeYJQMnymFR1uIvpmt0EdOO+mfsQLkpVostAY
evWNp4XZNaArs9xQYNVOdlY5G8/uxy2XyyOc1J0u67YovyR9R8hBVb8P+1q/zHTxoWNK3ML3cHC5
6Z8N1I3pmLZXmnTsTyMtenb1mRRrI2yNbaghaWgjmz2hX/XXvSf2fj9SvPDMjnIc4TPon+uJhnnc
2Zyhj+46hv65wT3Zd0x+GuQ9HhUo8VfF6Fd7Mzc+hqmNpDV3SYQwK3tNGTDbUBXNN0Y98ByYpDnE
k0vgiRWEswrJQUDnMoXvKB7pYIDM2jr5ke2CvRLdfSVsGKiCpAjOJ6YiPU+IuzpcOiJzVnUfvXf1
hsoDNkpsTRMok1I6u6ArivskxSe1Sll+7Eza/ZvJzOmO1vqkrfqO7K2VbOP4tpigjlMVlQ86WPuj
hHL4kdopAxSWymtGoAEAEbaoTVcEJ6vTh4u67GN+NO36SCJKcxc7RT6sJYEVW6qe4JTjsYKCbaf9
KUlcfSNC9wCPHdtWFsn3epuH6IeL/kPcx59S7E1rGF2YSiNCP98PpKagoJmoKTWtdenWxbSf9Ajn
SBD7O7d3uQ8dG3oUGIUezCg8ehckURY7vAlFR+F6Ip6W5hGzYx4HFJq8IifjAotSHXDiA86+e3Jg
PFTNTZhumQ7HvQ+tcoPLBjtsiDpjEgZMDiS9pO6iy51l1B4rW+KY1GPZHydhVzvwDBPBRIynhEah
Hl57jDePadO734mtGLdJ5jrzPg66/FvteQDbiK7f5mppBUiWaMNBIkBF+0uQpUrGTbQG/XE5wFjv
/f56rA1zE0L9UWTyAYmxZx6hZAw3M4hN6z3zW3bdlbkVD2s6Q8Vt2hFj0GYOER7FFLl3Of5cCEda
IFZQrlkWlKP9NTNMPdoFOK54gXTWgplrZKAzp3siCKYrQhbbLQkcwUQEiB+eWpYB14gOa0ZeaUVg
+gcMuLNFVB3ygM8R3b+7ORwxUhZRvGuyXl45rePcNGWMGjFoGg0ZjNNfWlXeHSeoBRd+mUy3htO1
D/FYXDZjc6z9edo0gdm8K/BMf3MZLS+GrhGX7PrDCxH5H1iojTsPWQ6+WvuUDjKnmz9kGZ2yqYjy
S8zmo7FLghljEkCkOl0jHq3SVWG6811v6fXXKStyrF2BmQ8rBCbYY8ueC2IRKJP1Qiu+yWFqb7VA
zu+0eBbJNqoJRPnqd/VD3csSCYtIejs0L+hCWtohnNyLJra8u8rIP9ag3uJjmTdeeGWV+rkbg/p6
okazSnyehQOIjJD7nErigLM09u4CdHagg2GOBUjjRVaGt5XCkSlouQCm4tTjx1nBymxL+JF3G5l1
c8vsd+iewWY/7eRvnwvCfyv74rYioKL97/9SG9+fysQEV0OTpZCttHrwnd5yYDIWS1h09Qq0hNo6
QeJimdhTzIoOv/4itvm//SIa0MwIVMbNt4HqvmAx3+R8UR7DDWSfWhRbir+s1bgNijKoiLYRuBV3
NTPgPtd2vk3/K3qqfuc0f/vtwHn9gB65DcSApvLr/X+tSVCBEkOzSGvzwR1Hf5MAwGEpkYt9BZfA
Xbmdx3pQGwtW8L8+dYOm/ZtzRwVJWHgAphsGzdtzH1NHo5grcKcbNZ8+jBEyEpSFMEvTlh2UbSgg
5WDL6thFipmji7JnD1BGXr5HxGI8/PqA3kgjuekoImkzWBCNDZvexeurgZa/l5SUxd4Twj6MFuUH
J4nNh1nCzQ2E8UdQF+c34GIdqAXdDToeus368I3JiRAfSQxoW+1LbHNXpBLWn/GS8BhoHcIfs+q/
IQqw7Zto8HvrIASsKrmmwR8X16mTwlJcOEtuU9riXSEUR1hzAVgK7F4fhhjA5JBVPEn2XIas1Qu3
fdRB3gVUcUB335uuggs3E/jCpO/ZW9Spc66cYezuW1Sf7W7uDGBy69IFsfEFUjh2U3Rq7NKj0IFa
akUKdsg08VB4FhzLXLaPjBPld38eynsLgybe56bl34NvqUnMxMJLxgedWjVh6uyqDS08zXSrW4Iu
2C1e+BEsYck/FO/sqgYFKWLDnbat4UOwVfDlhZK53PT/QFn+QOkMnFFpg/91v+99d45/1jn/+IUX
nfOC39cZIHWXjpqlMol+lDYNQ/X5dBPnqL4Inemxveiczb/TekN081OHz/KUqVC3VDPOYZ1oOv9O
TXMpWf40clPDhA8DQ0pxX1BUW2+GtIrgrLiSvrwOwAHP2dofayl3hQumrChs65BN0BMIRaFG2To2
iaBSJhdTQv1RNqXYC4gBR4K7JtQgMMwWqHYspXOLX68FF1nR3w9Rhlr0Q9ghF4XLdphejgQxuO6D
wQ/s9zGx2UW9x7BCpk80DqoqmIfau6CwEd3SdBHEBlF7rHwadx7ssP3IMDANh8hDrRAeQtzM6WXg
+c1wz8JYt++1svLMLZU68i2idMRxw7W0LfS6YCJ1vhZmaa275JqYUbMCvEYXUBQ2O7ExT27Coogv
Gs+cVdnNpY9ekPkxo6zcc1LVhtqL9nWMi+QBfr8AR1DE6Wmq0F5O8BVm9Km7uAr7c2DgORYtSNxV
Qvl27er4cIKKhQcGp2kmJ+0yRQDtYEZCYj6Z23GEhXkkNKAoDeVUmm7iKBu0A24kRcOl/SPvmYH6
Wd9A106V9bl2TO/CRCDdY0DWq67ZG3oUGqwBimxosukOi3UirmuEwCV3gU23WQzPU/J/RoQ/GhGU
0fZXI8LHM0m+pB6+9j8wZ6pfexkX8D8wgzruiwKAl/9lXMD/oFoNqg/CTPgyJChPsQkwhcmXFRcC
vn90O1AFwPtBn0f9Cn0dAoV/Z2R4PdkiImCVQ4uNgQGhsclq6/XsjlGgQanUu6eCWLF5zYq7P0Ey
UolMY9N++enC/OHCavkyPCC4OQh3cjndNzN75ExKU9fZp1ijGLiw7iV93A9Z0qk1lZoPI92zz8GQ
iv3/4KstRlTfV6qJt2u6RMuMqasM+zQrBnoZgN7ZDnIE9cyG0HiAvs2SAKU+Rfg2RK33B6u614so
deaeadO08gPWldRq34y/ppVEJd1h65SD9GDTprFrWQOgZl2SVOrrJlUA/vUpm69Xkj++lEfFZm6B
0PrWLV7WZdhH8BpOjlmyeoRZdzALlz4HLp3gQ90R3mAnFl/eGz3rjLjru0eXbslFDiuE+rQLTxs+
O7yVFvZGuJ1n1t6ub7LyDZ1BN47DAvdPIC4g0wCrH2+mvKSy/evzUOKTf85dz6extOJoGOKlt994
c3xYdRQ0Y/NED4NnpSdkYspVld7HaPxAXkt1nDJSrH/9rbQTf/utAa+Hx1xOls6bO0ZrwUsnRxin
1Bjgcy4oP6+Mv+vp1JxwD0x3jg3L3/ECGkULtf7X3//bFxPHu2/5Ht4mnpu378oQBCVuoskAKAHu
MVEvjAx6eDUDSPRff9WbLcdyhQHI8WapfQ/NyDeDQCi9rtT13jjZSTDdaXVMV+o5tyO0iPnACmSf
B91Vb6dO3+kZbg5WmeVAFmt/cLt/78QtHbiBWvlYv3lqTVurgkYP9VOPiqRZ21CwqiuzK/RhlSjQ
6a/P/fdeEtiV6r3kfzjA1J73J+mTUUMt16zBPIkWtHspYzpHSy+nVyEFBaSlA9KR6gjRgKd8gabj
7iS5EckESgUCAaqj5hKDENHxQWwDCOKqywC8Gx2rpzhG7sKnprxlDjy88TJARJLvfn0Sb5iPyw0E
8+fZOEkcbFpvAyrTPAp7XwbGKQxTOptLasLy3ExdQYaDKLQ1DhPGPckFLHzYSIBIFBlUBs2+lir2
JMFHloNlmSF5GqHePvpCn+5+fZy/MwqqnE621ZQPKFy8eZO1yewHuD/GyZk9LshymY1a1J8NFV/Q
5OKPnmw1g756i1GK8lSjukPgRuT5228sushM9Uy2p5Fa/5GGqXPGV6b+Y9HsWgBQwnJJGiAohG0f
Uk/yfMdRBvdJn7H7BjDRPVo4TW+XuANd4yVILBrCtnomlkuEFYbJy0ji4KodPNprpP9cwWm1D6bH
Camw8+fwtH9Zn3gutPw8JDJZsyNFpAB11Ub+/+ahnf0s8KhIRCecRHId1HImG8HT0neNlctuX5Lq
N2I4GtJuYzqYotbJADxuF+A9S1e52nasJT2JtZni/daLztsBDMUhFbstzJrSiKS10kKHcrNugQGj
jjlq72uNYPKN7lWVoEWiTFfoKCjs4nnjzUiVI4spQJmzUkWm8uvyhC8+PvptkV5BSqpuhpTu0MYH
FNSvajOHFASs9J0BrvybnrXGJmcdQKwAUDsUwdMQP0qnki5AirjcJB3z9yUqjMKCIZHWt83iKJsW
dxmwI33jeEQkUHT3tPpDX+bpuLFCz7sPgibWV02Kl5MCO+VR1scR5i18p5T13c70v5LNQ6JHWbRd
tp8J/Dbpu/c2sqQGIdohpEh1ZUY9VZd6CC8hwQT3chzQNng08cRJGxGDIkvqSgejggnuvIijur71
yFMU6ymw43Djp+y0orhn2s14Rojo45VbAkuaIiaEhKUBWSUonTg6lfPTBjbLhNInooEloBKA1MwC
kN/5NeouKlpGJZj4MKDs1UTF3rvyM8CvzMxGbGDxm58Nf1BDcP+5FtEH+PLwBEbPBsE6mfyDHSXx
zZAF3TeSRVw6oHgDaE2kYhNYRXQjTFvsRIBNu6HENpKb8gkyRHJpDjAQ4bOYX3EpVlQBEQtAAg13
bKWqL0XQOp8qC8pJ49bxIw/K9BQRu6iEJFG50XtuzzoOOyTXUe1AUfGGNQ9WQYYR/N5pAp2uaUAK
q+7RbnR3PbHTqh9wYyYZUkSf/uplWeZB8eANeN4IX4X1XnmbwiOfFVUgLi0f9zhiW/jrGdE5o+nU
a7ysmkHcgiT6sdhgZArqT1pMK4zDzdJSbOg9Fv5O09XiZ0bEXlExxoupkbetRz6LIUZw+9zg08LP
iSpEUsQO8/eT1nLHZIjSo5CSvvhAohNNdNVPTyRPJSZKg8nULhs+A3t0/TkQLXfWNWZuKg0Xba0j
DYW6QLoAkBq0PKTSMGQndnTqPeQM61m69jmkhwo8Sme9Cj2R0agYnfMUzsEHGgvEV1EDPtDsYOCx
GYc8wMvbQsQEqze8oT4WG4uPl42SfLDjqI4s64jdcQFFZ7KojlmZmQ+NrsQrEM0punUD4zPDGe2N
3A6KaEO8Bn8SzQQCr4aEhc+ztmD2lNrAd7g4gjiQfAWPjH9BhSq96YnHC/CaclQLIDzwqunuh/VQ
Y0RdxkjWcP5V6DCJLnKDsPLbxyZQl3JRqbQobnsWHBwtzU4a6lZjE7ZFppSJWyaRt4038n8zSMfi
3ZI5EkVU/DAhgw1UJVKpxDkDcvrtIiPqE7YbVp6quCyT6bmb6pFIAVaP0uTaG4VSmvBK8k1ZPLSP
ScXDkKr/NwiFyEDUYh/0bHDOC2GQokv7WOek3zRB1HwGjsfqd0paebcsFOasIdBpSnP3bE6s75fM
JNFwMJPpp480BmmWJ55lHapG028goWnkq4Q6CZx5Vl3xGHHvaMKxeK8aJp5WhYqFHJGe6izCq6oJ
to6RkcPUq0wxmaES24aglc4uxqsQ4RohXIemFRz5wO8QN0WNgeaqJqg/LgucXi1VshnBzfPmx1Iy
FkmUSLHJHWkj0tayBsMz/g77esRGgm3Jsc9AS5RqZYbRsK7NiZKnr5VjCnzKCL/mlGIJolpeISN0
SKkaqJmwDGLmwV07nnx7JJ8xIBeNHYTP4o4fg8hgAi5th7GtUluVjNrLhSGRGDEMWAeXO31TtpZ3
4HSqo4VEB/5KD1QF3ANHS19f7BEaGDedejydMjdu9ChlZspI9gKgMbBctdHC9Nf1CABxX5DvxSrN
xZq56kmOtLaU9TiYUDHVEVerOq0BZH0aEu8hzWD1bjuVkvUcZ7U0JoBRck0RfnP+yyCQ5RYGmAR3
9ZqoM9zNkpJwE/CG1a76+mJEQLTojPLOqD+Tm4smR5V3We43+ya0uKuJ2eITZiLnOowsQYOSDDPM
ONPtJCP3LPyO91XH4rU1k5k8tsjhjRei5UiWJ9GmR98el/Arx2CNvn2WltlRE7W3wRTi9vUrdYPS
xmZoMgmq3RNoEnxIunnCNsp2tN3OLghiGvYgPlfmGBX3UqcMbil+konmp1gHKdsQe/INxIM0olaW
KQ2y5cI0IHEnCZTEqmb13qAluF3OkJmINXLrMgKJSlBcVBveedTqzzOthwcgw+ZDwtBNODhb2oe+
4Q8rbI/WtlOYzhm3W/68YlymTTnrPFF1rqFZ8xddl1MDMjd9DU24WWxE37OTUVdNoPkOsBsZ+bwR
6nBil7PIVFpV3Xe8r6VSVCJZ4LWaJRAtjzDtXd/maJScNmI4AiGYrE1b9ZziVgAPjnnkex5wQtfi
JHSt7YjbfS8TB32fQyK1czcJ2Me08m2qqprQnfMPDZtKylsiE9BskN/VVFq1DQJ/zC+LweW38z42
m3sMlSMrdnCroKXU5JKky9g3mfDWCEpikGcpEqktud2xX8EGXh1ndQGexyK1cR9Sk3FBDaxgM5lx
lmc3jFQQ2tQBN5u8RH4VTEOn5fm0IbdepBQCLkg1tbNrr/d5RHyd4CzbyYbLOJLgd54fCIDJ/vca
QBHdZDGIvZZizs5l7Zwjl1rK8lS4U6b6IGZI2JhKlDOaksw4R1UbslbDlEdb2QD+7Sz6xjnT1l5j
UoQQOL1mgIuc0HN3LRFOvhb2yN9JFkICnrJp3GALw0CgBgcndisArXnEm+URCXMHPM+ydqTNTbd9
WjHaW4nxDtMiXvp45qHWsX32StZFJJja4uFHoatWhR4XuwsXDRxBz9HK8kZVDGICAsEWWRIiwNAx
KFSRGMId4DLSSspeHW3adyoyrJF8b1TL6a6QNluCmq0agndUa5ETcd7EvEP4GDG7aBtKyrhVBWsh
LPaGn0z7rh/K+J2BBqU6kDBh3AhdEaAcv1OKyKTiadcNQmceOqdnERJpWfBBH8nNK6FKc74epFWb
lIj73p+Kd1BOYOGFGjmCabt3oI2sPMHITmRk+j2yWoRkqM5WFpDNjGx2ixd4QmWbwuNQMrdxXneU
PANWKNL9kKWS65zU3NDKGefpQutTa6eXPuFUUUNEdzxMxSGp6/TaslvDWDNrFgd29tNe6dfkGlFA
eR1WVvU9mHLWC65KzKRjwRMmWhNeyDS1nX7ZqMH/Mg0jCpEBsqEbDPQVOxgARQetMlVKiseta3Kk
dvdRanJ7RFHz3yYwuEiWQyAKFcBx5Vsj9D70bYCHBtY4hVrSNbFPjl5Ezt+SAtmrlsayUc5oNB9H
K+BVDeKGjrYuODx0ahSbzIr1Ab0MjnRaJpMwZtym+l9lTxVrTGYXBElbZIDWAeVc+CH0VVLmsjGM
yGOsL/M8VckhHWNaBboxBLaseqnoh68SFeqnCB43i1rXIFbr0Zylv3EtpSLkccLd6JrMn4JGIJ2T
iNFqdhPzYQmSWMbNIM0YHBHSWzAd6dQgKGJQr0MyVskDImgCigVjNByoz0v6atUx7gkkqjedCl1M
Qi271CqY65EamecZzPqavV28Nx24zvbg6u3RqXveuE5D6+xkTXClPa8wmurYK51skZW+ffA8BNkH
NmxTt2/Z30CC6cVFhWVql9um6bNXQVqsZ7PxQEAuJTtHxVxS5+GSeHAd8lUYmuwklmamSwv4AfMR
QWqNSjRxoECLWaXWPS+ZHb347qJEWVElK/RdlBUwq1zZmTu+OX6IRT+9B7Q+X8W2TN4jeso2LW8I
ozO7nXmH1hq+oOcWOjZOu9ZuxcLWYDkNZ8MS1rQ3kbZ+62vLeUyh1D3lrCq/0+RqWW6PqENYV8E8
r1v9ylDQjlzhO7AuuERbLlSPpgEDuG2qqbl0kHTeEGLjb6LUTT4WdRfdu6zxp3VfkFKVKVaI9B15
E1h1+D7GpP2tInZAbJwFK5IsiJF5wY2gsxjBZHW6IKIsGNxn2cN/Ojx/1OGhsUDF81/3fD8+td3f
ftfX8vybP5o8nvd3D+8JySvG0vtV5pUfTR7f/LvrYOSk67H0WkzqVC+dHv3vLtUpqLEefVmaEzRF
frg86QEbge+SQqTgsgqE9e90elz/dTEMs42lyA5k9gBjYHR9m2oVSRtddxrFh7Yg7a/yS5YypVm3
R4vM0E1uKwdD1lvGHWIK1P4R6enJlGzwqo37LBYagsyw93aiC8Q9tQRtFVg5y0Zy/y5I4WLGXFR0
yGCbHYZ2tHWTktnRTvHErk/7UCnMbJR4AcYZZ2VnjrsZAugwjhLtNfDAaV72GCdkJOjZ+tF7o2xB
ow4O6MnATUkzGz8YixrQDlv5fsYPtuaUkKcPmr7plH4wUkpCWnWICielL2RCR2o4ayH+dsJUr/gV
MtwwkqNKrLRTEtZpu4mndNwLtLPX8yjL1aQUjVgIh2OqVI5Ap6wdMvT41gxat1kFszpzxPftlm4K
WW5KL+l6DgrIeJTFfRQ70E+VsjJt+WtPR23J/PS+QpKqbJ7DtW/LnT8g1tMaWAAR+lM8/ond3Wfo
yW/DyrBO4SLtrBaZZyV7CLK5r82boId1BaSK0DyG9ZWL9nfDMWcbq0XWalcBmGoNlGs4WR/7LKv3
lCWpBqA4Nfr4HWzJgelUAkbaePjn1rYz2qsyj2b7itiBgZDNEjCN787dKiy6fUAU6Xu7lQgC62Q2
ttpgAqJNJZJY0ZYO98Ppr6AN7TuEs4lS0PZKS5uF3YewlPplMIr3hHfY6wBH7BdoHvLSiJEHFhLf
sJPJbWR0Dlb4KLprbVJI0OwBiCTysLnJF2lvkBext6qLyn0X9a17m1laCN0A32ooQvMEvjjdOpGL
WXeun7pFQFzK2d2GTRLdzqh4LyfmFZG6RCr6aI9zpULODaTEwI3Dk2F1nyBRlRhpvOwQLwLmcREz
T4uwGURQ+0Ufm/57kg40YoraOaZRY91nrp1uNKfsUTC2jbvuhoJLNtaFuMZN8oXZtr/RalPbmqP+
ZJfFF28cK5jFmHAPg1Ji50qTjULAaDeFkP5nTGT9w6z11TodwnzrNiGS7pmKR7HXF6l36GLOXOfl
OH7B3lPpG7j1SQ0TqmnBWSq9+Mxd3joeAZtsPwf9NChleaY05nVDJXk9GTI8DUjQR8f4PLfBZ130
ULkoOwpPR5cRuAnVGttDjHkxKDk7Ilr3Iwm2D0RoPelsD+QqVfJ3oYTwTs666l2cA3EmMh5/TOya
+4gx545PwClmtfFNC0zTd4PxMBmUVpkzYTat+6gdzet2keL7IWHI617Un4tFqi+Ual/o7S5VOv5B
KfqF0vbLReWv9P49wn90tTHJxzNmAHM2wVr0oYHrFsNqekSWTGpM0uK0Wk1AEq5bgKFbz6riAzte
Y9vU3bhyPdj3BumLH21RSGfVzcdS9zTgzW18kflM76FrajsnZHkb6HLclTaxrhF4kk8THqxNkTbj
0U88qnodUD9qUSx2cKmvyN50TqBism3tZriTUI+s/SGzgWAWzWWaWbh0kZRdDHabrAejiK7HwRm5
AqnClOa6c3DwXF1P8Ks+jBFC9vxIbFAEHawlwSsBXb+dNKvYpfXRldMnGDrupmIBfZjmcN46/Ktj
7ujVtZFbDe0mW5twjuMLpjQOodc7EOWDJNoTzckKhPXgO2B+Xfi6m9gx4hGgxSwvQsSHCFfyLPs8
s/TBe+WNR2yZKWSZAZ+fT7rJ0JNkRONT7KjmkRg8Dzf5HMnvVFHgoVKA34H6hlLjJXWPRa/9Zodu
s3GJq81WsVsailfeH8JC5pSwQnGV5P0XJhYXBlA+7Mu5GXlLyUacV109jhCDi6T7ZpbMNlvP9tor
u8CLP0TGfURrhHiRQj9SGSWjqPTTi9zTihW63H1LsvrKYIKFdFPJtUExd2+KUj/oknikMMjigzuC
clYN4KPbEY/EjO3v2lo3r3rPCI5T6SUU6vK70J3l2msj74LFeusTe5N876k9qZhTH/dLzdg7GkNO
2dxsKPcYBXvCKGs2+mTdCqNaa9VkkkXKK3od1xHLQR3LZ0Z68FrOkM0djN+XsmvC3dg3x6koGjjM
U/uInWRaR0U90h7IcUlZlMjn3o4PYg6++kj2D5FDskYAzKfPxq8IufqtTsWMGCCmG8JADr5ooz1q
J2tThP7NYIR3XVtaN1YBVtzvB+c02kmxE4SdRDK96/VWO41xejtxXS/DyTF5G/ObyCvm3eRmAVNj
QkLIyh1aF3g4Ims7CwAFOgOAYkGF4z15iMiqe67rXdMnkXtJYZGCmySVt9piWgRlgIwJCgo1HQkS
hTh3+CgufQ59G4cBm+Ei0QPt07hQVRJ8U/MmcYCtsBdW4BVSkHIQih4STLmvneTe8YSbgmWZWcq0
BIvQzqDcRZwIXi9M5RimdAOfkayMCc5vD2verEwt3tSpmD9adT99LCp9uvS61Dj20O4vGqmNMMAL
b3LXhqTwobvZyNCfl1wD1KN7WejgLwpGTD/T3LNM/ZS9RZ9eYkrqrRVKreLOn/vkstCLFqeas/XY
mu9Ix4weG7PXLtoOvlMr/WYHEcHYWaIDZ1yUDK8ZNS8BOw9pQ6xH0Qe4EvXGSyHdiJqiCd48y94n
YoY/p89Ovxrx0Y0rZrd5BNNbW0dR90W87UyBKo82Wh/47JcGfeeQAksxR8Z+um49ArfmjI22bI2S
AA2/HfrDYlTI40w7aE1DJBT7sp6wD8sO3hng5Lt11c1NssscKs6VH9BuBNEOEAmL/2f43jEQylRP
T34smjuKx2NLe00m6wrF7EWbhOxgUVnsZyOe8Glk06CvdCk8xK5Cdh9zUK+bsA2MqyL1C2eVg9T5
NFsJSPTWubA6eEqg6EFsKl8C3T9qdzCdLHD7iTaCmyAFYWtNGkAQqTaxrIAawmFdkw5XYusfiQFK
1wgBQ0KXoEuxO5Z2ickw6/R1IrruE4P3vLW4SEdMvV9tMll4sdlirrijyPHzDDH4KsDovB27PpUr
0TvmuoOQVa9tNy7elU2L0cfN4n7bOfE1SVs1kUBFdzX2nnNwQcVLEKy+c2pz0Wfbltr0hY2FZxtw
08hRbbFs5KUtH6fQh2rNmvs9bAnvGNpxSeuW5FVyy1mabcLIiILrQneIrZfepw6+2ke4p3QSI8cG
6jBHa3Ny9IOghQomBC7IZ6u2aQXjAkHOjNiCucQMrvNUyicTth9VwcQ4M54ml8moEVPT2O6nYcha
Ce6+8MBCNwmg9E6HkR514Oll2Vl3ODmsreOOpJ7Qv93SXAsucJX0W2caBmoqw3gj22i8a4F2rNJy
xCACTH5VAaQ4ywbiBQmylb0zkgqZWW3UyK3NoQPwNREFF3bNVnNh1JuD7j0iXJqukCTNNz4E6Pt6
RDOyZjxPv1ed0T5AT8w/RYaeR3ir0uAS1354iUlPv9TrEJ0Tz+tRbyL3ZM3duB71GvYlheOtNpOC
aXh2vZVQy1j7k1DjOCEuVAx/GUNzUe5Gl7yXNNfKw6Rjs6qDfHwgU9WiSyi2Xd2AZovoVqfKZpMq
ww2DxECuJ56ryhvMTUvI4LWlJKGxMutkyrYjFwdPpsw8lbL1ZIvBJ2GNQkhgwwIK+0+8OIGICMMU
pOxBQ1eNjxA/8AzVyj40LE6iUZmKlk3tf/b/f7j/x4/6y/0/PXEUnq9k3+7yOy/yTsVwcohlcZGK
KSk3e/gXeadh8FeqT/EPhtPLxt9B9a2bbPltTwGsVbngBe+kK7q1h8jDR7Ko1N//zsZfiUH+KRZB
9qI76ILwsRgIStn3q7LATwonYiKNxAmb8aYvHqM238T515+uxu3zR/1sC3ot0PvtF7yRyonJyot6
4gv81KXhDYcoOCfDTRLQmPgDVd4ie3t1MhCGFc7SYupBBvtW0CON1sgdQjCweuT0pDCT4YbXXUlR
wcwa50ubTpH/DWW236FlqEkhmXF4OfTkLlG9NFHxiJpBQX1w1cR64F0QH6MKcGX/lPhEQBRXvQD4
ah+Ru82HvA3SUKAA1+URS1IVPsim26Vm4ly2LBluU3agyUqmYVN2a8YqKr+WcIBMDq7GHDgOVoDr
My+aOLvHthYNCE6Ye7xqw0EwryfUEdtV2ZuXArPPe4mu8ZiHTQ/gCgH5uCuGhIDPowdLaeNMLqOg
ASHvi1ahakcoXmDuZ7YnRkzJ3m3Nq+dj2gWxdj9i/LfLrTVEAAXrdZel3RReeLlI2ov/v0aNH8Pf
5tydtwvg5tQ/CXn31PZ5175gYtZxkj8uf508tf/OP/jXH/CKhf9PjuryTWpAev7up38wd/7P+ZFB
ZpOQxJJ86/63Ouyf/nL5Gffaz7/+48x+e+y/e1Avf7hPnsRZfAPeuHz1j8O8ORdP//1f/zc/fz2/
DhxmDAKP888j+e//enWcPw0Uf/DBbXZ++RyVD4A/A/Xfn/5cUkir8vUHBzYD3J//4Oxctuf25ZOW
Q2YEffn5d6eUf1SQf3Up1uc8+V6JN4QkQAcIkP/sUTOSVeL8WL18kjpqxO6Mx3/+k8vy6VuXEGvz
8mHLhzOxvfz8P78km6f8PJ7F08snqU/2yXV/+flPfPKP1+lv1fe/cXH64utrMBWejL/gKdxx1ZPH
108hQnUWAX/2sl88VdC0Xn8ywipm+D/7yXuueJK8fM7yeFsLe/LPfvDh8Ry/egBB9ynC1p/+XBRM
JDm9fiMpNf4Fz9+hfEzOb0YRRSb7Cw66Gl/fPJx/rJ7+7LU4/nZswk7zF7wvR46s/5bJl0NcnguX
q/zyB//zV/Gq6pP2N5cZfPlf8Gxcn5Py1ehBVe+vmF6uz0Lm55I16vMdU5fD1O2/4hZen9v2/C3u
26eue/VMg1/9f9Rd207DMAz9lX0CUsegL5MmhARIKxMbIB5LZ7FIrJ2aDra/5yS9UHdpi5Ywae+p
YzuOb43toQuWiGglPkI+kwfZTge2YCpgC2RzkCaqjBxcmKmQaA2CsS8bppvQjOzCEfRkmzZBO0E8
ibOGDkH9/rVfis7xFyeg9xSPfpkewXsJ/Ay21iMBfYXcbiFWUvGhrYIK6HtwF643En1i2cUEfN+B
AlTwHyiVtC9x1VcTP94dAZ/STkTMjKGnmguLrjB/Q6udBt56VlYVCxznZAd6xu1NmCawlFxcvJGq
+bI+1Z4hupb4P64E5/gQ0mKPNeaJwyPhUQ1qMX0HSrZ97JklK2Y98z8swT+tkiUN7uWBbbsaqeau
tnIy1z3RTYKouqI7ONJ8g/am65bsWYD7JCUxzYX2CerVji1vFrTjUaUHnjiA29aXwpIVL5RirgaL
+TyYYge22PiequgTbIl0d0W+LfC+x2C28IWMklgK5rmh47Gq8bMVvtf2RHYn1qZM05ilpG7V9zx3
1rugyr7NEPvHmQFE/4oyq2UAUXBLhzB5nFjlZ/RW+2JBnvq6b4SX3f5abbsSjHZAVL8X7FLwq7aq
yZqi1rON8D+SpVNdXVRNeH7sHIiCn8VmjRrOqulDnQdZl2o8V9dh5f7bZE1IAFfuW04bNEKGEFcp
4gpCTbrqMuj5mJV6SinET6UaVobjeo5FRsvBPAszqkLdkq5tnKlsPAoYoPD6aEPVQsHEE92wwjhX
eBmoYwb9HCTxV0ByJWSgiVuaDdxEyiXvRGzPs+FdXD/Mov8z6/soh6lSS6JPCtPxDwAAAP//</cx:binary>
              </cx:geoCache>
            </cx:geography>
          </cx:layoutPr>
        </cx:series>
      </cx:plotAreaRegion>
    </cx:plotArea>
    <cx:legend pos="r"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entityId">
        <cx:lvl ptCount="5">
          <cx:pt idx="0">1945</cx:pt>
          <cx:pt idx="1">23161</cx:pt>
          <cx:pt idx="2">5599</cx:pt>
          <cx:pt idx="3">33145</cx:pt>
          <cx:pt idx="4">14808</cx:pt>
        </cx:lvl>
      </cx:strDim>
      <cx:strDim type="cat">
        <cx:f>_xlchart.v6.9</cx:f>
        <cx:nf>_xlchart.v6.8</cx:nf>
      </cx:strDim>
      <cx:numDim type="colorVal">
        <cx:f>_xlchart.v6.11</cx:f>
        <cx:nf>_xlchart.v6.10</cx:nf>
      </cx:numDim>
    </cx:data>
  </cx:chartData>
  <cx:chart>
    <cx:plotArea>
      <cx:plotAreaRegion>
        <cx:series layoutId="regionMap" uniqueId="{D8385857-9BBE-4129-8259-3AE5EFDF58B3}">
          <cx:tx>
            <cx:txData>
              <cx:f/>
              <cx:v>Value</cx:v>
            </cx:txData>
          </cx:tx>
          <cx:dataId val="0"/>
          <cx:layoutPr>
            <cx:geography cultureLanguage="en-US" cultureRegion="EG" attribution="Powered by Bing">
              <cx:geoCache provider="{E9337A44-BEBE-4D9F-B70C-5C5E7DAFC167}">
                <cx:binary>nHvZct04lu2vZPj5spKYgYrKjrg8R4MHyZPsyvQLQ5ZkzgBJgOPX94Ll6rKPu+XbN8JDUKQIYI9r
r735j7v173ftw+3429q11v/9bv3jWRlC//fff/d35UN36//WVXej8+5L+Nud6353X75Udw+/34+3
S2WL32lK+O935e0YHtZn//EPvK14cMfbcHtmQxW2t9PDuL178FMb/JN3/4ebvz18fc3N1j/88ez2
vqvssfJhrO7Cs2+3nt//8YykPH322+/fv+Pb3evbDr/4f9tb39z+/BsPtz788Swh1PzNKKql0Yql
XGr97LflId4iiv6N85SkhgpqqJHm2W/WjaH845kif2Nc43HFtWCCCPnsN++meEvglkgN7jKmeEoZ
/y/JvHHtVjj7X7L4dv2bnbo3rrLB//GMkWe/9Y+PxbPF7RBKBCeSaJxTMyzU392+g/TxNPk/Ws1b
100pfyjTva+/tN2es/S4LDQZwjGEmm4f67aowrnfWNsdvN+EuFvztreviBNuoOd9wrs8awaduCaz
Jk/zMtNtU64fxrRL6u0w8l7uMqvytZiTw8zmgc8H1k7bzo5VPXn6mijVqzEr0j5ZPpRhyseztp6K
oI98MxUdsn1Khb5gvqgGka1VLcx4aJc10fm5nWvfV4fNl7lNDt8p8r+RDoGif5COSQ2jRGr8FZzR
U+k4L4kLfhcPvV9m02Zdocq2yUbOWHNlCmGw5Eoq230Z5FhtN1xRg63RchpxHkuWYv3w9JboT1tS
yhChuNBCMm3IicJUTdfO+bG4J20qmqueV0XzYufT4KuLMpHV0mSdqkpSZ03Z6ylr6rVvVFanvWtu
3eq3YcjUJJL6RZvOPi3P9rzYp+PerlDFWQh7uX8sR5kn65ncm0Fe73tD8FhnuBdDlhZ+UiZ7+lD8
RzGrFEIW3BidCmIkfOFHI8zLZq2SprUP6ZJs8r2wVeLedW3u9jdPLwSP+l6fWIgxwbmRgmgIT0fh
fmftW9sNZpdrfs+gbcLO+jZveJrRFB6+MlXz14t3gpXZJkWbhENPCjW/ayph6y9P70T8vBOhKUuJ
0ExJI6NIvtsJYcWWmrWW97PXo7wW/VaHkI1dwhR7UXi5C/m/FbJgUiOUMEVSBSmcnD0hRaJcq9hd
Ow2j247D1idzk816z7flF2tFI/wuqkDOCFycGAaD1wzh78fT0cq2TV8Jer+Swlf8gW6tKsvneT/B
7go3RBG3m5wmc/a0WH+yJAEbkvEP1QJBF8H2e7GysfWjqRt/t6Zm0ntWq1bP73KaVJDu00uRn1Vo
CKOploLCokx6ItDaOdIsM+3ufctFpy4rk9sPLQ2IUYegirzoX69mz9PulatGK9MzMZfN/rH2qu9Z
1rUIiHmW1nln3ta1VIwfytnS9lUzF6PeLqeF8268fHrTPylGaCIMVxraSYk8DWjENJquNLV3dgsj
djEmpqm/zGRLxJ/OddKxY97NLuS/EtbPijHQCpU6JZRTchq28oSkaz+K5PMukDL3g1GimvxB6b4c
0wNhLfXtJdykUbdb2RarOw7jOJr+0CUrnW+qbl9Gm5V63cPnwpLanDMr6fZSdBv3+vgLKelT3WKD
Snx1E6OpJqe6FcXSj900us+lrihcsdZb2N94uY4wqn1Li22+ML738jpheQVv8pZzJAMrtw3B0jS8
2O5ggF39RfoUkkH6482+ZDPhrv7yGIB53iO6iHUq5J++MCYPh7lTDSx1BuKBduwYJNKwZWSGRsou
jyE68WWJBem2tvptXvZh/WvfIoTIhnXPIQta1wxBPt0rOdTnlA8C/j2US7W+6SWvuwe5TKQiGQu5
39/A/Y3401YWpjnursYeSV8bO2XETuTPxru+tmeTXNv94x6Ymm/mcZDzO1/jJ0tW2hoRJCtL6aAz
Wq4Llu5YWTXboWZ9AkfPNd7BMpfWdVmcb6WVVmR+qSmelKTK8Uglle/khZjXMrwNi+qQzLZhrRGC
/cjrYjurC4Olk2oxeHxnS1wtKbZeXjPTVMNfg67EfJnzeaiuWm71drEQv9qX5ZBs04tpnVbY0qrz
GPmquSLbSz37EskyzUPMmYPOKbyt10Pw9OC47Zvm8tsBRB1KHNWq1Mj6mKZ5AoGK1ML8/FrEINZ2
Kk26s8HnEv9Vqt+6+uD7ph7/9Y6hH5LxjFW5qMoDTM4ta8bKXUAGE6s2LL32JYLjxhzOVDxKlTfN
AskJ3U94YFlC2byw7Tgl7YGUJq7IEgXUtvW5hFj6TQ04HgJ9NBdnArIWa5yF0dS5rLt3Ngin1HnN
WDSXXtQUPjVbY2A1BR1b6IytKV7ItCK5Og9FaDR7kfC12u6Gbp0hQ7fONdYXCIwkf6/bVEImu5p0
uzzPpZ2b6lDsNmK3mqwM9zYJtIhD1KaX69XA8tkWZy4Zo94VnREFzsadzTiMo3m035ENHFeFZgOb
Xxg/c7zFbY7DFaaaaVwlRVDIXSN1AVvacHr8cJnquBduSsblQSoFF9z00MBS2C4lv5ylZthe3VU6
4rZ8Tpvq2nMN+68mjouDYZvCtmpuooyHuYMEp3WZIM5dq2hzLSAgv6zDyiGfIpXRRCO0nm96bfHv
QHQLB1Z1QGwAdNyBMvhSwc+3cdtj8CgbALF6YGN0aW7iS8eUE2hCeOBGm4WesPlGVQ2FFEqner9d
zmvq6+5qbjnBC4fRj9jfDiwWrZpV1RiOfWN2Ii5X3Yp1PNbpjSlFZeYj0VzFyFS2Zb2fyzQ5F40p
enYemq3g6RG23ZbHYk77/Y3YthXmr72mkp+Zbmk3C6CwOHkthZibMSvT0A7pQeY1q147Ula5z4DV
o4ZtNW8pOafw5Tl5Xvm0rbZsHYfg/GFtvU+Wl03uFfaYJx66GbiunLi1nlgcxuY1ipv3phtybq9R
MppVH2Ra8aU9QyBGuDkLrKi34VD0kzMmm4Db1znLqQzlZc7qSRRFphuEWXm3LyLhZQy2G85s6rXZ
qzIby7Usi1eNKyeirsNqfDSeqo4hRYVlG/rzZsujXabT6mFDOauGpnjpdrfj3kDnaSTXu2AIlX6w
kNKxa6APm61pQqbh2i+SIuTWdpigJUs4RS5wW7fgXWZIYxScIHxYblr1eZjP09AveBIlzIB7Ycxj
XGrSuVvfmlBHRFjyqUB46vkqIb9QJogOM6QIXyA0eBjUPIxsc8+h/WETL/VWwNJ163dsvFyTCUtz
0q7YP8Il0tG89QpZvstFD8/TvI1JNoRpgDmuUlQuQVIeN8SHTZcJf72m29gXGUKU4Jf9ECyOpN3o
xmzvaIRYabI0212nB1Qj3+oQRP0onMUNzJmLZkRUNWdFWS8seT7V+z72mdasOA75YvMznk758D4f
Vhy+ckj+29m8LQo7VvWSQEquKxUcu552wOlLXU1Rgt/MuquWeG/jjsFw92qNwFm6JIZ7n2gkLZLA
KtkZU6MZlwxItEjhn0lRwXO5zoUi2VIS1V/TCmH36E0zhiRTO9nkp8Qu7fg+7db2xlBqatjQOFTD
C2n7uTmXbp76u75Djnk5Fl3Cr3LslB2c7avhU4WYu583yrr2ntftPr7rnOzAfOykXV7vJmnTbEna
4F72TCy9zXRtjegPA2fcT+fLIvR8PQ5lvrpMdmlHXrEWafUs12EmhwE6GhHkVz3sNbLwPPL1UKzN
HCH9Pi5bm3G1tdRk/Zhs4S9DycTfyzZsvDjUA2/WJDMt3XKX9Qbnz2GneRGehxKZrD2ovV32/Wiq
dk/H85zui3u5wjmmTIbmaklT0p/PRhXsKADQ9puipqVD4pNBvfDbNumM8UDJYSOIcFsmi+DNMXFU
1YdUKToeCtEWl4qycBxcuuwvc2PT9IIspKTneb8SG7Kg2r06lDkTyZu+cR3/MPlhrN1F2qutH86M
S9f1Zg0rC1eJDzZ5xxPu94/BwqozMUo5ftjVXFiXtUGqsb/Qqyj2NUtn1cujWfe2ucirUK/nu+O6
c5lpHKPlQY27H/Rn0tXa3pe0d/N6bGTYhgdTCzZNh0n1TmWUeRHSi5DbQejj1KSilRd5lzTy2hCV
NM3FLHvA2vKh1JYFQw5ONxN1RyLCtsszyQJLiuuR4jD1m2/oO93aXJJ3S9E557PFVTGh9h3revFh
2UTf82OfL2M+A0+lBTDKNisBNJanCxxmXLeINW0y1kBQI1vnmFYMAgmce9ARPo5I4HCHkssY4TqR
RoRZJVtO8vN6a5eijQfrF/1yH4oEkFSUw4zUI8quRpYJVhR0v9iUwjvPJ+Ei+pO+iZWDqsmO3W58
7lpzMQ1dJf8U1ltshfSJasxFkQRwDf00CIRJ4T2QvW4SSOmCUwEUvKTAbsnBbEuPWFbrKiaNPFny
BTm88yI9m4mVO7s0nLaARJai4k+ed1OX4qDAJRp8kxDdGANi11Lk6EUzDmiybCZAQL1VMXPqYVmx
07EoFdae1K7c/n7mYsA9l5sVL0trl8OXvHAj9u9NHeNkw1WLR2hNDHZk896T8daMJuJVk8+INjRM
o/y8LIN155LWyr4qXD0jLYa+j1jK9ipCltKEKKPgrAzky5T4rTHHpSXz1GbIh+ANMtXnK2Rr0lFA
/IjhW4RIX+ke6buYpb5lME4c5Ni4NDIW0ixx94TlCQTZF7w27mKrOhQd7ZRAsAgzddzB5JMS5vMv
SewDXCiberYDkSpb4o2uC7Ljx4bYTbcZAFE0xSoFDngnujUXf7YjAff0qEYkTEI+ovybwo0e8hUn
ZrUl0NHkZ0XGa1s081K+2Zc6zc1fc6NE3VyWvSy65TkHHJ1vdkUjiiV7H8mncZzmqnzepzaCijTU
FSD4QrdYyGs5wFg68HVkPVRLOqpw5A0FSiloHtH87PpxFJdpX/hZv9lDSV31SuYqxX62nUc/YGxM
cdS5Aci8aT2PLjJ0QyS8bD3ggXzmEaiRFqVxNZBoYCyfqoFeDFS1wNnFY3Yt57lA0pzcAqB6YKwH
CpRsjHgzyGiPeVvXQNYpJFB/yXdlcYGfx6eBSsb9zdJqhXRJSuyLHspSRWjYyKmIYJ71cbeP7tEE
Ab200+Kg1NEj8HWv2Mrm4tOsl6IaLwVRjYJXD7CF9lBtwAT1OR95tN3WUmOvuoUUczgWrddkeoEX
dAygdnEbdDslc4e17D7iCGk/V5GsIBFam9mh5CuUqcbbeZwq1mW+mfqA4LItnL3iCwmNzXJBYWdd
SmMRWPcCFVtK1qgQzw3gJQpP6DlsYt9esoWifpLKbOt8sVI2NLdzSVYIJX9EPr5IZ2AN7/SI01ar
aQAMvlXEercGwGAtihTVly0GhqsCNct4tiVJst6xeRr2N2kyp+mBlX2JcmQux8Inl1r2bLqRe8um
5JAsBPJPShOLbiV1RGHjSmKRr8wYgXzRO9hH7vMCWgsdCF13XHWym0M1zsICoxjh9o+Qeoy4OxlQ
8z4fVG8XH+sHmJMUWB7UXr7HUNkjJsvLXok1lGdWrTD9S6JJiVKl0cBRj65n5zZCqzbpjO2ybXCt
H45hnn00DLtE/ijJ2RZNUqV6sa9Tvq52gED2WHELkwQIciEqujiq5aK/krLhAK/bUhcXeWnX6a1c
1e6f62kl7aX2FDUFElvCgQ/YGmaETtk2Dq8xPIyIVfVgIxKlliKKH5bHqnFtigZeOtQzQZAC4J/k
wYO5ou2ZKeZYBT4WFm2+x027fV224gAv26o+C3pHxctnXcPQUSSlsP6ltBYqrcgUtz7ZFZnwbC2n
PISzZLW8uVI9yBE8uG+wqI02MWAFqDEpD2vjq8pmMqn8js5AyWxzy9waK/TtMXKY1Ueg25EmWuXT
rNF/wxnplBnD0NBRgpwSrHp1eslNu3xe8xDrzLlM2lIcE74Nrcn8NOK8v1jylFUDTaVRnvJI51EN
4PQj3bn11uo0yPBZyCV2bx5No9VJZHafPt3PSymigXFZbBihNXXCrNKy6PcZ7MTniucxPjnJ2QxQ
iGCN2PX0Wl/ZwO/5YwLqWBEmqOJM/tyV8inx7dI27PPKugmFzFR2FJYoAi/hhuXYEeTCXToEjcly
4UGizO2g20MfKOpusBCxs2FQ8sbY8xiZv/U+7FjEEsEq4ZETlBwWXD29/Z9ExUALA9iSlKEcp2m8
/x23v455F4pFidtQkRX7QIKKZSGSK0qop5f6yeYYiGGDVhA6QZTrU74bMKqiFgDq1pSaTdtlvul6
+Uh2FV1E5sXyS5M7baEQKEZJSgXWFJTSEzsYB890Af7+tudljFFhhbO9mSpE9ncFNTFn5QZ4H2Bi
w/VDS1U6vka068Tzp89+KmZ0TYWIvQy0SQUhpxa52LDOiynYJ3ASKB23sgRLpa2K5fzTK51KmQqW
4rQsVVgN5NhJz60BMNSM1OTTZJ1qrkLfxtK8qlGpXc4ljajx6QUVLOR7+6cCbTBN0OQV6PCBPvrR
gkKtdwSTbfw0WvSJyrOR5THMIShu0Gs+Du1KsrIqttIcVCNKZManN8B/Eq6EEZuUCaW0wtFPIwsv
ypb0yn4aynQr7Bl6WXtzBtajNPXFI2yZxzJCY8l5jN/fSPFEhEh5dTJY5IXlUThdLSLFA+p/gxc7
bhiqhb3VFinBN4vT/qhZSPSSVaQJiNZqETFZztvkZncs8xSOnzFEJ2CRoCaQR2QZ16UCfANFd6YB
5ml4XqG1rPeja5KIrfzsI+xKRqpQxfhqiOlc9hWwjfIspvi+H3tsSz0S9B7QHlGzaWgETbUOXxEf
JREs53VXI5Kkvlggf13UI5hJOq9zJFlsA1r2afH/ZHCKU55KobSh7GfTnlBZlEm6b3+5cmDArEUf
Yglk9hARwDfK+uklo9/+YHIIteZrj0ZjFkDFiYPvgxYaZVsYvF7+MoWMHONUGdlcCa1ok1ynPsUO
Mt6aCUXUSvIICpO2i7t5ehunJ2dM8hSRUxocG433k6aalYNdoMvyr8aB/nxRdWPoPtBmoeMr6sP1
04udGjkDOFMMTJFkGv1KcWLkkqRFVfbef5qHvt4/ilpFs6jrPiKrp5eiJy6Nt2sluU6lQueNsfTk
YMWypm1rZ/rB+pDqYw76MhTnBWhUVLpVvSA7ZGh4d/hPgbCBXa6CmY8o1sSosx60LigYlDyxf98v
rAUOJTuPQL0qUKGUCkHgrnR1GWmtNYk0gA7SwQlnLSNN3HTojtzMCWE4XNII5KKiSGKniMxdjNco
CJp1eJ4kiKPtuXVpwa+eFsKJvCEDgxIuhZ9yxX7umApRBNPJaf0wdXXMzLlDq6LJksWhcn56KXZi
z1GnCF4SAxcSaZGd2vPienCqhOc3mruva00C1GkzDxHqTwj1CEGPvfcWQzqQgl1tZEm/XY3zFBmC
ZEkhXMFV5DNRC/aIdLTzORiFpKmnZH/l4aoSHay+a5aLjU0omM4am6M8rnYEtfn8W+MP3aLYREra
msJ3dp3uuDe7Lip8FzVWSb52x9UjNTETMKDhmIgyarImQC1LpmYEfnfECFMklr+10OCRsN0aPQ/k
vTwHy8GyjXQLKJCnRap/VJ9SiqOTn1IMLAnkQpGemPCAE8w67fO7dmbqz3q0gp5TtEcvZaN7Do6/
DOcFX83LTVdtfux5bi872rQf56JK58zqyaJpWrDMJJv2mSzD8CFH/erftKufy0OpZ3pZmfpth1bb
3dxz32dyTMrtgF6OfD2L3L0s08pfISOVO6r1cm6Oia/ZP3f0kecX+bjUIutbk/IjWMPmY7InAcVB
u5bLwZvxDUdWas55m7ArtY3zMfTbcIaeePuxRA//RdtSdAnqPoDOc82CFl4g7SdMTYiX21okVTbt
Q0qOrB/VDUV+vu1LR0SWj7IEhVF4f0Fra28WxaaPFWMl5qDShNtjAt7ur2Yy/r5N+vG95N4DFuXT
Zb1O9TnaBFt/wPSWXA/rYqokm3g3v2itOwuLmUHYlHX9z0lLCdY8n5pjWEZ3s9cTKDFOkhJsX8IP
qUzf8rCln+kW/Ceidv6hnMR0KFfZvWyUr854tVUvn7aIH4M1DAJtZQQzAajAKYDCiUE40D9qEIW9
h77WN4bmtjmTrQs11JbKD08v9qNDPy6mMCgX0zww3CkiyXcOaDcaey9T1WFGaE1viAW/mnVdczVz
NqH+K1z3Fi1C1fwCj/1k+V+PiVkdtGwQxE/HJibhjWv42N0P1qJwZW3frOcdIxh8e/qQX9/07zT8
9ZScUsznGEOQkE+LyJV2DZ0xK3NPFgefYRTpInMoeKrjWrbqnaVd/q7yedJnaStMf2RzX7UXcyXk
cW0Dxr4wrCdfj3I0L2wyqA/Itx44CTOUH7sO4IUG2/UZDYS/Tefafukmpl9Z0LNvZ7rRf5oadWpG
HEn7Q9EUr1lnYMeJ6iTYmwa9OLIYEGuj2e5rVwS0EqbxnBQivU3XwA479PcLLHQyhAeRRBgAGAS5
MOToU0hAEuVXrrf9nk9R+GXFygvm6vZy3ddbS0z7F0vMepxogabHMCbykttN2OPTmhHRmH/QjIrD
mhzzIASDY1KdACTS5B3aB6W6LyY0DkCnjU22aqHM0aNLEo4z79ZL1YV1yqqk79Dtcd2lA291Nfdy
DlmriuT1Tgp+yfYNxNmYm09dBT79MDbJVbVZ9Wpj24VlHbsBB9q+dgmUlkk0xrbDHla0XWrn84Pq
jXoH2Di784VXXzZZV9dM9dVFA6b4sipc/7oToQ1Hl/vp89aW04dU0OZtYjUShFzJcs5oWKaMjVVx
s7SmrA/lkOIA5UpMNocCLQBVDzUaIciJ77lI9Kuq3Pg/CVjtPEPTQay/MPsou1PZcrALCkkKc7I0
+t93FfMEShh6V/n9UHFxnQys/thXbNuOzWDTa7KglvjFiuTHwVdYlYrDmChxCGUYweMndSxJaTt2
SJ0PdV/zF6DNki7Lpy15CaKyPkcjIiDSi2K871nafqyKNbyqKpO+TWbDzp82LfmzaQFqInxSTRUm
cU+HAcelE14X1j4UKxoMqNtd/smNezkfh24T2ZDSBgxH5/I2CwJc4bEupbgsMQ57BE9izAENz648
jk6qP6vQzpH6BYVuE19eNbLylwNj67WcyuJ5IVTBM6cMXTK/EVqC4Uy7KRuJdgfd7aK/SCCW87oJ
yZWRZMYDi0peSV9ub7Z1QTqrRdWfFwuy98GRqnnVoc0LRMm6ucjaobUYKVlq9HDR9PwoZpSmwCL+
faCrfV52LRuzUWFcBpaIdtFBgvV7w0xl0XLFRN2Kjib6SkG2bXHwmH24WnrjfeaqXmKuVlNHnmM4
ZRkvUlnQf4bRVX9OdglfeEUrUD1znf+K+Po5/sBSDIbmMLomoZ/TkMwoOqHNujQPWoIfyMxi6s+Y
8tjQNYTKUFOp+91P+XNpk8/bXC8W06Nz3/1/GKyOI8hIfdpwcAM/+ggmpXznd9U+5J3cpuNXhch9
KttXVSvDebrP5mYY7XS+yTI/602+/lXqce5hJzu5edpiTwi6r96jeeSWETowa3k6sbt30zK7takf
CpXK94Mk/h1tk+SoQOy+RF6crqd2CC96brvn7crIVbAKiUy1YX1TqVJjINku86sqmdgXTM4PItND
1bz/xS5/ggxKYt5VwMUxM42i8kRkc5dvnRn49ADWeyg+AFkIfwCTuGWTT+drKucGPSW/S33Uo3Bf
yj1VTbbntF8umHL+ozBt8SpVS/OBjnxChwRZ4HysxxbiLmp14APavY+K/v3x64U3j2HvcUb/zqGS
rIry2+cL/3X5H+it4c8/4u/8+4fx+4d/X13968OJJ5+6eHDxKwV/+tAPb8Zmvu0uflvxw8VPH1p8
/xnE/+vNH76zuHOTDfGzjaJy9vuvJmjkoP7nzyw+2Co83P/2PtyGB//T73372EJKfGsBCgHECRwF
ropE8++PLQS+xUi1YShtv36G8d3HFqjgmGSg3Cgw7rcvLYj+G8AmJtJBrSqC0kf9r760YD/kuMcv
LTAgiJFhzHszjPj96L8tQcFElkY8YG4ucly055F9euyzCTH1zS1PRuHP7bD5jR8RMEW5HhKXp5h4
HWNf3NG1US8w1wX/b0xih8vFdK2/akXXJ1vmmlX0n0WDiQYMR0rZ1uxQIA+SB7W6bXrXlqtqb7UW
KOGAMtCbKmQVy0WgS4+t8F6M3euSpGGx6BCKsekzt4iue0XUNmDLRdeBaKUdw1hc4meH3/lOpd9M
//vPUU5IElACBrPUQmKeGur7iTlXpKsmVNP6AWwXurCXoeMtv2z57Ed1ufsCo5romfZt9aVN84rm
v0jEhJ7oyCiF+XrKgQigKWzmRx3tNdNeprK6r0kTWzjBofgpM2PwOUyN6YqlwAjEWIYCdGTCk723
b9D+jJws4btc2IsgS+ubzCElYlTMCD3g3tMy+hErcczWMwam36C5jRbDT7P1a1kltBxZci+TcU7p
sdhVoYbzVvPA0q8jw/JTI8AR/qL8P9FNXJeDt0GMRLwHYjqRTT9tTrmE6XuMkbVeZhgYbP2fJc+p
LbKlrqbqtc3R6cTMWuko/VVT5bTv8PWTAmQ9cEf4cAI+9KNqCjFXSbqW7D5RrRrYQSzgT2/hSEn4
T87ObDluXOnWT8QIzsMtWYNmy5Kl3dYNw7K7OZMASHB6+v+D5X3OtvwfO/bpi66wVCoSIJDIXLnW
qsthr6L2rrIoW269Rm76kf6PvZfpWFYtk/L7B/Bz1csD4MhDlhVA/Dd9kPeF6ETKUm9APF/zZO8D
dR6k4KA5Wnk3Jtt5i9XKU/n9JX8dPCB86IeoG8Dkf6kKAfcgEWy2+uaHC7v8tDnh7jSnQC169I9V
nPvhi9LMukxHiK/hy2Bvs0qOczXYYvnDQnDeRTImAASFXcJGJRXx3pf9RbIjwBKT9VpWpHLWBc0d
syG6dSjHIdNL7e9+VnXj5op0pVLhroLKLvVjJ0L4EL0F2RWiZ9kpyKXwa9yHbq768fX3c/bz4e9H
gNQ2FZsP54EYTpn784LRSx7D8NjX11VNikVgw9Bisux1gVAGL9WbrUdBYm02zbQM5qUShf5vJ4sW
ralqALRJmHxC28+3EUtg620Mh9e+DQwlpyZ6AeVBlYUHce1Bw2y+jIVWzZcfXRIlOmVojlZtsFFZ
Em1N5P+OHvbV3s7X/tqIoftDWHHerzHTcwUuDSOKEDDF963E1Vt6kfS79zpCqaW9CoNZtPpe7lMl
+myRm2lzAQR8Z2pvsgMJjZt9sx6hI+SXwGttXWTdvtvbNYzIns5An9ghrRcdwCh8CLuk2LvM9WjB
g0IgDHT6K3tPDFGlqXLDGPn98zcT+39rSnrilHboj0w6wIbh3z9P/LLta6X2oLmA/ayaIIu6LvJe
QtWULLv/9lK+TdWBusXAYMD8P1+qQzqwIeIoLt7C0RzAI7TT1ZUdL7+/1Lu6lfhLdwa1UcjggjBg
C/58LfZbL+d+Fi9RMAR1kAmbNq0E+NVGeUjn97vkYns7E1rt8zv4DwRJ4eQGAFiXyQvlSS8w/f8U
pvz3ZxPoPikWPUtTVBMe301EAwGjy8tBvAhFbJBHb2xi/9Z1Sg/Cz6hN7+KNJteV67ZFqS7VIsuM
Y2wJHwq559aF6nzgbGVp+vhxFZq0Z30jFDY6MItuGD3D/33jPQpVQ8be27Ax7bm2NUdxxZpi2Q19
YnB/WDLwmOJupa5MvaDeeBl321BTRDB64ymM4K65WbMWFWmT/H75JC6MxiMeVtP2G0iJuPPK6k3G
M4mgQy04hj1lcjIrZ370vWGfbpRqcpW28BLdLrMK4KIL0PCl+NzHfe4/z/ZsWAsRhT4sbPiBJF6/
XxvvDyZmnwIUmgbLPgx+aVN7+dYXTiLal93pUIiyAG3EA5BI66G99LRcCH+/v+L7GAtggwTZIRtx
fDKS943xUdloaDpv+ezt2izGBeia3eWO0NDkKZxlEL6gFNhZhIurp7G4Bf8Axf1D7DJJ+n/sdXL3
KKQ05zhGdgIN4j0+i3xESysJu+eOgnOCST+gcP17kKWhxJfN2DtHlUdDdU/HxzRSRBkMBQqTyZ2H
FF7N0s7p5Bbyus3j8HFFRhhvSJQcOA1TbNlVJoN9pf22QudASuvn4JA+PF0TwmjQzA/DXJIzXeYG
NiGeQSX1PkCeQAiUeo2C83X+/cS/j9aov4GLXDNqRgs2+g56b0I4XIsco6dZ94YDFyh4xNfuvJt1
65M6+hels6ws27VJTJOvmL7n63BFzJL2dL24+WO+ghzBZ5XVTpe5Ei4o2LGWOwSck2xnYShtwdaw
6/IFVMhLnQ2M6FlFjmFR/X5I7s+InOm/xrAIUNMRq/+XpjcgUof+rHef4qn02FuTKMwNTJZn9Ddv
+9i1bUMHzVE2sMWJlSakKCE5Pq3SoThx1sD8CGYQkt42qRHrVAvyB5m+yVh+yAxKzwxxK7pwPDVW
pLyTACvxxmzjFGS4fxjau9zZND45i1zDnOIk+gW7Abx1olYP25NXADk0KD2MhG6H3z58ney4ccGM
pkHuzxFsHoJbZw2GOkvvxqgh9i506BUnnqWXJ3JvQ79aotpj9XkzbNV/0EsnLDGkMqZLP2rC5kUF
iEFYo+FqomA15Tb/onJ0mIqu8OHKTlNkmsVBiyQDIV/iGi3T2/yYUGg8D/5Puf6/1Hbv9uj3hqzL
+UUf3EnsXxJ4Z9n9cAul9QmN40B0eEvaXSSdc5NRL5dF/6ew8O44Mpf0gX9cm2PJhlfw7jgyFG4/
FGv0adQOK2TapokFRUbD/Pi18IfgmC8WxLA0bD2jwWtnWlhfOoIeswTDpJ3uo3CM8/qUTz5C4okN
OT+oduBda2ex8ae156D68dgKufRMJcJMw2xhF5nHUYAdMvVWXTm8JFudzA/2gIa/OgdNw9mEtMBU
37+fbTgzP8dEBm8OAYKE48BC+6VOJMkdrcJet09luYVtnk668WCyLHZe34Xu7qvtKEsVijj9Sdpi
t9pb6aL+omqRaC6Lr3bV2hdLrv3w8P+StvgzWt/98Gc5i62c5ND3CmVEvU76D3KW1Qpqvz79JGSx
V0cv+vwbBYsqWYricv2uXZGjqMOfdCtLOLjVs/bbIqebOr1XrGA+sTS/1aoUsB9L+/imT9mAuxvr
6VdhCidGpL8F/ylJEcjHy/Hj/5cKRU/LYmdNu4xOffFf6E9Wx4uVf7t7w8yS3h01ivIjBMwJcXrf
+0JElzrJKyDlPlgbWRxrKLzAtEuQF1V1yv1u0cFD3sPWvgxrvyziE2sl9NCnzbttPDnGGIVuWlh+
CHmhzNVeb5cLtOuyOi9Vx2mTNcniE2DpWmok55YOg/ESrdNi5dmCxAPURAuyriSdNi9eww/wByNe
prcfWlVFwyPFtsPncvsw+vJ11zJx56s6RKfmXjirZUVRttVBo6Pz2tdOhxjIn825aAcIiOebwgs4
VL6s+RbaSVYHZRIUH5CcLCK6r3OrXtpT1HiWKy4bvSXx/CGsPaSUqUwSg7REagrK5hmFf27t174P
N7s4WpC0ne6WqC3L4BpRuIraG6eSldPe1/VSx/lxqQkESF8rx+PeCVnmlrYZHZh7tItyq+TBNpLh
+NBPsE76v9zC7bleV7dJ8qSLWMpMUd0zs26MECGcMycszYdw/6QsqZSJyen9cmT0mSjRkYQniDZm
xrx2angZxnKyHvsuMiHfp9cXR1myTAMLYO/JN85TojreJ96GWk7BzvTJ2nQEOEtGYxXRlg6lc+9U
5vE40EDd4F8oDM089z46GVgr2lI8Cqtv4tL/W0oKGnlSVUWmlS2xg0w5q+IygICP8EpL/TzVva5w
lKmsch/Opd59Z72N68jccsWTFvtjyMriCh6/kq8IRMwCgxxinnywWfysTTozNfMMoZJW0ISyhXuY
UR8xxh/jUcrz5CswIh2ILFjFED42gZ8nXuYvCbBWKqLSYS5+rJ58HxM+MqotM7gc1RYvUrNq6EW9
5bhJsBszGiRTyB89u1LW44+ptt7e/u9Jfnsf+IcLhd0VHTeA7rWcX5sqFJU6V723MWjp7isXKVwP
zswjsEIxJGnw9qCGfZ5YauAJWhWXdL63PEidppy38EPS6YFZwo6i5S2uADlUGeBNPidpA1+Gx110
sCvYo1Fhy9fkbQZhSRlZ9Y8xlW5FjZYJVEmLc4GKzzCW7LdH+7Y8wrxpmZ/Qh++LoUUEBUFla7iV
rNPijaRU+mXID7dB2lH5tFuVryeoCKVnpvdtIe1609wlgzSf4lRq5DqwuTxW1ziV5tbfJtTal51/
DK03+NERUlvf1Je7G0SrOBffW1PHpTLKm5ukxlzoEZsenm81R658dcKiZ/mMARkrg1czye6HEYTe
fKA7mxd/LmJe2t4224Hmp5mmXodFuTzptsD36NQXMZ8LC9MpvItm3CJnQrryfa1U9ZhM0fnHlCf1
rBjMWqEOXhDnrQMXr0WFJOE8O3IP7ScytzqeDzgBQI7NIJPmXDyoy4GSaWoRBF+2wCBABjymUl9G
Q2G2s0Y6ys8apBV1fEIk4q7blZeMMMEuJn+wuy5rE7/tkEKPKDMuaYRBb0tpz468kDQG7V0nNf9H
iAw0GNiLAwAm6VC0d3Mz5YACi6q5ulMWw/wc9vlKFZBvu1n7S0Ior0+rJ/EHSGNVIkz5t93BavV5
Ml4GCYLJ9bNNQ5d4U7TDgHLjB0heT22poL6X0JnEV6w6cE66EHXJdJy973tGDoh0eez50uT7M8Lh
YZmepLeUS3gxvQ19TYqRKfLEujeMqIGEG2BOZDtEuUn5ZvqcVZhVAwpnlvgbDBNDLWYGHI35kJVO
FUw1K1UscN4vKwBeK4W4EYYviAmbPkEeXm1hd+sJR/GOcHNMDTsHCOUef4As6Otbheqxlyp3L4tc
wmhOkbQYQDGnLAcLlYHfgALnTkPp23XUTn02tQATwXXXhGY/TShdaC0UTTwRKr0w3zjzxo1IU5+o
9czkIbAyUAHy6oYOQ91CAg+u1dYyys8L6VluXS35qFR1l3i1gV4HzXF3GzXwcqeP6E26LT+ueW1t
5QlhSNCOB6ALeAcpEqk4fPELz6Ek/7ebhuXvjCrsO3NsdEFulptylcPie5vJehrA173KhmF9texB
l0cfm10v1qMimQZV2IVMwhfiLevLWsTODNSQacwyEsgT5Iny0qBUbUW+SmaddMMiXsJkK6Xz6q9t
2N6FoRRbfvLdYZysf5bKqdf8yInmtZiFtKD6Vha3TqSewVmXZvpkF7IuiiwPNq9cH5aI3EZ+S+Zq
lu7nEcsRZZ9Vo+cuySx3H5tnpOmuP/zbNWBynAG2EAy3RDuaVd7ViZvN/NCK5jRa6Lethx8jeXuW
hmXJ9MCMNDrM/Hu4advZxL8EzT0vZP9m89KmN+/ov/ck8to1P4NeZvGOrdjMG3MPdKI7Urmbjg1U
ScFWLlZvyu/2aXPEsWajml2ZdOY3P5YsYmciEYRm86s3lN+EU6vIUP0qL0odV9nxvS6jYhnSxe7p
Cfgb7i7upeHt8EeFtRs4cKT7xYtPWjZdyt1mffs2XZU70Fhz59hd8ac/LhSohCNNslSsx7eKra/q
PWro3wvtf2zeAlbzBjRKnHRYDVYrDQg5QkLz/UNXdHLA6kKG2nrUVQCfJp0WepPzVeUWJo0r/ZVr
RHNrbgvSIjeElxznCIJCbTa5cE3z9NAvq1mTUb67TZUG5dh3GGTULbvx9DYhoNsm6DUxNCPC++hY
9XXpem0U/wH4elfQg+UQH1jBCDXgGPwClpcTnRFQePexHAY8H9KoQA36qJaBMCst3+wg5LJGiTJX
0tz7H6q7n2s7c3kMS8LAMHH/N8KQXgdrGSOgqrfQWBupDhAHPav2Dxz5d20BdhOqF5trAVnx/9CU
9f9BzVpinP1yUsl/rxEbP5UhkyL3/Q9RQieOiByW5qFqzPxYJMhNeWQ/guPvh/0zhADhmPWDfxWD
B9Vnnbs/30s+e7Bb2XqPCXyu8KUKsGeTp3GMI++4D6TOf5rnXy+IXx/AAfIqF3AxeQe20yqwnbaz
8we59hwURcOJfxltqD2BNb/v7N8P8B3XyIwQ7NbGcwIqk0OT7d0F17b2i35qw4cfEWMpIZEbOzpv
C4LT6o/xfKpFvquPevG2+tDp3sRzTxEarHGHq/cHVM75eaVzR5RSiMto+KIzBKJ7BzRu2Awt0ebJ
h/ZtU2HqYfb4qpucuF7Fc8UjKH29sTMTj8OB1MIqzY3UwpN6z2YYovkpQGcc0BMhtGwZoV7ydvZH
7txVm0c9mS1vXTrxFmZ/P63vHyMPjgaNDRUISBZxy7tZ5dyVk7ta8105NiYy7d8TITEGvf64WbH2
b/776wWo0mzzXxh+5/v9x56JVrIRFyn83Y9jby1KWaf2QGQdUjRTxX8FreFThkI4BlkkcLNVf+EP
eksOEj1X9d3bsUSSbJ5G1OD2d+xHaQ6M3w/wXReKYg+GBow4l+uRMRODft6JvT2VOcaSyVe7BtD9
sQDdEFUJKZbXmcJriee+y+zOV26URhjzcWjgJuKM2eT1a/RULzbh4g/39UYR+Y+2H2gfjThEuDg/
EAR+UUTaNp0V/C/Hs9oRSYxHN1gNS0LbvquHf8a9p9GeDWMBOpqkXb5T70GqLCanu+a8hRpUZEMj
MBW5cX3QA/sep5yiGC42TvdguMvXqnEg5OYuTaPPo8QyoDiq2vV7eexavbtTZg82Bg2GUQZYhj7f
GbzwPnnryDUh5YT3Ie87R663TVHOCVQePYcV1Fu7hkJyQakQVd2htWpBPPuRYkQWf1amzVtiQI4d
E+7D74HorVhovs/mgk6W4EtxZw7yZUZCZV0Mbkym37ua6SZJCnV0542tScestxgmaNry3GwRO3uV
NuPUOXvaY6TYV4dQRNg7wb98Ay0kBx/2SG+pyPcciN7YwvzuMjbHcCRnsCEsZJrQPYp44JJdQ10w
X9n0G6oia9dupCICkW/r9skjcU28u3CbEl9c1qFtmXJ+nBVI6fZWSSWQRz15KBvdAZyCoUT0CdIa
Rf+QZ5YeisXuUunBanLvE5mIaDkWMvQD+SnYknkfPtExMD0psjjbDe+wc8XN6lMlwIuLA+scmsOp
VNJx6qxzSBv/2Sgex/gqCNfFfXGCdZviO4CvXHxE8l437rHuR8umlmXrr1OGny89/mOPgwI0wmV1
d7XhiQS2MGckV2gKMETZ8uWmSUb8wFLa5EtFPZzEis5mVdrj2YdsvLyGdtds5SHHFRAKbRf1nfqr
BzuxNMqs0DTNfkQTSZ++CG/ijsiLfKRsQ1eTB3/PlICuTaa39ZM5Nt6WRvs9n+ujtqHowh2z0iKd
0Wd0DrGoGCJuw0X1mC7oJpNPhOEhfhQ9/kSnrgqKIC2LYnkMtirAZqla8jMKSu+isr39slPrfAEW
MTxEKnSzNQnKuwgCso2J0aw+5SzqC78IMLJh95WvtRLtX4Vd4aCQOHCZ49abzpSrgEJuj3WVsF+G
hu2Iij28CZdKHCK/LHm6tqVONV4Jx3qo9Ie9bif7yOk7HePN9lpWbNh9LYV+dB1fXCvfKq67eZyO
wYgnEgSZ4mIedHIokyX+GIlSwjcQ1bdqlPmhLfG22vy+PwR5Iq/i3e1OW97Tx+1FgItQE2995tc9
PjJ85GVMRfWq1kGf4WPAVkc6dG7wT9jTLamDU1nbw6PwQddTXKbkCCl6KJ6WdY+/tBamh4mnu09L
7FZH253sK4SQZZUOloWBBkDbSU1j//dYR/lH4L8KHtXkJd8cmjVUJI5wHma3LquT2Hrr6Izd9DDO
PpABoeAwbitmHqPamjToljjLoyQv47+q2U22SzgE+uvo+rVzHPDsoFCpunJLZy+I/46nIOoOVm6p
qw4ji+DgO1P9cZ29xtjoDNfBODkyy+Ny+GLXo7hZI9++HkPHrNAcHjhVxLxcrUqvt1Bn50tclKyr
qvFK9xAT/VCxLHDD9x2HCwpfYX1ehFz+llh0ZG7l7F/GsR5cOAECWuO+j6zcshVtCpNL4RO0L816
hQ+KLFLbEdXd5kQEYoqibEYB6V1B2W7FlVqlOrlCu9dB260pWO1zsGxfcRXL7xBI6XQe9XQAHLSr
tFi7OToE24ArXzT1d6L01edNrGRVNg3qYkx1A4uhyaKqCEQKPdn/Qm95SD237c8DpT5mwd30EYOq
5iOU+KnJmmkqnmS5yb/UKjoXF069ZrmjRI1rqN3SM41Bzdh4a7mjzIwXhFJjieHdPtdf6k7sKW2a
7rkfKoSdYnY+JphRXQpXxZlWdn7lV73/ZYzD9aYGsZ9TAWTKRfMJuYIlqSl1cRNivl2lrdMkX5RF
WnLAyYSMI6hHiWwnbE4E+hAnj2qPLiZnKO/hD8HOWEr15OJWdkbs6JxrMYdfUJo/LVS6T7vs9vgs
BWTpWnbF3xsTci4RX+sjidz2OKkkyHHClvRcm2JKbXxwLsOkEWdJJumkRTQmT0k/Ja/eKrxPtcqH
13mf9781C/wwR4N760MNONucFAe5yumRDNFKg6Wfbyw1Ni+7PfRnr3VyGGMAwnflZvucZSsRya6r
GEQnaMKLiNZKJsa+PjeBVk9wzjzuf3avHLv3TnXojZ9B1uR90pfqwtna5LHr1H5djLU8rvgBmUK2
q+56356ulPaX+37M1SeF4cZXr5kJDq7c5jt/69g8oFIfHG/S16uKlstqWb0B5CXuz7nxSaLAhfkJ
cJFc7rhb3uR5qT7ublw+xYAfn+UeT5848AvcD1V0uzvWBLcqrE5tkgc39KgdD3+ZpD3EqIM81rvq
T3thDfcNIPo9tjNCZnA77JOCy/5ZTNovKI/3/UYlvr6GQNVQ33fDp8Lbk46Y3a1HL2riC4euXTaL
3f8Qz4UHtq6sb1buwo272QJ/r5Js61ay1UOkAaXjmybw5mg62oNqUB+1ichvFksU9+Ak7R1eJv1z
O6kv/E0BVFs5z2NHBlPrqL5bkxpaaCCc6ioZhPuirVwvGRYc9i1kHf1UufMsz6Xb4nSc4Lh37eeD
ik+J3fXJVVfG4kAn1kf1T8f6ECd7h0hgn5I57bwcR0iLjv31hqSNuQ7tZVI3EnVke3JW5SyXPVT8
D97qWx+jPqlEhlMvhnRlItRDXVRzd6Rpu5XXXdUM1cFCugpTM88d6xzN47g/bHGvdHk2qYd9SOQ6
tEPDrA0LBlcNVbXCcTUic8mCTufzLXhHPWaedhBQRfuwZZhvhTfQCHPnsOB41FxPlNLTM2ave4zb
oaUQlaIStoseYpAxhoquAne1+/rT7m25O6fbKnGsvnIJdvZl7IPpnyXmm+pQzmOgHxML8yg4NEWb
oJ+x8gIFmuUn62OF9i1M3dJvPw6bY+3nhVLRmOxJ175BqbL2matA4m+jlnCKjarEIAFs6qrGqDoL
8Yu6mixMP+sP+IuFye4x/b29dgeQlq4xPCvhBt2HafLreMLLtQ5bF4h8HNgP8T5KJBGb2x19R7fl
DY7zdZh2PUCtUaxJ7Im6jdZNpPH66pF2DceCVt9tUwF0Huq1Wi+8wnfiAxYYZQSoVSvnsimUoKGo
g2hL3YX+dTi5050VJGuUdXXuj2nkNx5gGqjbM75y6tuckJp4SmzueRhy9NcFphzazUjhSmvI6K5D
JkM9XYYPm+UPEYmZjrcKqzdaE7xhsK1qrb4ShGQcHkvRijQopLMmx6bDDKU8CncdguDWseZQP2EK
2OUXtYz9L8U8v+x7WTwVpXgpEgx18WpauscFdgY+jTkqJQ4PmyARIvuNo/263dz2TnmVPmFHlWRC
il2kEfRRgYw16B5V34YHpUIUKjFGO6map+7rVOT7Ce92ek/Fmt/SI4yxzF7HRR52Dhv/PhlL7zGC
AqTwNgatYT2wYFIYbcs3ZxDNRyH7MT6OyKhvxqEfHrUcp+Ko+UIGI1vC0ja1ujW5xCVOHtxetqdG
5sFj39jOMZnKAd/WwLp1m9W/dgVtx6EYaT8nlEUH183nL72O9HlfXbdN7YhD+GAnsxyPwgmHOxiA
C+RDteRpMi72muGoWme4D84iTRDQwm2F0qgvRzzd1uMGTP2456r6luOcKM81HbKDYlMuuG436o5T
nsO/CpuWr44gv+AW8gdOnerEtxKEme5F+VxXhfMCdraeoN0k58FOulMkovreqm2VzV1Y/mX33VNb
w+UqKNxOkZvXn4fFnYY08Ibhs2fn6kq7Xr6i7V7rOKuAN69y4TLowgajrtY5gwrqfagpS67mxam+
NqUXvTR5gWO24y032BRijSnkcOkB+j4Dn7uNiWkr4uHalrchNrPkrQRHswj9r35jqKJb35lTe3XH
12GOrerYhhWtTODgIbzs+VqEIRtVteLC2O4DcF+01A7fpEEcMZ5XdXDbitF9Lctywqer5R7SGt/9
OGv4XKzJQ9ZEuYngEg8GN8L4F8dCRa7VFFedGKZ/Caq2MmsE7hUvHLyLQqgfL/OFNTUhWvnausDa
3n0ynf+Ts88NQtfNEh+CYK1f9RwLjgcqz9Ogc/hMQx54NzTf1LXYcDxNVUFKc7OOWrw2LqZB2QhQ
OKfV3K5fp2ljr7ApqdO0AIf8hrEPv6SnNh+xwvaugJkLSE/Yu5LMR8H8N9rpOT91UTld+xv1W2qR
jkyHNpdWcLRkBxcZRVzwPI1t+zkS85o1ozceWtuS9p1eIufRuJ0k8HrI4dJwWsr2vJBUXRH9+uW4
yrKsSeUSUk+1j9Zw55WLg8tfbrh0W2cH4qgETtYpnBIWUeaXXVn7DS50c0gzpGuyuiFJw4+OMnbO
8k1WLjm11+f7X/2o++YDUsZlPFBV5A0hLQmHXWTK0UW7nS0bIwH/Q6i9PE4bR1belxbip9VnsxWv
dX6i5dWs9m1TDuGQZFTbqy9wJyi7UWcRB26wHUo6UMa2EZa5vx36ecu7BmOGHEgHhzYKMHGPjQPc
wnSFfp7ok9JCVn8VReMPxQGXRkUjBJWQ16t0XuWAxLAgV+svdamt7p9RjuscHDFpq7r+GEi6ZY+5
7dI9OQuoTlN/UJtv2fV9rUXDc/AtCE+6hosMij9Dv2f4f3dWEtnM41j32yER5YrVhgrc8vENbrWE
aRlMbWLATdfJV3GdILekEqbjbzoZ7MMdPbaf22t4hhm9s9+kMybVZy2W0lgjYKK0W1S2eb2EHBGE
4+lZlwAK8c1EQrne2XVib36mi1HLBmMjpLYz/YagHupXD8OKuTsE7aS3/trTDG9PUbW57phBW/G6
/NGbAlFh5QrVtPKubK3lNsAkqiZyHGqHQp6EiGvisTUNhwbP21sXOhapu0iImHy5DUlU7J+rKeq2
TYCjzmChVQYpSreLfyz61a/ao1jgzCRgB/0Q3+ykfvExt9oQE1h8+hKBVb8vE/8Ybbvnn+ncdc98
80v7ZMGPmVJ3QBSXol5c9yN8ke6b3TdkWbDyS9Uch3BMysOsYJqs6e5K2od7qPHbh/1/lVTFfB/A
b70Aya1uBjv3ssYN9W3tbFt3FF6HYfCc0MpFyfZYJ+sSXUpSuCj1erH56dovTX9Wkw0PcY0FylhI
0M03sduodHNlvjco5BzVh8nbt4exspaVBMFqj2SgVIh5LYLgjJPm1PGtFPH6au35uonUKRbpPMRN
1QQHvkeq/6psWtDpWM+UBv2O+31qq9opj6QTarzQZdDM3wprNYgLGbXbZ3vDNxGgH5tz69RpJ4Ze
48qkz3LbH4ajv9njhYP6+DNSah/AMsrdYsgAFKuACjXaxrsuDm19cO1AT39BXsCdJVUC9+cMVobE
6kQ7LswgwK27gsq7S31JHn670jJb08VromPUhO2VVYwDZHSNBYDA7Fl0kC/cTeOG1QcJTSVrKs/o
KXgwEf4jqbfG8kKKVtaZBjB73aEcsDby5KO27IFx7uIUOmK933jYBz/J4+SITcjytwX9CPCwFsWN
RRgeXygul/JjVHfKZF2eW12QwYRXCqO16pUQiQ+Bh377YVi8/BaiY/GtUA4zHy/7CuEsx6W22THb
TkVlL0/YKuv7RbUlQ0BeR3836gaiadQhN2iC5MEBPowOST0slw6gRXVYYLf8a/F89I1BM/oXvV/X
mVxU8CjzYjhNbm//FarRSZMIJmGp2h2O/bhvKbqs7c5BpFYdXD3OiM3aHop7Us3JfFmECn7Z2O8Q
OoucL1iIl6Q15Aaq4Qzn3w27mgDjwdT2EDziTOnhE0jmk4PCTCLC3NorRklS0G/jraeFvilcZ44P
dlAIvjUBisanZY0meMNTzyjp50cvvirjIu1IwD9Iy2S8I05TePhb21alYZMnEEoaWZUHDvQa7hRw
yf3egQCkeyhEeGxmKHIHz+6q447RAwhFACEO4kcnDrMn/lnGsj+6+bhmyxRsnyOixXy9Tr0Sh1bO
8cMYqElzuSCQFAQVKFDnDrdem7vXMV9VFUH0QQSdKidPrnF2cjGEqJqr1RKo7ruxzmBxuV9Q6+ie
TgFmrFkVjLXKIqwltoNethp7fxVP+VGXVdwSf5XXXteOuwWI9Jfg2eIbSNY7kKsG51R/6La0FZ3z
uUrgLKQdVIo7/JRH2zi6bRQFiYsuQeZ20B07py4/YSWhloxzk6zuf9g7r+W6kSxdPxEq4M0tzHb0
mxSNbhCkKMEDCSCRME8/36ZquqpO9zkT535uOjpCJYrkBjLX+i3zeZxbQ+9ffm/u3WzNwNCW2aW3
ft1Yrz06iSwkyOTNGpvudZBdF+ZFC/ZIMjdSp0zxyNfDW0ZmU8ZstRDvyuRxM0zYjkZwl+9tNmnH
oeSljoei8u7kJLuTdHrcGoNHjsEAOqKluv8MYlx4PAaZ+yHMzUoWWx/PaljNI3Uo0oxK4nYv05re
IH5pgXi8cfQPo0W1SUywO4NTUwTLnnwkVZ9x8RbxALgVDzzqdtRbzpQwvhhX7drlqPtm4zVP1+WV
/hcjFOOkY+l0qqTx6/QXwmA9th1bfvMZ9/fkWRkfHRryV52/4oTawi8O0f4rrhn/ZoGm3wsleev8
6R2JsbwXk76mBIF1usF7sN0HmVYx0Rh2s+c+IAhs8kcrJg7uChRNu557c3gpATtif2FR6WmV28Il
N7pnovTtxzK37CayQfWPQrQGZBZaycqyfqwT6P+QVAI8aPjggqoaFcNip6v3ykbbNeI82GNnO3ey
zHtO+ZFYU9RFQ4+3A5p/Wcumh2uAMuzu7BUxDP0tJm4LM7Y6gmXyo04EaLkdkWKv8ltaLLPzw2kJ
aD6Und9IO0rtQZda7CvHJhyCFxs9Co4vFA5lYBSuHiOdMzbGRl9fCf6u3EFfjtO6gGKGrrk4O9tu
Z/+727aSQ6UXVb3UnGOX+K2YOQ+lATFObpYhSbFRSSEoZoxHF7Xi0ealQYhuO4g5c9H91Htt9cYY
ShKpXTKKea2I0NnoaUPvI7L0IgPnGbwUtmVltun9g7J8yQpTWIs7DM+XGFlFncnm+Ox9mH6Kpbwt
yX4h8YmGCeL7El1Y09h/TNWmjDXkq4hijebOZiQLN5FzMlCFw1YcRCDWl5/EdjM9qPd5tiivf5m0
bDMdKon8ij9Dze65y5UmRxbmq3Il3cyN6M+iG3D3/6bn/sklwxqildChDiHmIJRxZ/6TNQQq86WO
zv9n04kLoUFq0UU4YDntAKU8erk9Id5S+qJhVShKKLr/4Rv4JxF8+Qag1DHvBlClHha1/8MTWDgr
LqKs8D6r399A81uj0VRBzROndfBiv5nS/01zePofWjNx4vDx/ssgckmW+EdtJskUQ1ZAdP/8KuH8
atr8/Xf+zHLw9T/QnhhYznV4G8yzfFi/sxw03/kDja1tsvPQ7AP7zR/9GeZg8ZFD0l6aMi2dpky8
t2hksJxgGv//iW/AaM3D+TdimacWypsvpl/MUxeX0j8f3gCg3E8RKx7Iv32b6bcMufS6hEyYVyRu
jygwDjix+le/MV7XeTZAJNYdS9JJrsiPNq03j9bcrMexZpInCcI5BhP00bDq8Fxaj0xQBbCPqXLj
LvdIoPNHnXGtFt9x6+pnzQTeIs9uii2qOSLhXwT5WrskU+adS1X49/NWxIgKmysSNGe+GkOaxd6c
jJppxsS0Dycd8odQ8jtckjg8pC3BB5bjMHrbgzOmTtx5M6rkdZ6ezCLA97Au6TEnITO0NeNh3ixn
D2z04tpNATI316xcdX4j9cK4KlF+RLreFveGOw6Jg+bvHklJwvbyPC2gWdYCR9aTWtR46r2Dq4R/
UnM82GL5KNogu6pmlhIr2OgjqXuqwMCKksEevP3MNBbNdr0ktWV9km1h7ZDypXFRoWfEVvFu0hYT
0RNzKoOqgbPs57jcWpxrkqIpPlXqXbz23PTjTn6F9mh36VpSKqT1y0FYDGiL1xnnQJj1q1SOeHFU
uWuC+WEzZHNmiSb9qvaHCTbHgxhi9r0ZhJXNiekriM62r16nrSseIL3so4WmLmJnXvAYZmp47C0t
fTQJeb+yq5W9SGuc4ZBJt79mbipuh66eX1HojZ+QdMHz0lik6HfdNMdu5/nXqAOaZJwr+9hPlL15
MyA/4wY3eG0q5yAtX7x5RUnif4l67rmtYFGdOg/2ulkbt3ZLnE0I9tJVrO5iuAYTxvSKtpRfXmBO
JAhPgBmjKdrTMKZpGW6d3p56DUMF8mCsB2gTq1kjDQ6GRGfeAj+wKHgC3fzumUojcS4lGtgxi/S5
NOvukQufsPam6B6NqjNuLRfPpD2XwXW2LOV3bOJkKEL3Fuxe1WYw+hBSJXWLhYV0h9tJVhkDCZ7Z
ZCy4HLcZR5YFpo5/g2ophgUg1x7C93ktCDocJs86ahZOxigbJb/VS7XbkKuFKhWcBYph+tKeoRtP
qnPa03KxfnkmyvOYJob13sx4NJ0pXasDqD8/fA9Qd/YAiIqwYeY4U8DQXdEG6uJOW/kchI9xPzTk
kvdJPRRtsqpmjRfZiLec929fkG7ihcsyEe5KJrYL3izrZ2G08Ja9PX4W/ab2SLPFT2be5T5Fr3/3
9Z2V7Ln+TtHJB22MZ/Qh23KNOXxwqJOAxn2ANPSvbU021PPm9gkgcHoaSxvoEEOdSxEBP7gEaT+v
kyO/eUvDf1ijTzs66ne0crcmOj1q+3K2S4SdPGmlI/nXtixQgAerSQLtMgeJT1nP3SwuiX95Vk6R
s/X1sx3M5svcagV5lI3tPQxOZh+7Kl3OxkIm8TAwEJvZhNESExCn3mS3J40aYXpk0pk81bmRnzgN
4dj0zr1DyrBe9alhnlO99M9zj04l54kkdgkA7zv7Aeuj07CRIUPnCymff9Fbie2ss/wiQe3VfnPL
7rHPerDdWgbJ16fVzE33SCD26EdjlbaUsknlR13Jb271bOfaAJcAbfBZUmP0/WR5XooIPFpvYaf5
n8L33/BGrZHJ0BuN5XY7tvmt6tf7SRufVJ91oXK6723h46NAwhb4N6ac7vQ5u8/pkaNhKD9QkPPL
mYMr4q0JatOCqDW98zJaO0vle+luz9kwujHAtH/t4usIReok1aiFpljJXjNZZST32ET/DgIDGhrd
sy3Kb3i8jFtXcYZXhp/FricsuKj2krCx3hIviOaE1qq0O1mtl94bACd3xmKiJe+yFcrId/M9ovIy
9ANlJ6uomtAT/XBQqqb3C3VnDh1mfLYZG1hv/uxbQv0Bs8RVuV26QMyGwDXT+TEY8tD6zgPX5MXf
PGFvBpF90zLzlZotFoCuCbd2bHZMtjJs1lYlWmORVDcSlhiagwmq5rowDwzKkaKJ7rNRTmRuOUmI
Wz7uUFw9tmCFp8Cr9lYpc/QHGx9w4Rq7pZ9SNo21uq5c45uLtg28tD9Wy9ocdTRqh5lDONb9SSRL
W5GPDZEmMsAQDTC/16cLENVBd1a6dxp48Pclxq/YUembbgCMk3eHLHz9Za3iLDAL/SxMrzjYc69/
91yNmOWqepLGWL6vq0ZxUqnGsABAjPSpHfFcBPIE1GJTJbNtnAeWqg9ZuVkGtY26jcEpNoP0sW/G
T3C/NNGpprxdiD0QCV7gQhL8auprSOfKlGzKbK87w72tOfMfeKyGhAAN4x5wzE5mk/D5qKFA91C1
lYjtUVNUBZni50i6Ix5h87g2Hc5uId6nuoNT96ncKg31qqebQpTGbR+YvbPXUIPotv7W55Dvaw/d
b1xc6qDUsB+4HdnStJvBdr4RJ0DRH69hWBZt9kplzRi1bIsSke717E9ZwpDgf4IZqTO4kfGtWvvL
DEF4K+C+u57A02cnVGbqU02mym+lN1UhFhDyylKv/CmHoT5hN/NCyshTABJN7bjT51018nezxkrW
Teq3Xlp2D/h8lxgVJZMVhpZwFoN/K5Rgp6cw6/tsGojIMMNEDhNWOLjFFte8RZzkspi8KG9BR9Kq
8YNL6mB2rRZZGafRTI0lJB3PvTWDftr5Wd/ovBLZs3QX7c6lBiaqLHPp+RA7ndT9TEsUoc/XMG02
T0ybZvjMHWGG9jZzDS5Td9v5hneiDThN0h6MI0Vj9Bz0hTzPNBCWCYQpyhkZtNot1jvnyKRQ7Q29
65NiqdOonp3OTvJh+dU2JrXoxHJ/m4diPgj8VS843mgy4ywEHwjyaPagDzSb7nPd22i7YgprlNJO
escBhv60P0DBjJEYZBmVKdYKQDhw4x5WbbXrD2+sfST66XxXuZp+M6TtsMNmBQ1j5ooQnyqNmBlu
lo4CIU3bZ2bmRrW/vZXD0Im4pKGGtOIeUZpRGSF6S9RiaCgiZAP2nr7EG6Rt634gXSA0IU12eFDU
/XYBnitFH2TnKh/LZV8/9uU4H+jl1N4sGdyS6Dv+nD2kMD2iwF1AP9RuwiCBkurCxOAhjKdh4xUn
HzgkjPrMDdrdgV1PWBYnMht0MClLLPtlXrJ4tLZHpNPe7VKYBo5Av9yvrbFHWjZGtTEklAtkP0Hd
9pbkylPU7JCYVE7JgsDxVCiQX2j+FPtEel1k/dlOHQf3gV8e141NOS19arxiKMrKSFxrOyN+qRrj
ypuoYVdJyR5uiD2SzTLDZAuzyis8zlnID4zxDG6NLfw5g+/HsBDQKNyAutXrclyYf7drh1EFEilr
KidZgbZjAHQTcpCM9rIOubdBAxqXktBwhO4m+r2CqrND10o788Bt+LI09oMGEbtDXjFFmT3Nj6m3
wQGs23iblU63Ay+3bxCevfabBfwo3HMR0GSF6EKe86A14xoI4a73hPMxEiAXlWa7fRijIW/mxtN2
haF+DtlqJjM4142vFA1wvmefyDyZOf3y8T6Ya/N69tz+nDGqAGNOVozB5ju6rUvZ1lS+zzIDPdEG
m/rQND01WuECZ1DaVPUjbJcqYAGET7VtKur9Iu1iT8DfE3E2S+hU9tVmMWjXdfnpmbMCZG+GW9cg
m7ezf+S1OcZ0+wYnzI9um0BZMPRn6yA/dHuWn17llNfz3KIQ9kGgLbdwwAaDRyiiQAcAIkkjrpSs
jtuGm4ghwV6vbeydD6Jutpd60OubMW9+sIBSUNSZPaLKWW7O1dqmXVy0+Y++abj1oSI/PeVeziwq
jLCOFWqHswqYEsdUQuLxcpbkiEXMQGcLCvfOKql1xcuDvE23gz6G1OFNgzV7drG6XxHC0V4TAuVT
FLnK+q5qe8+JLiaBj7YfAT7TsiCa2si5CmDKPCiXwu+YA+rA//QBgfJIZY5xLvATv8jBE2+b1bQf
W05QWKhSy9Y48j2okEmf26eWoT9xjM2/SjvZ7UYOxgSR8LFAIxnC5xRc0Ft1W2TT/GZQ/BG7vYcb
3GlzMDZsz11o8o/fUSS43AHUEdreFoF8Qrw9ZGlC4gV5U4CI3IPbihh2hlSOrRFAe+hH9Ssfm+bg
WbI4DP0sDtgNf1YLCuVxTT3Wx/G6GqaGPWvwzxRkqvssl+JslcEWV3PPdFva6Mmyzk/oGi7iMvDT
E9/YNxa/NPaCvNtpZeMfa2jx4X9Rn98wzf+A+tCNY4OL/N9Rn6efy/v4d8znz7/xJ+YTWH84pC4C
fgcuYB2z4L8wH0N3/3BJaPVwAJE/+JWf+d+Yj/sHdgT+iFw+Qj6Ih/8XBmQ6f9D94AAfYa2hTYVA
0P9OMP0zsuR3Emv2s/sPESYksJv/RIEMHF+26ZOmYfMNEelyQYn+Zu0AY9a4JzqdSwGoXGk2BFpN
7dAFLt8MrU9yzRjDhUns7M3+zTgK9eqqsn8UHTY6fRhPE/m8rNfedvMFpK94NtO9orjjHl+p9j55
HkWkbqf3B9ppPcrcHDMb7+mrWq0H2+bAb0KtxQl5RA3qm7eBjVDyG1oZE3Zdq7bO2ouKsskbXwz6
pW5Vwdkt3DAoicBL0qq0d9uW6bD7Yh6G/hthJZJAb/TmtXHKg8VFwmqmgUy8XLfHXV7bpjhJm3XZ
RCtZ+VxXi7mudLQByBsnr1vNZ3uFOGOF64wOS65NceWelLnVOU40PHPWV2vhlU8p3XyTCtGcKQT9
XNzvZZuSJ+mWmRdv5kg3W4JqT1du5I9eoT/CUJQCnUptj8isOygtVOdcym6Qc/siQYEU80hMVVTL
Kxxg5UqQb1ceGkLQ3xYCZRvoQUsewBn8ZNZ9523lygupHs4PIAyPWY1gJqSEAdt92x1Kc35GYW7t
SzmXoUFg3aGafzdNZPkLErE5Y+kvjp6/3GBzu8rnaXoZs4bDsr7QaUueha0KOEcz94dc0hm38fyG
a3RkqwxIGLMg9qrnRdGbuAZGeUJl+kFMLr3waTU9bv40sghozX7iV6pZ9NY6HknE4OLejvVwj+3l
rLbiGQner64u5NVGtdnFD3275T3iuEm+dc14alTXHipS+2KvsOKFzYATU7hXQhB5hGH3HnFoF1Zm
9SwAO5intA6hm/rpFq1707hbej8HncsodakInli9RiuNsZ9Xe1vZRrhs6s7E6U3SAuRThpA/smeV
XwOMDTe+nM3EwzmJex2AsqWOOYRtyCMmX/+jmEy1Z+8rPvy8X5CNr2siekc7Zxe1QFtmP1PGlztH
k4+saSyEzVrvdQHcSDRjcWgr18VlqLuh1a0YVlpn2knfsY+cC/luGMxgR8aBHTm5FuyVO//snKqh
0RjpRcrZEVYZIRMR4MxHZ7ErUN9Iy3wGIYkEdYy77tJq2UoKZDcNHauuKDvQ6E7wzeXJcFo80TWV
InXKRNCSFjAKYi2l9uKsKRQGU9kp7x3cxoJQfgy+w/dp86LSAGMF2rxEk/fgldjkIBqRTl25ruSN
n+CmY8vetF+ddJH9Kh//I/Hsvp7FQ6m4FVHaagez0qfzaqjZe6ztSty7iDNbeFQc4IKq9h2rDqO9
l3pjZCBNfcIQISOpG1u2LxDYn9opG5potST/Gg9WtYXpLH8Q0W1FeqrUPZFgBtMWjwWIUG2E/rKs
n2i/dT3JPHs9TbJoD5QGrDOdtTxaxBKzQqPl47slH28kgJ1cKfq4MnwyO3eZpvwX1HHAuzYHXMXk
KYn51vSd8W2EoFMmveb5tjNUo9OfFTSEwzDQ5L1mAl12/GTVjM2yRNSDv/a9xImDSJP1C20yJL3Y
8AOI3koYnOo9MARwtL+9LoYdPHsFdHRdau+8Ui8meh4AU1D6hjByZjH7Fpl/FQ+1WV6BaH2mo49k
0hTFcwMvTM+2cIobc1iVETbTRkeZ0Rj3fZN+69HvEZQUWMG1sOvuZARyh9RBXaupEGfYXO2xskfv
3WycIs6qgJ2xCQbkTlnOa4wryEzSriW4tV51xH8rWFoqkSBANrLto1Tm67S7TtPZmS5vbUW63EOz
KWvHHrkgaKvzvVer+zq3i6RYx8Ns6LlJJAkht3Se+eGauu0DltC3duqcA4GJwY/BHB8wzeQzHWsW
Eh5fvrrwrGGh61pCf8TRrpHeVpNhEZhnCPkr7WwsNprUrgAS850PJBm3mMIT0S1FuGZ+RgSQwXkA
hFFgDL7bNF3drEVQhu06eUy9i4marOTVAmhNpG1m+zxA8YL3y4+CEh8ZgoD9epm3fEq7KRPzIvTP
K8AEmIFOltZRUrYXuihBwsyYzxQMmnhwOnRKNlJ9frbg0C/LnrSd4IiaK6WBYNER0AbNjxXHVaJr
FoGjBkn0Yqz6uGw6kq+o9BifgqIMYsuv1rinxiweZX8MtICdUhO/lt77BuPfJVswTzt9ZKemL3pD
UGGjIW+XHFSzWU5a1X+qarupZToRNIced5sBFkgoau9MJpNrkjm6BESC/ohC6seNDsWDRkMI60RL
KTHdMXTHVdhbfH7mqWKPQ2PNede7yIgvKBA8FpI6+d0kBeKKmO4UcLYlecaa11CspXHNMzDux8Jm
/a+qX5NbB7tFbN8z+GoUOQFnWbk66U3aGSn7ccnRj0z3Ax3GHGEyG+7TykyjnM32dibPjMvdpGJJ
z97oMfolgv6nLYt6VzsMDGqxXxo08VFTjf1z7fOlNvgYhNmL/IVTAhUE/XpoE3DjeSPNzljfywdY
MnHB5LZrkkX4NXjV96lJ9ZjDFA8NbeYv/tpxYUjrsShcNryMzb1cfM51t6g/TNCwqDGpriJIkuwi
5WH+IOh8ByDbXJOvNyek6gAgWuvHiAICcMn1wvlSkjsjRQTl7v3nUTe3+8oa6Z1vAZXdMPcmZPBz
Jfj22ejKN177St6Qcu4/sT3xdy0MLcOlwqFeoJLqIHuYxnq+dzCbv3ml++i4Lmh7nd1e4ikO1uRn
VrTkpUigzfhFw5HZ3wKnmiPSsAai/PzE3lIccQQ0IoOZ1Ew/IqEcYeEqws6yzvykv6h14pXPGfjX
6O6UscmDvi3ewVsc//tcjfrbpC8/MHvLu023tDJRKlcH2qmsO6dxVWJsiPs5WYUEuMtBpE0VXBIT
sIkLvTn3kODnGSWbjupUaYwYpkASb4/1r3GwfDDRscz4THELdWjaBncvhOHwytBITubEGGz03FNH
Ea+Z9Yi8AGGp1K9xIZevI0zHB6XLp3rO0y0uu5xK38z6rN0R0bhbmD+MrNSaaIObpd2tmJajmDuA
/aKi4jpenHX5odd+HYtuGh9Rz/VHZP3ejaIwdx+07j37OgunJ71YcR0sB3wNJY+zq7zPNPOaKDdH
7y6QTvHioDi5MUiViImtqhOnIOJOEISEwgejSNJJqzsPlj3QSs+v4nap8OOEeto5oSfFlMUb2qYm
Vsu43rWUlu3JMCLrz5vlzsCjn5ByMO7l4Gr70inTBmtTXbxwmlUvXHHTaz0v+mNVyvSgl15x1J2Z
iTft3RMouganoKHtxbs/18+ZWZTrFSFkTRhs+XAKNPiyMNfnKqG+KTiZ/aCiHCMOnUJ2K2JXZSRy
6ePwILdFvuj+RnycQIvtj11w1dEKeEdD5/CNfHpqiLyxK4mS6cnkaxzoWqar7TmgOZHFHznZ/JQZ
nLAg6jY2yC0QlkuVo1hVUpS8D1dkQBCk4SP7+EZo9ua+ZpUGgqr8hZsVd3zAizgsMlwHd8kSu7Ld
W9eq8jflza7GsDI91lu7GjFSNe2mbpfiLW2cdjekPladZlvqI6pfPS79MkOIalcawOMFodLTJX1Q
/KcHKKvlNDTBI2QRErq2nz7apqXEIPfKnSu37Arpq8swr3oZykY1T0Y+0wiqe+Z+9pvqGnVMv1sb
ic4u66kB1rZ6DJ1BOLvZaOeH2nbwRjhbinNYFVWiSmO6btptCm2U1ocJeeW9KZArnX2vHLo7DPuL
EwfZovfQfwQKmAwLjcgD+CUkzKYpxk/GzQIQPKy8frYfO5m5FaTftHa+h+i0DPIG5pmad0wf2JIi
d8R/WdMYMIBw5JyjNDrSdoP68iBz13kx/aKZ4o2qbu9A8YIwPig2TGNdK9PsugAJQ3ZOAnwJXJVB
D5uTEhHJpTOnD47dayU1cZjGwDgvvWQXMHptv2E5ipVctRPSSnFEoVDGk7SKa0GFDw72yfvVDEBl
vwXBQwFSvF8a8TRWhAC+GQY+wwb270byPob+uG0OrTO+/7PzRXZwp4YR3JBQlT0x8M9bCWFfuJzO
CdlU1W40x+1dZ7C+mrEcQGzWt50n9H3Hlz19CY2FKMRrvtjNGbzQOW0C1YLZ2CJ2csNC5UvyeULi
BvVnF92xTqLrfqmUEQ1D2d3agH0xKbI2/BjuLrksQbS1Rplk3HUM5/2aLOYgk6n2jppoVYzNVp1l
VgS7ASP4u2Mv9qGpBhGmFSdT3ZGD6RVdvi8yC8dJ5/jXVtG4FyFhPpMtp6l9bdo4zPIAAfVwp/hO
wi9lszDN9dAbdc8ohRWTYgB/CZG1zAnPDfrvYHGSfq3Yb3goiaMqCxqhkQonQc01TtZW9X1kpg+7
wGsOWpFa5A5xk7Sz2/pYpOUYabq2YkK2rB15pg2x6p5296WYRuR+mJaqvlmqqY0o4qNc6Us/XVOG
/BN5qX2TpiQmEjmG7bDTeHdHDv5JlBG9YBTyDjXGuEoqLp15fcilHtyqJauwuBfugeYoJzFrXDL6
2HWnQjfufZ+YsXEEDY4mkb2PXluSLHVxUAij928rDUJgafQqMerURlwSWG8ZhD86FLJ6oqbImzeU
p289zsSQLsm97ZDoE3ZCfZKXNh78Qt9gsQgaM1g8aa1zgAKXNqujFSImLGmBjN2tfkfEm1+6DTA6
tcur8FkiMj9et/6zLevXLx14bU56l0z0PXbhYlkJDjOT+KkgPZXF6LwjD6UFPtPdiJnZ0COENKDD
A0b6i/6gv+7csuVpGT3YmcrDQmcX1zXeCLi4EXstMm5i0JTQ1e0ombdLXUG4XeCfxR/FMej7Otlm
tcEE+vrPuWVFK2WpDo2NfmdGCvRQSg9EQAw/ZL7Ik9cU5IP4lLugbYpxCIijL1zMdaZWnUyvUQ9f
ivWs6D/Y1xjF1hZ5rr2VzbGdBPm5mRrXFyVTnPZqvrGwJjwzSj0VGpmR3iC9q9y15qhfNgbHLj+m
89aPyD+0AWfI9D0w+pvZWK0wL81nxEzwDsq2d8KFAZuR0r3QDNeE1iU4DS+BimB0nCcCdxy428pE
x5rT5NS+oaEeD+uYPw6u8QsBHvMf3kbYPdGSk2S+WblBDrlq7c+RHLVYzwYrFlrzvJBx/UsI/Bu7
jDgbaqIEaiIiFCZkk25z9lcJsN1lpYELyU+/K6ocsJAoNQBQrPOZ8AZkQ7WfpsBORKPuMP6vAL60
1bDjLM6+mqzg3HJgyVBYTodcRiEcuqTZSY03oUlcvRpOWCBCNFTZwqqTxnxUwrupSgeVhmszWBuV
Bpy9VYURYvCv20SRRzYmk56LW5PMySP/hz+qWv8XwZ1nSrE5PPwiPwVCr06rw+WKM+xHWomp31fI
cJPFhZr2UOFjMVlO5IXh6dSN54ErCXpK4ugxL1igaLNoDSZCVAxXXd4JprzCcPamwyT8216A21XN
SGGng6f675m/nRYe+Kgm5gI/pXaDBJtZp3Z6wr29kzCU3P3lQsBksYR9oMPuMupHTKZUjNv99ZCp
Byy9n2jTeeKRGyfB0j70tiCJq1k9LLeQT96/PAre1mh3s2m/FIY9XkkaKuMZJjbKaqvd57qALu4a
47CULGeDM43HVmY6yAWkpl45n3/5GMp0LqK8W79XGQycSQ4scaxDEZbS+kgdZTzOvlPF7rLOQ/Rl
b3BGTz1y9pmh6zpo1/V+Og09YBQJgZGRavYNEnYNnIUIwGTQCdgL3PbGlvUYpZuF/cQs5mBKvMy4
WI512rx77kcDLdquKlbxPhroCBwUik1cadv2ozLzdEEnV2nvndsMd55ea4eSC28ISa1aDj5JVNde
xYrkBX6Zx0uRnQbNzhI0OusHcxavViaa96I0/Lsvi8Um8+kH3Nev3zaLINfGE2Kt4GFbsLc7BYF0
0V9WCxO3wXY7LH4H5/SX1SKQloi3LXB3v/0WboULRJhFO0TFhrmoELT92Xqq3ZK46ajfzosiVU9r
5nz7y3yRwSsdeA/W5MuBMQf+MyISTvi8NR8zAhci3KboeMb0vVkuhSZN6iNIuVgyapZ07Wo2GWqu
v3wZvVR4ru1ALrsvc8ZQFu50slvOn9CVuij3/+bTqAg7Rx65lYx3cyfo7XC74XkQdn+FPddXYd55
EHQTgXr7VZQpAQil8eZ2Czkyc+HoxIsT2Bb7RE+9TJVEiPMfnR0eT08Pwz3LPel4xfUmhBggPC2C
h4cpY2JaZ3pQTdlIrvnLJMQp8/Y3y0c1lfIANdmFf/d9ZFqtIuLtl0dnEhLwSa+EG7KGIbwzteAZ
UjL7dBBXZXGbpdkSg6mh28L/gMqMF+1PE4g3XtpsTa5oRtC/O0GgCEisYqzf6Kk6CaLDcZlO8z4r
0v4BO6/5UhIXucSOzYG9DY5xP5JLTDTEX14RzrLuvsYl9fLbL0I01UT2KYKmYdXkSyU0/VansnFv
kgcUsLyO1gM+Tu/8H50kkkSyR2hMwNDFnHhLUckOdAE5fmsyM+Z5/O+GEmsIsvIWhB+X4L8ZSgbR
4J2WQ1bGSzXeQ4ba1AnjQk8sYKgnffOyU2lzVLZ1vv76MpugqGdQ21wqPUA6hts8wLgGjVygdHfh
ueeLajYjVYPLHsUayw4BLCRA4FScfZ1o2OZqSBfvqGZdJmJ0q2tUe2h7Ks/Qr7utm7+RTwzj7C7k
MuXabEfuYH+5/GCDq17cOuvsH5rcQO2vNrGfR4Q/lqgwBmnDLG++7Cugt9hvib180pnvroeun3cT
aUoH4EwPlEbLzyvaot9GlgUuI8rE2Nxg9PqhKcNIOJzSg5s7pCtfXC2B4tWwSjNPit460lDi37eL
uxxnpJQnV/MIGnXTOrYlW8fExBiBNw+nMQ+mmy+zi+8GH62/GIn6L/bObDtuI8uiv9I/AC/MQPRb
5zyQyUF0ktILVooyMU8BIDB8fW/QdpdIqqXleq56cHkghQQyEMO95+wTjPom8ccLAoRoadqgSVE4
UFY0AuSNtRzPWmwBdpL46V7NMBoGp21ENsTyO0dMmRYjHBcfsxbAq9VsA4DPUbKX1Sf5Oc4Q1nFU
mHajHNyJhazpbn2vpA5MfG+2+s4oM0YsNsBMaV9jbkivNA/dhEP75l+OGSP1EXaW08lJJ/69Htw1
1jDe9EB1F6ZKz6Ixn6yQyZq8pXVsW9OKSslFFNJdYH/BfNZHSENmY03haeXGNFJ712OIscPkfvIr
jgq2A0Or06dFGE43Fs7ORZbUj1VTJ7du2AHwgG1d1+1WTbb68n8eHEs3dHIh2SEPb4w4uUjqu76r
7wjoymBDlT5LuzEfBKNMu/EtTFc4Z6M9Ubfmla20b7bmddfYFCE9MP/jcp0w6pDN9tT2qAMhe1yp
qkK3ndWPr73Y/5gVftG25jT20671/xARVBZvvQqvv/JX29rQxW9I5hyg8x4dcEiZ/2pbG/ZvvmG7
ujMzHYXu0lD+u23t/abPv+UjhH/9L99ZF4zfLJNaGn8cHRRh+P+ka22+NqW/sy5g1XH4XHPTXOdE
/IEqmdf404bU7QGsV5DXXLoybZ5xpnfoMx85fvkkFrEzbKduS38Z4uUj/DB8RmlR5c0Dh/J2knCM
LEj1GfGnVZ8sPUX+kf+JIi4zJjV3joxGt6x6ylcbmyyxHBOzGGm99r2GLdYxzVztcTXnDfrJCb9h
W10X2ZgU9BFjBDbCr4orB6jggSxjpe/ZKYzXox0ED4lVVwDT3CetKdW2L5WHtx/dK+Kk6irJkXXn
yYCa3XFS8yFC+1cs46hDty7yHqm8L5VYgwXHFpDJCdmtm7nD/YQp/aJXJgW6om3UNfl0mPXNaA7G
ljRjmGEsNjvbYlAIj5TM/JUjynjv5mHtnYRoVbJsRp00EQ2VKY2jsaVQiDB2oc2JZlFup7sqkP0m
maTHjKcV/MHYXNk45iqgg+oEHJj60bjviYxU27Klghc1DcIwmqFALppwnGjc5JLZsFZPcK7HczCV
aP1lWPP2DyUAWkzUDjeKAb4zn4gIrK96x8i2jelKkCypWrthVRvIROVVT97EDFSDj4ewgSJhnFKt
dIPGO4tkHK7o7omGbqFdt5uoQd6Ewsaw6RbSsryjCrY2W63IUcqhU3RLBzuH4gwL7ThJtKWjwGot
SDCU5Qq9LeYSV+U7sL9sfkPV+Ruz7/t139Iagg2pws1otjoPOqxYxQxK7S9eEOuXCaDrJnV4Gzdp
EKN+LezxkhPQam7QiTrbrhyqT0YhoyMbn+yp1KHNBLqiuVFpYUt6SxTqK1N6N4C35apjmz7rCUgb
mKV4DBpjMBQd34xSIY2HdeRJcTM4NciqQHLyx9mHAIKdwIJWcPrJzSwQYE7UZd/0RCv3NAPMfZvD
S3MdL/jC2wCNi3wJ8TXIFXussWlVug3b2nwIsrjb90hbN2A40HCIImg+4dx9Rp6ordTIOkk6IcVg
3oB4T13MojuLN08sQ9c3rnI3sw9p5CBJRxKzVU3kBguHGGcD1bIZLhoz1yw03/UDjDp5qn19+pq1
ebCCqj+e6Ujmu2CCMbnUEAAmC6qhFsUKrbkZy6E41Q7KrEVLEXleL2POFzBaVkYUlL+7IfXVXhPF
HohS+NjWM1AN9292n9p0D5oJvBc6km1bAtGUXmB3C8dO9TsnqrvlCDRTbMrCNklOcwIjQHEA+wBP
QnUj80DAaNazPwojHfe1IChymKGo2DQE0r/2OdFje0UAQL90IN/s5swLpMjmhcLUI9UCh8NpKIaV
UKYn0xUmWr5HTDZ1VHXubd+AROKyQNe78T9irjeBzJdveVysYiwy8XP7vTTL9LBK/kzMdR+V3/74
Lwxrl+LbD37xr8XRM34zTCx8OPUQab1KsP728fGfiDK3dUqAFLM91r+/lkbb/I3fMIA44wcBvzwH
vv3l6rP542xHN7BwzmHN/0DNZekzu/i7dRE8LGsvlGU+A5/rQ6RtLcOOpoMod5rXwMoZo/KTSOFi
kQyH4Sc2naceSfV1plVUH7rqKQsdba/33sksOwBc+RSl9Jnt/E4AzbrNOv3sBHoYzw62ZFPavb+a
Os3aS8K/ljbC1w0TLe9G450q6OALczBu0TbIi7Dya7pE15bWb4O2ClatREnS9Tl1c2bPhZLxS6d3
8SnnOS4R5GKTKgAA6Ro74cFh4FM4PcL5uHWNxloI2V9AFc4SWfgzNlBI2cYvTUa7NrfIE/NK/+RZ
A6ILj25ZWLyItKD+p+4DvOoLGzgVgQjX3Tjd2jSt9JCfkgmRqVF8GSvENASVPTtteoAw9MyChDO/
2dBnz5Yyj6zHoCZ8TNLR7fVGrMsmQPSp+SejtZ5SlV08HZOQHvb3ukyv5yfQ5jim7DR7SYgKYNmj
bWxlY7myWL3RTzB7ql6BtevvfU44+GTckK2veO6DVGyNyN6F4XhMO7PcT1kWL7W+4cGgILad+GBG
YMCGdHhwo/G+r+ynyEoP4ZBdZJ1cysk5eQAH3IVrN2ubG+qR7pTteGtnfFeoZTa14Fyr2elhstFB
4UNnxjZDeC4lD4oU5oB+q5x9FTrnsFSwDdKwz7S0S9ehNj/LKL90GCoX+jgRSdMjop6vhUSIvGCU
WJwUb1uz34LuOGLuYcJW+rHyEGGrNHqxMn7MMeJrkJRHky9n55fA3ihg14uS7cAUEC+WtS4sLGGh
Vm64EHupBNKpDRfQSQ7lSFifXUPfd4YHoEWrYSxoLUQY0YMyvhQK01dmDs9+OR1ZWOJlEiEpSmvv
KR70r35t3QiAhksXNysr9m5yOon+Qj1MtbOL4woQlbR2IRSmhab7+IJa0CtdNx1dWHtrxNXaUliG
haeHkTAgK0dZmFswDvQzSZXPwqLEkg8cbtowOxieeqhl92AP2UtOwvJSd8t2he7iAUo49JK4xUxm
lmI9uWwoDSOOaXnz3I3CZT9mPyEmpldoO6fKsb1NO/8e97kg85yhaLlPsSfHnTswHDVjOFGNqb4Q
9iSWXhLhG9QChUifYZcNITWl2naoudIYqb1RHerSUfsmp8Y7KE27SaMxW9dTld8UWjVu9ChT8Atr
apVaZj1jFfoykgVzZfgpbv/FANjThv0AG28l8hqRPAExF9IoqV4DY8ncLXuu4kzf6IzUy6UHaEMw
AikSs0JCMC3SL9IaFfLBbD1EWM8Q66+qdpTr2gbNsJIAyOk1DzI8+OwiF65XnzItui1KxCu9Zp9B
qoUgnxwHkZFzGYpRPhfQoHkrkwjCWL3wkVotqrlwmM89SOQXs4+MYnlYMPxpvT+j66wWTZ1XdG3w
BA2mgfoJnRafIoA7xTDE0qevBtP2b2wdGNxgMujG1HvyNPfUmXW/D5R8gYxxtN308N2i8wNV7swa
fzuLC5NCKrZ+xB4cs96xyOPEBbTTpyWqJ21OtqxJMfSHU+zU11MATvjnV2Pl+XC1OZreQsQImvA9
252+Xle4o1fsQl71FbuZA1L9CN8FE/rPr/Q2XBXNMvFMFoU1LqajaX5dvb6TGveUkq0kqEqEd+lF
zIDPeTpOjH5cWs2iKff8nf4LQMJ7k/vrNZHmupw7kUV5755laBGa6zdBsRtbJ0Ldoh5K+tRLzaJE
ojlAa7nfLJuOsmF2+/ntWm8DC/+6X2DyuofL0YARwZP/7n4rcn0mFLzFrslpDCVl7t+iasP70ehH
cFzpThfDc4+jfpP2Crc3La+VFIgm5Wx/YYccFtOxCwH2TJazEyKnNt1xpvP7Y+8yffuuScscF2hd
JteFKzc5xrUhD8+6E7GnH+xT52fAsMtSbB0HBTEoHpdiLtPDz+/0B0PIQj5uOkR36Bx830UqmLQh
8xLw4A4dy8Yu9VtdTLf5RBv6F9f50RO1DWveWtGdoNDw9omK3iCizZ/HKr3mfTNgtDZiItDB6SwK
V2Ab9dPrlsriXabGW/Q9+V0UsobaU/hSK+bleauSpGwgDHM4EnWIlq7vHiCOniyptpHPdA//LF+G
YeRu68EcnkLHHLec8bBixmN87FC838OqOw9y9gabsX1oYx80PSKjo13EL0GMQKtIYejM/YztoCXI
EMlrDrvN1AJKGSprF43OLooQz4XYipF/DsfUm1Nru+nWG2uIzCZ/tvC1L9JJx6WHLfkXD/IHM4xl
U6Oh3gs2xHmfgUGmdlnb6GZ3U2+8bicGZjaMf+5CA9j/8y+NHfb7+YXIUtYpnzQ84Zjzf//uLZAm
UnnKpcUOaNm93cQHrAS/mDBf36R3MyYkFiSJ81+F6b+7RhzVNEagNexKysibJqbhZwfT8zzTx+gx
KWQEh9S0d6iUTuDForVXACsbgkcO+199VxXoFhUaTkJ8diphEQetToNoJP/QCF8mUgzWnOfTXWZR
7E0cq6ddMzVXGaQ8jEu/+3ihFyhJwj1t2nGZUT5fGAbCzVoQ+4tXmNaPqM1tN1SQ3Mz4xSkYgnWc
XtMmAccbjkvfTdigovQYHKOi0oTfSOntPWy+iErxdPzFd/KDN5bvgsALKnJgaxzz7ZdSmNiTyzEv
dkbGQUFFebyMyVNd0J7nniOeAB21ZJWN/il3XFJWKaAsEA+DO2IsB2mx1tyi2/QBZfnWNcpVF+lP
fVKBXsK8iSXSPQUdpR366nQvzGTlSGYi8MMl4YPjmXj0Z3QHi9iLPwGdZleFQ3sptWGbRjo0BB5T
BU8CWna/FVV/H3IMXiSS8WlXs37fVdgENJu4mCATc9/4DBdZXf/8If3gJWHNmP9HFASnt3fPqKcu
RoyBKna9X6zY4mAp6fk4NnWeoAp/8Y0Y7xJIXlcLypn4fh08Of6Hd7K2LXJj7K7YIXMuABs25Qo4
1AEH2w6sbIxnlyE5UWlZKJNpKknYAYbZNWgx2Idl4NKoEhUeelWvhTuhis5QGhWj/7VJjSuwAzfk
STbLiE7V7B63VlbVPGN4uR+y8Zh782LMMAut9IKSnl0qCvVk0q/rroBrXBInH7dr1RLY1/KVvh4v
J3uwaIbxg0KmtGhQuiYo+jZV0EGxowO8H/zh9vUQFBQk0fdtWiLc7x/iloOkj3lhOdUc9ZypJ6Qh
hD9mC4qU6sFM0ahr8cGam3CG16HDRuU8/42W828AyjAgq05tDFs26/k1agYHMVb/4IbzAcJJiVZz
K22Z1eyWiAcGJEZByKv4aak5TzUaCGzqQX0lnOFZtoQCdjzgJIuvY4szixjYituZ/ZRE6h6oH9QK
JDGEv0BvSA5TDmMEmyjHnzY7cCje5gErC2RJBiZvh0uDLDOcL1HTF4fUcE6qUSsLDf5yPhjR+iA5
tpbl0Wdnn7X2kylRvvxi5P7g9Wav4zgCkg4jSn+3TmajldQmru1d443PRaPuG511T3HMQk6brOb9
1+tRu2yFsYFIzno4v/NF1G7GvukXdcKv1Tmy/bZI1iIVK19Jy1tlbQjQ0fQLlBPduEMuonFAS+EN
hMj46yILn2vUxteVhME5hayL6PnFVcFcvpw862RqzDFJO57JakCFJRG3unrcLYcQxVXms7MOORiy
HkZIq/EKs832ku6hVcyg0mzvpc+RVACswS18bzsddk1q3+tYptaq7qcjoPUHZK20TVHYLpxyfHYb
sAmyau89Tgc7oklPikWEQ2b3AM3ldt7Nt2jF/lxf/9N3+kXfCT6ozZ7t/7dLXhOAcXmOuuaPtm3e
lNj+/M2/Smyu+I1V3DUMxrDFJkWwoP+FyvJmR6WLBZI50p07U8b3RTb2GBYsNs/ROW2YDPt/Fdmg
o8HSRXnlCoMK3D8ptH18vQxvbmU5BtM2n+7dyiCs0dWQFVTo+7KXqAzFViO8B+QKVO/vns4PjoI/
uhKnJV5hTjBAH95dKSvswp4GgyuZrLS5Xn2pihLiahB1y39+Ja4hKB/iBQU7+nZHELYaIWxVWu3a
PiV9p9NvGpVz+EZ4/Y8v5Fu+SZ+Qy6FnfrdXU15miFJOFcK69CXN0hcgSi8J///vXIZjguHxjX/4
jlqiSRuKRBXNbWpCgqzpBV0HSjoD880/v5RLy9VnS+X5xvvzeliRCVbCqt2pIIcIjphvEZSmfyWL
5Bc39XFLwgGddqjJ90Qd+f0+11O5r7UC63g0k7NoDdzTZDkb2niuFMfEn9/WvEi83VRzMYtii0cd
QuAreTsiNHCYvJtltROAxVceh9hd4lMFKbX4os+1vdiWhMGMQfvvPE/2QZYAb+iScPv2wkBvOzOL
imoHvxvAjuRE5AgNq2LC3/38HufB9uEeHc9kVqAewVv99lJTl3QjKr5qp3UghPKuAhRt6sGnn1/l
B2+xTwvt/67ClPX9EYgaBZWcLuMqaKePphzOKmdzUMh/79F9d6V3j65P86hUBVci1nikBJBcJogl
bG1+9XoZH1oNgqgvk/O+jgZRfDiKA0gIwBE06a7F7bxwaGUvWlA0KJLspzr2tJ1mVWqBWtDcOCTr
LEPZ/uLUB5f7w7eHk4NIPAH0zsYu/26ElrgyyGeiOVgps1whXqZcRkF/uJ3sfFyLQId1JKRB1dtx
djoxV6sks8TaqiF6qRoPFNphb1j7A1tRWRb9M1QvoCVJYO05Ns3Aw/RlpBCxDydDXSMGJr+imjBF
mIJmRVnxI6Rm5Ws9ZRPcsWghO6/zu1EK8zH1KODT/kfdm8N663Oq3eBKMJeOhdj2Ca9U6g0uhcyx
0/JFWgz+CiqXvW9bAMmAFIt1iw/vU6sl9oF6Sv8MSZr+AK7ag3KpcIyJXR57v6FvH3nI9miMZPrX
JJ1Raw2fRzOFfckDbhrqR7UpRVjdhCb4ptaxKQMpawbkkXIi0MpCqtm6gaw2NRYWJLU0MEh40ZYk
heaQmJg788RrMUwVKGln6FEUwotzXVYhUDVsIcHEtkusYNbBzkHHJXIqjwaEvZWf1/GW5pMGmkw3
H8kHdI5DaCRoesuMvXKK4KCxqs+1m5uPAfdOegj8ps9VbncTn0mBXYu8im2fZREKvBhcG54dgbTZ
uUE2e/S1Jr/TtLj9EvBojlFSVzdul7zoBt9pl7jmY+7HL0PTB584pJf7fp6dkSWA/qP2nm5kpiOp
cARc7VsUGsM9IS72nkWFmqvK461C7TvLSuIIx0dXHHBT+Bbw+TA+hVYlbhJC2V9cTRgno0x4iF3m
FCsTGZ4PPIA3L2tC+wAeHvYhdnSiiHkIQRcleMmwuOV1FT5gCeWWQi9Ov5CnwSpfc0oOnAgZddaq
clqWk3SzbVyYeoU1TFVi5ZJ0AWO50sTaNBSIuIIoTkoQGDmuCM6aHn3S2R5gh+UvJo7jA/c4rouW
yRuqBBwGevznkpf7AU8+48eROvpgaTscBGDlqXLTDbm4Iv6L3psw+QraAO45gsgKuQnJPdoSpYI4
N5xjVpWtT7R3bFZZ+P/+FtEuohEn60kuaUkHUlswuckF6J62EQXvkeuVcK9jfNlbOIXDfS+Feprk
lG5RfrYZ6kZpxoTCWs60nhKAbgtS/RCbuENqfJ0ETiVz4t2y4YAbq6x3mt8V3rfPYWI7R2/MmMaH
Wckv6VQeXH3GfhNQri1JBbEPKFXTL3Vogk+cSY9yoCKXyuQFF524orZuHfggxsYIkQpqY4PEJiJe
5YQBeuaSUmtINL6hzmL17axZFuNLdDRoLD7hKOvSFezw6A/iDJ3Z208IkhtBPrKN7qlqRrW18jIn
gwRnNGYKv3htzzXBzIbSWkIsELpgeP2j7aSHcgZaQG3u2lJ97aKRqllBAGUXgD1gNfbuXkmXRsHH
ItBXXSvSy/AW8Z7bqBsWZuWlj75RTUdKzJt8ol0bThSflrQgyfRKiZpZIHxhUDMrDrcR3rlVAdz/
xmJfu6k13vq0y0aUTBX1ySYZ15Nkdsv7FuLjvPRXNvdt5sklBpZ34/eJc8mGxr+zVGuciLA0HhJy
Gw9Dx4hKmVC/dIJ2qj63QVXB7aP94DXK/VrctJQEnhtNktwSNsw5kZ36d4ZL8Rje9AW3n7+SkvnD
jTTvDkT/DN+TIwAEMsAXDtbVu6BM5ZXRd8xkr5u9Tsh6m+l0fpIRLU9OTurK7bm0LEsJJ8Nvl/Tq
++fIKfZVgWwsBOjOCEYMJuPsxqIlvIl6y+dLyKsb9MZs7UuzPEK/YjD1dYSTJzfsZerxdGKI+HCr
OmP9Ouv2Ufy5TX3jD71ntlLzGHFoEJ9SyE2nxBnCjUIVyxzHZmahaa1zSkJngySYXOFS4me1JmbE
tgReOLnl7/HAE5q8oFgNukcAuNb0y45vOFlkugQRymrwoGjKUe8oikMwdfld0zH3aCGzRy946VMg
CCslym5jobuipQCYFOus/lUYXYuBkx5IWnY3Ptk9O/QsMDUj2gWgQrRrBBY3VmypJy1JkNoMUXsd
JNNjrFv9I75zajhjGW/tyXB2E0l86yIisoz8quA2Sz97tcxXsRW9lMjC8UfHv/M+n6XSwx0IJW0d
hZAKYaVW4NEbcpbKMdwyuX/VnBJgpMeih9Hb3mtxlJ3rgplXUuA/67lvPGDcqsolVVkCHF4nWVrQ
1WbiO9hw/EM045KsxbqNGxtWeLfLTceW2yISC9OIKgqWjUgAlmQZk1nCObNmiCQiXxrkwewLMIli
4VcejI5UolYbVY1WMKtwzxGnUKOBd4K+BtOUm783uZkT5WPlB8y9erUs/a4+WFnTrTojJxlrFZC8
5rnHsTeHfGLxyahSulTbCOA2gRqv9DSJtK1Nnlt0gCtrqYFKdKD8g6062pGB2wFlAIgvZOcCFJXe
SzMmETY6leZ/VA4qcSMOPQptXmUssfhT4bJqR1/XdJXwxAH4BQ7fUuK6LVwPNkCCYbZbUqlO1m0V
SZvOUofdkLmn+eKnegrvbsg+9YkFRr0yXGqF7O9tBCBz17iYBRc4cL7afrerkgQ8zwhiBLxitDHn
VjMTh7qjwKRdGxblllXrobYi2Gbc8p6a1qJMGszjmd/uzLprySQKLojC0rWHAXltoiMGtlgbT3lr
DqeONRo2S0h8HQKsjhJxZk0nXtfwOcw8oyNGiOJT5mGTTDJN28eDo/sbL8yZ32yX6Rs7cbfkwGb3
i54cBaj33PAuRYSSL31E5duf7/GtD5vReUNsmJYD6Amk9vtTYDXEJUryLt1FeW4fcBnkLyWMP0hl
LaqInAoZW6sMtluCK81oTwo5Hh6sqLpBnG8Cvc2xn5TFwTdrrH+kwS6auELylsGuONpmTBkNpSrE
UKQHrarjatFSXd+F6B621sBJaW17c4APXd6L5doTaVP8Zetrhnc3BmhdF2QyZGc9jpMvr3NgUaCz
XfYY3n7V+Xwtjb85Vgn2ET4nKkRNJqrKdwcenLXg+Ro929VsJvD29oquXKejqJTsmV7huaOlgSg0
J/ZYqaAcyuTnHFuStmMk9L86N7/l9FOkmT/PLGX2KBhRe3hXc/CAPTIf8Hlkbpw7fTzKlPUFLOOl
yLr7AP/B5uej4cNBncGAyosrGZxN8BC+PfE1tnLysK+ynarZkBYBTQujYGtCY6c8EjpZ7n9+PeNH
o0/3HCTR5NtbhD68vWAh2eyhRMiYXGsEtMyYQPuaQkG2ZGARCkj2X8NYcx2/v31dgvtyMlzSK5HC
YGPUlkGaOUiIwBEPzd8F0efhv38MGvtwzsZn5PomBWneEJ7Lu+fRwgxwq9iIdzAt462jheWxApvz
i3fwQ8WCq1CoMF3Ls02a7u/Og13cKagxZbxzbXauOBu0ZVGh5a5NmFI4GUtrMRKeeYqAhz39/Asw
P56H2R+A56dlRGuPGvLbL4C4MBKi4UfsbJCYwS4j3+pKCwLxJe/Yl8K1csYbQejjGQnwORVj/aJV
zkz/UE64bEsafvNkh76nzjofnzjEsw1oAQm5IhTgAIrmG5KUoN1rAeagPysu/6lX/6peTRWNuen/
r1ef/uj/6zOI1zel6j9/6V9qUJ9p3/fmSuNfos+/S9XiN8/VTdulMuHDonARp/ytB3V+Y7XwHaon
nmH5rkeh5u9StQ78T1iYJOjbzOlN/0gT+mFemBtAnoPuRmdycN+rewzl1krXw3JP/CJOqLQIIXLK
vjpNGU247x7ND4rVHyY9ruWLWVJAQct4DbH4vsylGl2bAGgVe8/qjdOkRuOUdJY4jzyBq7qGu/Tz
63143WkAQEeEoMjrLj7MeVKzTA+vPNfLOdwhz6zIX0sGdtvtQNGGDp9rra2BHWMPw+Xh5xf/sKQQ
mEFR3mbGpUCKsvft+15rOtCARhb7id3VNywmlIUyQ/lXozEN96jyxJld9q9u+QeP2OFp0XOc51Nv
HjbfP+K2aRPZ+16+ZyEbbtMsar/Rl5zNHTEI/lCHYvjz2/xwQddgkHI5Ri8SsfdF4ETHtY4PWOwi
LSiPnl+xN4lmRr1vaV8sWrGff34948NzpXeDwIelQvBwP0g5xsbQpzAY1A5vBATGDkOHeTNNtU4x
sbfZD5EFZxCgVdgA1VLjvlZOcS6qyuuXkZtOHOa8xrtvRxNBoFROBxWyiporYxDD02j6vxgFjveD
z0u/nnff5tvkZZ9Xvu/kLUUu2EznbbfDsRTaDxqHjeDYhJleb8KSnVxew/06EFE+ZvgcWsd44B0c
7zXBbgC1p+se2IxZ+xymyCW0Ggndyc0YS03AiTMnZx7WM1GcB0UERr4upDJOuanzHOrUgU/b4b9l
Hy5jE1OuOfmbyhmME45ITa47T2eZJQz5ntIYAQ3AIiB8SQjTX31lceR3seOpNRUW6HGc74dbINaE
YMScLsSMgNAeE8I3OKtIUzLkAurvBWweeGczOCAyjD8YpZjBOYTEyXDd2hD579Bj9lcFGlLSmJ0E
AS9idVAX80SAQYT3dFDNcKv1lGlFWgNkGIK6+twlJuReqVt7F9BWvQSGUH32c0vd6hwE6MnXgAoI
cUpIADSkcyHue7gvZWaYC+xHFSiGdrjXas14ALHhr+IpdqBqOCbGj1EM2Klbs0OqbJQIDQNnuO9s
yZ1WKaeDHKEEUeQFoR8mGaf4bPyeckbHc/Qn0jfIdTQeOsGXNlGvOEPidS6uRqkwDtmK1xZAiQ0H
4RYi3KBRv3wtav05VqMktDpQyHHfXcfp0HzLEronnJi4WXPEcrptepWBhpBEaqEqDuJ8n9YglluQ
DMJ/Rc5FjxGq5jM+TspdbQraZ52PNuNEFa59KRsiU6KQjMSwpmQnqD2fq4y02AVitFnqQZ9yaZO2
fpQEpxGgg+cYSuNY9SvlmjxS3m7QokPCqSgs06neqE7yJZFnbpGMmnDM6Kv5Xucz1MIPKaC8Pn97
aLHrdj5099QjCtHXoobsGKGfXn+GSMVimY96wrwxRTuNe72LvFat+lCITQcLG+jV/Hq4bUo7q2mS
IDgajeIMrZq+W6X14It72ocGVRSse2hu2gxU16mt3Qb6Dogkc/hUuQXcZZptQ6A2xB+PgOU0fqHI
YgOgrdF6nKdD0pijQ0O2u7YddYS1K+jNY3BP4JtDbbl08EQVUdcGV+Ykxs+0o/pvatRqWKxkPcS3
/aiZ/WPD44+2TYGzrTEjcJmTDohF8xVxz3pKRdoh/cEOmwegS9EsFYRpgV1wI6xsWcMG3WPYg5Lg
J9bJ8csONmW/C8Q4HNsQE7ibd+UyqqBTAWYaT7aTuksoqcYT6Ld6VUWjizJ5MG40N2rve5TZIRVZ
5Xxp7VTYjK+mt5ahiIej8jS1s0nKyFGomSXx1diKyfoJv5HORuoGUMBDEUfuqdILMSudgYDDk8r5
woe5hTOxPd4W1dR+E4jqelzFVLpXDG5xsANwhis6WY1AlOMFZ6to8Lsbmv17G4U0HWR9KQyPZLeM
Xv+uhkE3o3EtBh1gQ4bUmDpkRhj8A8yPbrhnmWMsmwFb352rBazSszYG01n12TFacc7HCAKwh4oE
LItSWByRj5+HiL1FZdMioH9MlUKl/QXrYEgCjMuEWZrpQ0JM7yMtCF4sMTrWPtCxVMaeZcGgEdB/
hKCexjJaPrhEGhBjUKwabiPcGFbuOwcnm3TxODWV8SWXmjbtp8ju/L1FnCLIGaNqho1FDiuSJ9Oy
vk6hcty1LJARiyq46rUqvJVNEu1DuO5eFIEabOUF6Ok8+8fGuckFdcmO5zTAIgHLWhnxQZSV+aXT
gq5fkqCtX1cCMKrpws8h/7zfUz3R0BD1tbHkvfSOdlBKn2K6WdwM5IejLLXNcx751aocGhIJqCb1
K5saAvlMkMLUIreC4oQ53P6aGRY/X7Fiyd+pW5vBV+H3sVxwTA3KzeSXMQzHMO2objapdpXj++PR
5QQWTK0TPo2eX+5iu/BvMJrga+eWtp5RyXQ5kun5GW01e5GqnWFTc809NRRfaw0TYY0cDRhnZGeh
PEm/GfdolPyThlvuLMG6kUYIbe+bnhGu5OBBAW7rTgyaumOkNCG4iXDQ5qHUhUVEcMacxmQK5tLa
hWC4SAR/jsLptIVCK67of1nWMssE8yBUfj6T56PJjCubfxGlBUNwsDhWuRli31Vopsz3UsndGCnm
QU5kTbOlIe5fiYqTcYK4I5srhUxaOJ+HW0IdeZcc0h62rw2HEjvS1gom+zKNCRP+6xToRR0GXI9u
CUOfyl90O/MZMTpVvX0FaFmHf+pQpZGt1nwrwM/hobckI8LEjHJBejjcNsQJUlx2YuBCI2EOEQ0h
VBWHeOSIsv3zYxkF0sptHSXsJAJNY/nyaHQe64zysBq74bZV7H1zsLUAFrNiPJi96cKC6MbcHq4p
8ZmgyKQoP/dmXUXYeBWfOs7nyhO8Jy5ZoE/z7u26yhpWizmUBAh1FNYAOoFNKM8D6WG7hy5tknpJ
nvr4KdBK57MbGUyso9QIJagkuNUUjm/DkmGED703YRwq9cy9sifLJywH08CnDFrsAUSS9tLKWmxx
PFPQ5zOzy4k1T5zNAfwOGl3JSl6LluaVnKtg4Vz62EjPTic+STw/URKPSJ5yRpb1rvLBzeaSqepT
MH+jSWLxNXX53F2jwnjSDHC4i9acdCqNDg0IQuoxe+qzqsJ2ZsAxW8tPZFZq3SflDhnawxjeQuTf
Z6kvcLeklZigu/lhPcabMY210Pg98dktU8/uW7iMBtuNTC+ddazbAXlrWR5DSQHj2rsk4P0ve+e1
HDlybt0nwkQCSLjLv1Ce3jf7BkG2QcKbhH/6s8Dp0enpOZr5da8LKaSIJqtYBSQ+s/faRIZTg3iW
EudMturaLrqBAAk17/hPs52kE5zzdKmv+Pqb+4qF+imDK/lpMoLkbHT4cXDT8uiZ/eIYs9LbzBNR
Fnk/OvwdABRLQVKy8AJS5XUUNoV9B/Y22dpYBfemiLHbIOvdsAVqTtXQYdbucvO+lBwxBFp0LXhB
GChmRkXSuUX23Uiks/eHKjpCEyqIGW4Y8HEHjqhByu9ly1gjZ9AxyfHEdU1h0DcCsmUtYHzOw3YQ
RejquThOPewmauPoAWjUvE95iG7TRhFULyWOm05eQV8p7/i2eS6XU37myQfRAhwP1nOU1X7h7jAB
XPVQijeMEucbMdfxU43f6LWtLPu6Qr1UhVjeKSAn1kFBXgKhvLUL857KjwhiUnW/O27kIDMlwXn1
JwWpKDelN8rIPxrp8s1pXL4QCe4726NTG9W26AWUSyqCoQ4NnsB6M/fDeoIowQnB84rTEE/4Rd9Y
xsm156a+0hnQqk2hOG0St+WKXFhpY7ObcqVv52xMEXpTdv9DK752HX8awDJ9peFgFo1PVVi/tv0E
L6UBTzwkNM5H0T9M0OLatfD9+3btL90PhlPGXevkWzBAtX+ZegWR6vq06upjXrocxj1DucdGt4Tk
yMmsLsCY07p8HId//7p/af15XcbLSDToTMlK+KXroiXP7RTzPPSt3GW8iTap0FM+AehdsQdVUc73
yBM4i5thrXL//tX/aipCsmPRFXOD8yZ+nTOSXsP0xHSr44grHOSs31qP/nrqpp7mtO+gF69A75a2
ZK28MZFxuH+8hf9O7P5hYoemmW/j3w/swrccS2tb/jmI9fef+jGxMyGYMEORyEgty2EIxy/8MbGj
kf9NinUqJwWyoo/FxR8TOxzcpod/G5McmoeP6daPiZ1t/caAzcdQw9JjRZ+Y/4m49FcjAHM6TCzw
9VzPxg5grSSXnycKHQky9Vr2XJcjYqUBrScsTTuFEJV543BH9M58TqehhA7Nwu61q+TwxCk4IXAM
yh8EnX87uP91HrO+G4l6kvASZm0IAX9Z5ciShL1A9cO11ZQmQoiFrXvvVS44r6GrArzMsn/1gDEk
m7bwOd+adO0fo0V7MmQnU34Nuk7c8DsUTsw8N58Wx/DNw+w60Tdzxrq6/+n7/j+mkB8C0p/Ovo93
7DJxhQDseAJPxZ8/P5l4iu927q7tCaYCIrglfxqY49n7zpsBJQ90Uuk2IfcKWLRLQj05evYB/w/9
NcOR7quatDZ5BtcOVPWkGgD0KipGDzdWvIvXYJOsD86FDpTerjuwZ62aiwwlCkp0bbhXSUsZefj7
v+qXg5Y/yltFwHwR7koe+FU16zFzobXI9TVTzeC5in3OHXCFXBp1SZE3Tm3wUEdm/g9rjV/Gx/TX
nNhoqlGcivW/1rf103TLEVMsax3TPPiMVdlW9telBr/nR+r57//AX070j1difsYoF913wET1z69U
sxZZGuAm137NAhMJFFVt1PlAuLJa7QR5sUsI1dyvwtR2xuKfLppf1je8PBeKhTuNQafL6fDLy3ue
nZDjTSysx1ztrUgxFmf5+h6cpdCAA0HizIKv/jDmDYjiJqu8b10e6BMiC3k5uXYrQntMK0ijBM88
2W1t2VsFFv9bTbGwZTJeeCHAHdkeHUxk/e+Pg39/m/71iwK+y7GB1tmS3KvrI+unL0q4vVM6TsTm
vY8AMbYdIwLTwL4hN+QRlPEZYUr2Tk9aX05Lo/Yu2eoJMpjB+94RolaFs4q9UFbp8C3B6fGV3GDl
/YNgE8sf7+LnWxNxPvtg0gvwVBHX7tl/fpfgVxMBo9S+wiFeR4G/7QK1EIO2clY6PB1hOzXibihm
sGBKKS9szZJ5S1sfcgmuJcub4r7OHVQFXj7GLyNxCCcGBrjFnKZ+clfsS4QsKOw/WDBJZzN/jFJd
Xo8rLIYgYBZroMMZmH7QZCyMb0cH8s69lca38Vza0ybvsZvjDXrsPpg07oqnMZPZ4mxAkbhsxOin
l/mKsoFRJM9qxdssH6SbUShZANUHgGP4KwtnXLE45gggB17bl1o33UMvDNgCQMG9faSb/iQjy3ps
lDlmh8gzYO5A4KAlt1cST0J60ud+xfPUtbZOWVXWJ7MJ8q/JULvc9yvSh5HuRHTYCvppV+TPzOdw
MNmW3DQoTndybJu9+UEJyh0P1/wwxshdsNNEu0LbjDpZx6vIgDJkmlV35FFjgVNYMUR+5+WfQB8r
9MpB/eDYHbiiIDWsvXaL5c0HYrnTYkqX/QAXcG9Mk3izVvCR/mAgLR88pPKDjTStmCR7BSbN8QA7
qV0xSjm7/iNze4dsqJWy5H4Ql4hgQLHlRSNw2A8mE1DTKLQ/SE0tzCZkBbO4G1eQU4Ilka78g+9E
qDKsp4l50iU7gCWP7vqx6YpiMyf5XLZfVaTw1L7q0Zi8ggFQy1FefbHmIu3sdtN3fV+La3Jgimw6
B+QaH4aAgeCpIJ6x3nwkQQu6jlM621SUPd8BLABkQhNfV+H7W5L+eB52ZEs3O5eEJRG2eWdGN6ph
/Vcds9mjd0B8EXSXru5srqiRQItVysWzcA/9IY1uBm4d9roNGxYuODsjeZYxZhuspEviWHfTkLih
ERE05pCNAkgqhETCsAIA4hjtx9xjO6AjqoK9U2IrDv2FORaBvdmK+lRrRT5oQq2YKRiw8as48b8b
/eABJxSV1R0SND3+tQN1iEw5m6QCJw1L8quW+aix47SwEmNFAEEEELLZozMqaXZzdDZH5vNFHeKS
ZuBP1AMBR23SMPvha7VejLqgfbdtN8OQnhXCuGFMazB96MryhZlzUJzsNujyXaY6937pO5jgoKks
kywqBY2bzGkQZoeoHUAu8zC2z2m8WNm+x8tXkoaQxwv5fdMShH7KTPuq8BFk7wxulXYbmSbYXHZa
+TaO7LjfemjfwIR91OjlktrLtzxjgbHFVJbDXgcX2ZxMqE3HGHKxG1pZBtwiqZII6k2EohTaQx3c
QvNNZWgnTbpsijpdjAt6P7k36yim2VeBV+/MWSE1VolJvhYDWgXWiX+HriVZcwhJlmC/wXhsQTGf
YPIu52o2Ngn3kXVtLiW7C/Rd2LMf55yEzWu3DtBWlUHTXTl9ySMp1si6VhocQpB9lCizfCUUnSF3
Mxe0QHp0luTC7OLuUaYWa5ApYsLhm1y8xDVOnr3T7sKApCC0niGIDYc+9Mdohzyjec3HkcoijdPh
QTvu+F63Cku0h6SBPZFDE1n6Eb/Hyat02n9so9CV2vLuY7Nldgb/ggwFFMmdOTPdHdCIJseWuKDx
VHoxq7yPUU4pmvXiTNNGMwXTdMLTLFmgiGYF3Kmx5I1VmkP3gidY8Mzql6u74JRst+gvJtBlOois
2xTJbXaPHTGQp0mmLFk6gnApPtU83eICxRpYjQUvXVULc6HJKrrlAP58/ePXRdrI+cT7qguTkXvJ
X9GTcQtbBlgno+Ns4Nap8zhL7srW45Zve6qC35ckcHRLddOYcsb6addK8HWP7dRfFWyAiFMWfTPt
kWwKMn8Hkuz41rmZGJKaHCBTYK51clcWrIjt4OwPCSncPko4ros5dt/GEt75ZmrT+d7uJqEvmH+y
oqsI3UkffJ4WLCKEed0EcfOKKgXiiZIqsc6MwYP+IsKRNmzn1mvYUnizfajBlWSh8Jr5C34r53bq
taiOjZiH7GWE/6ePRWQU3+clWM+QhGimLX0AIpTEmtcka7cIXgycAPtirONmg6Ku2c3tqO6TqtMX
QQFTfOvgco859kDVYCe3GOqmxhDD4im5TRYjsoOTLCuz+VZwIM9nLHzcG+N6Yu9SB9nAfhqWYcdD
ZmwuzLa33DAKUL/zpLUH8pDAG31GJh48GjNl+nkJOiK+O13OGiWu6Q2nZLT4VRM5oQvpbTFIpZqv
heybDArMUg1DdzXNXo5MGxOsD9ZdFtOAbnUkeCLMhKmXQ02uVgVHY5KXyLHXoKSmLIaLeEbJHpL0
VahHKhFm1KwKicTzEj1sMly+oB7HwW94CszNQx43ZvLJrBhrDpuFCmx+qjsbnT5LGwYTyoOTfjai
enwH7WcMYe6B5z0l6KbuJphvy6FlOUYi1rISGxOrS+1b8hAAOxVuTT5TUw/CvZJQoibSz9JR70bF
um+Hmpw1bLvA3YdxoQl6m+yp3Q655bcH1pZc/ZmcSCWcoeNCCQdx2bwgSUKnrUDZcTsk694Q9eRt
iUifA9aqAyLXC+WCJOhfLb8ffXOTZYP3xByczdDoxAzpZJT7w31DaDhgrpgrmvQXm2+TxgEEY2Jj
+b702lrZt9bEuPeEHSXg75omI77KSKpiuq1hxbIrI+zvKs8j3n+LWGuvlZ+p7TgJcYJdxH0/41Nj
cxop73eb/38nKf8wSUGyssoS//0o5QRdDLGc/ln79OOHfkxSfA+pkoexdkW6ruInft+PSUpgYtNl
nm77AY34Kov7X+0T4xKBmgTBlEu3h9/0X9on2/0tQD67Wrp+J+tZ/8kkhUHFn/sNzLkWvatDD75q
oLw1R/XnrihxE5liUlfnqTG5esaa9t9JZ/eibjyqEAYBcgtridY5I+GCnaoDPVIMrAy2MTkYzbE1
iwhxPS7z87J4MtrlGHJQkAsx3fW2LOTBTOnN77IgbV+aUrpOONR2jPSa8CEOCUtzhI34HDZ55PTW
pi/EQmhp1buXQUptuNFjy4LRXDriVNKVBZZ7drsbzHRSlMxVxOI6qkmCBvf/DtbU++Lnath2fsAk
YhHIMbj9SVSZfcdytmY8SusysEgN0kHhXo2gq5BH9Pc6x3zjadNmFZUPwt46rpk8IOGe7yYluus2
tor7Am9LufOmChpZiifOIY9SEHDkpvV97tQ4P2IOfpIp5mM8usHZqlvKDOUfCCMH/aWqpKL2xFpm
acVyqEPUbW4nJ2r2svOslzwgXSGx2/zBtCZ3Fyj5OR7m+gaXfrAlNtm+7a20PQ3VLLfKtG5xzuit
g2x9Z8yEaE+1kd/aYHKu7XK8d8SoQyfPSVapJ099cQkDO0ivsoF4ltmFWRQw5NypuV+xBXzsKomv
dK/l9ahKm/fWL/2lGHeNVVXXUd0W39PBDehk5LzXTuLjVvT0Pa7YL05E+rWJ8DKkTG82LqMe2HPL
SyAN4nI8olLpR8/DiETFo7p7SFtt39uIjS5s9ka3iRYNSHX1nlq2eiOpYwSLMF2wIZ+3sOfwV1uR
3LRubdwN1VQ85G0GZzhjzmOxEYQYkbY8CLO7Nk87lqU4s6lH9VM2wQ2SGpn8nGj6Q5CJO9PhneJO
irfECMaPi+9hK2QFxPMtLSvsDZRbEGgJYrqwaUzOaCG+5vz7m7iX+R30Yx778xQF9x5bxztE1Dy/
kPxE5FEvyzXlaAfeYzAOGck2h8Xoy3thcUV7bt9d0mXI1VC3qckmIwXT0lfVZC+vQ+s5yc7A1neW
KWi3Gixis1kXLtsmy8AEkgW1NxrCQ+1An1FDXQ08nz3Q94QENiy7KOtJC7XLlS6puQaxwdBY95HR
he7SPRtGDtt3ufcTwGERi/GBnkw35ad57NNbZbc3Rpc/m4hitgCj7s1G5LvSr7/o2vNO7IeeZ1uV
GPv058Jrc8IxLNJSi8S6cOQIG2z9puavRsz2uzJhnC+9eMFAgTdnDqIjrBPjagQ6sIvIDtqmQr5y
GOobqy6mvaHbKsyz2OHxpeWzdA2y9FgPQKyBpINykdvKOHuRcsg+sUgeixr0WkV7yL3GOqX6vHTJ
ZVcQjdJ0y5qOcw1xl+efGyD2ksW2QLGzG8c62bNCmkKZpfqeyjy/Y98Zn4aUjxlCIz5WBFp3xZQv
h7LLLCYJNfVANlFDtMN5bu3x1MKkzrYj7ejdKLvnnpksMPjZIVDRVLQbm0rLUTyUqbHGTDYmaS5g
zEa7gMBMWdL67xU4QcygS/CY2sRySItsSOUn0e1s+8mNo/RbKWt5cho4IUtivrk1mS8b1Yrus275
k0Wh6m1b59ZFnJfFnjEdl7QgJGkoZL4j+im/nTl2IR9y3jGUq6rQK+fPSw9VcIg4n5kcdZfJPM2f
UdRQB5Hv0jw0LQ46QW0c+2VxUxUKuswQ5H19G7O1OdlkTWlKY+nVrIqpMfWSVqc6G1h8JmWXb6m2
g/su9b7XlRjDGLLnflR+jrXRp1HaGG7nbxAgFVUUSiiDUxxWvUPyRJ24xt5cSIP1CdvAINxM3OJl
PWJFelY5Akd5nIeyw9EncKjghWq+ZEZKuKOSaS9AIrKgv8laVEIbVlw+lhXiCy4nJF93Ew/sB7uN
uEWykUvv1HaD80kTf3JWS0ExzPLAee+4+ol7odEEK2lEnqQlq737Jjd8i65YtOfKEj7dYmQAf0lL
orSa7jTDvrnBNp4/+EZqe4gnDe/ANIoLF/exeq19QJ+DJYsjliP1xoIOn1ThtynBDnMnL2NEMQnN
QQ1eZRnJnhxqn/vDHoZhY08LyRIc7d9xKYhxw9qDFLZBswEFrCi2jOGnlnK5rMn7dHrGcHJaevL0
7OataUXyyjM5Lpmb9VfaXoobtE/BdzGpnniGPLLvDdLLXgzq5OtCeCeMAfm3orBdQikDJ9kkym56
sM3kH8eBTE5ONZwKTttQUz/MWyyjPimGEZ8i4yTlP/fD7FyiRsm/GqlIo3PRW5aGiJ6Md1Ej3Wee
I0TITku87+fZQgDmYQTEX2oqQK7Utl+yJAkkh1EcPUOiHW4nryHvCT2TcQvcUdcbCzHRazpH2bWd
13HMVdxJQrkCPGIszLOvsmuy+3osH3ImaniDWLqcMpbwWybw3KyYrZubpbGbKKT98OeNpRMsm7MV
IB1CQPTqEPbyLfJV89mXctjjxQpaPIFBHGymhvi81kyH29LhvNkgOTW+SDFj8GtJcGGX7mvyA+e6
PXrGWH8O4qn0w3mJ+lNtdva4TZO0IeDWK9KXBrA1iciV3d1j9+zJgZ3s5trt6vzEPZekh94SNYnP
BJCtTiec914rXqOgi+SuTEQ2bU0MiIc+l8l9RKrUobFnLywJV0wJAZbpgeM59TeOiUPNzizvkgib
5mwyKtq6tRRY83q9zVmZMA6ul3DyW7lrBAm2bmp1O0cxF9iYur4ze91tNUvCy9wYeuJdI0Csk5fW
J5ZUNPBEB7Sv2IA78O9xz+6nn3T1KZutGhO+xKvB/KZZvrkUUFeRGGtwTu47/rLgyVNl8VbFutrb
QFPzLUc8kYw01pURjnCTHrF8zuKUIGG/ChbpfR5Q6xxrVc9xaMUOcuUZ7Ne7N4KA7yLTfg46hRME
4Ss5GURokp+O8/QY+4hmyQ/pM/+Y2qB//SxCoEigjvk2QBAP0TLWn2MkendO0DFkSieLuNWFAnIX
i7HnWhKafLDSM78ComsIpCEK0DiTLR99SoKufJqXztV7u1TTRa/7+TCQagXCqWVoUXh2dkrj7FbQ
lH5qSu86RslRqWIIkQvTehLtU85dcCc75J+9J+NtHBResnWC2rpxc2pD34y9Q0P8Hvj5dpDvgbdY
sNyqOl7tMN68SYtRMiAzbJNcFZ2IQ0A4HVF01rIbrSU6WWk+HBZJWMxS2/m+F6K/NA21c/u2+KZS
gnrCpHe9b27K8o1JJxoxiPrtUwzY/t2VVbQfKmGD7JLBokMyVvsrZU3ZCfVTpjdR5AgGg0T0yE2c
yfRrLQKYgAwcyk1tqJyjxR6vqqhRLznCjcfEEeogEsegP4j6y7ZGyscF7voXOEZB3gtqxGIEX0uC
mGZK1vRHPwFxt4G1nH3Cvm22GxWRMU/QrtNFu7q23F0TLctFZpj1eUSnfMlfmF9aCFO+REvSAbLt
uiP0s2EfB3Z5avLY3lrZ8lID4O5DFkMt6vHGu7WbxvjGELM9fbR+/+2S/6FLtm3Kjb/rkh+/leU3
rb99+7lN/vFTf7TJ5m/QXzx6Z7m6ef7VIovfbJOulE4XGSy0qv9tkemD2RsJ18dUIE3UNehq/hAb
yN9YVX8gT4AE2gBQ/pMWWX6s3H5aybHSpwQEXiRYHYoAN8ufW2SPGtBQI054nqHaJA3Bixj+7njs
s+bsCsHUhzbeGi87a6Y2Jod0a+rJPnhx5B2bAm9w5ES62DEDMK81j8fHKSMv001EuY1jVzshRvhd
EbvTpwKRWbOdAf+8BXFpnqxa5GEfOOQ4qlhC2PS+9mXdnQZbxwcnKdnd400g8I5OaFm6/jAPgllg
YEuEysGk9w6G8zAvfbrNdK4+ybrx38pWFyeqsWUvEnffa8TpooPxPKRJfGMS4XssWQo9WswVqR61
RPLGaV59UtRLB2swlrMecuh1aOnc98j3arWZCvj3jMji+Kpq5+6JgGT/ks2XuO/H1tqWuXc39GZw
JVK7AXgSx5/RdrFlsrPhuHj9sM0SyBtRKtoDERPwJBPUta0931V15Z1aZLzsgLKZ9mIwb0ovOMdl
tnWqKbs1/Ai9W2TB5yORa5fzoNn0WeM8tLT+u7GRImSeIJklTPrU68WAdrWYZwkE5gzYs95lVrOE
CjHbVqeiumpc5ald4xuEOY+Ab4nPkRBEHO8yhqVzkLVZ7HEeO/xWvVCw0cd5iRFtst56dKdi+jJn
vbvTI1l2kZdpQjwhEYyzm+9d7Dpbo57me5mk3ntPLExNjU4CnD6YtZ0e+yG2Dkh2o+fBZ1CQppH7
1U/cbAZ7aqVXsVOsBEDwGeE0dYQ3F/mwTZTvAyVo2z0q32Q7Yy7dYbSzKOnJwWtp6979thy/xzjf
94sAoRM2UQFdAgPVnYRkmF/Oaf2kWHQ8+fBO3wx4RtgDFkdcGVU2QI9h9liBVVPwSFTNjovgHlpy
0A9L5p8j4ZY3tjlUV8i9ntRkwCWFHN0c/b7K7qaq4Qla2mTfFC36yoaBA0kJkpY9MY3CO/ZGn8z7
VmdMX4NeZlm49NN4JtBnn5bWEGyWqbX3StY+i3iKdTpeqzjOlPvhmvMebyzZC5IzrZ7t1IimD4Uk
I1wNDZRdxlLcGgZYaAeXlCJG76p1rbcqb7zosrHzSV3UZv7iJq13X1TOIUJzY5x00rNxPrB7TTPm
9MFYBl+wADQERGCCvsHtwoKwt/ziS1CiZ76UJVR1v+ufnHqyb1ue9G2/yzPvUUYaLmQL9YKWLTiD
UbLWElrDDKmVW9/Xk1GkaEKJpTnWhNu1T1Y+Sgo+R2Ql4ynGOhVOBO342kDgDHPrhoOSz70Y6mUf
EVZL4A/kCPG6YEPoyDU04utm9grvhfwpq2H3zPD6rpyCPvqaRqDqnWQJAOAEG2VKAyR0Xz1w5TrZ
BvhQDy0WE0+GZGkVYwqanncPfIxx9MuB1Y1T5XimgTdAcPnd/hLRW8irMS5WGwLOrMz0WItVYjbj
E/WnICenGafbsvPk11ky5j4QZzDUR/DNHgFQRhJQa5jYf3elk/GSC7J3l2gAgWo5RjiLuj7HnUMt
mRw4+9hZdVmEhNQKWDNsMcGnwEOYJ1U3CNctAl7nvlF296EyEtuqGkDte5MX74Qq3ZsJYfKekQX/
V+RDumkdPuPQNaP5EZenddGykWs3GYn1IlyKYDyk7JqvqI6bU5YE3PdM6bZOlkvAKL3tHXrTUofS
I8+4Um12W1o5EgcmwJsWJtzlpBx1EeG421djJ+EiAcbjpmK32mz7ktyqDuzS2fdafN4U8tyrKedX
7CY7ghptYy9YOj9QsKc7l0htkzEnuduuUZaEV/TVvT94MDndZnglod6it7GDCwYJRNY1rbnNJhkf
AFosZG4tPfHThV7mL83cvPOMaolxly4a0Ag7ypAIf2OJRjxA74pYxqX+k4ND505CDuLhUOanHK/g
TdX56KWNWZwHtNJfKEwd5huEv3sskTg6oyNEK/Ep88xki3nDfx3MZgJ2xsTxCFFluvAWb7mSjuVv
4maiORvn9LOCinB2mmq4xnu1R75ASnUnljTsyAxGUsC2f0f/t9wCLU+xUAUHTb7o0+JVNOLu0B/M
tlwOpFCBbElNMoQWzbJozCt1g/YHhGs7Wf5FYnPEo9qCbdEyGoFYPD1MAWlVlgnaJ7YidUujMYKS
UdlOpkF8YJWHRVCTW7IxR6k4Ghf5ybYbNN601PXbwMziyvQW89tAAMneYZ6wyxh/Hl3d2C/Mh+sd
7LN4W5s63mMOq3G+dPl1JsbmmWFec9W3XXvrOGZwSZVbhosq08tMTTBtbDVcZ5WzIBXI3WO+DJ9p
8ZLLWSr1wkBcXEeRGfBLtEslUCz5pvcrEVaFLa71pIouTLjzb53Umw4BcWBvYODDhuXZluFCd9dq
ZwJFUvjuqQh0cJfBf7ww06x6HzU7yxolyy6bK3FSIn6B1+uGZlkQKFx6eGTAmLDrZOSyESbK+jIS
O0mU15WTJOLCNjSeGJ7+iPFh2m3X5Ru+OrN7MqyehM5e4xbZSLaPgTEy0B8mNwhhsHghEaSoC9kx
QyAo1mwCcoFdM+a3ISJiQchN3Q7dtgIZ/2ZNPjWFVGxLPWYOPN3aLCCcZXBn5THySX2E+XjZGL08
aneuk7v/1vdll3TzP9T38AsRof37Jdj/y9/e34q3n4v733/kj9qeNERqcFNCfPk92ulf9b3v/yZ5
KtirtNDl+bCW1j/ExDb2f2gdhHyg8GVxuS6m/qjvxW8WKsSVt+niMLf/MzHxrz6A1aSE/99E22hb
wv61uk9NBpzalgbke3DpmySdl2MfSP3402fyf2huf1EfcuJgRgdVwAoQaMFf8B6LqduZ/b1x1IvE
4FyB37F74d8UjMiLf5A60vr8rCFcX2slbDAihA/qwnP5c8PCd5HqAHrhcTar4Ea4LUQlZwUPLgJn
Fg7Hf6LZ0JT95SXZIq5GeFo404b8+OeXJLbXYX/YRseEeBjkJU3VXVY40SpYqBRXyJwx6CIot629
IK+D9RqYn/ngVqNVHhoHEiH+RVw+/VQmh5oRxTGoJgTT8JrEezkl7SX5cQGhfTFkyNUEWeAMCsto
KhnRg3rMM8hzudF2Txi5y3MwQGqE0ZZcRzNUMWJeYQ7a+OIOiNKKE7bkedd0cBEtQy7fAuxvzwpv
0bNXx1cC/spu9HJ0SHUujgvzjyv82a4fKpxrd5bui++LvVQ3eB3TJ0skKZHPUb53GlWGJnR5tJXl
eBQVy6ZmIdPAp4DCcTWPO1NNjNI7W194Zlddt7XPohSF1ZvIY+OYu2PDPMkYj82cg6KSUxARfmVY
1RftF8UlyPrpjhBc1W9QAaGBa325F2g/X5PMII1hOyl2cqhP5jEe9SvWbmfWl1Bi071Hz1SGI6R8
uISqYpQj7KJ871uvfk372H9JWT3eB7EIVMgcLPia+rpmYBOwK8T2MxPNa6TJtG8HnzGt8G31nilM
YGFSyvyGisoHUy5jlAz92F/MfTk++/MCN41Ix61FWg7LLWKdCRpLnZvENu953okwmpDvqCagX2Lk
/lp41bCvJtHhnkLCv5lIWv/aFoU6qFJ9mdu03sY2QMsY2zdOwIUIl53mw1FllF8RW7i8IK017mzk
YZdiiehT9GRmJ5cClqSsJI3YKlXGg2TIdoqQ8h+HsQQGNifZpUjj/mtMqOl7Zs5pvlti9mts5ZLg
zEegtypyvzRdHo4mFVSZU9xOHhGRNhQgN5MXLNsmlB/xU6ANnuNRnR8McsJR9RSkek4kuZP9IsIg
Ykvr1d1FyoIKUGdHqoUr/PSNqIOIf+yBi+jRRFfuvJs8t7mPxty6dNF+OROisw2GH8mlzd3DNnO4
sjNp7VJz+DYV+Nmc1uiuMqtc3tfcCpa8tfNeT1l2Q41sEc7QdfeN04H76fz7pgmSXe8sn4y+ta/h
FFg7a140oQUL08TAHR8Icu1DdMDDHhPkHfbnF2zKlXVMMn8cJP6dgQCe0k1YWEfslhCn9hlGo83s
19aaVJ7S0sdFxtLL6mesr3kD5dEf83k65YEgdzpUccOoAj9mvDxnemQVQMfWQwbig6gok+dBp4/y
x1OdZb8/jI/e3KldYGov3jozdTdqzyxBr4CIdBN0flkeMGS63qcJqzKkszmznBO+Ti22CeWrv9cp
2i0GmEXn7uNsXOL7gWgRf2/XyRBfu03bK3pd+uXb2DViCurabbS6CCJynxKoCKPzatVqXUqLMmK2
ip4tsJ7TnpykfTOh5v7qrebrjepUZ5wz7HZ9+5AVSHeagxno7NVw6uyB5MDk0ApM5ryYR2yCYAPr
0WuxyLataN6MgHLPzsQ8dkNPC9cTfFxwcFB+nkeLTAZzgpRrFQbShQl63bwlyt1kXlPRL2mwKyiD
Izd6mGewka5V4uIo2RvtZYa/u8qBZWx6TCtb+JXyRNISyNYJ7yuhfMToFk1EPq7hjxhkpWS27Q0e
tM81ayNvVyzlCpottfDB1s2K9LoV4DS1/K+GGv5h0YRJbJzS6GvQmGNxN9my/iZd6eNRjBKiXi2Y
vPXMHmfbu3Gudu08VifUi8FN7iTuWw4NlywYcgaRf3uAa8dstfX4Be/NYMGk+DA6mK1+mz/bopsA
KabusmWOXD3EhaKRBIZBhwXgFOepIg/9v1Xg/08VCOWcOerflIEvif4CYispfy4Ef/zU/7B3Zr11
G9u2/isH550Giyx2wD0XuKvv1EtW80IoksWeLPbNrz8f5TixlcY79znABoKNxOZai2RVzTnH+Ma3
k6D9ycVRZgl2npmARMTAb51e4xM2SYgdnpxtYvbczv1mKyMz28XOw7mCZi82Ez7GrydBMkMlZyoY
eiilwdf9s07vj8cmCHi8oBbNbCp7OTuI5n//nUHEEHqYtFZoH72Z4fGOD7JIHt5N44jYtaF+4hD8
2zn5T86Ef3ZBB+cpKCiLs4/gi31/wYRvrZBCWEeT0ngluj7aTh5WJRtNyi5gDH7+99f78ZD29QuC
i+f3gp5F+MMH2xdyqqnGPiWPThHaz7HHBcw4Fre1BZD67y8198R/75m/X4pbzb2Gh4SG9yPzp0Kb
HrSJkMckgxQTOTGmnmbi7bSNAPjUBPvJSWJx/h8Ybv/kW/IkWTwNLpGxTLJ//FX7MulGnQ32WBux
3KNloS2lWfncOMO+tPz77ynmg+2HL8oTKBDwofdF3vfhHg5FWmcOQOxjX2A+Ynef4R19rCP17xoH
lkJuxio80NhH8T1ie6sfQOwgJBpSHAC6kXunv/9Ef/z6NiRHMGaMTBAPfuQIxoQ6t2ngy+NXvg7x
k9FWB2y2/f+8liBKhKB5iY7wXVz43RsTxCbQhnGUR7MGOdJKMA1Okw3X76iiv/9a8+/44+9sz7WF
tDAschyyjB/vKkmgeNKLVh47P3yrDbBCLTvgT+7mn/12LEK4V7kYq9SHm6l3sXQaI5XHKQF/Hrsd
5sH3mCQxJRQjf/+NPuQDzO+IrcNfE8AYqdHei9/vX3+0SKKbNGEeY4OAoJXZcU3hazMlrYI45M42
O2mDiDMjb7iGKQZlvwO8/5OP8ccn2NYxThr6/KrCivsw3vKJ9cKcwyl2cBvjYCa5AI6J8+yEIYwn
tPQwwySJQXN2nMhfW72/vJYCGMMKUu3+/tP82R2Q1PaSHhwDQf3DEkUVxxAlUby8M/dc11HC9IA6
j1JB7/7nl8IbD5oQ6a2JsfHHJ2pQblVUTmkeI4uf1/PmFEQtHVjqXU47Pwkv+3GpZ/meI68xp1Io
crk/PL4qbJg7lEo7IC6ngaVplXpEZgnQq4eW0qHSd3/yLIsfl+D5kqCcsU/YKIW5wR+5dCoBeUPT
xTvoPvWydHMMTnVVD9c2Hq/raLZGrQFOwzZ3Y+P2ndSVDUQ0OhpKrBWDp3I3lWx/7ysIGCVMG+Nk
oLn3AVYBHBHFz34kbJw/vOU4H2j0MACmf6HjePoDlCF3h1gOmSkPNXDyjT5LxIpZLBaIOmkZLmQj
IjI6B/jjlkWsRhtNp2VfVZi3EPfEKZ8RJw830kd7/zpBCnkd6FpSHZB1AzeG6K1wpVcUTUhmZiON
QO70XIYu/BGO/zvqwOa1ws0FOY8/x0jQMPe9EZePTecQSBZI81DF/IA4ouPxkkYlEDmaGt5nUrw0
YiY8vxQ7UWODXkCnqhDvezD3lhydfXMRtJFpb9O85BouvzRS2fGyLF3qINlJGMNtpJgQhwVPiHrn
N8HMnrZ4Hjz70IPUOdZNMPO28XyGh3e0YYKM8dFRpBUeMjyY13TgIMcZjYY0FcRC9CRGuOMLZ8Jf
lkCj6f3PZUrOKVJH+xkxJ0/7uwNqpDx5Zbg979Bdh72X2ulFTb4BntcprysbtIjVO5QDUYDslfW3
sxa9Z7GhilGIW80seUnnDi1SSW2JNodf1IcXN8Jl3uKHql8BzLir2bh22+BPA6fV+851XVP+GR3Y
K+XNxLbMpk8khqp+TUgURQJK7sZ6qtH9QKSuaH6rkf+KwRS6TT/nb8liHBpTw+/GJJBy5X2Xy9mp
6eHP+Ggsa1W8C4CxUZyiQoP6FNpyXIC/mJxDOB9MNBrmX9lwemwM10kx4opKdQ36nZWnmIje/T6J
qcMcsucQiTGOCQroCneEn6774IZmpy4Jgg5mrVp2QI+MweDDAMNNsnU144vsIuT9Kyh9g3U2wSwM
tWxmFlkZpi6/cPGLODT6QVa/T7lEbvIsIzHyPlNR8dcyYnTn7joNPOGyFzWNkwz4C9mXF01ugShC
VD+dkWMwBXMXynruCiBJ5I94xqLOKy+lZBbVTWBOxm6aeqakRmDLp7zrcvI1ovEMF2W6KkF2ikWs
pcLdCJzIhyhFChikI5ep02FY9vlUtCu99u1bQoEjYs5tFzErZsjxHDeFfsxkSHB0lnjeMrJqczlY
mlyO+TTeJmTxrdsiVOqQ6HPbn2eSHole51eNquE+xX6bfSmsqnlzJe5Ay3Dac8KD23w5DjHj8jZh
ZVpOKQsXJFMGMo02qgc7TaoaTfpovwyTw1QK4+SpqMHebWj3Ogw2WxWtBHzgbVe0xbkXdwIHL9lX
T4FJm4mBkjqbYyi2ZT6C2Bsbp9y6dW8/Qr4i7Q/W25Md9MUBM0MwLoZeTk95WiZrxuzTshYdt9H1
LdK6kz5/ihUxMKu8A3yQ6JWznQ+j9YLQm9pYVVWmrXHwQ3fj8LJh4EGOfIhOPS90/xo8lLbPk1Lt
4wpPGQbv8YsfFP061CLtavSK7CHCcAftPMfNnUfEBOKDWjA5fnYayfsRTdrKN7Jw2XYk+mSq4C9y
tXMSw3WWf9o3xQJNBRrzGQ1DGE1SevBxkNY74GfmO6/6Eyddd8dkbrRWOVw13ESEui6QNfu4QIJw
7xaqXmKnQPiGI3NtZEV7pxK7BEqY15t2DuPNQ/0Fz1bx4KURdgYPfAW2LXPVpnwOz2+yK3YlUn4m
lveTLbHgqUDnjoIgj08FfcpLvUGCDHKSh1qzOZE9E6AFhsqIeSUwewCRKBS6/yPJ7hywDXPAK8hq
27wGdFXwl8/dkJFICYM5dofPzkHssnbbAep/EoUDGebFDEvNHB+LpWFpxaMvJJ2EocRYjdZ1h3eS
/dhtLXCD6dyw+IrR1MWg6i0xnyxB74Czd1SkNlBHgWec/bvdJG47NbdN2tAiRQbL5bCzREJaDx40
PprTgWIjuSh9NIoy4DwHwwsvMwpGxo1hrbInC32tehsVXbaa1Bb8NE5Tr/NY9l9oZZXBEtemde/Z
PtLm0Kt3KbEQyOaGIGoXqYjDX+queY6VZa4tGQXB0h9ZPh5S7AjaTTSpwiQoL3TPuwqskp1GyZqg
tHIXa/a0IYibAasXZA7iVdnfocTMru1AvRnp9DBAeL1IGqNBboKVGikuQgfZKuM1AG74OkVRfxO0
DneONz5el/AMvYUMnB7YHmCFEWp37RxsK6KTNPSpQlsM0nBcJkwH+13jDTr6kGI8K7F/X9sTtt9F
lSV0cqCgRPGSw473Wcs7/DcMFtOzoarkBR7ddLaYttdZhGm/KkT9IjstxfY8mb8Unt0dG1tNBnkU
Bq3X2jXhO4fIH3uEn0izy5TlwvOtVZy58jD23S8EBvU3fRMkKGJb/ayKAusp6e1kNm6GHntljoK7
HM3g3CPI+KwaLPNA792DSdsF9bMR9YqoWKA0eWS1R8BTSIMkg4ZqK1jyNhqHWRwawjCIRZG+M2zC
NDdv7UQRjZeb0w0NLv+kj+101eCYXXhd0D+2aVO2a0zkMjoMiKeZphS6Bn/A793k3B70Xm3hz9Q7
qlztFEOOu0PdaHg4O9uM3GbN0ZNdy8Nz3rPDv4murM9ahVuJMJHxmMc1TiDlhX6NhYPyImRx25KZ
LmDZcbLQlkHndFdgCnokDLGPQBX5F2LgoSHAe0ytE+YmllFTH+kMlqrL+xVqn9ZnclwYZ40zTtjx
vVK4azd1JAui6L+QrNT6G08rp02gyDCRsjTWZmpPu7p1ous6E+UdNov6s5uOct0NE8KgeCbkMe4i
9CYMafBNsbPCouCg4/en8FXPGvahRh+7Je3aKF1JfqrLbqJOydOJZBiLKfIFdJXhTq96jcl1g9cr
Mktz42pm5eA/yOni1g5iu8KIgCW0PLtvfhoO98o1mxdIVs5rbzd2tNGV3dbLmgxbguOK1KkWvmsW
b1MzldGqCqex3ZG39GaFQ3BZx5nJLhfVzcHsh5CBWJGXK+YfSMSlU1XoXHJMOGkfrw3d9puVF8z6
tmkchgWjGlgYVisbdLOEMpAU4pBqRZBIu3SCKb7QUQTSRCfz4yL30pR8WmPQrkLN5K599VFkX10V
w1ePxXsF9a/i9WcTcc+iiP6t07d6bp7/68t7E/X8OfvyP//9/6rkOa+f6+87oUAn+DPfGqHeJ8ay
to5GVaJt/aERKj/ZgorNxlbzTt6iB/FtJG6/u0Lps0ABgnUxC2W/jcRN0FsCTpc7j5hp7bn/RPKK
HOzHOkwgqEXmpyNIpX7ik35ohHDiNaDJtDiSUtddtpbWnaNiQV/uh8MBAze2cK2IAVT2/fhqFbVz
shJZBqjYRX9dIFVZtHAin9kn9LPEkt459gyWuRiFKS4RG91rLZ1z/AD19Rh30W1WW+k2abtojwxW
PBXKR8oZOzFRLzYBEHX5C9OgeDdAjcGsEsNyWtStml50RbER+YFN6N6QGDdVHSUHj8Cqo++Y6bY1
IR8OTX5WWEZEPI4PQzUGtye6GqhBlLEjZ5qNTFwLnENWMu9d+OlwUSg3xevueqexDhCLOfZgXA1a
652TQKefiTHSzzAlUGN15NdsaPGkW1EYwcOMrzjH0X4pQDae0Vm5nXTAFML2EQmW0tMY3CrzDdzQ
TLgZGe6KjmCbKquaS28UWDFi2BN0i4Z6Uc1cWSvV1WvfcxGzQptfRrAtaIckd6WM8W0NSCm3eOni
nQfiZ9XLPlvpzihASxjtfYHB7KJpw/6qgfb54o39+JBXLXjLxB135hjPYrB4uLJQjlI3kShX4sA9
6oNd/pKZ7UAOWeBsVIevwBEJXyNgSZJJTmRL/g54ku2r5pm4AqxxaXrqaOQBuB6NHLgI2VmiF1CD
Lf+Mfk4G70fbI4tMVkFZMKjtqnJbAqZ/C7wYRVDcROzUBIXTLMfKkIXZpUAzZrBFxMkhhMuprc0p
bo9KjvHnYIy8R6e0szV5hOpA4lt/o7q+vPUIYjqbdFs/Y+Y3dAummxGRibI+xWApb2Qh1Tab9d6L
viz0nTWkTsxpzDSvptGJzoJAcghyHCgCjG+dayAGNAoIBYSWXpvdye4j/dKreFYKYsV80t9l+tIO
gzr3bTvdjUNrHmdrzzZTdvTYug5eEBWK8zxQ1lXmptNuALtxDtTAPBq9VeyqtgguwMXWt/Fkessh
q9N9pmEjyv3eX3i55cKUU8Zj7gn7jORLMAiC5NI4TmVGiVWTBChD6yJV/dEIe8njSA9D05t1GwbN
c9i6bBkjmYBrQ/nOc2n2X1DjZfuA0yVeq8zaF6UvSQSbIwuc3PhsyuRl7E0VLLVAGo+Om98WnTl9
rms1blEP61cMDux8AWVaO1haPZOiIY+chx30y2Wv2eUzCIf40gkSvOLSNL2XCI/VFo0WqQNTlN5B
t4IeDIJ8DfA6O8YBN7E3zWhPLCSYGZlmN45ZN79gmu8qamGaBUWOB6W3D0VfbnMq+yUTXo41EVFb
V6YQ6bXlpzsb39PB9qd8LxPS3GpFhmXLYgn7z4v2DsySDe69cuXUTOr9fIivGXzKL9NQwl0iYQwZ
3khBpazkwSHQ4c7J8RsrypslN5Qttgqxhpa2UJdaBUKTZtER7xEyZFjtVhNnW78GSg0TE9BweoXl
kkg4n5DKxDbFVawH5i4XLliJtNe7c+DK1YsJrnyBDGHV64OzLUQPCiYVLbFvOCEeODaVAKz0KcWT
D5NvTQEdXEx1kWy1gUHKYhwt2F/vSjp3FtWhTl63FLWIPouWVoHndXccIlA0pYmnmN0izjPedXoe
I4pjoACvjrOMT6Dni9+VfUGAlDFKPabKNjJYb5YAplp0z8hf36d6ra8LPS4XJAAUv6SzeNAvQu/K
mgWF9bu2cAq05ipqtGTloDy0clU/27MYMZ5liXpto1BUs1ixm2WL7ruC0XBTe52ZhffZmwWORH6G
98haolOG+tHDcbVjE52WY1x35+SEcpbr+vhUx3a+bEbNOxEdVF02s6wyngWWmh+l53WSqTWlALTy
WYg5gQBcW7M4M4F0s7NnwSYmBwIMh9j4MjlBe9ZbCDvlu8YzmuWeIVDvu8agtF8gcfA25iwMbWeJ
KMUWxBSBbFTMAtJ+lpJ2s6hUb/npc3zvq3Fs1Lqexafuuw51mCWppoPW20xoPHiaRLGqdLJbx8Bs
t3k0NPvEm9Rd2vrbSCD6TWbZazILYFXXodUZ33Wx7SyRtdDK2rNoVmAWOHiCrM6+NDAno09adILt
NpoFt0RjoLQWKPoXBEh4j4ltR6ss7/WH1EekxcoU7v3GWI2zlJeIZ+0FCTpo6Vnom82SXzGLf61Z
Boysp75K8VbcBb3rb8QsFw7flcP4YLTlOGo2zj6nOq9QGOez1BgTHMt/+65ATmcx8mD2YoWa06Rv
qB2tXDc6Tqr4QMtFW/RWhq0tb3X4wmS/XiGfq9j74zi4bS0OIuRilCldBdNrrsqgTHcF6Yuo+8nv
pIdQVz0ELN8t3zyi2fddGgJ9HHrtFBk0hLFYXtLfIoHZah+tCr8Aay0mM1At7S9JYz9aUfis++0b
XbNHtxiuczEhaZh6xfVK8jxyZ1yD0L41ykAdwP05VPeJ8TmJ+/xlDva4r3z+IDETGo96NDZVclDQ
kPT2oMq67JptCmFhss84auUBpl8joQUWGUUj13YRhacBT9Cq7YfWvSybcrQfatt/wxJhuru067lx
aCwMlGwoB2kS6tt25NSzxQxenKElp3GhWEA5e3ndSgx+simTMcgO5BjRuu5jY8UhD9QD2L5DW0XO
ozVa5RM1QxBfIt9Pj05oieq2DafQ36YT5uB8OdT9RIsiaKz41Q0B7txZpT9YSNc6P5+DzZNiXzqR
uco1fdxCRc83nV3fI8npQWQH6UofuZNNIO8Hzeh3dqQImiT85Zz/cth4qcNxMg0PUSVPdCYRseka
xJGEtuRnzUEeyVnkLp/CdB2SGXVgB9Fu6H8FJ/RWYoklajzvUA6dV9xNAADI58KofybjYTxUnq0t
aqmhDM+HcZG383GLbme7IIKvOkbRPvE3FJBkthZ+s3NTE48R/txtjcgUGom8yia6dnGpBftJBs2+
xTh/qDIjOjR6cLJFSjyrI9QJMVizGgOnfGpNO126EN22UdkRyEvfaA0p0J9DUot170s1LIowYSMD
J7S0uM27Vlc0bFODdrru62+y9TlGq0RFVLe42sQr7VTbva/1Nnfql1bOsM07PNWcOJb0oaMs/TqG
/LeI+0kRN8/hQID+dRV3VuTNc/78fRH365/5tYoTuvxEITZjdBlUUuCZv8lZyLb8pFOmMX3TBcBW
gwLrm5zFQ9jMLFBnRaa2eicCfZOzyE9IT+DYIkRmbIWH9Z9UcdL8cbI7w4V0QK38z6TCcxme/zjh
VFORMNodMUQo5Qn28mw2tYWGtbRKbGU7p0jMfNMmASE2dELUWWCk2jJFQP9a++5UkCySGWrp6jQP
9uFUcuqi1LNfJppL6yyPXHoxmRpPRZlU6X00yZK++6S/xjC9SUBBEYhSlfErAjUN1eI2YoJ/5zC5
MPZ1iY7xMJhR1Z9VFITrsElozBIIOy6S0U7OFJIDAA1+s7BG7YQmV4G9Avy4FHE+cRQbqyea6NXa
MMJ0L7tBx0QfEyrMu9zSbyJoauOB4DXWfp9b4VLaYXQGmajft+BLd1rVzhydLFYLRG3DVVdqWyNu
jVVhePd9jnmTaU1DdUj0DJ9qnOL7waoV2QzYG1q4XaEHC2EXT6ISYtXj/2hWbZHiMVw4ZgW6g7xS
OtMFg/wlaLdkEgvuPL8ye6O4jIzImgWx9WWt+tg+9kgsXvhFxmNC7q5f3U40LfdNJWsNrU4VDMk6
rgQjwd4e1LZyFcsjAyb81rFMI5nuHOYzQscjOblZx0GcU1Rj7hDshkWJADVRXesccdYxBpowjwvw
QlDRkjZmFOEF1WB0e5ElqD2PaY8Y2m4wb9iei/nb1ZiZrRTxwI+daQjmdXAD09LThlcvd1T85sWi
foO2afQISXGrZeKGLBSxsZvIYR9RNKgeaEG1ePUzrzv1QUIqTN7SyXeqxA9RhrbxPpKY6dZVStdV
AE3VI6gLfpj0FzUspsWcx8pjOVCCQtqmNjGEOLicQiHV6tOGznOyTThjYdUcrhu7ldHK11JjFXkV
iuy0bLCZu9jQlhLBNuyl2PV31DJds07NEYHooFebCdP7c2Go9MVoSmFuvIRdAdH2FJKt5Lv4SoiV
o/9Ze+JQm+w70gzSQwzBQeywAD6Fseya5VRI61LjF7QWlJrBU1BJjtqxZNZDU3zLiS5fOVzuLLVN
ILSTGK7yohHbsE/c+EIKHxZV6SL4TAw9ORoiYDjSG3W3chM733e9bp1HJFsbSIdTebKBnhxyf9LJ
JNJnOWf4zGcESadnYoMG6BzlMHa9Vton3XHqh3BI/Ce6396m4HSNyp4DZlImnA2Eo+5Icjq3cse6
mp/sC18gmkVckK/tUpzRaoW9EjH0dE1FuEWkjIpfQOlvhRj1i4Jx90OgoulYlbI/FR0hq/UM94JK
FWzjuAPdi94AV8CcTE+++lbZwLgDSdsYgYZxchPn84TBEa0UE2bNt08YQq2TikqNYrfu7/GJ9eEi
ToaebrNpPGbW3B5tx6kAFJvqDAwM2a5FXptvmuMiRiUFLNwkU8wu3qQvSBu9JSN4gtK1diy9RdLZ
8kbN/dilwUjmRbpjcGvFMtAXJKXDh8mIDM69uubvUDQu3NRYmqZCGNN2KSHVdnFIBpzVLufUtd8B
+jTzwN0NpGWAUMs7l1S+Id6QByR40Fu6G4IO/W0za5YZqCa3sOiveKzx8hnjyetDjbGO7+1AHys4
l2bpHNwKiyQBxan7Oth5eOmlbrQDvZO/Yg70VqmOQGGhMl2312MhddjbYo8r9LqBN0RyUDesEp7u
G6EVKsPJNhoEy5r+sm+mO1LCBCArK0Ao7JSErqdQHCi/zKci5RiXha3GiEbIGJaUbT2Sh+utTKGm
62LwIiYxVX8P1TFfWARMnBmpgg/ROcML3rcO/I3ZvKGtJtnIKqc1Sjeow9IwH1CmZxeTiLyLbnCn
yzG3io1Ig+bSqCqFgr7H8SgqGv11WSXlpijqYF0zp3t2VVut5IDvMZYaY8uxD02sGK22kBBc34DM
6Lu8y51H02iYgE48WuuJJWcZkhzLlCQg6SkvWPndHs6Gg7fgzCgZkvNGmhsZCOMuKGleub0VHgqq
iMuSs+6qYULIL+uF4xcsLc2NRZUXL0sMg6taR86OibbOaDqW9kJA8yLjErn1UhrgO7PIXAsojgtk
ncXZwER4iTyiOk150V+ljrZGEe+dlZ0BeMcZGfjsTcztZ6EuypWAPPKU1p1xG9epOnOUO97ovahR
W9uhdy29odl1bjPsCXSL5KLwJd7FMNIvwP8m95lXlPfAnKrLvE39zwr7xbEdygFerDvdiUqOa6ZK
QGOqblzjjCmZ3ufMcoHp6MVyaAy92TMs6YgMcto7JE30jyJZ5ystsnKyCiF+lnqoXzIlCcy14/rF
Ie81PLFZ0o9HJABZQsjZbEEvpMnv2PQPcnAQ6HdM18ch68DmAfE4iEjYLwRF6pCB/Dy6ZILYQ6TR
vXuGRfVOlxMbvZvD91hgHYw2FOH2yYmUuvWdjjg7zYJ0TcsDuM7K7YdTWxbVplYSpcC/E47/RO3t
vKuf//psDKO9qJ5fi+8Px1//zG9nY8JAkHKjqZ4PoO/kjl+5l0LnBMxIAcsZGsgZfPn72VgwxsCM
O+M2hJyl4r9POOBeeoJER5uxCIJb3ftHZ+MP2Esd+Tl2PI8UBS6H2PCD6HHmqemAILSjC8g+9ugU
4URtHyqiOPPqEOvAecpFwqQljLf0DLEMnUzYv/0av7u0HE6lQBhVcIA77ibmWa4Zpm4zn2MUrnOo
JJQJqkMLBmPwt4kbYZM9WUHf0XuAUITOBZ7YxLXudIu+9USmVAsfLTwJ7MxA6RBqOeAiaewttY6C
MDuYjgSLDGMnjZik017UH4288ptlAcNHjTfAl3AErl0Z9M4VdXsbehdR1Kz7xgNAC4TM0LIlSpoZ
D9dWkzay8nAuXQYWEZP/Ju/8Ot77WUnJPsaD9tevzUUY/fDKGF//wLepoP6JV2KuDDG+zuUk9dyv
74yLhxZ/LJiRGWwzvxrfvzOeYwHaNNF784+5Cv02FXQ/YQDVBVCdb/ba//t/fgjMqD/8///K2+yy
iPKm/p///oPHk/cFny6yXIwYxAB9LCf9XkOuQoTGnmpL+SsjnpLrMFX+wYKgtuSwUd97JmkHKLOm
Df1s/+CmjXr0GMXcob9Xj9KO63vOlPV9QNjWT+S8H+Sukk/HfHw2NSJ2s9Ha/1jseq1b+YJ+7D7u
ZPFshXK4ZK/KT7k1IJcrSTnYwk/rlrUqEvm1h/LDT/X9T0NCx48DU+RT1NhYnCm5SUBi4fvx6hSa
KZqAqNyTDvCAh8pc0mKMvLPEq4oZxQY/BgMLDXVztJ3jIL3oTsRV9DRM+fTqtPQKV2oazUMAwGaN
cyndNmnVJjQfC/vKQRE0LofWwbfYZ80JWgxuLl3JxYTOYhEPGdU9qaPZRWiM5MM6giJQd0sUBpSW
NBhbyIc0PUOtXJgNCJYO/MQj54SEeh5QzVS7yH6JxVxXRdpeh3mdb1je8o71zHSTDecjfKEkmcVL
M5L6vYbeFta9c9sOU5Uu5VQixHRslZ9XELTXWqj1RAwWZrcbtcxfJoSKLGLoRPB7HNZANm6yIBSm
zmVmDMwk4zm/VKO0Oll97JO5PDb3KFWdmRLPwATkQMgwjxtg71wzGYFMpvYW5x16bSiJNYcYo7z2
Wi2+0usoEqsYa+FjWuj2qsgdHXVeOHjrvjWraNOZAzDAiFeJAHI3YAJTljaRzzJsbgXaxDW8kr7d
M2dPgxXYoeZ6iFoXSKTZU8BEttA3JKnPjjq/Scg0tGwltLVkcnLMhwq1ehBERg/03ANNWU2S2woV
dGd1hqEtUmlXi96yHpx4dNehZeeXSc44CfwC9RTWo2khqyZmVKaD0tSB0W6qpoe1AZt4O9EsfS1D
o9skerTxmq5b8aZ6e9qk2fVEVDIpwEUbH6bYjVeu1TjPpAmr3QROee2lqtmNUVVMGwRcAXrg2GD6
XHbIYpddmc/y0lhwCHcJ93AFwbWxAZCtD3vsyo4VfpGMrS5EIQYL8qeTfUGjQLavMZXmogRDBdiG
WpWhVDdZ5sJ2Kjte8e7dEHpLmm+bRK0F0QOgXn8jqiwa1AIGTEFL2/QRtMWDn2NuVU3ymsehD+i/
qeKtoRf9KzT1TBBgG3J0RPOoOv2MPkkVPSPwYRDq5cimL+q68g9TO5kMqcy4e5jzthndc/h+nmDy
tuCB26HirSi15iX32zhdEahRgn8hGCxaN22Va+vCd8cz8qPzcVnrTiPWLaCr6GY0i3EERlrCCNbw
cfqLIq+yYIVTNFBP0uuhvyZabuULcnTzahn0CZZxSEVsBU1+wgcVqVWpm8VzXTjmXsyCKRiQEHVG
0mOvafzMi2HI90+mKL+Ip9Y5N9qiRLwF65JAhfm7Edhh3TBpEOCYrRqdVtjJ+r6JbGB8VdTx6eHW
T7uyGKZdVPTqEY0kaaUdqBx63x1M4LDnRV7TVB60RasP7S96XCFvw2dv6eceqFpiHAxVPFd16oFK
0dKJWGaWco9vTvOMzti6iV3W0URrOuLWjelzWptaVCyT3sQssx18AzHlip1AjM9W21a6OhDaoPMP
dICe5DkCDMQ0shBT3z3ADU6jGhuElT+3Y5Px6FRTjcxyss9LRGrEYBZdoW16Sud4IXFLbEvXSC/G
PCSvmtEJtNEaU/BVGwXGhSwKXiwmzelFZRGABJbYLqyVO3bdfkBCjw60a8LslGkV8/6eT8Czm8Hb
zdHUwJ8pqwHPsmn57YroLudJQ98AcDGCL7IkPiUXq8K1R0Za4eiCJSyd/rGgrj4PbXysK9dGweC7
umRMPRjrpK+LX2rR3GEOt/ed58XWlqzm/qpFjp6uNJR13dYNXXzIwoUWQJfQg48LyWcjWp0y0Ox8
2LnamJ/CtK9ujaQdcI2HrfViMWiKF50pQrhC9ASNQpuWiNCGkyQ1nVSLLjy1DkTKBZKFdD9wsrPW
7lCBs6abufcI+HEWPEDabcI+Q+iE6Y0r6WEIWIgycwwqvLqmdVEYeLiRQefjloC9kdWvs+NqxTqO
+jSw5IZRE/6GzKzv/y23/pNyC4ShC9/krw+OZ88sDM/56/f11q9/6NfDowMvhVQzPJc6Zbn5vaTM
8XDJ6haUf5A6nNwoqr4pyrxPDoYvZAmcXMwZf/L72dHBkOvMZ0rLYfRLq++f1FsffT0cam1sLPCO
8Z4a9kc7KJV8XGVhMu2cQFg4iDqZn4IhGO8yMXTLILCsr4X7X57I5tHG73ZBKjrgMea70YpP7jJl
+fE8Ru4cDvzJHnfDEFdXKG66pY185ycu1zky7sNVyGdEizdL5BDtfnCrNVatdyUqzx2tlGjbGzT1
QIgRTgzjea1rPZpuBtQrWcbadd2jPP3uGbj8eqHvj51ESPzhA8zZtcwFES3xnb0Ph962Hd2oG51m
R/wCuUZDj2EqdUJ910kLWJIRVochxk2zHX2HjVSx4aIsU5EWscuZ1k3hWiKgi8TeVxN/R99HyHTh
Tn2yob3If4u6HJGcmWpzOJBCdoGUuh6tZUNu31vZjMk1GeXJaqKltwslJgjcMOUhs63ywUfhuvW7
jF1DBQImfQGOmXwAg61KLwdxi29KnVcMT26NoRsuG7P1AbvW6hnYCXSQuujGNyiRxKcBt/+ctixH
dTzkJ19o6bL6X/bOYztuJFvXr3JeAL0CPjBNpKcTKUqiOMESKREeAe+e/nxIVfWRkrrkrR73oGuV
WkUCCLvNb4gT6HQog2MyEOoxiqfyqx4KfnAYY/zNK85i3XGCO69383bdN+Vy6boYsKBrAXnWD+Ds
mTsDSiURpNsYG3eOjXuMpiQ1etoJlC/hkVgeN3xGY4xWRlzfqqwHNYzbE1L/rStXDTiYq9kc430g
8mFtondyTDujum3ydglKQL9QQM8OSNTzOmbbf6a20H/GGcv5yOwYcJvIhAoDIDEV4+p5UgP7gQAe
C+1i+hS1gfraiYU4XZWF2MOOYg8NxARmC3PY0bV4X1XR9DJAjALXzI9Mom6+OAomVjCCrK7CVr/H
GbL5kmCufjkqBWgml4yIlwAipIE3oD/kdHQRUkKqTVMGyJwUvbFR4EruSqqOqw5pOp/bpn7GXMZD
/5dSgx8mxhzutRGZlcLqquexYTtLrUXUJ+6yg5JM7rTwrUYCLoqmZlEXG4FkOJITkhBvtoEJWdq4
A02T3oUDjjoOctzXFsmxn3lh/wOSkAB916bbPFukQnpdPYIZ6T8HiOBceRWV+BKlZwCQxOP6wj3z
MAC9DtJls2uVfUMrvvctj2+h9+atcFIEe5amLEXy2P6HnsbTbooN6ya0mImg9+TKKsqlWwnVZ52V
HeOahuU3l6DIH4cgSdYtyWSBsnMQ3Dnwsp5tT8xXxRBNn4wBVY9CsRmyukq3GiKO33EJ1O9jKx7W
UUhIhdJ85mMVKvZJtwz1skSzYux/TDVfP6OmHa6qmZmwHDXtLJ31X6d9+RURvgCx0vTroDXdMYrr
/CaUL6LzBBaIWu5ESJPkxiFq7EdhTNUDTd/uc2iwNgH/w/wmlJZry8oeYRz0P9BRL6/LxGZR0vjz
x4iJclyt3YIyKG8AaFm4kQ/2TYfE330Rw0TubEc9ai1qM7ObztvaCNSjSaHqIoE/9ZGEigqSlkgc
5opBfQvxjir8GHwskpJeurAV0y2WXNmhUY12N05lgbR4nMxXg5yaL2WjpXcTXTDwSyHjoyMKeRyz
BBf0QcT7VgGv9ccAfTx7jOvnMoP5zqpNO3AlRFEPOgCtS/pfAGcdw6zQRTRCaXyRqYfc9NceKab2
Oa4762uMnF0a7sEzFtY+plVQbEz4xd3VVA14nA+Asaw70kvqa9Y4fdLltFTXuqhYEWHV6wocz5Z1
aItVaxgeDRNweNu+K647BcWuZYUdLaC/rWi0WyWyO83urmmP53w7XbUZxcmV7Y4m0JXwI4LA17mG
d55w2UQhCjyH3Eg/NbZF4pEF3aazpqdY5jBs+u57GhkAaIvweeqsiEa8g6qA3pWXKu+HDc4MtHgD
eKt63FSbMG4u4EMFW2JH/Qhxwltj7uHiomUjOl6GiGEhZ3qleWWPSNAcHJ1EHrUUYco4qwp4pzBY
D4htZKAFR8tHld/GLCLtFRLw2UtYzng6mPQJd11jTT7V0rupcGOIYJp3kZATXTVOMmydiA1bJbl+
EU8BeGBPgqmZmEgwdeIgCq3fo/YE8GVJS9SgIc9u4jDQF3qyi4Rb+pQrxcVgx96+C/WPeL15ANHc
5lIvPJPmN2P/TO98cHybXjRedTNzuAqxQ9sbZexuHX14LFRQX3aNgUuJIbpDOHhw1+GXp1xhDiLL
QfNsqqHbhXbInccFLrd9xDWH6nm7QV21uoNTjbRzmzbbsO8iuiiYUADSGR+lDSp8MNORpD/sqfam
6VdPC5TrO6NDnQllzcGnIAIM06Z44PaWSWnRrG6JzuTW6ihwH0rOV/T5OURQtU1LEpqSfXVlZU15
McwBrTMU6w4GjLO1GUXsqoZ2d1rBFWQFTq1uH2mijp/mwUz8OkF1TDboJmfICGjqqNfO/A31MvuA
g+d8XyalAjnRePtxtr1D3gXThzg153UfdNURuKTlO0YGPc1J+1VGj37TWKZ1S0mIClEw6d0qrId8
JUq5rbQ+32heNlPIMJfswUwekAFFkF9Mw9YKJlDXXq9tq4isogtRZtM17vJYDIc4NkcTpnO/DjFa
+JzJUN8BX9AhUCuYhf0YbOAEW1fKIy3HvUO7y9tRXuvVPB1JvABjgp2J8C9wULS3AIFFwexe0hHD
Cs8aBvpCGdXBNQRU4CPIph7KKIexHEdOfZHNgfm1o41tQVUdyAKNIWsuoilMpZ/oifhRQgaAM+Ri
brcWiegPc0USXpIy7jo9s78CYYjj9YyM2CWC2M1zbiYOVIDG6qne64Ue2l89tLf3wCogZQJ9b7DQ
HfEaBWPXP6lEV7ifDktcUFa36Ddna/RbC7WRiEFdaGOWpatgchOX5ZdHh9rs60uvapTl11htZyuM
ZOI9NhNB4yexsm8mI4j3SIeWTwYeIo1PDwD0n7aYtCwhUpKY3EOZPqO/2hT4XQWQxhAOR086ANwY
DoZKtyJtuHBKTuGXIsvkuqQjcFem7rIHUsIEN1jKvKENmtiNYgSeotKGchdrd/SUqev2sRmBHkIS
bB0KtOBygjx6iWBUnsaym0sqXEySjhLbauqICn8GX1UMLSKB2/Udpmwi1wbuN8TJsPbxc8QsZEMY
6nwcUxzzVkvAWGyM3krXCRXWg+k6xWVWz/PeEg3cekVxkFoRslc5Do7BOrIbLncvV9pdgc/j59jA
sCXMiTQw3SqvEXVb3sKrHkzNISyl9rccyhRHX6huSLiqLuGJV1X6B47B4rtZOqpfa6FD1Zgw8eiE
i+lkXvM604KIj3QNvxpqlIj3VposfJHX0y5EmvACKRG+v+sHFN65yxXB1ldcwiE9Tkv46znqq9uO
2cEANr4CrKTfy3ycXiQwpx3OVeC9E7r/ejw0IPht4DUrhavDITW86vadJEJ/nUQAOJMkjSgomY67
WN79qkNid2i2AvCt92PFWQIRAggyYJ2JGvDIqogh9HmR6b70FBn3sTTxo9KNbzIpQUrRBo5trinN
xlWrK3N11dcGWKGyLK7iGfCpELn5aCC3Pl6VIciIizqKJEAFPV0Liz4BxcBplzOF+9CL7RtKvQjm
jjlxQpZ7l1zc8xY41nSBe+ewrqtuWKtlZoF7aHd9WDsfNdudXnIZCjR9C4SLsWthbdN+JN4YVHbo
OhZOBHiWBEYCo7Wwr9Ao+LpMfQ2+DZjWEiONxVzdwnxc5tJbwqWUQMrLbTQLUcn/aJkpur5jUF6n
pi6hk8Bc7HVSPVoi/edw1uDg0pvIHmuzS51jC+Owv6yCIWSQYkhPkITbcWOHaST8rjSDDMsuM6Ek
jdYv8gDWmg+CgEE/X18BVQfK7DooYiM+3YNmmpf/IyCQCtaiQfzIR0iQyhVocKSrPWEhu5OZY8kp
SCxViygp1kEQ8cVh4anNyOJHg3okhHJHHRHEieCKNEbsyXpY2pJiIsIXIKMK3fYb+NC1n3vlDMeW
gFmivv40JV26reM23nU9t5pAO28fzC2BXFQ43ec2zh7dmrh9HnWEa4bMhAY5xZTWlrHz0kHGmAMy
+Gx27a5eRDV0NuxtisPADu8C2AJUrLNDa0v1bZw09c2adO5kI0MCokDKbWu2sv5ABiAvEfBE+Hgg
2XIyOkkFnk5fxlE3DwLxksd2iamLyAP9kbf9QG8io3UwZUOH4VQIortJiBYL1Li5s9zb3Ky7z0Kn
vGkUlIvtBqUUYRHZlvqpTFzM7LwWLsEXIyGRxwGxvG7dGFJmYI3qWxsgK2XKlog0sKzW9RFvZo8s
4F0Iqjp/CXK/QjZtZFQWweaGqHxlx9a8LyLOoqqsqIYYA1t99JajK8oputoTnY8sN6qHYXLlpT6Q
3jZl5F2GeokgA0ydSydk4GoOrh1gettXsug/S4v8pR2meCeXzNuThPl5Sl4O2J/MDOGGF8kunTex
nEsYAUDjR7d8aruWNEfYWD8UFl6xQ4Tws8UvLQCt3J7eerQ8igd4ErAwFMoQlxN96IO+bNWRTJaL
JB1oX8XlI9yDbjvWeeKs4GMYFNFjMtIlaYhH9MShvVrVrcAUGY5twhVwOgPLIiyCJccG/2hKlirB
Bvm06TBUSzIIwXa6mENnusKPVl6elqExkvqyvCuxHztturJCMk2zmarbU6ZdmCyfHBFX39HJWKuc
7CODur3PMCLzM+nIyy7AifKUlmmhxjBYFRkFhR6GfimgzLGctin8L3+IopdaztPVzHYDIA/CHpDX
SA1ChlQNBCKbd1WJbM2KwAPEluQq7JQ7fqi6nqJI0TLF4SCox858ES1MZA3g7hJteQOlD3phlF3g
Bfhlp6mNR1dwh8kXtf4ClJ4fjrl9Y6SO/ZGLRkB7dHpK/0lNJWa20uphNi0KFHY7VM+YkhjU+Nvp
U6GxzQOjzrAsYVGAgOBYI5MKjqcMWZMk1hLv8BoZjJjflBsk2dXMEWfqPP6UN7sAVK/GlJpZoSLr
oAnth4CORJjiakxflnNJVY1Iwd0sSzOmZFRapORYGAd3ArPty1JBTKlspB9l21QPSqd2ASuHWka3
xCgDvOgb+jecW6FoOdw1o/muMk89jmEt1zXKU5eDyzkL9I8hjOyqfhaFyYSkKa4KJ5YPIE1SxIQ9
vaznql6O4SZQzQWuYFSCvNgl1gDQNyMPWk2owXPRRku1cagAkyGRk5SPSxWec6JrvndVoL5FehDe
uNAstnq9rJ/UIvDiJFplDp+Dp1R2OIUVEuUORESL9C4ferJ3i2vSQezr/nQ36ED9jh3YsxuXI598
n+JVr9nWjRtqNlfFgF5M5THCFUI79wPa0L6X00V3FBGIRRriR06i35cODNa4YyIBBWSHKRPF5Wx2
xaVtEDzkyxxghkXDpxkQPK5nRVA0gL8yrLD/PA2EJ2VKXUSozLjXQGzvAs6xB9XQjI+cDOtUqLP+
qRTTQ9k4SHiCWKsAmEtGChkNpwnwb62hBSxHVsjSYOpagsycjb1Dj5Tqk8rYFJPo1SNdSgqDA7U6
Mw4I0VoCFtNB2MagqLfhsmfxnI7ZcekskLFPF7Wywi9kUxNYUSNf4rgG2MBYI3NTkyx/Kl2iJfg4
pIp90zOYiCjsop59lHp0H4TTl8TWJmsN9+07Gi7q0cjGPD4UkKyOQ5lRvFmOShPY0aZOzfRmlsAm
M/A8VBs01H8rj/shIlVlT9ZUBen/Tleup+v3gDC7Hy4S07uWV4e/m7Jxca3DvwAFpSc0HQg5qmbO
DknBJouRbrgx3OKx721GbXY182DIiK3Sp4xBmwmiUMA+D0Ql9O26cQq4lIXyiFs6O74eNGC78FIJ
J5QCP0DrDaZKx4RPMp1R9qWUefrjaWNOOUoUK03v6mcb9OhdyaVyKOZ2/DAa2rTNQfTv1KDY0LFV
HUN6uFjt2qxsq3TRY5jxArkqnZlIGHbhdmzSlw7JHWcTNSQOpwKd29DfNMgIMF7LEeCBdAYOfO52
JHB88XBws2TYd9L6OtchcjBLBRxPvnLT2YBYsdLo5LENWvUO1OJc1owqt+64eBZDf0do3PWWVsMv
moOdMlVeJlW7t2KKw3icdvaN67TGJmwHWqUWR1vkEXy3NNEhoipIwo1t7meCgzAoyF1gdh1h86J8
MZTVQ9dZ1k0fG+MnjoR5+3ZsrZ/DQpaXlcDfIIkAakPw7/eXBYWWQmoykeaITbHCdM35OJXkYgKh
lhsNuRzC6yUQBUGq36ct+GRBKeOYEvOg4UJp9TTZb7/UqSvxe9cC3SnwO8tLudar3kiIfaLhofe2
xwCyYqF5ZrBuZFddzoPW72pa22uy93kzmSa1iaCjyJaUzK4bLZmc1ad3ycCiOsl1dHSav5dxBugM
oZgNpyyBoVarClNWW1u//eZ/yFR0xBGW2ccBewEh/T6c0E5SFUIy3YeaUR0DwNFL5X5xuUiq+jZb
iq+zCVsbRGz52EzcIsVQkBd2rf1X7+W/tKl3MG7sOPLD/3en0leYvT238XPX/tqs/Pljf/cq9X8t
6r/LTJo0eU7z+BfQzTXpSNrQqWjeWYthOi23v4lTIEoJFowFXsVL8C//blZaAsc3lMCkuaDTENT4
Z8SpUzvy1x0iOV5Ak7FHAGAseLzf15kNOIYMPe73qgj1tRHF0BHnwvPttn2AnPQkSe9XpZrbTdGN
no8CdbMaxyk9SqSefNHKe9nL9EjTPb0aMSnsSbFWrubA5odEgrQcnNWk93A3sUZwWcW8tcxcrCGZ
mqA+K29benToPKfzfNczbkvgnuBp4F8mlkw3euWONOp45ilQS9D29gW03HWSNg84s8GbjRX9IrU0
9JMnRyvFOsuXO1MnrlC9Wx/Kvn7QZcQ1ZYMbSmZb2+SB+xkQ/l1i6k893AN+tnzIVPwC8xCteoXO
DvjDW9zMmyXRXtxeqZOKunpw9KW5sjgFDBqfVxAVI2VQCEye8G6DjRDSxNkE0JD83sNts81NGCvp
i5FqYDkchlLJulmLil+a9QyBhZI+n8AwCHnAHq1ZBzX/VS94h760oMgHpFFdhO1nYhH3wFpYymkO
f5tat7httpvlJzFcXWo6HdgOgyA3nBiCMjOxPW31+TZU2a0HvWhDwZU5CWf7wrbAM4F4IG+peCHK
PxQp5vATrCyAYu7CqlfFy1RUal+ZteHbwQTz+tS2AS72TFKPs1Pt3dOcbjc4cpc0WfH+PSV1SPhI
5P8wIq2RTb0PZJASACIicQLblIih7QfJ6JkNDx1s9yB17f60SEjmkGewqmZduqwDfTJvcwzi/Fp4
9wMCIj4m8r2fC/u2R/WJvlxqHRBYANOc4P2qwnw8uh73IzggVlHLfys89zpuqMBUaml79uD6nABY
4GywsLosL/3ctq9Zzy+jl0LaBkFAVTh+MqnAA/riT8hAgSLUtWI9tLKhwK34mXxxFtcpDxguxQNR
NXBumvrhNN85qdOqR01gCRCJmyOWjOshpK9oX0KWkdlR6OELm5xVDeJ5JSNWp3RZKmrZCyG95k9Z
xB9hPT0BW2D+R6IuWA/xNRHHARDDPfq0IJ4r9onrEgsMJK9X1BZKn7reA3E4HhXovbLhWEyS3Xga
DOT9SCk0/tMyzZ8oKdIJFG51xPLc3iBmWeJR3hBYoMFxlzcJrQk4e6tTxG62Zbmdc2MJLZVYnwqD
0EZ4hzBqLvBtG3chasOXuBDHyOPTAU5dNiUKG5fxAMwPJRdWGbL4NBeL9IroW6xNwUGA8HCGCkCY
bQT7BHuN+LaPsBtfthewLAqIS8lihBsE61DCMe6AIImc6bYiLz2GkSh2I9TvTa8v2zCVyj/NrZbz
+cDYLh3UdTlCWAJFSZnbHBib0yo/NfhUWeO2hdzIZsozGi8Y964HjeV8WgDLCmeL31LFKHbmxDHm
9exvCwrd/jTNbYdSWFuzjJDkaTd9ogffysUK1gbcBx2SZ+GBhhGjRzKX2PETfHemQE/hDfF+nsnu
Qd8s9nPEP5eiVHAUNTkPvKfx2h7tnRySJy0ECK+5tLSD1EgRyWNH0MTW9qd6tZpt/XJyobq5Dous
yEkRAJjy9GIJqpIc/SYOBx134Xi0UE/LyMwp14MtoP9uNabju60w13VNPaAymvoAMIEyOMwuWpe5
2AuFwJ6WhRyKoc7hNjB1motJWdAZt5HpyR1W3bSmWw4T0uKePhWfTYs59ocOThhbRO1B5fMPSnc/
zybDWyALy6btY0rOlCXu+d3RB1T4xLq2rVtjWixzQGmS76vl2sH4eqrGcttAs/dTlYl1VJEwjI41
4jKcvkBVYGgmdsBprEFPp+s051fS0vC2VuHgeTa2zVqTwDazRZfCzbTgg4EKwtpRVbaTQfWC/uvK
zbtkc9J+C2POE0vLYtLj+lkKzd5QbcDZvXI/5wqCUKpFH7Shu0ZWM1mZgwyPUzyS2Wmk5EhPdpPY
GOmAtUUxajg0zNn8mNoZODiHiMDZAD9tSMznOnky8HZfo4dB8z0Wxj3F04w4dSiTqymkDx4Pgik0
BYjrVQBupdskokpWkYrbD1FoOdgQwdlHwQjN4566dtriHI+fULMB7VvqvlNhTlkG3TetVeo7grbP
ViwUrS5zTF9kZQIf4pSYMUPm+EehsKjV1svT0YMzTOvWL5OaPQ/vU1uHXEVrQ5fBlTeoGa88sxia
6xSdRfeAh2CT71vco7WHCe1cP8L/KLsESGG2q7rOqOZSA4CFZ/eOMW1CbDLoXnSED5Hr3P8Sin14
DRhaKvlncY3loLOBnxZ4LM88i58zTzNmC1smSoIT4g1z9IIwIxXMQt534LVZVuw6K2alv/3cc/gX
8ZQFQEounHdwWeIsnvIQAUYcsOz2+nA67NiDZgzal3I1qKL05e2ngWd7/ZUuiYJh6WCi5NnT5iHU
KDYU3T6bWCBLJOCl6EeR7ouf3/XfJOCdJEAiRPHLnLwSwFv/yL4N3+ofv2YAP3/m7wxgQSti9SEQ
KScNOIX5f2cANskBqEP5k+fyO1qRpUt2gH0xKYK5pH//x3QBWYyLBoZwBrYZ/wytqHuv83Za+/Bm
4M6QWCAY9nsCkCbERPrsVfsJc8GHNmmLEhKHCTN7xGjGH90aZeCymj5kypgphkYEVcL1MCQT5RZB
O0w9sQjTwcB1OeKsRepQORLDj7F1tOV2T5A/Qs9tob8WWA2v6g5wjka+aiIBvqV3CWLPFCGdMA9W
GYNIPZyY7ONPDBfAk+ssoeZLKEPciOp0YPlBktdH+AkQvhWXu+ZmUNejGsaHR/97rLgGndxE2Wy0
kx2gbdRxzdopD6DegoPS6vau8ELriILeY+JW2kOc5dw/VYEJfTUWO8RaQsx/CZUpS5Q388ghkY/N
bQ8rwdbQcS4CvlSPjFv2err1vDRaT7aprRKi/50I0xcMOBe5aK9V60KQOtkQxrdG1ZZUnnl61Bu3
jjmKVey2Vwj0mqvOIMjQ5T0GU1d6AOIG6d6PsOX0y5FLAF0rCCoGdlT8I78Ep3hpyfIhyFvDn/V2
xH4pfCTAPixySatF4y2d0sdqQW64Sn0cE23+ihCvWIMhi9YpLOMtCpvg7mKkq1zvfjSDTeDSyEiR
uuYVQC7a/GqvWpy9Zxc33lTTtm2f4jvUeNlnRTL3WR9NYqIl8q/CwASGQnBG8gNbWOQvzVx+EA69
n8DSji2ewt+UhfxOCZcDcn1AdZE+7AY3WsSPB3uPAgdUcLutbqY+qh+sVN47Tax2aqRErzcTkjRB
6gLJ8vS9VzkS/QT5KZtLSD4IHXwKrQB6Yo5gByHK4nTnBd2zJqq68N1KmLeUtM3rPK7Qgx6MaCQ5
ieBrZ1Hx0dT0cWPWRR2tDWXeNVnrbRsZYKBnRrQeF1BMsrQlowzD1T4fK29Xn1qWYanrK+IytUp0
m14UVGt1behjd7EUbbot/Gv7E8LC8YWVOwL2RNuvG/z5fGQUMK+2GUs44fC46pU5TuB/JhzLDiqh
zmrbCW0qiBaztsO3QQUvk+cOV5mBoDVtIELVDFGiesWFD2gj0T+ejq//HvTvHPSe/jahEd3Dto6f
2/9RL/9DH67Ln+Jvvx76P3/+70MfCi/IBlya5M+qDxf334e++y9dpybEqX7ObzQlxF8L+i0ER+x1
XIfg4v9OfRDlJqZREpS6YfBXZ3zGN/mNS/Tza3REWm7DWV58XyAtm8uX/1pZhvuT6ugzin06KpRf
XvBkvKFKfwAastQR94CSj4jxb9hID3rKyWY278RJSynt1SsQnaHYwzcb0C1/fwWFKFApwTLsVT1h
92s9TF552fQpvUB6TcZizF11a68MCzTZg6uyDKEnGxZG98ZXi9rCjG84PuBXYtZWsZLbFpPt0sXC
IEKYAnj2inB6rfV0yUT5vLQsY0X2XUQrLX1MqAUs/zpZyPrQtm1mtYtzeDbaZrK9vaWgTNGodC5J
cQuofAK62UqrGxMUY9r5k1l8plOxqlkT+xE1uhygNPzXi7AbXDRb51t0sBdmNDUZifyynRC8Y4VJ
I+8S0a5bTp4OqMICx0DpzfG+6qa2aUL3G5qGVKcSfeU5Jjo+LhZ1HsrIEVYC2bofcx+e5N2oBfdJ
NdSbtMk3fVs+cl+JXZx1H8LGvaBE9jTjMYrNtl85Q7YDWyFXQ9tmK7MonvPRErs0gRg4ieG5sABK
ou98WTSDTbGu9Eun4WH0sFMTNFES/uQq/Pdweedw0XXsj94KI7eIDMTffztQ/vqZv04UKf7Fr0BC
CsMrIAmQW/59okj3Xxwyjr2IBiAWcBJL/pv1gsoAcl1AE3kBQTPB+veJYlj/WtjDVJeFQzWThPif
nCivdrNDZ52WMoIFrE1ajL/v5nAYxSxL1e0No0O+DSFOuBT4vHiXVmfCzXPtuqBx3QGM8CIqC7+M
1YfXyd5ZGmQv5Wtq64yPdJHwPfd1qqpw9vp5bHdDZ/Qbd8oxy4mNDKXXON//B4/yJKVy+kkM3dmx
hehQr+u53YJZJzbJDH2gjgk6hBZO9R98FUO5ANXwW7POTfqQTEpLTiiUFRc802jO1bqGIuC3o9u9
44x1xu45DaDJN1nCZFHY587QY992aWYzgF4ceKt+Mm5RT3Zext5ZA1hJfFcR3i52mX4pLPXzUPj/
JTD99XAKassqRgzgrHPYIrEbmGXb7jRlITGTjFCTdQTW/unE2QbrEjEMdMgxQzl7ShNKs+mroEPI
EW4ya7NokLYYK7ffJGUOVebtx8Fp+/V646NsqiCUAcjdWCbnNDC7Qh0o0lsw1xMaYwgj/nBN4wX3
ERSKsvzCCZDOePuJbOVXTwSNjz4Z7Hz9VSKHiFgyIM3fLRq0QJoCgGGlABP39lOWYfolcjh9l8F9
DaYKM0fbXLbiLz1pRByJHaq025mwsVampl1SbLjBM4dGiIDb/vbT/jSKvz7tbNIcS4RVaGfdTvZ4
zQY404Z9jiVMkpYUyz2qSmn69PYjDQ7SV19ItxqWIHk5C/LsKJui1JHDwLbTI8e6QUg7+xyKjuRK
zWhaqpCss7pz+0n6VQYc0QESdyxpu3dhrXY9iPBNN8KLrwe3fB5HUztMjuWtjKCtPs71tECuwKen
NI/ffu+ThebZzJjwIuk14jj6mngoGwrwqmUbxUMHmN1a7GRp1dn9RtPoyNMFqfxSApsxGb0N2BHr
UcxgtzpdlteYbwHVKkPvRgf1+s5esP+wNKl/gGFgh9v8b/n7XxZN4mVOOttZuxsxNUZXyl7HdTT6
lXRaqEFh8wmls8QXg4N1k0Ka9TgWSX0J06dPybzJGXtRrFILnHk1FYCIdcDa4BEprBrhRNRl1NeG
M2uHmWrrGi1a9OFdm8SU+v3nboi1z20vA98zY4xTLM3dwg+NIRfXklhnPLaYKtHPywiaAht4YmZf
RFb6qRskhU1rwlgL3vcWtGtMa6C9UR5AnSp2MceyqGePoLkvRTQtWhFVv0sKZPoDe3pJJ/OulW2K
v0yIKq8TtTf85mL79qy/3iAoaxIYsOstz3Hds8UKE83ubKK7XdxE1xpKcH4sxUGPx/tuDgCodABt
/oMnLvZ1iG6SiJzzML167KU3p+2uDoIDpIBNpofPXmFd1maByqznPLz9vNd3O9ANThtkkgCVQMf5
fe00oQfrP+vaXTJl5QqA/HDAKQr9H6Oe3rlwXy9TiXqos2ireEt2drZMw46KydArbkHZ2xdKq/QD
rBn3nQH841OAohCmmEipnE9ZjhhT3g4MoObUoBwr19P2XRXKD2+P2zmChJOar5GU9ogWdZAGZ0sj
jbEudErKa0CG1Rpgb7J1RvQcnKZQmF01LiEFC58idnis5ZfaCHfKSuP3jiXz1XEKHghhLDRjkPlB
z+f3+asqZc1x7zY7CwsCWpZetg2GpN1aQxtL2myzdUDE2NvUQv3I1ODepW0ywFQS/VU+z5iDpyp4
ZwbOJWxOQ+Nhr0zF0/SIWc+uFdQYNS2IzGZXhF1xELW98UQ3rGb8D64DBPX9yO3gImI/haamNt3g
qoZ9PZ2ZtScLRW8s+5HB5r5O5bie5+ERVXHDr+K2/DgVHRzgNrb3NmJ8x2LKrjEpeC+4+PMHgMwD
GkaBmPrw74Ma6LWXT7i976xougtrt9x2gxV+ijjF/LJyk3XQ6MLPAYtxY9U5shrzNxm7903teIeu
DAJ/hGW0KOR5t2p21T0udD9mOyiOpqSTOJThRLc/0bgr2gw0PKZn76zOZdp/v61YFr98wdnqHGAI
WdBFKP5qSXjE9rE4glwq1okm1m1cc8h3lIOTRByQJVmkjLCBePsVzD+uTHomKLRJA/b/2XZHM8Ma
JrtrdokWtSB1M2k/EVZ9cJEBXGWeAKHbj19cQ4+em9pvux79FmVQQDUhSmKBtTUEBl81ZL3VEOuQ
xlyjK/2IB+4oPOPjlYT6jwnhDY5KF68HbPREotaO5n0pJWaMem+LS83Ws/2s1DcADx+diQfBkEGi
ZPCa94QCXoduEr9kne7Bot1EtvT7oqGb4KYBiIxdlWRfimDn9sjDaDPOFvSQzXfixD8c29D1UScg
rucXnzNtmgwZ15pDZ0cB58WLZcCtTT3aGuf3zG2XjOtsJfEk5PU8AH7IN5xt5ioIO6R3bVZSHd6n
uhl+SaDAgYmfyCbsCao3SHRNHiHiRO8soT/cvmhQGA4YKi4mAu/fR7QNMQ8KErH4Z01fg1Z+GN3q
TljBC0Z2T6S8zvrtJXuKPV99q40Kgo6Tsk0D6PcHwjZsxjhmyZKGF3dwaq6NCb/BRSvGN/v5hwjy
exVn4zqcSoIbC6RA34T1wr1959P/uJhsOp0A21zrFW4s7trejnr27yBVuxalS/MkAuaLUA7KKVHy
8vaX/+HSROEbAB2FwoUJcTbJjpekIbKBTPJUAzUp9cCfEat6J0f84/jqVDJYSQzvK923pNFDpVs4
H5Ij1z48zQhnoMQDM4Snz9DAYQp7q1trU0X3IoDjRjUg24y9djEjZP3eGfmnPUQ8wucSOUvrfLZb
iHiGWYh6N+lW9FS69BRA44TtTRPrdr4CAu44vur4BRCdgA6teqfKbDidGDegruxGKWifabjqIxPg
gNG2nb6I2jTf356bP7wm4ZKNUt9S/Xm1AdGqwpRWWtUO56n6FnMwBzqdG1wkdUvB69/4yg8/F/qv
KiCvyxQSw0zyB8GpAlDjbPkPU2fjW4AGk9mDcIhCN9w29XwFfDz0w1zX/LLJix1iYHAIMZH750ca
oCzH4TRziaj0szUYaTJG+Mqpdphx1ltA5P3GaipvQ9YQ//NHARpF6A+XBSHh6Py+z5Habsqqdqtd
Owf5i2VO7u1cREiFa454b/r+cIgxfZRFCBFdilpn16Ax45GB23y1A7cdrgP6vx9zVNo23G7zSow5
JXIVTe8cH39cM+TXFtgFHS7z2ViiZl6gUWFXu8lYEH32OFA3z/GNFUbzzqO8RRby/IYg0kCOx0UE
FcDc2bL5X/bOZDly5MqiX4Q2xwxsYw4GySCDMzcwMklidMABx/z1fZCtlqqq2yTTXhtZqiyTjMDg
7u+9e88Ncqfq4tnkxjlYbXYesTUNXmlngOIloxLnS0NkrceZvFjXdj9g6W6bbtzOo29L0qxcHqWU
yOHwCBCmeLbICUs2TZkHHf4IDBZkXtTJB/Euxg2uLhcPfVIgA9K4sBgW85Vs9KRgSjZh7w7mbrAF
Lk/XSMI9vGUf+7vTJBnzhgRQTGcROF44o2vtMlOO3pa0scR6xT+Vym8vo1mCj5kKJjmNSYOavUnz
JnnSBXTyxfYVuvskNaWzNYQyr+Q8jsYeMnqvb12J0ubGAU0Y3Xsa09KO/28MOzk0OkcL6YR5uSlJ
3Y1vAr9cslpcu8p2nVsXD73BdPkKdlx1MJscB9sUN2D8wiR9ltqzndXYOVV2JBglRsnYVbgYJ4gj
xD+rqWyus55yEpVtCKp6j38HUgb2tmncgL2JiFE2dCToO2Bs3ijpLoerFE30h0/AFvDWqB3Xc4CW
5wHnh0F+VKvJI4eZ2D+UKRDB7WTUoX8RFc7YbTf1cXfkEDvu6gCEN8qvGDo7/NqZAGMckfsSwW+1
LaKl/ScgzxE1p93gKUvqYo0Rt7LX2kl65r5KucjWunv6vLuud9VLpKzitTACcWlLbyB9ncBbDKbF
4qw5d8W0K2u9G1FhXiKfJqqTxNt8xoiEJXjY5GHOXKvrr7BjDAgr9UeWE/Dpdhaa/Wy0d9K2vxzb
GLZMnNBhOQQqezimt6GTensnJKKCE/O8woATnzRpK59+i9fG6SY0f37/MdeeC/BjJIJ2nPBdFs8L
Lt0jp+zODWWzNQXwaaC685r4IfMUyCK5sQfuB9VCutLEl49g4fauYQJrx9TCdDA6YjvI12OWdxwq
GK4X7FEbrf35Pi9GOD9Ou0rnCU7inJ9zukvj4IAEGkdrM4u83o4tdj0oh8RFkw1+Guxkwyw9uING
dJFGMm7NIUh26N8IvWJmTqDzZO1njq6XKC7UO/JFcV0mPorgtvbgs7fND6ybcm20vdoENKz3qBvc
Y1OEUB4xLx1tkRK3gZEUMUl/xTR+l7rK3OXu9CpFV7+WaXTwXech7aZXFxIj0dohjboOjKlnxA1v
oAyOfeeT82NgpUAqTpB3sFjHMPl6cRWgUcVKB9sAemUWzpuEuuGSNkZ/V+Pju+iOMeNg6+sWBhUu
5CW7zCi/dT2oA7Gq6SHVUh5KGfQ/jm671ZQOMx2uvAfRMmGkBEpiU5pboomjbZWG7WNeBZAyLR6e
F4kSaNz4NXUEWzmLRMa08Q1hSX5bDzxl2YQYOMjNo+jiaQs9vkKTMQcn/oAvmhdiG4GMmPR1MA3x
oN+mpPF1jRcNrjpeEm01bwZpELijSSrCczKovW9Y1a+RAGt1sPPC6jYyaHwsxhXz7Wsy41E95n7Q
AKOYete4oj0rNE3aOj00DVeKTLuy2MyB7B8Tuvp3VpFZj5Es8/RIOEWzdcMUZsIAJgT/wTCv8F2N
IH+0+IQ3xHmS/q6CVCWKE3SL5lerg9hD4hlX6wxcin09jhq3ep9HPyHN/Y4UNk9SfC8OgnkKxifm
TPKnUYt/dJLafC/RMm0o0dxzWFrqLQ2xMepET/uW89JjQIDcW6/5OZNRELvdYruZK+rpdCydo+Xg
waMLt6h8Fk5X23c8Cahf69ckDupfuGLzXT4a9atfW+khg1eNI3DEa5pOQr+4VY3l2SdDdONFLkSq
bta8HL9thLnAZxd7WHQzjnvHrl5oUbSQgcu2YbPDhN/LAxHn/P02xeu4WO3nbeCiFyLRZFEZVsJB
2SwZDRKnmBTLM2gMV8RNJg/Qv4tV5TedtdNcTuMZjSZf0Vd5mJyA8fBRAaE899bYDTdxhGuOdOlg
Uwlk7RU6/msncfipNqyG3wb3vrVwmHK8q688lSTnbMA7R+vO2tI4c89xw6u6LQnd2M0dNsqhGh25
930/PkPc6v21cglx5CXClxZxd2nCL1CWELMoIvjPBszBvTM35qNOud5plpPFOCEuDhIuqtGQ4Wzw
aN4rt1Gf7lJhrktvBqGZ15gAubLpwR1JxPOMbrwzG5xbCsPG9dxrXM+Tal77hOs6+z5GdTNGMDZ3
CZe1BnZ69Rte0YWt/goH7Z4h/RoDKZNhfB5hmitO21JOXzNJIgidlDXYOLIIe4uma5NtWW1IkyGv
BUsL0N9ywRIEXbdwPSphPipC5s8pqcxPQMYIK3G76t2LcT8QWUrsimXMEejXgKOd26GijtsAeEcj
IJIYHRgJcrkOTohHNDAw8ZYxPJTfhg0ljPjcIYjCMhy4nP9LRIhnx66LI4EzWLfbkCbOJs1xCMAI
4C/8Bn/F8VC0m2xmXLuaec9pY0EXIGURKIff41SPHXdNmBK+96ZdnvIuUR0zF8t9SCWeTeQR+MeH
ig9ZuCK/BG2jPuwsAVARzoRhKiBh58mTuDY1iPnXop7Hu8DT4AcWA3m63G6LWMJrF7n8pV6c1GhM
ph0dOxAEHDKSs6O5akGWTHciNqYfMZNRAqMJ+yBN++hioUU+/kZee/bAT6zAc3OQHp9+AyKgrqI6
m8HSJ1tDQozzFW2+ddSBxljRb9HNihS7gZQHo8LJg/lbkqxrYDp1QI/Chep0PR1l3+PPTzqepNmo
G5Zez+FJY81KzkWeVSYQmLm6M+yMJm4/FdxroTHBHkH8YBMmpfanQu+I+VZI0jTkUP+QI2w+/7bv
94Mmv6nPum7Nq1ffs1rMP5WVqWbtWeWU45xxu28r6DCwRj2SSEMpLovHTq73Ao5gs0JTSuYuKVaX
sBWsZr7Xf48qqO8hNdD4r0GdtZiN30YSI+/NNojPoKDwrUIPR+oU2EfWsbDZThDVj6URty81ckBx
3xi45XvKpyUyFULgDydq/4aaONqpLmpYxKAa0jdt7Y6BsB28Q9RubyOp4n1fFP3B8SS3hm3z2m6c
vFu5fpzeeY5WO4WT6qlRPaRf1NhtXPGftFJqE/XK/nTD2N05qpjXyiFH2LJHtIm97e1NcAcrJprO
JkefpVatLaeLKZvxjkPIAJAvi56tInbI/KoeiAC4IasRl4kQwETaptkMXZjdgqy5El3SE2OkGn5t
7p3FIM3bxIdk59kz43WRGjcjBrJzCYTmwYus6hgCxI5ZdOUM9ohhY40q90iY+lU/TcUm5d28EfHQ
XJMdXOJEQSnEUZ8jYMj4jxbqR+gm9TH3y/GSky371RfOVZ0KkyUt4H9sEGalZ2IdaZ0T7E7nhfP2
Em4zVp/hsMyZqnaX0Fk+4tX3mZbBJDr0WTW9BOMQXwTe9Z0/qoNXFfUG2AHolRS7VjDMH/T/5Fsu
0W6y53CRLMOJWeipcNb+NDlEk+S5PuaGsFd9ZIhzLh2cFV3H4AvY2oYT6nCH/U7sbSKJHrra8Fjq
wvjSaX5JRzj8XScQqdKYRkfkR85HmIbes6fb4pCm/vMI+BF6ymKVxrJAJ27RSVbpkNykELfXlWkd
I1S5n4mIhl0fGGJPAOm8CdLO3gxQNOn2Ju1qyGkVxtPknThcOC+Z4+4B3Fc7XicW4IoQp1XsIcgM
izD86SFRvozKMW9DGc6oFqTzqJIxA6cXOjuXteskI108Ezvg3wMQ1zu312O98zkXrpq2ibckPqvv
mVETgLa4TW/rjMeAaFB4X7hliMtWiihrR2Z6DR20AZEN22BGJtv5Hgd6J84+MgKIr2Lkcy2ZwNnK
dQy0upCbIau8tNALd7yKu5RwZw5qrsuBzO9upeNGT0Veccxw4J2zBGK3DNr0EohmxsFiByc9odON
RAJkCqxATujaWSq3qtYJnDeGFsV8nKaqv/Fcg21HEonJC+eVxHOO2bnI7ASHZDbDnGqakrK0MDJe
I2Zo/U0YtdmrtBxv75o04GmtVexYs6LR0KXGeBdGdn1NehJWMHaGlJzhhozqkGzoC3brqybzx0NE
GFgf6PyGuI7qpEsUcNqpCoajA8mng4bh32fTytPZwRyN8DVkZkqd89FUZbeW4C7WtcIClPllgset
b83XcXKaIyzET3P2viMM1u+cWAuigmTFokVMp1+4xs7uu3jb+p28nzxOLAXIIIbeYTvDEYkwIEkx
HnpL9umVAfvO2fS+0P7BB+jJHgN18mwAf4MuOPnVmaYKLh0ryGJAbkXBIlSZbvYuIQ/cW3Ug7wk8
zYtVOrGAZgDGvwptiU+4Z8lXHYl5YfjxA2tUAFduk1UPmECC4bXhxMN9SylyJAgKdgnDA9yuAnaU
EEwOuyWdu7kwAa5j4rGPVZRaj5yPqUxzmThXcT7qL5lX7ZfuNE0EPXXyJ3dKugp6bqN3oTPzM08a
dvrKIawOymb0Tr4xRbgTpQZMtznSX4arwJ5acx+ioM7d8qGoRxYGnYxDtfPjtq92TjjQ0SCVhccj
sToOOFVZVA+J1+UuZ8wqendhGfurUI1Fs/GzMHc3Til4jEp7avNNr/mU2wzPAvJRVFo+RczIL81S
p9SndHZb6kZR9mayHtSQxjsOr/zkGQh/dXQGmp+bxAknY29MyxGgZUIaYXqEipUlgiA5KHgcWovI
4y6BqvcJax676L1v+gSdJuETeFZjV/5YXcdv7Wp7Qunt2OH7/1xMtzfiDjSMbeKK0wJlmm/O5AVT
T1R7WNLx2q49na/pBXHpbdMpH1z0YyXIvox2D8qClAIzH/ODMukCna3aJbQA2I17Ii+reiDKAe8k
ieoYnIao5vvlvks/pFEiz04aFUO/lxPCjxvsg/1P79GZRfLvquTGM8zkMZ96i6z7snyRZujf52Db
MMuqQDxiVtQTElPy8s5Ox5c+WL3gM3Iq51OnZcTN86axNJj/VYB1uSe8u/T+k2lDX4ar2Bstf38u
Ac6kVC/pig9LYoDu9Xea6azYh11TM8AIEabvRQ4dYl0I3p/VwO2E3UT/72pItQEzt2o50ZE2orKj
8BqaKA2zFdyYdeo2vOoOBTebMPvXWnYiylcldm+5tuZxLs5JbwvQBRwhC9LXWxx4VvJkZgCBQbKL
K2bSzWGQHX5f8Cs4xvL0eZ6T4WmwsJH9biL/R4P6rzSoNtv+H/rt/8fKdMDIlKZ/1LSb//NP/iZB
NV2ieQS6dZ9XhRfeo4/6N1G76Yn/YptwEJ7RA1oMS39nGVjWf6GB862QsQ1jFSY4f5egmujdBVhQ
TkX0uZfZzr8jQXX/PAgE+UVvlZhxtKy0zBFnLj3nP6iMUHUUc+bG1oPmWEnBMkuIgtiCQXnNC2FP
OVSXAA4g6/oU/EmSGxcgg4DFHAOMTZFCsyo0CYQrERXDxvDMdRsaBKqPPdghIfg5tInovxp9ld5l
DXa+lcGaf6yIm2QegDn6d7lpGeBYkqW78LuArTAJXagb50MY4+VeSIrf5WzMxCs4g3M2RmA6Y1mk
xSrR7fARxmr68IE9p3gtuWyAu3pe2yZv5p1fiPqKkFj12VlJ9tHGw3Rn5Cx2bF3TG7kSzRrBfO4T
vTO338THmStyPpe0BmHex4lHHWCk6api+3rq6BXm/2I++XsA84/55O9bsMxHuKsCN6K5iJT/eAvk
7DiZEdGWmRs7PLp2526VNTb0cqoRA6Rt1S0CeUuGd5WvrOtysPhqygsqfK+56Pdzkk1bn8XzGM6c
rufITcgIcSqAv7nxUtauviSTAV0wzbKbzm2Z6AZJWzwXRRTs4wRAQqft6hwEzVNb2Igw1HBNV9p6
tBILqEv4ldVe/fmHl+T/G0r9eYDCl4bTvTzAqD0F1LS/ToEV45sYM1z54FQyejOXux9XlflqWs54
Z/iiOXaZ3RxlNmAdT0rJbM6Ap6yxt4PMGMWnyhfCW+gO43nx91wNle0+RBN/qlF+fVuqMk9gYIZz
0nlY7ON6vHOD6Dl2RgvBLq3evMTK7eWFOKS4Nwj0bYx9TvG0mSr647OQPNN2K/qTmO0vKIbXQ2OZ
hxaizQHa7LKfMEROoSBsRxcogFBhwhb9Vqgwu3KcaviVJlhmi9Yefqkmso/+VDSHBr4C0bVMnlXf
7dp0GC+8lPmt3xu8TBolUW5/CbYVatWo8fQmB75xIrZNrskvGbtNCsSZ3hQ9eTFDc7BIH0JaQ7U0
ltylVVum2Y1MlhMomaQvE4Op74DIE6p3RhaM9l1Mi5xkzF2ZaH3gRJWeirYVNxG967ugNPsbN6/5
cpYN6GFbJ3N2mBi0hGsiz62LkbbjWbcmF9Rix05n8IGDu7ybRj6DnRj0i5Po+jPklHjtOE24FpQI
t//82fnLmoXiOrBCnIq2bdq4e6zf7sw/rFkLkj+Ke9+4JOAT7ynOSyDx1CnTOMCF86GioLDg2SHP
6BedUmYYOEsm6JdT8gXpeLxVHqi7uhX1i187alMkhdgThvI6LvSuuvPkk6z5KXlPXMwq6/HsFdz7
6wpoJg4bGonajUfgB5V1GUVDXJg/8VWn36DBhWHAcjXtiFiwlgW1yq8aV5EY5LaGtU2pnfiZYz/e
AoWY738/tvCqQoyF3nTT1IAJTIV/DW6aeA0MSWgag82X0phroBwpNk1JZzfBbFemn6XI92Rbkt0H
7aJL0P90zD2mGd9fTobMORB1Nf2LMetv8eA/1qvl8i/ybNQpHmZbZLPLq/2Hyz/UOPCBodFRahR2
1ZapL/E8tfGQzSHfwMwsgXleG48ZiM8EubgKFazQMhn3gUjZXmzewW5lFTUJcPDrP0jbZWYV0lXD
nGc20Rs9S76MsArzWKedsfvnz8//9wWcZXvFAc6+TP/5z1+gJJCoMRmEXwoPn+mYmeNtreJ4V3sR
BYcuWWeiemC9sDyWmDKBfgNyRH2ISLgnc/AiemsNpA1rqj7s0TevvYEaNrHo9ezqIogeC7/mFJmU
MS6if/7Zf+/Hf7n4DqwSCi4LtA9a8j9/9kE2aTM7g3upOpfO3qB19MPTHAWHhub4szkDbstGPZ4L
vy/3LYVtCo6n9I6BSvsrxn0AJkKrORbuQL2Ikfex9ST9ALTbIGPqroSAp9Nr3+L7DzIsKCz0oH9w
mCpuUep86mjojmKeAyZUS4+yYxJSIovyG4gHNAJHixZxSxv3xWKAcTACukgayc82wl6wIxUq3qki
Gd+YMMz7ZuijY8pUZTuXfhmsW8sav03sqM3Kkg72Ua0scwveNtzZVf5JB+ugE7vEtJwrdSycPnqD
1dpQDrFrIKVJAVkY8VcTGUm/Bc3IxytzcjbGxroAbJmYxmSwREKrTr4EDPBdBjbpjSev/3YKuawg
y6XJiFPAdDPfOPjkUtoXrHxqkdfBIMwfBZQ7nGvghF59mcGIp8Im0Gs85oMFaLsBmWs4hXVNqaiJ
YCvGW6zi7CX//EHgkMid/tOTgEqMMwPSHvf3cfAvxwbWaoAueV+TsWi2hB3Q24Kvs6zNxTCiEWC8
vgbJxhegXR7vOIqpD48h2P1MCzYnqFQfCfzzselmBS22Qg9MfESar3t6HZKgunIHr295XU1ffE4Q
Sp9Y/ttPa3D6744IG2MDckv6jIOCJQ2b49hND810K6Ew8hw4JW5yIq2iYleY8JVp/EhC42Jj3Eyz
8o8MOZ6opokK8ZknFQSapXva8sY9QvOJIVMnui/GOiyReYlyoKJNN5oz6k3eWhLtFy6pWO4rtXH7
oqkzsZmDRBytlEA7e3oxYUxvaCvbKz5PIgGf80JgYedhzSwN0Z58o1/ItOSm6fv8qqKwOsxhQSwF
vc16P9dWUt2AdCYaXHV58sw+kD5rI0MaR3y0jSE6ldkLdGQmqUVee/Eh4dxCHWezGtApUMmXEfrm
BRrqcsChTXQlApzyhpbepmGGGa/sBCARVh74LegNWPKKaumpAOvkz1HbLWVpgtZkzSDAcTYFzJjH
OG71MWL8RbqjmdmfCZkyE5E1nspPBk4njj/hdE8zrjK2c1yLTwmNMl63tWQmzMou1kaJRT52h/yK
fPQ8AD5bVSfDmZJqDVLRfjUr4LY8T918z+A86lamn42XhrPloTWYpK+0nucfy8uDI712Y4vtNweF
4kVEBdF/G8ikAPoTAJ0Bv4iKc4Wvm6cwrTllrmC3blo4M8bKVZHY0NgrfqAxXXD0FykJtA7CZTwY
5boYcnnr+zK5s6Q/rNkMQq5MOM33v1+k/1S2/6qyZRNh8/i7kuz/VLbHr4/kT2m0SKuWf/G/ha2J
TRL3Iv5FOB0eZew/ClvTp3zFKI3licKGkvJvzkqHZGdqHLFwXhg+8Ib9vax1TGzcSJooa5f1jGr4
3ylr8X3/ZXVcfgJiDayatJ5M+6+Ql9yMarBfkXdL78U4QvYc61NJH58JccBg0Y/ZqGRu45rBkl48
AKd2w0+ccN8Jut4Hx89td21W9iNm7PEl9430hN5wpAdjBTSFVekFBAnMOqw2hj1P7YUWeAzGIR6G
+knAlDRWJRmUtjzlYar3fV9k2a2PtbMG4VoEO8Zs5VFGE4sfPOC1JPxwU8rC2WBNcHeokaiLs7C7
z6E/NAsrO7oubIXXu7Pa/eT19ZUVNsPXbMIFkW3w5YSaSNOh8vdCwbZsZC7IDJQegzX9YTcZryZy
BmQvvtUkp3kik0yoytlxo4zbkvKTUZ3f7xIMSU20boB59CRiqs6U/c6F8MBxDSTZ2UgS66WfCBTs
bLXBMQPCLk3EZcIecWm7utygMXwpyGV5Gt1xokSHhqGs8GUcA2/bi4lIz17eU+/WB6drrNtGSiq9
wI7WIiMDW/bVcIRGn96ERvEBLdTlBM1kzgW1d6ol/KyiMvpPnfvRcYpce5eXZvEti5QDRBaY38vB
tWbpaaoD8a/fsP0bMkPS8dU1AZzDnshIUFKEx9eyCN4tiwRd1yfhdgyqF5nKl9rgV5e1QsOXDD3q
ZPBVHLSrLR4Pf+0qX8KOI/0KEKHsXRNKUSgf/HlENM2sQR2XJ/Kp7rW3Y2ZDxznqivyAwp3s08T3
MaVCV9yQbtPbe0GpOSGFG4du5eVmfHFyM7+bJj2foyER62R26uvEtowl5XZ0+S029G+0iHsnKzgu
E0KVPkAdK65dBGPXyeTZNxiP8Ksk0XA3NHWzK7Uef7WBUwCQFXa77nJD/YQIuoBYDY65l342XJPx
A8DaLfV1C1GEBdob4i/CNHBxLGIu7Jh47ifU4ieTCrdapa0vbskeEyuvCeEeN6TnAFj1eoK/AsbV
kDlwhdBNtlBh5DW5xGAZN1ac9MTngI3PDUlKTiWt8NRLSbBmq4g2WPeUMbtwGK/Tmg/l15660vOk
n/BpEB/bw8r6qbqZPJSgCMFTgRloXOPLmwm7gc+SwQ8DVc2g2xgsGDyUy/YSguxnInzBc5mv+sY/
qQg5lySzfVdglfnswX/trNT0fhEmMnNIJER27fWJt19AJKvGbIdXomZsukWRjxo8iHYdXLV4XebD
dCKVyGnXQRBVV4GXD2ojOXRuJ6SId8ilqu1chwzLPdwZ7WijsGLEcCFwBzodYQPPKDoqNGMlGtEs
YjP0wzg9GYrRoCvDgFSFkK/kVZipqZNCjStlQHjR9NMWRmeGJTCatukQzE/9WENapCbbJa5gIgCy
ktGcE90kQdnceQQZmVHQPNIJ8i6h3R2a0p7PQycA7I/+FUo6mDtZYY3HNJIDc1CvukNSaiAzMzXs
URVMD7ku1I3UPQ0hq87eGcbW9Plyhg1DMxyDKU2iYwkzEmZODQCn0muyJsSN9I2tKKvhPnbq5nrK
VLZm8RS3jExLghBIdy5larMo1OEmtgdBoo75ZQ6ud6ucujwicbWOUnceacxarpkmAubmJu+JF0s2
UaoeDV9NqCotu32Yw2T6lkIBLDX86UCABelEUy1pAZpJT61sEVKauvkejZDapBELubDm9pQm3fhU
FsLZEZ8XcyTsvRvBZGBVVSxEIW6kTcRY/s2uRHKYUGKuieLBduW0k7GBG+29sQmCMg9D49vMamNF
wqK9xrva/WQRCbAOmNKLrmmKKqw4nHHERzzLeEvkHwFaVU/Sa68NKicO62+UFe11I4uLripi3EKv
XNtNo04M6tu7uXSr3UBCyZ0w0/Csk4asJ5pRM+HSXrOXTpWumf8HG50H/abzE+c7nsp+S6rkr27h
T+WsmcUqyodk3TD0vE4MpyY0xh1eFJLPtWOq+YKHN9y0duW9YRPg3bA9haAvQGqS5uNNmXQGC1bM
nB6a+Hte9Ixkfch0ZlSW+1lU5scgY2cDfuop6ljSrWGyDm7vKaKhDCKKyd4eNwrmwZHC8jIL87jI
xkmBs01vmwsSJfGmuuHGT/v7QeXxCywq3AIdkJHJK5O7rNBTuTLqeHgWTLGvQhDsVzGY2oAVNAoP
rJuMwVtxrYGrX+a5u+viFAVCgRoOzVK+dnn26EpYcpHdkVXsUbaEJrjLOU6OYWBccgJ7UWQ2FewR
O4rXCGGDQzp6HYD7ttgidJNrEUTXjK7yfYU6h5M4nBJiQLC5KkQcvFBkHknqobgFLAuFH0lnEEnO
2w3L9xANH+Q0qD1JTN4JiZX/y/SL4rPRyrh1dXOvbek+INx9EpODkZawtethsMHkkla6Dzq/29au
3z9pmXRX6BU+sjlrj0mGpr/OYT/13ZQfurlACDgasb5KLbLinDR2LsQKVnfzIpNDWuj2mMTuEYlY
b0h6hmtG1jRqbDPqX0zymw7F3LvXUqXZlZW6u8rOas7fKB4853k0BmclUMJu09KOVtDzi0fS29S+
Q391ZghPGJ9WSCLr6DvIY5bAOEn2gQ4ZjhHkdNBYla8TxxlOys3j1z4kDcvXfUU+CIoMYmjnH8TT
j4ksS8C1mf+QR3yE1szbNZ+PkXhm3/SsqluVmO+RRmkFVRJJnaooewn6GL3xmmBC56mo8/KqRnm2
BZzW7/FOh4SM5NF7003j3iEr8H00oJfFYRduq97qj/6QdbvC0++DyboSgtvfxdDDcpqv1DjJh9G5
E7E12ML9IJuvwhCdNUHJxOmd/AoTLpJ/2d86BV4e/GwoDYRfPGWGVz5wqMpPZR2w1bsmBRFhGEF2
rgg13GN0VrcocXbSs9U+oJ14g0oOUfnoGvskc+ROJFZ87VOJbRsr6w5xlKXooxCD3tWuGo+JU5i7
MeiazZRlBFc4wzuQ3WyNftFV+4E067Ma/Gydu+T9VXNT7txgGD+6IArIm6lR0kW59lzSPYG5rbyp
djZuNY+/Sni47x4uQsEx90PGIfFZVvwjO1nvMklu0HoqjeY4aRGsZZYDVp0bMHZ+nctsZTp5eaNG
K1/bOdDOoZc0I9DTfKEuspiCzwNbmscAlHxMhD55dubcu26JytoNjI53IlLsoENkXs2sA2s2YbVJ
GCWQ+mIIBHeBu2phM6+6Fu965bXxFqV/Qz5Y12xx0d276G/tlRbTeIoizRC1tJi/cqvfcdfFB6r6
aOuXndKreNL0Z5EKrOPE0JuaHDcHe3Hkv9aJWCDJnb9otcW9r9iQVsMUZ8hvW/PXqPwCzB18IaDN
xdoGM7uLyhk7wUMwEiKP2b4PkuoXhL8ezbosi1A++mOS585V5AZpfiK8Lqweh6nnqiFXGMn0XoUl
J+VV1qBCBo9UmH6/Lhkqb5D95v5mSuJyY7RR1mKlnMZvhZz0awj5hJwR3Ff+DTmcqFsJ5+0VgVDR
CPGsx2+LyC696vqgvqkVf7vSXvVm8+YRZ9ns+I14MMKw3iCCtvYEDqhqFauxpI8mzJsqHYMjmOKZ
N1hXgFs773FGeLqqG9f7cgqlo9Xsz+oEB2DYunPYXJqFI5x5AAcNAi7vxQBBD4XfRJRwMnQHpyAk
ktWA/Iq6sjYVAMGVNeil55TmB68pnC1qFeskSo1eRjAJS1FNbQPahhvXm4A8+wa/T+SqAoLQOy+w
quFN61RJJBqmYa1qMtfWgit3oVHDmKxop7fBjc5xBqhhJYpwfBjRZm36LE6jddvN4mZSsUVmLzDx
xi7GeoW/wetQSCi66OzC4MXHukNKQ/NspVUpr0aZZY9xULRv7ZKS0oS6v53KOX6Q7qx3wXKxQR5m
e3BVVF8usX23RtQPDTKRkeZkp8RxynT9EEVStBtAW9m+m0P3SHO6vLRxiLS+NuvnJmmYiqFRfC2r
+DmiuXbtgJhOkSdAM7atZWpbhgIrbi9OfijVA3pdvQR8qdK/QZ7i3JdJ/eHPDTooNY+wvYxEzOsA
HX+6TufYQSmISuScF1PxkgmVPQXZEO2ZwYDtnTrT2lMKtU950w1fPWr3tUK3hUAjVhs+UbnLmoyX
kP7+vGq81p1WlB6cdWp6vhuoFcPnzKmPE78BKrmpxumuJvUCDllYpJcmRiEo4DvWK3SdpBMFhrkl
ADo8DuTqEGU6Z9c4JtOjtGGSo2CigB09HiZhfBZBNT8B8o3clWd6fDl7YtEQbj69kGmDIsbsB7Ge
M38+G1M1bwos3PvW6otLuZyT7JnnilZ6uzL/m73zWJIbybr0u8x6QIMWi9mEFhkqFTO5gSUzSWjh
cMAhnn4+sJszJLv/Kut9m3VVWVlXMsgIBHD93HO+Q4npITSzBDKgiak1CapdmYYGhj+SjZw/50HW
cJo7x2K4xu85+3imaB2MovdwFZHBor2o7f3iYmSptLDbuxzGBCh8Oj0q5NFlF7tS7zG3udOHNpZ6
fzUCLd25MWSbpFTa+LmlA2x4pGGD7oyF1nLgbfELStYX8ChovKjhXjdDf+QtaXzM/xHItqUljarL
Fv+bZiAZ2602nKdo2IaaJx7zvBief5F//s3O9s9qFd2Hf6c7kCWYylB3ZmPEr4ufWgx9mltGf4Ze
46y0wAToaSo+EdpnCWqF0RezsLYqNQ9W5mw0u9k4sbH2PUB0HTuzijoEpW2DKcV6/ndV639k4/7x
e2OfYxBnhkTxJy2lMJQo9dDsz3XdnL2aWTHcUTD31+/Av3sRouDEKHWkd+/PNwDG5MChV/XnxIQN
w1+ulm9Kr/rHguq/kuTfSpIk1H75RP5Vkiw/krfy7Te3jf3jZ34C3+xPHsuQH+FqpEmPD/CfZhvf
/0R9JTAU6A8zsdf8RZWkbsQBLUlA1eHy+RFg5kHWxv/nf1neJ8yjhCBdkOwBTBD/P1EluVB+VyWB
TAGp5FcjbomyZv7JXOtMGSdTPGizlXdYkTnI35yUZTbOUR16I71efJ9GObKy7uYWtSxi7exiVjxN
Lo2CSwOOFPUDifrwkOYuUziUXwI9xSkcBRmmW36qWA1V2G6Kciq/FA6+Ax1a06VJeohaqWqsE5oh
K/EsLRhrAdO628T1HzxsaffN0KmLrt6KqsFnI+PsmS6v5rWiZFJbTipnYZfp9fCGHlgMsJE01jya
FRHGGwLuqbgloPasa1dkX2Mt40FrNXNn10huYY2hJ9lniBWEnfKgOzG+AMDF8jYxbzamDxKnAhO+
xAIDyjH1U2sraFBDmiMgf2elnvLXJHoTUttlDugx07LqfbbCv1aYAM6dHCnOtOjshY3cv3PGKV/Z
aOLuA0BMsVufidtYp9EbnhaT1KxJX7XoNqqjhYD4qL4cEr8/T1ilr9zlq2DR+yCRWYj1HiS5JDv7
VjHcQBdNm3psqXet9mwtMLpD9VqqssOuYY/b3ky8q0GxhQn8s6DyPkciHAr/6joG81ibtg/WyFaQ
yhK5xo5gUZJZ00SIe6I8OG3krVI6Ko7+0MNcnmBPHdSUY3ukZJu1S+II787XC7NcNtqYP1tF3T1A
rUIf7gyiYCRWjZcEXMVLq3EwqHsHr3wZaHf9ZCKzlYkLs2K0l/0QTndTZHSf82ysxXKOOt71YSOO
jNjqe4CsR7B2bDUa3nLOVsou83WNnJWCOQ04JIBqVadcG5qZudllb2LOc0Y4w51tlBQ80kwSTl9S
NmX5bO0UtH0JK4JkHZTGjhVnch/XmfXZjIrkFkwOr4ZTqHkwatTLTsT20TBTSuTirop3mkWbMum5
emW2Suz60VD3UVwQP8bR/krpeXOw9CL4hhTlNRtXR4BYGFbvJ+teiOA+SF3425LghPaSRpZ7je2k
RA30Qzp2Ajll73ZdWcFcFsNKVKfXIMAghTzMpo3PMXtCBouv3pDKkzTG+OCx3g3WRtWjzYaljQ5G
3eOKyxUajCX0OctFZ4cm+P+NKrJPQtkdHXxVUZ9pFSUQuugLvuUvA03mNrbyCM4rb8/AiFQfaEzW
+UdFW3Tb0vipxtRFDAoGPb8rdXQpbDkSF9Su6JFYQ0VQ4H7slTUeYuARO9G7V8NP6QyzvWlJ+R66
LRach4GFtlpLioZew5BDq5GHKictx85gmdVmhQ4nnQeCDB0te4nRLmf29DIuE/1s18Vw1yLIb22s
/QtJ+yBCEhnlIAQ6S36QS5Hvy30oUXkXCWuOpyHsreLO7Vo9vXoJ9XfByq6nTn+wJ4l7IScLUzpQ
n4W267vm2c7j/qZl/hxvbqx+bzXqoKLSPVEhjazVZuYqH/JpW3fFeBOVb+ILyxGufCdCepT5rW8s
hNU+HZZ2liab0AryNf0yxQqM54L4QsJ8F5/pTV10RTvbd5I7lR4YoPmVLE1sOy8U6yAxX12G1YWT
aoc0NRcdEbQFVj36V0g9LQch7eeYXRhh9qZaGrwtG/hb8pLo9mvQ1dGqnyxkhF5pp3QyQk7p3K3H
Tv9cGlByqKDgQx4/GqmO7cR7GLb6MU3MdlwaQaZvdBk/DTMgB2fws++N3r7w63eHT2w9JOa9jruI
XA5IPau5uH2aXltRvjD4cmwaj3Q16JtCrx5UYhWLYvDaZa+PSG59plZmmSts02Scdl5sZEiTJe24
Sgo89LF7Emirh8aSxzYNo80IwmtrWootlKRyAj+6p688SO2HJvLshD9ePb1yuJAnCi/sjdvjlOQy
Orp82nc66XZkvq6818mkbjWn1GYnElcTw/d5bMI05PrB/eaTL76JcQzuGcE5CCDR5bdMG3qSWs2H
V8X6IUsi4zgVgVhrkrGaAOQA3keVAqO6z+X36JH2XeG2BVxH6H89kREmDRqNZ/LDSMLKaJ6mDKAv
jZrybAbJzWk0wVciQ/xU5PqLJoMLXOTFg8rD8OaQ512wjyJ+UukjPbHqGIQ6+XNwlG/5EL7FUhc3
s/b6qzkEwzFppHXvkoV9wEFeLFvLPUhWQ8uh49IBxvTZkbFYACtgI5gOQPRcfqdm5r33g5L3PrYA
QCzDuMFxGmBC9/LvrgzLM6tz2U0YDVsb60TTSfvMPUa7S9vE40wbF+Lewau2Evjqj5ZH6t4JzXob
DDJ+t/Oc7xbiO21LWXfPRZifg0rPryRyOCCVrrdO3EmyX9SvsJrsVWumWOQmy7rm8L5WWjfWF0AL
XxzVuOjTWvZQBBBRnNYzP7cc0Teyp0iKKyMm1MFcMLcAE/oeE7Nhlz9nzuqGFYZyg4Mj+3FX+smw
d1sekUM2uXsth2nxD+fsf+fkv52TQfv95Zxc9X8MyT9+4J9DcqB/mhNbBoPurxNy4H5CpOSobIIN
hIU5n25+7u2tT8RQDN+zob/NAzK4k39OyLb+yXLnmZuYykxf56f+A8Y6cZLfJ2Ti1jMT2TVnbxPo
5R/8sV/MhWPRtqr0EpKHohiOWioJCVPgdD9YTvZRlGra92Fr01mQO1HEPTXMzpZVNK9p6kIPDz2p
XY3I06NFXI/qaltt+JxNfL2PIhmG97hlA7yvBI1by7Dk/r8k1hNtOuoj1iGovefRaftb19QWWgXl
VkSAUz//UGp07pTo/Od4qLDmTnnD+r/1DXNEA0ECxOS7j4FO7JHW83WK/5albhk4uAcLy/2gkj3/
VurePiImdU6plCXaJux7ame6adWpOvzeWlNxiTR1ypCayd7j432dSJK9UdOgPg+RIBQyyvi7Zll1
RLzIITLdDN61ZvHKyD9akm96NJwmr4GuHOCg/O4VmnarSuiMC08V0VlpJkBWu2Y5EEnfSBZ4T+07
PPEZGFFuGFA8e2TuCfjYLndDuXZUGL/SJxcNS8sv/K30HIs8U4FfYjTIsTMx7J0Kuusu6fNoS8rH
PwDPV1u9GmprNRWF+1DEEUFRODy5txgxM5GSIrpF9prNPZYHuwo+RkLI9RJPtcfWO1fdkedAuzTD
TBy6MKNXShqEtc2qIsEkhuA4e6d4UPMooy2k9s9EX2GWkPjt7pVXiF2Ek2lHTlNyCgn9lpZnLFA0
OLv1g8j79mB4vrasyFrdqiDPW+IIZX4xkHwpvaZ4+4IPtyJcxp7lJe90Vg6d3fpHI64Qe+JpHObc
lBcwdrphS2ayT6kILJsL6zEAOQN1fAv2Zuwy+oF1OYbX9tCmdFkv3HiIrn5bf4eFMHY7vZ1EQrWW
VX0nVJfbpEWnvF9Qm9a+lw1jxw5XZ/4cdkO6x4Is1rhr0xlW4Kq32gg4VPSNWlV16WwCzWo8jhzC
2hhVwMFrAK13mVoZpc9Cz8JB3YiNJVXO9hiP2NYzVHJPeXx8ZQ0/GvkHny62PpoIm4T3FuseWvgd
JtexSs6Q0IvwHEnWtIVRIavZrUJM7bGUjob5FPm8RijFCoDcgy2HaN3Trk7Rs2GocheWRr3RqrBY
lHxD6Xc0vcPYgn0g/Fbw9QYOht2e8GjWkxYjoU0rULWWel0sRWuEmzTO5ho36gkTDM6LJrKKVZ4Z
R7MNUKZ1w6N50oYeF+xyOurvptoOca41NHnp5bhzB8H73hFSxUJgj+Gq9BuuQJta+LPmVKMLmKWj
VqUJ2Q2lU3swi6ZYJykDmDUE/V1HyHnV4zvZCqfrWlwLkzi6UnQHNjHF/WiUNgVxlets3bTEAxTI
2xTzxcyq9PvkW0+kVhZu7mcfVJLYK7LEUAMJkD1qnZmfcWl6S1lSmpAMjvFA8Ju7ls+egHMJ7GPd
ZaRlqRAv0j7yl8pEqVRddmU59BzQ6U4fNV9srbJ2aRvdu+xH1wUexmUo2Jylia6cBedPbMGTy0qT
+nPe7ap/xFUfr3Q1BnsPxihEY5cdtJma9y4J/hW3J0r97MbZ42EoIE0EzJiRLbuTw5y6FkPKdg19
+7OV2zb2VyddQenOKemKORt1rfeIxtId697NB25SknsKYwr3ysQJtXed/CAiRxZNFx0OBcpnlF4n
xb0xQ2bfVQRhdp0WpHe9oQUDJ8po2IRUSi/bUi+WACYAliWZOBdzuzgVS/4xa8w3IkzjgkWv2gwh
oXMCDu0at4KOIMybciOkiWQyUbrDKjLn3TatlC8qQ1jwnoBb4j23VCL4EEAmYZct7xInlpeUJrkP
pWP9VmU2cRAx9bXu4yhNba/bNNIvXjiN+Ne4jYgWRHz8LynOLdPpWORmQ3kxFOjjMY/0R1w5+Xc5
2u2rZ0T2g0dd0o1Wy2g9ojxvcuwvJzW19JHqtqTzCWVjDXE356YbJ91DYls4TGJpvVmSS9qyRH83
mKI8+UYtdwNohouUDsShFj1DFv34EBnFXK+hGQkwg4DJnMPanXQQRPXYSZcqlRk7F59bZh5djICM
cYJLGJdL5/mLTPneMuKeP1NMkUrCNp4Oel4Tx0UyQvjMw6eY/V1MDMGRXxj/SDhPmkruTJXJnTRD
ITGmDl8L6PhLnNvTo6Us4uFh6jWLPE/aaOEJ+cQS37ybsCrRKl0pVl2unnK9ifjecTvjAf+ZuZmq
tF6NveCY5I5t/LkWtbxak0tQTFZzfd98t+eJPrzFZMcfrdieaz8x7K3ZmbP/Me2JiHTXki9ub203
ypTzuWW07Ysu3Hm4HTnCZPrLqEV5ucMP0ySfCW2EJYeWyu14EmU6e9qponuK0G5XrDsDQw1tlEOx
rvVh+vBb5a7DbOQYjC/fg21jc8Jpmj5cRPHYbXu9eOwH3NjgROBssWza81HmK2Kr+c2alSSn9A5d
pNUrQTp0+WPo++98/HfzMYombtT/2dp6pL7zTf4mI//jR35OyNR8UDbk4ZiaEeGmwZT6M7Sp/6iZ
Nhl358qAHwGMn1MyuN6fujFVRgFeyTml6TLdYY79D6ZiROh/mYoDJDAfH4xjAbf8s29OgEnN02hw
j4VZ+8YSuKoBFMno+XIsO6nVrcDYOYWoQsAPqvBclSOP4MbR6fldTS1X5UOO+UgrDhL0XDOsNSIR
drjzQ65odFPFbs4TlIOdsxjbrrcpGlXY/bkl3EyqYDQ9pgNbQq+KNq2kLPpO2UK+Z1F/a+3EC5eG
qXlLO3a9TY4ZatwAqF/V5jQ+aP6E23xqaVxfCrw2uljMLsVpaxrNjCobjByGk9Q5RHqNTOQuF1TN
X3GkZg+NCINXmU8Wp3YeugZfMpXWRwhGMYLyGLxo4MgrXmJ0p/VAViXZ1sj5xPbGslhbVeJfMgrq
XgVSLeuqqv/CspgnDmfaTdWN7IVZrs6quIkfrLJgVWLR0uptNhX5PsU19cWVjngxpYVcbMAWe68C
/z0fxrOvNwDgVFaMe/4WnlTnWrCKEn0HT9FYt6kVLAd0Sf4baFe3LoU7stTHEUxzHykiJTWbWmp5
K26JdgizuTcctSPjVVw7o5PPRALCvdmM/XaavPEWSHM88GCcFWnC5toi5Ia9I7iRfHA9OLc0w1G6
VpWpXTDO+JCUXYIy1WAg67blYzx5jOAgBq88Yr2lYgfMPOy35sl2lPlZI9pqL1xhWpfKjub6KMbl
wvO8vUqMiXigM6pV0lGgaph0MBGtwQeBY3hjURO4y+2UOizSJtMXbSzqjZ/k2pbl77S3iS68I1d7
+xhHysOkj+G500R1V0EWKLb2BCR86CaXbpjNoOyWRMHi5z/R/WwVnzRn3m9T71p4PKKFCkAjHdJa
wgs5oO31OVxxOJJpsEGFQFjB5cvKtSfLMq1J9hj6+3/vqGWbtOPf3FFNID1/uZk7sbKY/1fXv2Xh
//lzP7dz/idDn+PuePyt37PwgYH4wM3U+GUvZ7Gi+3k/RbLw+ObMi13qRTwiof/B/fT3zPscdydZ
zz0PDcSn/MjjT/brHrvTW/LPKo72TGIUkRfNCLMHFhCdaZyGVjqZ6HdWYeJ9DiMefnnQ/Jsluuv/
cS/n1X8w3KkqtazA1p0/Xj3hSnYyaEr7Iq2mExuzaaOZEpzJVNCN7rSxvsP3jmXENFq2ZwbtvzY2
ArO8q+xqfOIuzwmjomEbN02GWWYRGPMRKgvN4dokBFg9su6v+KaayST0lHTTMUy8sVuXsjbXjD/T
CdOZvuN3SZJhjO0hO6u4VN88zDEdRH5qNxsgfXKRItTcC/AikLVCwps9mcAfBeBUYo5bT9nhoXIG
3jeX8Ncdv00CiWFPUBLO9rShmo/68E6z9iO8TYPjr62VNaW7gMVY9oRTpx38IUZEHjU+pQ8VWZG7
wc2kmc+6CqNkXXTRgCabxZrzGusBh9FF0AdtfKxaKyPX1Rei7q8CDTrGiOj30XkKtBhzBOn+6L6P
dHeDD6gQ9iKJCt3fmJJ0wgr3i+XsDXv+LyMjDryXocnqcusKHWFEy3DXUeqKWzQ0pBet4G1Olk/5
jGtE4AYKl/Z3F/pd9LWYxuiivLFaV/qUs3zFcVwvjEj4L6i7rUYhU88oWgpv27nTquXfFpWumncn
Fers+anO/kWPLMQWy7hNCR3RfRgqEDg3ltH5lrOofjKkT812sKkb5TO7564AbddvhC3qq4jZjjht
jXDRdkm1hGcd3hRok6cMc+UL/SoZhd0YrS3YebjrMuebVg7pvS/bYSGCQWDC0YJNDHJ339Kv+Jo6
HEAwa1WrxGvKPQJ3e7DDfGcaRk7MMM1uamhLIhBa5OFLE8Sue6TvqtwPwfjolY0CthwE8qtTAakr
sthbDeyh9lnkFmu9b4ujp+c0+mGGJt+Q5E+V4hgowLlso6EK3l0K3hG+wya9gv0Rb5EyHPyk9aif
g9FnGdymhnYoY067IL9m8Bq57i2LvunZMvPHVMPQ6roRcTfTzt4TxM5nFws7Uoxlc9oJgTpkc5O4
wLHCsukb3kD/bRoyYx3UCP8L7gntWzPJdTolVA3EWHGyuj9CpXXA18l8Ay6eHYsbhdWuiexsXwWG
ewI0ZrySaPbPhlcy+Zt9uwe9nu9LewyWJNrko0Qku1i9gy5lFdaxJ2x/zv2cTV5UO7caL+sZFTB9
EUAQX/lE8+0wdNaRUsF8x1mBsWyy83cQWy66JcuYQ9JYE/7PVt0VLSCnIsGduAhr37sf07agxZdU
0kazhuTkj43FlhU5YdHzldjlA+nYRe0nyaF0I+vS+VQZ4gtIPg9SHxSzU6+favCqp5ZT1SOxxB7j
NnEMCzfvGvBG8Ao3KX1ulNseW6cKtPXQeemBWqTJ3BhFXFwdTpx7rGY9JG7o2Hoa+JtGKOc7uwWx
RUQePw+pCb8z0PZlVhf71glPuV5hWutifdEjOqyNMtqbQX0cnTk0FFArnNndR1cS77AgpO5mrsCi
xKnIRkOqbZOU3saMdapFBmAVdYgKoYs+YRwdgSiXdn9LK0ec48wfKc/srFs49uNLVyXTuxMa6sYb
El6QJ7rPDFzGkpaLYsX3pF1VZFR2PVPOtrZTCAtFV2VPpIHzLR873xatF0AYs/rDYjpmyqL0mHoj
7Io4kXGSFk17RW4rTZpwR3eZmhitfemY3yfCYBoqD/nKUQfexynkEdKjOsVhca1VG5zNyoxeTAIv
8H0DsRmsUVMLfUz0kwv34xS0WXDWCNLcxkHhNWdnF9yB0IBOlBP/Fh34NYMv6qHrMOVP9lwuGPYt
SQ9sbQdYcOUq8iFM82aUp060dC5Z3GrKvDxqroP1W3BqwG3pmEu91cIlMYbxPU57PKW95jfJopNp
upMjuIeM7dKgQznjWYKQjqnzS4pGs89RHbbCTpJHo0nlfeS13pmlJ+3TnSA6hFldPMmyC84Dht2T
krX2Bl+TRIBh9Pd5Ugly1pX0QJ7048cICXLEESOcXVk6/UGLCrWlskWdVdtYBzM3S4ZPIZ57x5HX
wUHuG2010bk2xDeebPWrG3TVV78tve9jArZ84SKQAsyNPvpsSLHJTwFyRw1/1e+O44DFDTxmu9Q4
KmTLQJPa3sffh1tS5iiwhW9gLjF7C11p0tJDHtsCsbZs11Baqr3vFDhLHTfNvpe2wfYsUOKzz2Lb
XdtVVHy1osjflrDHTiwf/KPyCZ2wvGxYI/i7oMtMYHAmzzfOB21+bm09uKR+IU+ZMbbrzpfVQVRa
eyKh5iJJZc65J/APZKfsPgMbckHYBGomYmvYiaXVd7cazf9u0oLxmw7ao1sEXcLjOuA9PiKKa5B9
SLMINOLtkNEpiEcYMN58067dxTThl6ayrbp4WWmdEz0suS0Rts78fMStg59567XVj2uiT6ylGbBt
LVDMl0Pl+W8ZtLeNnlhvdierkxaVzoMf4epA97dYdgY2t8HRvI5i0pckNU/zB3gQOA23U8val13I
irOPeer8NgXLA1WliUkzVJFpPXlIMOvBw4dHaZJDPVRaYpV0cQu7s3UgS3BjVFa9Hydd3jwnst8p
PUf0Zy3P5qVXwQPQOirVhTRx2gPRdcI0tpeFVtvXLBQAP0w1BLc8Kr1tH/OQ7XXrzg8bokBAO/WT
wCHd2u5wCFrTx4WuiW9xx2afcomeREorwOdpoAAl2RX6BUd5JehQX2fjzS7Fi7RjsVUuJyDty76f
gmlLTZH3mVnAfBywQqFssnP57hda91pgetiEWf1CQMJba2lws8xG0tdb6XgMmFPkDgI1ro+0TeND
Xzfa3gVhliw9uhuJamhiek/qpsDbnIT9wexwU1c83sbMj7g0bbnBx+9cQ2bTjZHwsO4gKKSbnsVM
urLExPwxcBM+W1EnVlI0z7RsFBcFOLZehpNug4QaoYDbXbbKWwAoWmJ4OxOOycUzPGga5ABfGdBc
udRSnwFkDHddnYYY7zMMU54Bi3Dv5BHuGwjS176qieM19oDvxNMrxlclxzXiaH/vNk28wHDR7119
LC+AI3u+J5bbcHEE3geDb7y27czErcZthd6/Of3KpFouUHH7B6Xn0ZOeVfkTPDV/Y0dystmkC+Ir
WRscp8xlWomccK8TgMWUrqeWjqTPE2zhz7iKTgGZHCIrPaQtrnlsL0bSMWJiGy6EGclvVpF6eIcW
WTsafr2whH8XKpI3Q+s3Bzb44uZq0jrBxxnPgWiMVYDhYdlGApJ3yck1YvB/mVz/mNruY+Qm/YqY
3rlMCJzmln0oMs/4An/BZEWJw0qELlhRr3Dx/xOZGzXwvIoYGiAbTa5ra3pr4vFr4mk3v4aFT5Os
O5MEMC7DVV3Cp+u3uqXRQodZjuiOeUxyg8BLGj3xsWDRA3YLmDfoVlbOcKPlCYawxDpJx341pB1y
ZCcdHGVZvsoy+l/qIueNKfqAiOxInzP7SnhF9sx6ZT1FfcKGEMN48BN1iUE+PlMkj1cfpiFBCpSd
jeHRijlpw8TyA7TpVI1oMzMPG1fcYkpS63XUzGGbJhAkiUpug9DxLnjCaVl1y+xUcvm9adLDRe6E
j0Ur3V2thSN7Samf8I0lKxWhZU1+w2MON+Y+qT1/M0oQmAQZnOVoI6LVVRudoZryZM/S8QKvOcfj
ReRpagvOCTXrSbdGa/7ro+G/HktxpVqgsFnLs0z/s7o2Du0xB+eU7NMClAsAVTAkzeRzl3a6DGg7
sfL3mlkKsbnT/45C9oe1mVOpCwLOBIjjY9YwgvnU+svefUrKxgXLkeyNoWrep5Tm4TrJ44sPRv/+
r/+cczfKL+CS+aVwwfLXfPoFD/DHSyUiSV0ELl6qZo/BFsTHVl+CqP/2169jzCfpP1/I9tgYGiZa
LIy13/9MWQW2t8m8aI/zf9zEfmPv3ZkRn5dJexW0oAZ3Koj1hA+9eKu9mVLXkwS8QKmdD9dhzO/u
x2/pv4r83+hHKOAzgeEvFPlvZdu9Z+PvmvyPH/opHgGI8AL0oWA2mcwy0U9nd/DJwcyCLoRC5M+y
0v/zrVjBJ8MmpwJ0wgJWRZvN/1eU3E9A6AJApehRFLv9Z76VP3tkadKmQtacSxst0GR8jX6/1NB6
4sanFOigDDZmOM0M79bDPUUjLekZFV5wUPrXVOuHfS1IPy7Syg/uVaXaXeMxx1rCEFu8ibr+jx3Q
/9gT7Zj8GX/7FviIcPSOsopwTdvQ//ScM8eOTmb67t6jj6W6BCxyL/7kcptDZHeyhdFVDwlyiL1O
mBLaCDesVjM7Fizcww+/LI2bNBxfNOt69Arv81Rr0XmMRd8i+EvjtYjjlmKKXNX0FyhK41a5AwLs
gqnUlxqRzlbzd30WTitbz8o2Xhl0smT02ADZaJ5iumdYvWmA/paBk4t7H+L0uGKTx0EbW3Rw8JvO
mO3j6Xpogke2A3HTkaT1rSvo2O4pqDjn9I3gXM8GIMdK36fiawHK6B5AX0Vuyya9RXPRfMD3yYkZ
GxrC4vxAzjmnaQIKPTy2ziImJcDtUfOxKRuKXcJI41Q5NQcRpca26yz5njAgXgJ6l1ZuKo9kgzhF
uRLdI6E4IRiQxGTXEjgEmT5oSkNEmVDsczzIZ0EdFcjzmKGI7DDWZqO61+zgVbdSudASEt+rKcvj
F0hetbfQO6dnTq6029RlwQAgaZTrPlHDXeRND3SV5JdmpDOTXsCSxFuPNLXxM83+2kjCl0EdcwR1
CKaz2dET9173s/pekdcF1utzPFeTRyDcYt46sRaX1lMaMVAN8BQv0yTWGCXMjQjy/nHUdQ7ZALf2
g1s7WzJF5ab20AWWRuN2S4kFZgZ3GQyx9OYS29IW1qSTeIYtssfH0i8NEbk33nVxZB5vNikwzkME
1u+AcOIfYoNRjFJiPX8BkCcfKw/jhOgND0xEp2HXkcl0tkpzuLOU7n1EXuxubGbqNd59ov0mFG1a
VJq1mVQtBI5Y2Ru6GQaBWFDHbxmXPZC2Zli2XGmLia3Bve6R3kFkVkenl906t5MAa3Ocr8lXlyg3
AAkoNLUgCxa0lekoqFGTxFzSTeGFm54V97ichO2+OPwiS2AA7GL8oFsTfTTezCiNycKO4zdTROFJ
gKNe+cPQ7OzaJszR4oB5ZZMDcDTEjLs3lZs2K2p5x3g5tR6NHai8OPU9R0p/YYrCM/Hmg/pd6CCd
VnmUR9MCo6j26CDVgIvWcoSmoTGOAWRzZz3wPu4VQT+5KIw8vovwWFB4BVPDooF8Wtpq9lIp6Bej
6VCA5If2e0FemHhl3jdkz+rybubC8/ZNIjs5JFOgrgXk+P1k/nbFPkpqxL5KbfFsWAAMqMq4eeCT
na2XVe4+a5unIO6nr56aALX30t4HLqxjDFV41GoDIAJ3wv5VxZi9kKBcICJFNJXGKkuaLFiy1elH
Dp6N96WkDapbOaIBEFKRDVZn0g72HgBYT3IDtyN6h2rj4m6sMActglGpfQWZGmQ2NxGgAVinLuDe
XQDiSWReCDL0N7dRBuYEeh9ZaZYyv0DeJCJt+hSJYUKoNHwdBnUVNZ6Zs8vt4FjEpBQXXZgXzyzS
xH3SWS3FQLlpnSAEijtNtNj9vdn5n8wZAI8VXL4yusRe6XNGwOUaJbc9JwfU5BDtNuP4mpg9CtKc
MPDnrEEEoHxV1D2ujx9RBDTY7D2NQG3hBZvDCpi73KtMxlx7qSlUm93oJBvMHyEH70fgIaKvp9nY
cw6imSiHGQujfwWMgEAx5yWMluQE2tZq0lyNWOmcq9B/RCzaOW0RByrdeL1qHigvI4wRGm58MxzT
/FypIrn3xqEwdrKR0ZVoXF0vFPTyfGlCbftSocIWC9souTs0cwoknPMgsQgE0GtjUKeWJA7hJKN3
YhrBfazDGU4O+L1zusRRkpeDbqG+c38P7hHvUbY9EvjUvfISUaBPdzb35k06WpDBM3NYi55UC/eG
YZ/OSRco4QZ/46LjPs+XPMPjjZ4GiX3RTdAgSPETl0kdkjPGjxCNN5pzoEaSrcHEjh9D4Zs5trAu
f3xs8ArjY8E2GtsYyo6pDG8tY/edI2C/6n1OupkYrOf/y96ZLcdtbFn0i3AD8/BahWINZHEQB1F6
QZCyhHlKJIbE1/fKsvuGTN+W2/3cL45QWCoUUAkgzzl7r41LojsWDJvvIyezOGr9ze617QeymXO3
GN0NqQU8crzqJlVhghMIOC/Y/Y3vGQuwttqIQxOuUUdP8VZ5YJtcBs/8g3Wx78BGYmKZtSEJnIS5
BVNkx0Sy4EoQ/IescuNroQ1NAuDHtev1brUl/AHDkxdN3yZtgoJeFcSibpe93pe8V9osxSr1nK17
8VC5Fz+V0taqAQoJ1XToiGsn1PYsz8nwYVnDGrgkwxnKjbFtRM6VEmTAxQtWjhe/kLLZ9dro5V48
X+ri/0pBxCZgUbQvTF48YmEWzGgx6HTvu4uLDJOy+AL8qnxBVMHPBVXBLaY7A57dJ2X6j+WSePvi
4k1zSHNbtw28x/Nwca8hILfvkpJgKbZY7VelbW5SG95wgPF7QeLAB0e0TPPV8fqaz8QmZ2vDHE1W
3BiBttGF/WDdDDzOuIu0zS69OO7Yd+G+q0KM3BvGheUbAukvg2H5sacsB8dUEXWnAs9QgEgzNJBq
4l7LtmPFtIvUsL7+BLFJ3rZFoR5c38qx3EymE5MYiBZTEFgFYZn2ZzTzssZfewb+k2HT4xa70UMK
L0bCj3B/pq6m2Ktd/DUgW+IEIeI3nC39exj1Hboi2ncnxPsgXFBRg7ZighhRP63S3YhZrMew8IOW
nt7o38jaXN0NJdwID8lYAwQiRTHd9Nbq4ePnOVJsBYkOwLujQny2C4aGDxPwe3c/8tIH5duudDpZ
A8kuaiv/NBWCNwGt3KY/gEtyl3iZkwzvfOCy/2orJ3wkMt2N2z6AWOWizr0ORcmDNos016L1q+JM
H6JcaIIFNWaocHkRgMQ/YdYKvvZJWOxbH/fUpgRV9A10P8NB8KTNvh8EAmuaveSuZNbKK4OM1nGf
1511D4M4q0+QTaO7dAxgWzWmm4PiT80jYdGVuW3ayaD9SdprvIx95shrP1Q2QuL/L+v+N7IAK7JD
51dl3U07wiT+aNn9/V/9d10X/ova3Mbn5vzuH6CK/6Oyi1wIgwGu84AEW2KMdYH/h9bKcf5FJWPD
5gvxKxBjjR/iD62AzQdGVI54GOyIwi/6R9or50O3wrK4wXEj4JigUgyQr/+5siNsdGZKZImjx8IN
46IwrE9m1tNXnPLuqu2LEIoJI9j3wQiSJ3DpMFHqJjkZIicEkfc/VgUQwS3NrX1J/K1+p5A2F7Jf
fwq7mt0DEUV4q0wZbS3cQndWA0+7EBh/iRapXlzw7zumDTl9UpRGrelCwWjsYIpFj3raSk3BnK02
1gPPIf9xbMblb1zvHwQLXAEdQQCj3QaygHTjQ7+mYLNGoQpvl63mco8xINqzZ4m2tpT6vPjePy2R
+98bND8HFn9oRV2Oh9zNcV1EdjrK989X3DaYC9BP7I6zAWV5Sat3LXXW/PM/BJL/Y3H8wY6tj0Qw
Mnp/oIq0Fj523Fa0oitv9wpPCbWfzeObnSTcHXiE+SNUF3evsiL5m/bXfzg9elIB/QIWE/R7/f9/
6rQR34EPkt3ncfT1gN7QtrMBL4wXj4sH2O8fX0yk2hRTOmTCDzRx8+ejpVE4501dgPAyZ4/2qCBl
EIgB9oCxip5+fSxLdzl+arjp6wlshoOA9qfr9hHqv0BDyiBP5sc+Wyp09Rm1fNz3dRuHwsLzAXby
bqScv5kBFx/AVJFmmA/+3zVS/3qFNaQcFKJJRyhgnvznc67QbShiUYpjPxIJFPOiH0giTZKnyGfM
/zcX+K9ryDMtvRsOPR2g8bHzIyiUHSn84thZ6/rQhmKIpcEd3OFxzsAj5WjkgyaCs/vri/2fTjLw
LWIifZ+WmPnhuVSmBaMen1gZdBgTm3J+zdkZZ8LdcobB/+hYumOLhUL30fh5kXB9OJabG7M1ZRHN
cup5LJcqACVjCnWdqtl5/vWx9Gf9tIYux/LAdBJ7EJiu9zEwvKglNQp7t+Oq1tmKW3YLpyp3pj/M
g//jvf+xLabPiU43fjYeMixX+8+LZPSrQfjtkkNw86aC3Qz1xIYBFpL3yfEeszyv8WBj54a0QwMp
2VFpZedfn+uHtaPPFaMODzrLx3Bnflw7FGclYjDJd5gG9LLW1NNvWI30nDiqPrVpSDnrO+pvnueX
S/jhEts8goDQkP5Ca/zDzzmlPru7JICvEybOZ1H49YncI3XbIVPdC6drho00WsZls1oQ+gB8V9Nx
RuT1Gz62niQYLGenMmmwOWtJcQI68pSshfHw66vzn74nUhG2BgG7A5gdH5qqpeck8xoYxgGKv/+u
1OiK7dRXlFlJ5c8+ellKsI0qjIBxaDuXZ0hcjBKcJkmOY9m615FEiALZwbnVY8fgCrhnW8Qtmq9p
/+vv+tdVGzI5cRgzeOxI/iLQJtiPRkA155ANTdQCZRouJbXLIHe/Ps6Hu54VA3qGn4wqREsXP74b
c4MJUmIM+bGdCY+Ics2nb8rWu0bC6z3++lgfH+eXgwUB/WONmA+jjwxlhU5lYP7K47wVqHXCZIpx
gpApxq2CMUenNSyQUK1xCb4YdZPuKWnk31xYy7wIIv+8XBkSmgGhR2wK+DofXmGV6AybO4MY6nEW
6hhUNg9TGS1M9dOxWx9QgZvvnob/58DWkEh3GamyeV4KuJA1kQ0DgSGnaBzVPX4YkieGviAztIdq
DDOzrNdzlQ04PQFWfVorJ/kxYbx/YSi1njF6MnVkRus/Bj0ZDza59teTMHngYrWxP10Gc37WIdkE
FnCTMQEfYwjMBnDSeX1QaULiJwq86a4WpnyrEmW+r+S0ndHsUyRHS5P8qEPD605N3WNearCCHgB/
MIsvqHJgMgZC7xHa0jU3TW+7b1mUWN+asXaeZyarPVKjS/YjmPof1STdOa4lJAFAWkV2hndRn1yP
R4slpvx9zHh4t0Pq/aCzHNpgH9g2Uo6Z8JDnPEpHBBC+u59dk81QExCjFwYwuZqiD76E/SzCT/jL
WG/c/Sm5zW3E4YE0MFe2B56d5jAGX1aoBDEioPQc6H87UOiCevGgMPb5TMJAgDr8KWoddeY9U730
vZrvLpc38Qn6sZvMfOgcdI2QCoMqO4KU95H2EMh8LtOohn5J2BGd5svTarTUtZArT6iQkMSvTVuy
IltzAXFfVdZ6GPOOa6dg7RHLYJrZE9BH9/MoTNjGdmo2905pB9rQxecg7cjOvgTkABohfxdmBC46
EUKl8KqIyNqgXfYeIYg4z2EzCXtj2FzbmhSc9yqt0b1h8HujzWTAVPQGUkQSAlAfvJlG11aWYrk3
p365yxEkZXHgWvnXypc8mnDpv1jKdKudo9dhPbfJKRwx/G1VRp4lYjYEdbFVt+tVM1WspaBGvpvO
JOfCltZZKnKYCN7xDAZHa80+Z8yQRG4LToAucDGTHTCwwHYQJrq3TOv/2iVk9Xo6G0Mk2JkPIwxc
0pVb44khOhfMTF11Tg2m+Kh7dtFKow6vyHKHKKO/kgXd/nQGxNxfpuVGK8gaYIxu6oE6wxN3i9uW
4Hc9brecZj2NyGoPjh7GpzLYtXo83+tBvdIj+0QP7+s12Jd6nN+TR7839Yg/1MN+VKJ7U4//caY5
saklAbYWB1haJhBpwYB70Q5wVe2XCD1BroUFhYWiVUsN8DK3IGKRH2TGCH5DSxLAfqPU0jIFOIxV
rLR0gSwIxl6oGQQzpzNMmjuBUGODo2KJJy1+4IXjXHl9/uwnCEOUlkhUaCVMch63nZZPlFFtbkst
qcjQWeKfQGaRR9mnAd1F1NlvnRZiFEbtxMrHMGprmYZhhq+9pj7gEOmqrVpC3mpjZ3+tUXggOCba
Gs1HpsUfEDSfpim5bpsgfZW4anYZwZWnrKp5ALt6j1Tb6tbPHecMXKR/sPJqOBlacLKu/k0Z9AoR
ChmsF00KDxEUKpiCu4OyWkjgxCEmJNprOYuFwNzaJGgGb0av4gu1lYv0ZVL2+uytrnO1zBU8WTnB
7paW1d+xUXKzePb14Axl7zMZMekzLcv5UV3kNu0Aa33TTas6l8Hq7JIag5Bbwqsv6lwcl8qHX9pH
NQdlF30Wqfkp9Ob5UzArtXPWcdzp9w9G1osWKO/6+n6QNAUD7rTqyMiSrYBdtgDr0RKlJaKipmzQ
F/kXqZHbzHhXE94IQRoFh66g9MHFUsa11ikhiaXXdREvic6u7wZTvgTVCi+bQdute5E7pTCpilhe
ZFDMNLHQam1Uo1VS5rgMV34wpp9lkc7XDmIqqVVVBWxtMD2AlL865PAkG+8iwZq0GquJRHbCv4lE
y9ZqrXWqWZgFewdKhMp4II412NVKQHpE6WXW+KxHtwl/SGSV2NAbCwJ37QWfl4tQzNSaMVjr2NHb
kf0YCQeHbl0RUxq9/yC03sxp225rSDRoVNARaV8WwrTOGsX3Dl3prpsLRQyWcw60ki26iNrcyLqh
j9ywhUHxNgYV2reLDC5xEofiX4vjrAydnJHDrbZkFZ34UYEMeZAMeAkjrYNv735bLno7QFTHpW+G
OGyhQaIJYUCgBXqK5NH9rFV7vtbvgWtyn0ugWvepHByoPVZxTAoUf1zBPHbqadtPibWftC7QiJqz
T/tgm9SRfZ/2FYF1feDcRFpRKDrCGxKvt0j0ndt9pYWH1YrIe5ScEg+afjsNWqEYXtSKpRYuZohz
0Z/MjIbSIUlRtS3O7ajFjqaWPUKsaP1Nd1FDqosyMi+mal+VTfDFK32aOFpCiQ83bGFuuhUCLDSW
knL8RmrdJWHwSDBJMGKkzjybdzrBsUJ3Jr1bKnbcZlitKACs9lRpbaecZHeei7q673xP3oXDshyc
ntjxbY4ytNYS0VmLRREahNetFpAWI5YvN53q9xKvASTtLuo/uxAirnwtP40uStROi1Kh89BLIj7g
JRi6rzUfvRN9y/gg8lYYtkOyTm8mIwngUlrumnZa+RpqEWyfNVAvC+BkQJjzrdkyjffGfFfW9rfZ
iGCqo7GByhA5w65JU3VmfNe+B1YzwdUvmHZEvANpwK57pYW5DN7kvWVOw3shSp7ZZL8gWk8iUaYE
I7tAhL1naY5NMHyDWRJCnHabJfuRGYCpZD5UBNi6sqFMksaP3s+a8+J19m0+e+OzkSbTuyvy8Es6
RqLZaAJaFS9Qx2l8ezA9AqL0mro5GL6rTsxbo3RX+xNRefilTdwisRFOcNuKXk8u59LasotC8GCr
IJZVT1fD7hOwF9Xi8K3kcnCbwjy7c16hNp15ZzDKUvW2GkffZ3fZZuTnFP1ysNBenywBsy2Wrt1m
21zBig2dwiYigaS4oxctvEYsukObEkResUWXaDzlxN6gQoOd2fFS2DtmJ0/dmo/fOmojPR2pyJOo
uQoizL8mtl7KdJSQugWdjSqQ6ffBN53kRXm282bYnfHDRvpxk4RQlLxmLQg54WMXd4merSafNvbo
ia9J5+ZsJ81oywT+mY0x6t/Eh8hW9p985yVlZrtRK49XPBUsqvrF9BpzYwJQDyayj4qgWbcmsjos
fjBWG/zbwA3qzcLmJA4C4oetRuC7p8bGVu22WzLj38vKzpqtQZ0MjE22vCrTA1ZH+2r05+8Sutae
Wt7d9gwNrkpQNduy9k/2UBPTggBzU3vjVZgSzoB13oiDhOVsFouFf4BU9dWCasIHZ+0Y7m3Vl5u6
VtUeQODy2PtkA2DeSM9FM/0wOsYM/UrMhz9N9glxoLkb6GZhuFDVITJpD9jLBOGjE+OewHXzvZRA
DqjxeeuwETqBe3PBKub9VT1LGBpyKW5Ka9mXcNA3DhuuLUW1jw10uZuRJRFnuvgHT4DHNusJqXZP
HCHwfV4QbXK/WAPWngp9ciiH71IY7a4z2nVv+bnmF0ZfhSIgXajOv5YdvYOVwQfovQfANm+5714h
YVPsU6JbCG+n2ui/zPV6NxKIhr39mVDKM49cGkaY8q99sf4o+vQFC96ngBTnjt30tikIYTFzXKgl
TcpAkpDjYVpahXaJGpb33OrkFbO135fIYmNF0GscZvax8oXE0GBeFWOHAiGY4TP43+oJCLxd09Xe
eAYVQTqPuC2c9duCVcAH/8vst8rnrYpU+tnE5AlQWISYCgSzL6UUpI3c2Vvrburz12VahgMMzxuv
fzbDaUQY1Ee7bMgfAyfNDsEclcTZTeOrYYtwt0AwPkzUMDfjKIwDqgJ9myvz5Dl58OoPhILldU+i
9pARi5f3Pu3RudDlRBARW9gCpNiZaBR05pa/3sjJM8RVVi+fiAiMfoOQooyT0VU0dDZlNITm3tbO
gGum36StQO6alvvKFvrz7L4s3gD5+DONC7RixxS0RMT4vWT8S1fThe1tFiDd4ZSDjynZDx0CZwyM
WwleI48HXBA9Jiuapv4wU3KSL4Qe1E6+hGmZ/BgSnxuQozJi8NBACLYiFFJk3baURSnLfoxbHi/0
mfRMQ7Vj8mVMKRAS1OFXTWt7cOlW8hB5x72EfaLOBhkWxIzCQJaq983bwvDyaSd1EFc9BjyW5qFw
tsTwUJ0QCDR9L1Z7vit8Zd2YFt5GKxVkI5ZkoKW1QZM7dQPrkzV4cud7gkqECaz5TtqG72E4mnTJ
G8lWbTOvGz73aL7jsDJ8c99Zjjiyt+ejIeobIBUp0BnPIrG7qMtN+KZf/aq241yw/SPsu7v3BJxT
vDfHpmPcufLKP9rlwIt0cJKTk3k0BXCXn4lVoEegJzWX402da+wUypFj4pP8SZ0w7U1i4l4vf4Vw
FoB8PnrcSwhr4HnrwSaN8G2oJTXYImy6BKEz380r2x6DYpNZz9r4j1HJxcRw7hEtJPurS6OY9B/G
KEsbxmNJ37jCxgVXOM8ioOF8xTojo81fJd7E2hs+t7nkBEhXr5E6LSuqvBFVPWrtV6LD+dWbktTc
BH/OUXjNcl8u7HdX3I6HtRwJze2UkoTxcF5EnCdPnUfZ109ZR+qbKvo9WzVq+3GsAhFPZTKXUO/p
itC85GEABZz5OiyB1p28/lgm5MGz/olHvInatHuj+ZcThF7QUQzX60iIAU5QFREpybsD6mKTru2V
LOfZval6ad56CEKu22JlQrZ6NK+StTxd1p1B7OLVVPALOCvAQ5h260OGiJsyCT4+3y+DlWUwPKYp
Qpn1UI36mlQjUzaLP/JbLbdtQJyfT5Nyq0NNznZjNXu4eBK4HnbfQCWgkao5jFvMX1e+ywrAXsNn
R5P+wKrwH7ERGDuE8mGMFZ5+foCHcGkC85V8xJXMKVccg0b/31ZytSx/YcFaTqDOEx+0Q+AVeSQJ
GOZrRjwMtGucWvt8YN1nBttr4vQINLw0nmDVJz9Wy6WpVBDp66x8aLEY7RutxMaB3mhPz9LGxx9Z
c3KasqR9SzC53Su0bh0cd25h1xmZTc4yOSWd1b6VwYAorF8MB47wVJmoBqrE+kRxwBk2SEQ10z4t
2QGjXdhHTW7fULeIz4R28xdq/LKnseUyTQPhtnMpIcHqG9Yeyuy3GofyW49yv+NVPkynSqrkKGm5
1psxNIY3/LDb1KQjJ3v+XSTIOODh+z56w7TNcJRsOtl9a8wwAslF9PQw4a42Jb+OlAk3+8IdmIxY
JgfiJfZSTHKXtr46O7TAz11N1qeY0bJuV3+1rqvUtu4ax08wVDh8c0nl48UNj0PcDB7ND8aiuKn1
Kpg7WnNe59FSgPZBEk6IuA+X4cgqCVbzHYMH2a4EobVoRLpoH7TCS+KW6hQFIM/HyOVKQZc0nrQP
6keQdJxwJPUaFCYBGQFJhidEZkS+hhAdD0agM5nDAOdN6GfT99CnTsYuay2vA2EKX5cp1CGPbMgF
rdQu3WVsK3gzkgJ8g5exuc1mOT7l5hz+1uGx/pG3C+phL6sUsV28mdwcy6HyAoV5DWTWcYr65Evh
6zjYQcCyioOWBndcdfl/Z//+v3797/TrOq/8p+75X8jk57e8+f4n8frv/+IPkYMPD8bxwfs7NvMB
1h/zgz9EDgExiiHvD4ToJBJjh/i3xsEN/uXij+AFDQoxdLBm/Fvj4CJ/8DSfhjFyxEAA+cM/4CF8
HCowTaBg5nOYRaFe9z/MgxSsBEcqrSBIdiraeeoM9einq/H3M31meYg8PC9k+8hXRknx52kbIyS9
OYzWw5Q4m3INsccRHuVzSf/tGfg/HEWf6E+jdTBuy+JlHCVovg7G13b5Lr1/Jk74y4l8mC0HeetS
unOIcX0IzAeVx/36/uuz+KC30ED7S7gAIhbSfe2P42sfeSk5CaE4zG5ILoZBUZN37UNd93vCLOu/
GbD85ce/HC2ymF3hqwDC8edrFizegos7EAfVpuxNGA9s8jpYdlXaVfGvT+w/HQqVBWBkj+Bw6vY/
H8ocfCKBFosTy8L0aSncfpMWk3U2JdDBXx/q42RVX0OLbjDbkyjiiB9+JvJgTIWBVBwa0Yw3ZSV1
rgz24WRZcR6mS70HOqb+6drgoLZFKj1KJnwYHw/q5QkYJBjfB1VyFUlJgSQhaF4kBv/59fl9nF7r
87OJEIDCg0rG/Yu1yTG6tesMcahVRgxXlZAmYvRhcSxtJPuwgPv7TlkLqU5rdh6rZfmb4+tV8fNM
7nJ8ohSYIuNUsz+qD1TqdplZpsMhrI1l5zecoN/Pz78+Sb0ePh7EsVmYWs5h/oXTslitVDKyxUHK
3toHc0bqTRo4yW1lm+thVaAcpxFQYCsQ6//60P9p/TgwcFGY8cyy9MP/5ydJ5LmLhb1YHBDaKlov
Hti6QpNQAsMEP06J6YFOkcnu14e18CX95aSRs7ucrM1LwbI+6s2GyiCmYOrFwTMa8a1F+THv2AvY
O0ra9eAl5DQAlmLjVI3szgdzvFoGh5+AZsceEMC8x+IrXuxsdSzSfbAHCxk82F49eTFl6HwTCT+n
MSDM2JHLdGVNSfKI/JXCK6jH4gkz8IJUNCiuB39istbSJww73I/hQEKDNR3GQmxxJcBpYC/rx6UR
ZGeSQhWM/7Hd+Llo6SWMVAJmFVybGI0YDUP23GSeys5mb/hs3SpMFCYzEcAuANHTemShLrKKcbuM
N2NUr8+55I9EaBPJFPTffCKgkRnUuLqNfoqHYAUfZQ83eHzl89Io92EGZLY3aFfvWtJuqXDAP1aj
5V4NJc/QYOmsc0hzb0ce3ELy7zJ9cgK8nC57wZtgLdSuXUMbAIgarHNCOMehpS+4Tdsxe0iKaf4W
SfDzwD/ICfOThWUwYQoy8vX73PjJa9Yh4ooJNVyf0SV4Tjyv1nchFqPaMkGXP4zeXbLtUlTyhVha
8kcXX7oPE54Wkr+4wAi4zi0dOrlhJEsghfJ8HAGJvAHD60hsAER1JJACoeQSdUW3VgaIjwvjtkjd
73JAkDwrOf5WrMuzu9rfI8jDXxYbXKY7GvmrhG5wNBUzH3zz3EjN7H7XxXC0yeZ+PRQ9T4yCuf5C
x2CVL6PJ59UL36NYgvJUR97wkuulTypWcF2HY8ZmfE52jifwRSFGBrFJulraOFMciU6Q4EYDBCfL
Sj8YGss2IohsFy7KpAavwvTkMa870EfhAPbqb/u+kPu5DstD4RXTY9mu46MEF0mbKSKCtIQXj/0e
aTcpVeUJRQuodpgMuwnRyF0YcTlJm7WSuGaME9tsm27lTHrqsWBCe9VVoMg2C5z7ZDsKCiGcMClz
+dx8LJqxXDYEAXh3dmUV+yxNzb3liuQ9gXMMDNk2klt7jhgvAbIJRm1zGGEdJO4deCA7Vik8D+jR
7kl1or/pDd3XqNfp6Eedf58YjrFHle9A/6jTm9n1yO7qKY2wTaA99yaTwSu9x2MvIFGM4wLvE9Ze
8i4RH2Dhmlu5cYzR2LdMgn+4RRn+oLMttwNE/GsBKes9i0xrhxXfJYWDvKudMUj4FRDquB4JfNXY
WpffKsa0xXaYlmqXpcgUrMFSh5qom5sqTd0n2gbrLlEh8BjH8Kx9CMNn7+EJeg3tZMKF42UPZt2b
hwnwpx+740JFH+QTMxoGHN+sErhxTyTg7egs85sgKvncjGl0h0/HeaL+Z5yMlwlCTG9517Odqntn
oieEXyW8L3LRvKnMmx+EUsv9UmTydgEycmMtVNLghr3rsqMBY/XetAWV6T92OEhiiS6MqAua9FuY
ZRygt/TDq7IT+SBWE/M7sRhlsIG04cVIf1rsfrP5w819WW+yqs0eeyiCv3mrPxysiYcQgcTDnqWB
boHcnqtOdcNetjOxHkMHPYINJT4I0+3BZPjYVbK2z55Wir10Q/Yln+klGQiOCAgiaoL1xLdNn2yr
XU+qVP01Y0O1rbwk77eF35CD5tVFdMT8Ta4mfjDEAGl09IaI9ghtBKii2naYlTnAZJ8cui0DAjpc
kSl3pECI4+8NpawP1RXqe2MXJGOC/41Eu+2USK7DQnbjxqZBct+wCXifeyl5jE3lQwXylUBJaDqS
p8BXUs5WYi+D4EAQAOwvk76LjeDs+tIumdu8Cjch+qq3oWytd9xpaA0qyvYfkACqFzUQ14BekF6X
7q7Yje9B+qYtgmCspg/tBboBhph5CBlpTSFW7B1r+BKeA47JSvVQVh+SsT9NVRqw03ZUNmW7U+me
eimHz6StDzFlL3/VFY6xA0KkzpdOnj2k9icGQlS9bta+THld72U0NnuacQkmfcvkXa2JwT0TDHPR
dX47vmEGlscQ532JA4pIxTApTf16h+GjxHQbMW+iUZVB/BVWlJ/9EvuSZRDEt2FQvhxaxno2gciW
c8R3A7GWrnN9gk1OGyAggnLU47H1IJuOL2wu/nogstF/tLDqvV5EGrmrm7IXJbfXhQ37GZ++xdqN
HBY8bHJa1hAmiqCXhfHBeOpyHzWnsfDThw4MzTagAzpWTvbbpRlU6kZVLXzvOoH5TX+C5EJsh3h5
CJ8P9xSi4uh0RvkyR3gcm6anBdn7xs4jEobxJ03F9NI61i+7IWL4aRRAOmafRq9j0TVpIyaxGe3k
e0co982q+2rXdCxwzDTlaWVFb9FvglqGS/C94B1+RPIB6ar01xcWUnrvZ0Z6J4sxemwKJri+i248
F4DWQuH4r5JaVG4gpRBsPzdsxS9NHzsxlnspy/VhNczp+9QkxnMddAnNW9BfcWj4f/xOpVySH8rk
yy6uM1+Zbmfd0go1nlJovPeYwBgqVjawSm/JvzTjED5E7bRcGThrPzujcj9PwnA/F16nbnlT+VdZ
nxmxIvs2pq3I+CBJ2vOaGuJTC1BzZwt4oiRaLbeXqy49RDntEIZ3tg5vaRroTYBYron4tTZ9C/am
GbHptSzEq4VEkeuA8emuiYjqrZV0dh3xQnSKTZebOIjUaaSFdpeEVnpE7cPE9bKW19BC4Ge4wL1o
NVyvxGncBkOT7JhgpmRv4Onb0PIp78y+qI9A3/zXCHrcXiaoaglZ4WWIA4iff8WrUA6gBi0cangs
IwfShqKd562W7kiidirBkfFQUEebiPS7QKwreZQe0R2IXdSLiazPI+MY0P0KRJl+O+AESIkFiVNB
cUeoCv4mh763O9aMD+YVN3QwM1IQ3XLXBwOv7iDDBR/AdUHPv9ZBGduQFfNNCH5vx7tpOkYChcIm
cQdm35IM1W0TNO3TiAj1auSBwx6IWfA1Zn951zMxYOLhTxgi6N2q2epOMFDmK5T+JKgS+2s8DaZJ
cw3vITtmlyyHamIAYKYDt6b0yPJcL7LscOoZ9nUTDUirqV5Mpiy7uqMp7US59X7RQbk12hZ3ns13
wnHonS459CHD1XJBBCO7HGE4A26kfnAmgpM/u2oXSiVA45PAik1sQiNXRz4+KDkh4ts0g7M+mD6T
UJxqFW3jhD88uWRaw9+iqXszSgOGO3/1vnDwrpHY1SeHgbCofW466xETGvH0pCfqM7oLsgVWSuRl
txb4wGE75vWjvZRih2yl2a1dZuyp7aXYOJ6yv6pGhURSN/0jRG50smVuXDMsvx/x9YNYYQQ5F8b3
sIeOa7nNK5QoeDOFSm44DZA+ZsuT00sHcRWGYt61dGD3ScLIuGFfco3uT6AM7c1gxw4xY0ZNdLfM
1L1NG3JbDn79LWiMb7T77xZ7cK7sZa71vq0/4hGE/rPmT3ObrVsRGil8L3KZpDFt0aJDKUPCwwg8
fDUaDC+wdVsG80OfxBAfiQBxmDWaoURe43WkyAUd54sf1WVXZRO8C7Od2QcRlE2WbkuipXZ+XiHq
bp1phK5bZF/TcfIO5WKh8lMj0ayErLePHZaYFW8qWshNbWfXWeF39w20ulcjLZsNb/Uah2DHHH4K
EIdaKOTiKuzK4zipldjsqNwTbTUejAzkQExcp3vvhmK9L1JfPHZg7HeIfwJG/4uoY38FC7YEQsP9
SMuuCGC7mvqSbpxZ5Sf4A4rZmuzfI7HW1ySHOox0Ki8S8dymzsx0eFzK8npo3tnegyKkHD9b0SjN
rbC99mHqC+jKdjvO98mq2qNUDJgKIxuuZIgayq5r0mNLzLd4FQW/YowH890FZzZvJ5Iq7lxLFg+N
J9urETfUF1+wv9osVmbfqjCSX8AWBCfSWpvPiQrMBDTm6LyY+g3pW3XHtCvMDkvTjNdZHrogeAb5
GYe9d1hkP58qL52uZ0OV36RbANvKLH5cshmT+yno6t/qgUyQybfcN+aoLfZa6AgnCzbwjZBU4D5W
IeYcE4Q1hnoAipUh3WenCeod0h7ofCSSZbetob6XUxC+2m0A0Sxaw22aVusVOs1iW4DlA5YAjXIr
MlLVN6OxgNZWgidZURWHopuqTecHkAUr3rYnRVWBgtxZQTaHcTpAEcNO+gQWiUw3SUOLp/yGnm0I
W5ORdWl1n4VTOHHpM9JBMBL02NrZGe/byK+f2rJub+Ra2UchEG+wn6+RRuHSLbtwJN13mI36QLnk
G9+VrBCLzUQzWKMfvkiDID7qznBPFTNvbCNPnhmEyBteitU9W8XibbGc9rnoy/61G7sl2HcGbtZN
nvR5CWlAx0IR5UZquSGbB9ex5mZ7GU+UwrdJ1hZzcZrs8Xs6h4zv6ezeLKCHrh12tt+ajvgnRdhO
7Bvl7dpOMAoGx6j2ErXhloFwe1NOHRkB2FblLY3A9LZgMwRQtiqGXRh6PVo/UJaDIHiC+/83Ah4w
XPNOizYj/luEEpKA9XYY70t8VLGLr+hlEcN/sXcmy21j6bZ+lztHBoC90Q3uhC1ISrIaSrI1Qchp
G33f4+nPB2XWuRbFEMPnTk9UVEZGZaVBNLv7/7W+JVi4wGtrWerd1YXIv1MGe5FR3b8giHyYWqSc
G4uWy0qh27KNyomZvVAE6MU2eQD4DrIEaWh1b0AhBYZoouALWnUzdR3B7HzxuL9zuQ3AmF/pMcl+
C0KPoVcThOUSCud/p/tUI5dQ84UhFJAb/mAdOeqwniBOfpmzmVeF7zzLgXh7tSA5mT9Fxy9TNg8y
lD+sxK6+dBS1MLR53aaL0b3x3Mbo2nGmfttVFk+MUIktyBEoi4rDQxGe9Wx1gTyGXQ4/ow0ZsJWD
YTtjTzUGprMxFGPbiEC/5QzyxIQcfxmKydyXqEsXTd+Y6yLJvNfciadlQk+MMqGIbkwyILEaK5xi
dEKZXSgx5dLv+uw+g5PBDleh3pw2YGHH9M4LFfPWKkF5mpGp32hBJ35pPjEjedQX66oNiU8m/eZL
ZgzBVWLExoOEU5UhYp4IOPoWZUAygrjepky3664gy31qBvXO81qT2BYMBXkT59sR5/pDw4y7aAes
8Y7TqdsqaY9+S6TbYKnmXvj5uG366iVwMsuN/IAVi43gnolUcUmI7q7Yyln7XqLXqv0yZv+bZ7/a
JupCiHTFd4Hu/1ttNy0CIPKT4++5GkXqQSta72D3XrSiWtLzsdX6sdWVYVwScWw4N2FSEQ2eZyUx
5aLKC2NTZpSRl3ZQoawZq+SYpRDYUmN0tkE4G3koYR1RQP8cBvTFKoRzpCiiApHa/20ZnBqMRE+X
bKo4JJWIiSawkrs0dLQ56shV0KTtGf8G+SrmU4qYbik9MpbYFSYryh1/13qIiEMdPRROrK9j37vt
YL5aHEGGaLoyKvWOPRSsUYsykdLa2t/SSfqDzA2xNktBISUmrsj3NLdzFO9XYArjlqQA/a4enF/l
IJUnUHb1o65bVbAy6rykNV4N3qq2tTl91ci3qjO0QFfKbEUgAFQ8/AgXPEofq6AzoVtlgabEjQWe
1tfv9VdRO2ZuhdRfrTJK9lraPZLyMrm+yenWsSjkf153PdeZwCiMtwb6GiG9+vvL+RUYR/RAXK5u
jGOpl1tOAMAmyIS60G75YKqZK+dQp3TJNpyOi3paWZ6mf4va5tT2f9dvRfrRa38MDUV6hcRY/BLo
XUx7Ul8Dbz5R9tTjPr/dc9V7Ao1Ny5QCD+qH7oElmgkvQIUu35d3wKEp6fnUST+/yrmHyiuca9gq
jc9Td63Ek9LKlB7MWzukI2FyKR3gr5qEh/n5pc7dkEQ4ADqP0hwmxffvLx5mGikQG7fvS7g0ff5i
2vnL/981TlpKoUFAAaMVLrTeEMdcbaWdXnK8zS//tOPB9wcAiU/RsD58HE5k95XeVG7BAnbtt6q+
18nyIHy5D78GCq0WJErqnGIDpUag9sPAd6m183HoiTnlHTcbUFnOL/Oz/q2JKo0C+WDukKOmQSFs
ICstey0urxIlQvlTONnqT58r1yOTG7a/gRf7dOyV7K3sEdOPm2bk20tzvAOOZF2YTz5+i4IeOnA4
6js6QtmTAe74YO+JuC5d8ocAVxV5uMRTcGVFFDQ/v50zV+ImbAOoqoavyTr5TJwafv442rnL1IZq
SakPxFYfiyp6+vw6Z16TZkmwc7wrZq63qPHfXpNZpLFwKit3p1BdV8mrYifLKM5mwdWFyIKPBDkb
XN1vlzrp23JQNWfnBlahzqF6l0l/QS72PxHFWLK6bHocDRrToPu8alXKxl6pFZoUiJOoBie9WUe0
gLZ6zVk6rQRVsFQi+DLsqIDCRhq63wfTtZewGZRlJhCLUjJmc9WsE53M7L3VJcNNn7eUsUZ8u0vO
2gCbzHC6cKOSkKCT4Ucrk+K+ygDQ8K6czM2knylEF7Q80zponp00U2+0zr4fTTN8TacWlHaS0ERJ
UCLhdd9YUHxpXJm7GRgbGrRntLKIERM/ph67o8YMkPmn90VvX08ep8s0j8t1jUh8UYYEKYK5F+gw
+xyNVkcunhIp7XKQuXRpcPWrpsGjx3WiFed46yqWaBmiGAjLwHy9cvx+OVn+sCK/OnF4WjoIHGeq
1e/WLOz6429Nx8+PgoM1i3V/7pb+9q15aVfShh15LhG5gJ3miB1vfXD9qEIkT5B7735+wY+dXyGw
KEsDBw8Ej9OEDjwJXdcXae46dgP1K8zTdQkc5soURbP1bL+5Cqi/HKG3+YfPr3xm+NLWVmdaJJqV
D+KLyh87JWhN+NbhOH7tTBJxS4q+R4zq0c/PL3XmJunyMhtx4OG/pz10miNsOsc2c9OuojSKoaOi
ZkMKH+DtamfWcWgva7pspAPpVO4+v/iZ+2RfRdCq+pZwdWo9t0hH5uyZZW7t5eG27LOjP3u97Wis
/ngbIOdJSsPAC4/BOMWHcBCsfYyjpEjY9vM4Zv1KtweiHBMh/vgzZbuBYAphFDKMD37xAopi63dt
QnOx7VeTSfVFRF/63jA3nD5//OkDlKrgxnRNQmAwTpctskCKTCYlt2WkwsXOm+U0Eijs1omILxEt
Pk72XIytDVsDg67W6fJV0iAOzDblzhR5DITyjD3tRzSII4LAC3uQeSy/34JwKfQ5JrfGnH8aT0NQ
aThmCt1YbIlrQcHEyQ1C25NugpyHmyfRL+1Gz18R/g8ytnnQnS4vsrBsDMmxW2rdPnaK13zUjqKK
S9S+ZgIrU7/681fHxhtPObsOrniyRBvQVnDfWrGrtO1+TDoXWDipr+qFy3zclMI3xrEO2AjAhH6q
rOpsdQhD/mi3U/TZEA64rBhYET+/mY+zCFfRVDYboBzMDyZ9HDID0apa7FaCYy3HPTSl7S8rM++i
sqGrZk9LMeYXZsk5Tu/DVzJPHOjbDcgMp2gGgjZxAASoqhwDH3ufOJzFsyJGZu7QqpsyOlnEUWAz
IEqA0HXQoAW1b9XaNkPp7xKaSRvyZ4/TaJT3CHGhCxQFm4N5W0B6hHFAG2M+OjqQBxyBxoVff/bF
zEHWdATwDJ2+GPqSwZzWkLiUqLJ1NDrRXhkodnz+Yj7OsLwYdJWWAyYL+ePJljOVJcuInydu1lgQ
0vLOVWPtaFvNpV3LuVdBgjyqSsATnGHfL86GlYisKIlE0YdC0M32gt1gqsPm87s5NwOZbAHAL3Ao
59m9v8oEtmjwWyVGQYCjpbNYpjAAoqmvk+/o9f98F82ZEZkoS8bMSDo9oeJ9N6E6MkTH2PsxP7sq
NO/Synv+/K7ODZ4ZjGwhyeVgcPoZDzUp1FPO4ElCwyaUQaPO7hk/qLjmm8o37L/7BMIOKpb6wlJ1
bs5DESvZVyMZ/HDooX6iBkJ2sesDJ20yBQeFvymipyKaHhiIF6527oPn2KPzsXOy/KAWBIaAjgzr
slv4RbxNTcO663VcmZ8/zA+8FvhHKg/R0lmOBDLnk3nVafWhNai7uXbbq09hoOYb4q0RpUSiSyjQ
W/1jpNn5ss2b7ks5ZvGNkVhiG9gIuyZMbHSXCHzVSjzm+DNoyrZtdOl0q5198hYnbEYmLLPTjU/l
1arRpymrzSCpFTblq9Y4BBgKu96Flv3cDlQnLPKMr5JMhE9x39U7z8lfSMXCeTC7L/tU7qgiOQuT
oDWwuNzH5w/yzFijscUW1LIEbIHTBTGx+A3hwHa7z6YfxaQ1G7VAUeWRC5aPr59f68zj0N6Ehsas
WGXX/X5c69AnVKIg2dp72g+VgsMqNdTXeiQQ13KyOZLXbC7sMM4MOk2jbM+OhhXrwxa7q5JxqPyc
24uMr0HoQ+OgdU8xs5oWAnfmY1n15YqWbOf++b3CKCM9iJ2NJk5nSkmCZljZde5yVrvB41chz03u
kCX7cyj102gb/oW977k3yZaNMgAQdoep7OTpmrQcalnmrqL65RIWL63JTDR3PdADNzU5SH9+h2fW
HG6QPRQBCwhX30bobwe11KskGTU82qHzkXDLql+pZV6uBLK4/8mlHNzvtsmGEVzX+1srLElETMYR
TXPy7BboMm5NqzEPYatpF6avc98osRh8ngQOzvXg95fq0MVkE5UBt07bI1SPn4ZRHsn4rAhdKe9s
TO1/fDhiAsN0oQMiQ0d+OgC1gYK7Xk+ZO+kTQh+rv6/aalVQB7hwoTMTM9piOGSCyjM2jvl9/va+
igm3nkpolJv4xjOJZlt7Ko8XPgnBn3GyoX93jdNZWYniSEqugapXW0BwLfYgaox7vTWByCR9zVNU
sUb1VQFtjNiXvK/g3Bo0bFoQrhT/WiRRWUi7R5J7rQhNA9iAGzoUTbUnsz240x0fruuIQ8sr1Gyb
1ig0ON2OS7Rw3i4wbNTa6oBZUZtpRlBttfvJSVFcZBo8jTytq63aEfbLAWrwvwBuZXeYz+ZwuOBf
gsEKtlpVj7sEw+hNJ4L0ulOqzrVj5xjmcb3kCceblFpRtQhQC7kolAjX7adiTZ6cgWIw7snOFCGU
o6jdfP54z32brOKWxndCbsrp/An6pGxGk28TreBrOTSvdlB8kULZiDTHVAut/PPrnRvh7LnZ7FG+
Rxl/MhaMYMxK4Y+ZC7p7rjnd9Hq865vswub1o79gJp7qgsIfNQLTObkMwJFAVIOTuShJ7wh9rRAO
2X+X8SOdqGu60svW0F98QmI+vztx/rpUaXmiHK5PN2ROAQar6A1qIvk4fQ0GwpztSip3qN3VZE3j
nDNOaaTwCOKuXCWEU9DhypjIS73bGUh9jahXdkJtlY3WyGzpoQ7jgyu2GD9oYznRd0MDSN4P6IFA
0vgrp9FMai/WtPI170GP8fHbk1EucD7KGFch9ryI3wP6ofiJ8Fu7JQcImPUwp/4ZGv97OhnLoG6i
tQW74KkkzevCqzj3xk0AtFBuKTOIOYv89zkiVGsjzeIucwGIjXSXFmOvbmOt6S58Wefmot+uc7ox
6oouTXKwV65tzORk6g1Loj3Wn7/gcwuiCa2PvgL9Nqik729GLfUiL8E2uTSd7OU4WxZVOPMxBP6g
Hi+Yzs5ejHolZxbS2D9se82KyShLGCtKYBImAjiBqLINMjAElU144fGdmwhMyv6sFlj2Pmx+k3EU
ZoSUwq2i6g4gmrmElPKcJ9XPJsS8FZgXnqR27ruwOCVxgMVLZZ32aaa6SHi+7NOiIYEmMuna3p6q
fqdTi1/lQglcWZQ4vgtH3JPYF7ijj7LZz8Ps2vbteOPkcny08AWg0fZ8kFWfv+mzP48JkTIS9Vvn
dGLsB69W4oBtTl8WP4XjPwV695AImsn/g+tYNidFjr+zb+b9F1V3yhgUiHJcTqIF1ZzmNRuVfpW3
1YWF9Ny2dUbbUmKZ/2KdjEPRO8i4EWC5DcLxgIQxu8/uqtwADK99SfLymCbOhULFuQ/4t0ueblgj
Ql8R6qipS27QltiGn45MULia+yrvLpw5xLnvdwZxU4sGt00t6f1zbOZwg2mwUqYZfXxpguIXTEBz
CQrHXlK+9ZczH4BQIDVbh+UsOFa0WZ5VofwBbfRMCnzw7JVQrVod2TLWFswGQVM9+JMD/jcjqI7A
dnszWL39ZBvMmgCtalQTSk1mazyXNnP9l9rraNrhIQyF+hLl7Q2exGIN7f9naHf9Ih1FuG7TUX8o
UF6y2OvGha/p3FNwZqcuJQ6+29MGbJIUdZ0hUnanYtpNzaQtGlU+Yx4/UDN9bsKxv3DBc694tmfg
GLQotp4+9iLSfHIvGSZhCXOgK9qq2LzRCYQPXGdRz8LUzwfMmVtkXZ/dxnDY2bmfnEkcc7RBjojE
hdIo10E1mtdZwA5tjPL6OYLTTCJV8P3za77pNU42oWhvdB4qQ5Sj7cnX5StjQmc2SV0znZxl0Lfm
gwy0bpmJ0TgEeZI8wWCDfSCRbL3plEloT57SdgKIhZZoq/Tg/C48eu1MERNVAlWfeda2Ppx9/cGY
Cq9jRNeTh55N+HKDKk1saq+qtzCXxYIvBfmUAQaRhKTlSE8G+bW8hCKeg+1Pt+izLxw5BsxsGm36
+7GnIo0w0yZM8S1HYFTexM2hAH2BwDIzDrwua9dESBLxWUApSygia0pKHxWeSHfbi17djKMHbuKN
L0/o8le2xdk26PmksE3EG5Q9xhZd7s8RRSZTdreWZhSsEQzKVaVkjRuYJRG+QWutbP+g57F4iEU2
fGHY4kQZGQjPgd06+0S1vqlAwS4czM/dPx0wPOjW3KE/LRxRbouSuhHcfxIPD2BKEaSZQ/gcakqw
+fxLPHcp1JdoDXCjs2ycbEBoOsEjn5clIKTBqijt2dIzFPHeCRL/+fNrvb23069+rv7OoY4sg6fH
/0wxk7ZPQw4HHTCeBTFUI46PSWpbr8g7GKuJdtBy1bttBr2/0XXFv9MbBW6JSIptQbzqP1vJ/8U3
XMA3oEGazdj/jRL4iG8I/6bQ9Jr9TnD491/6T0yF/hfjEhL1fycQ/jfBwVH/ou6p4Ql2Zqa4NNkZ
/BtTIe2/KMTw6iESUu96o5n/G1Mhtb+wk9EegsyPP30GP/wBwuG0rAkfAtu5ZGfNl0ZwwukQKgdI
s2VSa4eskEQaLTtApoNbGV24hRiTsf/NgxGxcRRrSv8YDjSjIAIFQKdq0sNe8fRlurbCoynwKhiR
OdEHpr8po4Ovz1Rbx8tiH213zdT425O+/Wc4/B73cLICQu+bVXfzYmszKD/IxOy6hSpaTdUBPdNw
rwWZsjQI3LkaO0u9QRruJRfmfRjn7+fbGS6vsv5JIAT2DM8/mQSUMMEZ1eb+AbT+FQwfLBdJRzVt
S6HELwn7LZXS1Sq1+OZQqSuHZSs7S7qO2XbexvARqe/Ap8/urY5GOk49r522eoNXys5CS6xzQjhu
qe9rx0RHeLSVXpYf0HbS4PcBHHULLfYqc1GSWjgtDcRr8YbsM561YnbDPRBSG4PMZLxiJstrSIQ2
l3ICr/PXleVF6aonsl5HAaPU9tLkjRC23dRtu2HLPQLWDfVjpQk+AsLJDVyZabgdKX6iLmiwSVV2
HuPd8sPRJ1PQ6f21Nv9yNZAJ4p3A148aSYAQbK2ae0OiXX5TAgyavtnzMwb8ywPeX734pnc9mmIT
pFnwhTxXfhHhGWI3AsIdHqty1tQvSkXXjnoUaDWrClXSG2oxlgI4dTSLr7pos2DfVDXfnw+Ja6no
yGPvpyrTj4iO9OEZcg9kZ6E3PLmwRnOzGJt8yHdVYZNm36HoIiYYF4C+SIqOf1q02NfXGBqzFGtu
Cf1IQeIb3ILXrM1Fjo0rwM0juH+kUsYroGXvqR1N56lrQU8uCPHDjVHSauL0yx+t1iUPCb4wb8GU
TVN/DXoQ3a6c4F+teY6iXRrhjB8KgSP3dMSacnoYp5zX2s1qtwO73yTYT/MrseaH4yC+5/2hXT84
pTJqqzBpFAt9X9dfB3CV7xRbDbBjDwxe9iNYDEq8y7TZIP0lGDA1fmVFVdla5eSTrKVn+cRtlhq+
nn4Yj2ajNzeK4eBQTyPcVDgx2/zVjxrjehx980npLO2m74rkFouc/6r3MsTYmEh7GeqZ9Zr5cfdc
CMCJG23ikw16WFMEfDf2MohomixTLNhAMwfTGNZAQ5wnhQJYc6fDoScrq7P4bFCx83j7MDWrL9AP
DbZThq9kbP9b7D5YbKQNm2AV8UWCDk0H3l0oCtn/GqOxLb7xt2n0i/rKcB+mqnaMTLYgy9znG6nB
YbXLIHe046jPbz6JId0uFIIGzUXcT0m6nrDTf+PJMLiAbDEo4yLvvU2tAu79CrB6uMcFwEAgEIsH
HOocHLcxev6DoU9BsfCGunL9LsrjTeTpwy1q0xKb9jQOVwK3OOFgectVQOxFE43CWnHWwxDxXODr
QH8CnZkfQFDp1TGeJkV5AkgwlVeNXinV7Tg4/JJkFEy/U9qPzmNIYF9875Gs5Q6pUpVLgifEboJC
1i2mMeVZVlghQ5htfUifyfF5EIWaVq6X2Mmwkcwq+KxKqnjLtw85HhReHD5VxrHZzYOiqSR/ytAL
5tBM5voxbBUN9JdmB+bXIbFb/UvkOUwUtq+9JcT1GshpO4LNObPoAG/70YAZ0q+il0qreh+Caus3
P4RnN/FzxQyhgTXwSDb8kqdZZtqLwVc8Z20lWCfXesyxcYEMI9rXJfhnamiVdhPB8hye7dYr45+G
lel6uZAjcZnrVO10/UvK+jOVC73FKLXzMh3cHr1zU1V3gS6milRBC66AQsn6JRwmatehb99k7Cy/
Gl3rzZ7LB4veB8mjad4+jvmorDETA13Pi3opWj/YicTxVmI2SizSkEMlJYwRNoaVGi7eenMuFUfA
0p79QLb1RhaGmZFBWYyguhMYukVhq081uNmlSNUXJetgj5FgvojHDJciaZu2i0HJ/57UnvWTlHhv
AaOLkPrEvGr7qiTCnkyBO9Tt/oshumydskitcnyB9+AWsxdNBulGz1TfQzSRAuSBMHfr+LhCrSLG
rghVIbkOCz951KPaWjhq3QD5a5COdwM1eGyUGMv64kuXTOmVIbt23fZWcse0XrxEThs8dDK57S11
iLZViV2mHHE1qFGebTvwmg9+bSaPNDhrf1M12ZwHyq4gicsJuKcTb9AMw/9HLYal0rKY9jqRH1l0
iq+ZkRbBKprqbGOHav4cmOb8aHE1gHky2mxp0tW8KcxBQJ7sUkx9Vv0rrMDnJa2Urj73v+FI6Dc4
DC25CiDK4ssa2Q6sZu7ioazTfGsn5YjKNRH5brY+bnxDu4u8vNiqHF1WuDSKr1FcFT2rVGfustHT
uvWYWu1N2UjvgVxcc6vUU4xlhsoGcsuJ5HeaOjdK0JQHJuzRpWA4kjulORz+4x7Ye4XjUJftsmzH
yA2y2jx2YTf9UNUkOpCZMR2qrHIugZJOSk3sT+YoEcpM8Ito259u5sbUl41TNXJfgQzoFjBnWGL4
bJnnsmHmzM2gMbFU0o6/V5WIQfr5nuykRsAPoPXMf8g5pOtGfeL9gbTMU0F+Hli7oSkqN8482rO9
YBWUSsUpXe3yA8T26sJV523Xb8elt6vOxzIEJrCbEEa8v6r0psAKesPZk3lbfCP8lJmpaHQ2OZ/f
3ckZ8O06c+AO+3WeLv3t99chBMZsa8f39jKetziWWrFoZEPxzRg8Zqw/vxh1JPCP7NA53J88So1J
RPHZhe7tpHfWeR7I3Rw5tlTC1ll/fqmPO2lS76iEchhQKWicKi1LKPcFvACMUtBXb7KWvb9B1XKJ
5Sk/1HNZ7Y+vR9wN8hX8jCbK4JOiDlIO5o0kNXBAB97TP2sgCR4sWUZWsx2qQ5wfFx7nx2/ENnDN
UISdEUkf7DN5JsHVJLG5b9twtnsoglDg/pK+7exVqEU4CKoMnZPJ+y8k8fQ+80gm24N0xr8SZuHW
si/W/s5dhQMl6TqmgzD2dJSZDShxQ+FenLK2V2ZoETg7gBr947cEb5DoHJvTDsfNk7cUl2kZ4sE2
9rpXhRAYkDrAOepBvI1eo900xdBNF450H6cP5nSmEG6Ljj2Xff/44Ih7Y5+Ycq/knvlVa4H+TGrH
VqSlw7TOAC/rMD8mJq/Pb/XjwKaw49CA5m6p8JzeKnrBEOI/lvy4ZXB5RDofGhOk6hSZ9oVO5Zlb
5OOgVsUenILm6VxlYTbiUqm+H7ANL9H95oepbopvieSDiecT3DB/NX9+f/R0bPr5aM4+aI47FShs
AMFxn5gAwrJUil2i2sGWg87FgXaq5mKWdKhOUAmXpOjNCLb3LzEP7MpWGc77qaodexFpqYFKgJiP
ewI9KsJuk4CInJFt8tCzr+vZa9U3XdkN3kYqteRwkRuvQALqH3RLBLvOKUuCWzs2i0vyto/zHt09
QZOJ2dykQDOPs99UFFlo9OGoeHzhqeBCoRcW32aKbr1AmcinFjls6z9/E2/Ayvdr1SxNZF+J3Qyv
1KmG2E+ol3gsMXvFVtjrDrbg/ICFr/lB1CErFpzi+XuPQu2mbJPyW9eB21iJ0Bnuy1ovEzy+7TQn
NPThthmJa//jUU+V06AaxGDg3Z32FdSyDiY4s8Y+nWw23aoRvWi+Ivao07Nw0ZfqpTLOh7Fnwg5l
NFDK4RNFOf7+JZSkMrDph30Asha7vhr50WIsMz7ToeA0/vnjP3cx6kZo/FE8fzRR2hMETb8EnTIg
mrmNMoAkam1zyjHUglPS5xf7ME1zZ1SnpTYL1pjOTrYlaaxoRe2pI+Qbg4OlHxL1Rm5BwCnx8wud
qqp1pFTAjFm7DW4OWdXJhwzbJxzMwupZwKugvlU5w7VLxa4bdBe0r+tDEXVUQqQv7aughz/PiQQq
0KJM5mUwL4f7IIypEyg9h6VlrU3Ft8mqKldVTEpZVL3ERsWdwPG8BAm+fQNyNVnu5OmfTsRv2l3U
U6xr6CxPdyIhpJHCgkK/16fRXvVYqg4pEVtbX4Uv+/lD+zD4uRTfgMSgRknvg6iv8VW96Yag2leY
UHc2stYEBg9ZAAjj88NMibpUP5xXr9+GPpY+5kOwlPyVuIMPbymbUrAllSH3JhLSn8g4u30lPefp
rSBiWlh6YcImhCMMg35hAdBPPxHikGfXjim48hzFa8xqr9/mOpl4TUjYCGFNGpWkaaVGtolSa8RN
LPQlXXf7u6nFsVx1ea3VN46fMwJF5Yeu3oyZt8BcPt6rbUoVcYrnek2Jh5B9fVvx94QtQrdKzTra
ouILby2owBl/Eow814F7ElG4hKh2Z0T19ESnkOVOYTHYjk0FhKcjiKJe6GaN0KsfKI3VXkzdL6Zw
5C3CsvPn5hJypWvM5nG1Ih0gveupNtxUZqMQQRKatzg/lGkLpoMozq7JJrR3pa7CtIhU6BSW0cIs
JA7iqomBkhOsjIBuldM/5QA9hXtwCtpSdokBQa/VCJbKFm2Jb5fat9r1+auYoixnzGBGmpZtoSXa
D1LtYoriSsR4cYZiLoaOfhzcduPA31uEIuQ7E4IO/cAKPo+LKp1DSVZin15PpfXv5hNePpUXJ5n3
NWXBWAuyxBh/US0nziImAYGD+4icKt7hbBzuCxhIwS0CsQROhl92zV0tal6IXuCfXOdaWsT3+aSy
XlRto5UbdFLDfYz16co3zTy+twqt/gFXjLvoRWRMP4WZtfK6KrW5FNWDe1gMKlGtG27deDV6fu5D
oRGxuY71SF51PM2OikZLbS6ETT9szGLk8tRBqFw1U0Ah3E5Hwpo64fEnklPsad+nXmS7coha5WGA
Djcty3hi1SISRVLCCRJR61+yvjOaey2ELbOK+VyCW46LgJi00eoJolJCueu6irDAVdt0ynIqsgLW
ij4rAyefLygj78Fc6FYfWleSxKd+F8DQJJ1t0LrwJq8Salo2DrlpO9CF1Rdgdqgy+qQfVEctM6pk
CyySD4x+NpwKJaxYG972AdTs+fomH/wxrc6cuhmJrGI84O8f8L1DxRl+Oc3k3doTUR3/lOCMpOXH
iGDQjjLSjdfQCwJvXUO8LNx/hpWpM7fAIBO73hKR/ZohY4bJA2XlqMHHCV2qvdTm9UYyjVfEXdTb
0jY5GAWJwXPV67lmLqK6/T6Ged9thpA6/D+tGQy/r54h5o2EL9nb2bklX1MtmiuxFeX5RYGU2R0g
8E3Lt+XPMluKjAG1K+vKgAo4LchhHiJyJmK1PqSOzzBNC4VOQzJKHqz0OgLdIkf3w7s6K/khmkrt
BGCmXsMA0crhpR0soXQUeow4vrdzPAvXxpBoRzOKMjnTNMPxp63QyVhHdqnLu1ErqAIHI3tjPLxa
b6Wsx7QBiDEJqBbwrUi6OTEjuBHWMxvzGKiuQcJuIRYJoQJKtPC8KaU2ryQGaTJVTbUeinNPGEqV
TTYVgUiSiqGqkHYgcZHSR4Fsaruo/2fF/98+6cU+KaPmt+X3TJ80y37WeYPJ4GfWhM24+/F//8/s
gOTf+k+j1PmLYyYHB9qhAoeLyoL9L+resf7CzUCtwH7rhVI6+H+NUucvNOQC1/wsDNQNi0X3P41S
8dfM8CagfSZBA/P+s0YpCu736zdQAw7BOLJmVdrs3zzZqQoyIlK0oeohU5U8KFtgeqayGjTyjMNG
G4p1DA4/X4yC0L4NQRoa2JSiEdBcEgsY2BRm9JnG+noYPenkQMyi6XmYEikJT2J3tepr7btv6/5j
OrTWkpBu47mTsrkGoNPcTmgyvE2YR3gNcnzdhHnyD2FcDU6xVaIAH18TZQcrGiY3HSDfVo34rvTS
Gw90owab0p/eXHWRI7NHEXutdVUD+FPBAZt9my5kKmYO8Ny81euB3liuLhzyo6axxhEb1+NKVKpY
BpZov2G/6Ok1tQTIXsciNOa9APLpTcy7fUB9lJpLoZOqigLGCx+1YIRuRf8LRhsJeOZOmkb9A/1X
+WDKVt/VVhNs9SECOeuMayCx4bJWyxCvGGX9baSHoKVFfGtGdDBd/i/ierQiL101gwihZgrE2xUh
q+tGU14H0kkXthql/Y7VgoUic8QaC7ozLDsbvBN1wtJYTxwz7zU1Ma47h36U1rSWtmsdp+TUPzne
05Ta1kMxJ49Wzajbu8prhLKK6sJI5rhkZmaIa9HXrq8CVO06iWKoknkGRbcoQRDtTSdPyNWyeJZt
CryLnY1Hb3gc+0PTNr69VPwiWFuhOd2XmS9DdevBNXVjzUQ4XFEt0pseVRVBQKSBjF0AxqeMNvbo
ea4ksvNrMZHyDYpQmY5OYiVy0fi9FbqSaNDkCaNKmz36uCFIIGtZYwdlDdXHqestvZFRrXeBb2SQ
FKLECLVXsuIqnzcHss9AJb1Oa7nUy0LeAOrs14Pqgb0jLGRH7RrglmeSbkPsXxznfbQMDcLYZF6m
S3BSDeqjprYXMwoBOJWh9+sEWBUgAkJEM8U6xoOxSg1957fVtTEDBad+ItY3nyMzS2ThcO8G8ORW
nG0ydqaPihLcDcjMFxWX2fjTAOS6G79pag/X1gq9jdeND1TTa0jIyI0ns4yuylRRd4Uh403jlfre
QaG0iNnOrmsFoXBKji+sySTf9HYeHpRknHYqnEleUKI/Qml9yRpiW0vNtxZAhZWlhAC1IT21acj7
EtGOXdn3it3EvoKsfQBA0pKUmkLRKMYt7bNlLYt2IwmkjWkwrsJUyZZ+qTgK0ZlRAHUy+GlM5Vdr
oOvq0H1AfK6S5Syr2F7ipepXTjv6V8CwEDeHSM9LPH1NqMB2zcM51tXwlrKKtFt+fXSIjFEhLZg6
+w6BR/uzSIqRDDXBw2GwudApiVZlgSRBqXHzstxlvfFQiuQeLvbVpHnsS1t1BmkfQxOonFo7e8vv
72sn3HFQIY5NHdd+xNP3oVHYnXysy3Jrj8N1BOFq4RjtsKmKBEavN6Es8+STKWjbQxeriR1OfiZS
rUBG9hCOoRn+F3tntly3kW7pJ4ID8xDR0RcA9sRhk9wiKZI3CIqSkEBiTMx4+vNBto9tVR1XV8fp
i+7ou3JVyRT3kMh//Wt961OmYR6GMRgFPXSxlrXyvGT+rd0A1sxLAEY6rJIQQ7b9AE2X5dasKpaj
48Rnq8HLyPvhwgEpqcIUwXD0VfGxeniiuOQHV1AxIWwoNmYQJfKzCPr8OKCrxHwrjIdUtA8j9Dia
q2MAjdV5pivtvdhOMzkkXhP6eaddN41pXzKzda/qphcRbxhXGizQr14rXkDOc50x5++iL2kx9jpG
lKwt4BRuURUWl1fDklm7jmP9oYerSDeZG5xk7l0SVz2wBtdhjHq0buba5EWQbvvPnCtDbI5eMoaN
1efn3ATf2/ayP+i8UXu9bgc2Wo64WPMc3KpZx92g9aCCoUemdBmzkrtb5nIPXAx2c954hOy7C31X
nC5C0Ais5/vcoq7JIUj9LuzsLC3B06EFAyINqBF5/1hU0t2b5Zp8muR022itimaQjU/YWp6cNGBz
pI3v3Rq8uKl5MgeHNlNjaAjMFHMozGlPkOpUu/khMHMajPLWPptG2h4mX31UEO921Kh1myv4sSEz
zwdYskgoRTFeO+2kn4VhXYaguSk68exKmJlmsVIJaC8hJ+3O1YI3+k5ZvdpOJLeztNH8e7+zDl2W
z5eZtw4m8kg4jmPUf5NJarwUcLNiZXl81TSqmU1vpLRr3AHEvGI67vfO2JrXys39sB0buNqkM0Uk
l8I/FPOwnkTdH/GMXo1ZIg99oWdRGmgNq0qNfjtZRGsSeKE/2QFjoT3YH8BXew5sCATnhU7gB1Ha
GpOwam+LYWvYnUaw3LkjvhDet6PJHG7mrOWZMBVPhj0eK0jBwbjyYM2DYGeq/hMlAuc288qPca4A
mCwvuSeL3cjvg3GglhFO4Ox6XKwTZhNjb4sEzksKuvo8Ay0d4YnTATkwhV07mZPuF81awm5IrVdq
fhu6HwzwoxrL2WbnS06msbSq+1QbO1ixSrhRz3OtyYhxLLWTx6QFm301NMONmVYJLg+T4WXQszCx
tCehTdvjeaIV3g1CzXfOk06GBbNGdaenzQhcZinsNMMAmg+XKtf8U9DJ9WoerSd71psvpLCgtSYl
3og9yG9rw3cbxPJsu17GI89Zczf2wUepjfeG8LKIfvr+0jnV/VRpGgMkkMEFbqDE6rk1V+3B2NVX
7ep+9juM7nMGXlzD/IJwOdKFVrRvHK/2cTKW5D1fDbXDBwXkGgTCLq9HcXALF6YwENaolDa/bDe+
bq3AOyrHtFvghvK5CfqJnrfO/+6SVI4H1vihI6zivfa95ZM3UVcqB//Vkk4TlX7pPXuAaWON7tPI
9ET+WKX0nM4T4mngYb+1rLmOZ3v7EvGG5aE1W3JPQRoHcsBfL2WC2ZX510bJL4uueZcgqMbPVjcC
IR3EudClQwU5j2wvb4wy8jPSmwzFyg4bXRXX3brWx3wYKJ3sqvTWMItjLxMZaY7X7Fhw1BfMES0A
R18MD1Ad/ePque1nbQ2OMCbnx7HD0AzKnILIYJXZTdX3X1vpf3A6F/sWy2LMDDc8Zblx7Vb0qzaB
WmIq67Ndwp7+Nme4jjGK093mmMgvFE+aOC2I0QFoaG9yo4OP23fLTWnTLT3Vxhx7ov0oUhgo1Blk
xn3TjMYnDsgOw9hgAZR3+0lQu1ql+CpKW/Lw6rTqtWVzeJ1SerGnUzd71idlLVHtFz6mBnuxPpXC
Mr4gqLhfgMyCN183JnsiaMFENgdJzWtuwp/A6+RzPS7HK29YtTAb9LiyzLuEQcXie1sp+lIEq/qS
m0ckaLFLBZEEA13yWuGR2MtyTD/B1kXLuuWiFZXV+KyC9eSa01fWWO6hbUiJlezLdnRIbOYUgLTr
7AQhD8kD79qVk9tQnJlk46Ku83C2h7ext/vIhOoDkjixIL/WSaiSdquCro/C/lGF3VCM5xvF0cJo
EAqVj1cVnS+Jss65yC1sQrDmisb1rzNRYiPs2TdJGreXVeyLEZopHnD7oBtfhkJwYcIPAW4reUJ1
KsOC1u1Es63YFQ3pTkeFPhw+bAVLtfNaMhcVn7tSzV3IYs2Iaq1qoswe6dycW46TzAkxUI5h1wJ5
XKV4mwIYTFzw9xS7aICtm6e5ruod6B+cQVl5DZRricn4Y6KbuRribQPDnHoNz8SiPtW1fQkwlxzc
1PooquEJV41zp7m0YpTMKWbvLFTMoy2opo8be4F+2jjqVlP01KhVM59ZusE0Lcryae4BuKJl8qhb
wCPmBoRjq8YbIliohmZeo6xRI1O2DY4ofFpRVifZV6mMmHYJ6PKYN3cU/IWLTlTUnf3kyTOKm1YM
9lnZQR8NbfWdy28XStHtjHytI6FJk7d0xOrYCSIaQ/mk7BywqD2k+9augp1Nro1Lt08zkJYXtzLl
cFkmWe4D3WnPrp980TtF4hBi2IFmz/mhXbBCBp1rRKQjuPUYTXCnN/m5mpfhbOp1VNYwmNdObZqJ
vpzpqr7SAIDAIaityBtHrCGBN92w9f1aM28UhvZq+ut72rgHz+iGG8bchRdD4qxZT4kvxx2utEMh
vmt+C+nC7fQbo8ubYyvVPUiyazq2OR5pl4jwDuj7pmG8xUxnHax+PJi1Y6BW5dfwM3mA5vqVLv0n
xxPEJLL1ffaGj2RIqXKVfH5q62Hob706earHFc7/XKVvmkbB40BDep+ta5Ra3s0a+C9+U8cqCOqD
5OEY0hzQnJPEzAGN6jTR281DTtg40rpcj/oBbnso/VQ/y4Ti4nTV7ge3Hf1Q0ovOIyFP+HV5ErSY
YhqxJy3ZnRSf4LdFiW+WnPiMJNMSCsvsKIC0CzKUwilfizonrJtlRgmQwiQJN9dWwQWvVl5sClWB
UzWpD9bmFkiBKw95pqUqakyli6iWLH3NycCmh/jJkNO0T9PgFwidYjxxq5anAPr9wQ4qe99Q+X09
6YO7p5XscVGEy4lS3QX+kN9XmWZ8d7JuuF5F5l41FgVwZrFsdZzJsqeTRT3a1UKUSpnvzPD5LTWk
DPipfreu6RjR15neWCh20YCD/RbJ2N61K4lyq55x7EBo3o+ere17thqxylIuABWeL+q34xTfIG3S
7Ouyrt/otYvGegvKpA1MyG1ya2eKIrlzsQkT0Fi++CUyfGl6mHYLXjEutZS+kENU+XIioY1tcRrP
2O+4VnQCI6oM3gJdpyjP9/B9lgJTbuNUXIPUGk+Sf30XTMiJDFlQifm4ltOeQAjRWuD27FDyvaj1
4sS98eSVFU7tohz3W8Bjx2kOYbt0ql0hs0NO8Jphyr8MuWYfGIVRXKw5fx1lAC85sXV5y6Oap9DE
tHBeuuCa/JkfNqTjY5PKH9oMykhD8g5rw2yvvYXubRfP5bGT4MWVojYAJ6F+3cu2v+pq63u7Drcw
jmgyYbYw1+xscLrvaAQq73PF21hvxOtAmjujKKZIw1UWunT4xhI/9/Vk5/eZiblR1uVt6nrPtR90
B+7XLYlNPv7dPO8rQz+ARqTKs3eYZch+7wfJRkHDuInxsf+21g1Owv52Qb8P1ZKgcFt4giGDs8+o
olKjx3zq6ZpNCuQaq4vwFnMqO3pyJHOFH1w2DpeW5WrimxoNW+BMH3rOSIL6EJnGL6OXf8k8B9xJ
ez/jvD5l3WLGjJDXHNHPhKeqPZ1AO0YtPsmo/FE/dlPIt0E/w2AzD/48IaOsPHTRfHFtG5cl105+
PuzW0ZVR2xpVwKCzVp9bW0M2mabJ35tozJydF5OGJX4jamDlj3YHf4pSxTjYazohmiYcUARiI8mm
KwF9CYB39aXq6+AhTzXeSN+BateKGMfh+oSj4h4GVU+u0DBjq9P3UKUoiQaTTvCrdrTYLbwlZMDJ
H8tEfPON9tyt5rX03XfLMFHF33uDIvne/67GBai9ny070EFUK5VB3OZVZORNHq/t+L3pYSYUmnwT
rSZ27Sb9d40WSROwfbH6aCUr1WJxVaEFCGPl2pInRB3zeyU4oKNuUO6Mzdf27sqBBnqNOz11uyko
rWlkKB/bRfF/4kmO4Z0aWr1pd1U3VyoWvcde371uSuNa6U5EIxy7m1kWwx4VBwdOMUB8Xw2v5Qm9
tMMNG2Ugtp1ZBCERCWrPi5YFCKdaH7I7VA7VRtSi4OnlRt4/arZbdvvSx+25V5qcVGSxYqPsjRlh
4fgwh2yf24HRmmHFa+QkDZrDoC36zUAE5ksnKRPrbxIj6FAswh8i9H+3Xn/4Vp/fy2/d/9j+xR9c
LjjnRP8///qP3a//nH6rN/X7L/+w+yF5Pwzf1HL51tE68ntgZ/t//q/+j78J5/9SiWd5/vdKfIc+
rrK/CvE//tAfQrwe4PzC6IjSjoPidxXe+YW+VyJJW+ToP4NK+i8us6C76eJYIvlM/6f+brm/YJE0
dUL7hg6uicz+77/3b+keXjJeUF6xf5L2cX4OGrM2B4aDgYnbOJ5I52dvnQKk2Q5tSirC0bllFkXq
jn1I+wP9e41rj696WnqEGJz6kkFVPG+Kedj6hAGiKhjyneFt5W10BC07Zc7yTvh9LkNXw6UdeOow
B5l11VeDgcyYNW3s+HhzwjoJbB4ChE/2VI6J67GY6hs9ZVUQ1mZx0wgl773a8g+lHohD4iUe3YAF
d3dK6yGfD9I9rJlQJ1YD7u3QbUctjFgNRzm7b2i4vnntzfX0Jkt3kfGMZT6yxDBSs7HdHKo6uYA9
sCdyItN8GraGq7V+RxaADCstKnGRV3sukGyVJ1YBe5nM7t2UzD77aDcAx0Dzt35i7rWPEjb/x1Sr
9rvXZMGdlVf+qU5K9S2dzaSNRNkY95loBjoBLHWxO3u6yqWns4CW+VJGVm5+y/WaCdUhw4DaaDFH
EQ05p3qVXlNnoX1ULqjV0GhqVqhrW52WrH0Zg7m95NMWlxD++CSavv8UBP3MiKGt6suWQ3nhVJAB
CjB3Tmr/8gEpK8AC5VeY1LAahKaeKWAwgfS4uRvqvWXHPkSmPX0mo8tTZaiKLwXFj8dgzXoqaLLs
Y9WH4ibT1Z22ps6VVH1zpWCiXzdJQXbY8Sgjmv3OjOm0ZFrQl8FUvJ+pfGHqRVDjVRr4t5Ex35ud
VVwvBi1tqi5dftE54CFrJMONkTka1YO6OMxtUjziMBWfZZ8JyDdVA6B3met6BzON/ik8ZlSl4K0B
8Jnx2UOytofbwYa7C9RMtyRVYSTExLrZtVNE+mjqqHov6OJk0xnM0/cMgZCr47yZsKqCRXaTi+o+
I08T2owDN6mq19hZ6XsxlV/eNrQB3ZisoJZIlhO6FLoazymnbtLnxFtNNwyG1P7SzpMNiZiowsEr
mIRqYiJbgp2dN5c+7mF+ZZxJEwQPabJQmgBeuRH0R4hljF3l0HAQjB+VZ8mTrpCPqAHSRDx2w8Ks
LuZrkPVUZeRBXz0FdZ68aCVl6Fco822+o4nB+IoO2A2h0KfhMq4Tl6BxkcZrHxQJl7qqHR6MoWrf
FPaIiGZD410i9nBlXfrl0pFO8I82l/MuVH4Am8tcujAorZne3F6ILBwSw3q2Rl1ct2TUvnDhBwpj
sEpOI5qqgDimlf+We7p3S9POop+wWQSPKyol2h3LJnZiaJUFxRxdvfdFVb5jBgiekP6/aPrUxG6j
rFtjcJdvTqNYcXWGUVe7xE+qlzzlikFpRs6TFU1MvfYeI17I3qoBvF73McIWO7ceROaNMGdm1l49
YP4LbADPfJ95CgP9gl+z83GqRFyZXRKDGznRbrLYRgHfrQDormjY864cvSMHZglkTYWyfaiHgRMN
KYQOhwD821jY2cUcKfuoM13OsRb0ib2zPaW/mnA22IZxmI6m3ixRUJVZfvD6pjili9WeEcO2Tsna
6i/Kz2xeWK/MP8ssb6nLMlC6OcyS4ZSkM7Kzr03N2+jRackmCpwDHXppgq9u6e7sTmkfteMh9ndG
Pt4v7aJxuKwiCGstDxQ7EHsE+SfaN3dapm9tIabXxa6MW6vLknLXT9QBbl1UFB0FidXeiSVIZOyb
DRVIYoIUZWqTGRl68ymVXRMDeJoQehXYCSIosVt5VzZFkPEI1eUhEF0Rj2mWnHLJsVkbdnuY9fIx
rZzh0KkJyxFuRbQLRcqEJNNSsbQY3R328fXrSsqo3I2G20JKGUr0ajGSIdT9/G7WjWIcrkH7unDF
IKg12edVS5lvFs+upP7iLxKdG6HGMvr+ZWATnN8lc0LDUpC7d0ZOyms1CnVxy0K/uIaX3nMszvjH
5Xoa0+mZe2p1aXEcXgajS8xQz/LkeSLp8WLhlkEo8iputLiQnv3K3SYB0AcX+tyqe32Yy3tytO2+
S0sn6jNpY/BimcKMjQTKfo1jm6ddNJdLdh7MYECMpECDC29ZnnNKJF8GV0JG6gqGsK1pmK96gOhk
qM69IUTo3rGeM2+plUuY4tY++WT7yj3R3TNRw4JoEIqR27G1astdpaUDtYtaW2PPWpJzUDfNJzZO
3inlF/9AmF9PFCs6B3LJdBQn7fomgYQAUWxpmk+NYuG6SP0QqwoY8j3MR4n+M8ZDZqzXZr/Su5OB
XCyn/L4tBoJfrWndJTWLWw5ZmVymNdm2FiZLlTqlcW+1Pb5rQ32fku07bK/nI8U2xk2Qr1Q22Jp3
yFul3Uk5jgy05sRqPVjF16QnApnNTGehamfi0I7eL1cLW6kHU6rpECxBcBqNoXtWSV3ej4YzHvk+
uQtL4ZpitcZjj9BNKTEwsP96zPJeMM1aQfsw0dPMCjW36FsEfLATTkbhZFvYd0yaye3qBfOp48GI
mYf0fxX4H3qdBR9GZ5kUDFHI85Ih6b3pUyJPXa01Bzynms8ig6OGj5/gIW0XlhNt9Qr7bMzlPZuQ
6a3xvCmWYK1ezTqjonChu7AX26FJFsTMDitA7HWnlGnWn6oleCH5SfpupKarIWXVDkakV74pWCxM
wWumJfITBsyuvXdVl3VHyyO3GtJXJh0ipkar35gueg7isVHpLfFckTXbvp5XvjbX5ZNq0xgmMH2l
lnC9fRO4XiSICiZRnk4Pq2GyA+0VdUzHodfEi9NYTvZuunzFI0KeurNTE5ttZHl3G0NuDWOeR/ac
qcz04YqPrKnYCo0VUej3NllfufbOn1nbVh/5OJvPAZ6AR6NNaQhss8e28pZdabXlyWs7IJ/DiF2u
ni9usb5yANIRK97z3n31hmn4QtqJG4St8Gl0zvDqBTSsu55f3LdGsaNiSLvhzcGOpuh8qzAFfrdW
Z6zCvmm3RlHUeNJxQ1YcVb30D5YzySVCykeaahRLiUffHdSuhC/4IFbuO+yfJqfU/s/MRbfZh6q7
+nv/10nox63+jzHp/6Lpialic/3817yH528KuH3/5+Hptz/z2/DkGb/YEGFwtOsGmQLHgh3z2/zk
4UcC6Mk8BPhd3wJQf0xRzi/8FxtwzMMHTySBAet3F5P5C34jnMpAB3xDJx3z70xRP1vSSQsZ1Nzw
N+SHADP4ySjuG+OwZrXvHFE48VMIpvQ8xWT6p9fkn8xqPxudffBd/I42AQdMW7iv/uo1TgYWrVad
JschB7QH04kYiD8nNf4KXJI0ghA/WdGO4xqwwOvf/+yfXVqosgQXXJ1EGy8bUaKffkUicmyDpB8c
U0xWcu8pDEzjbPBzHV1ecg6O9zQomyDsqsyKu3XJvs3g1/C5KNeKSRpvbY454YqRYhQLoMPVIGtx
19GMqREhTXh+LqrZdWm6MtB5yaWkoS/+3/glMKZTo4PGzwfpp1dQV3ZjlZiRjkix5o5uj3WPKGcD
Gp6Wp9bSxygxJMAIrVy2sksiiFMw+LFTp8v2fA/me7ciYFN3bLb0cc0OSJnrnj7lgmvuSB53nIzH
Mhv6/VKtPaJ5+e9mjn68D8RbNgoqqdB/4CV3tsUVx2PDl1mYdQk9FeGM0/vg1fn3v3+1fnLy//qT
IFKRF3Mw+v0ch3NgNDC88pNGSCDHpafltHf99goHXPugO+m/CpH89CX68fMI8fjUJ5KZ/AdCnWl0
VVVqBT8vzdQDJwq4BMrL/0VQjK/8X9ICfI6BjWzWRmJC5Hl/chsGPGdJfmr+UZFOO2D5+d5QL3uU
nf/49y+f+U++riAleNjzxbP+8VDIU+IYTOg+YWqjOK1eZ6KQ85lZFt64pbRoczIEtp2aur3LMjr+
DQRBiRfFSC5iqNZroujtAzwwpld3BDTVoOOO4WjQEJ1uYeC6qJZDxmfzCS8/rVQWdgktTHG4sfJP
+SFzY6N2+yaaOWa5z/SlZ8e//yV/zXP8OX0BK03fMk3UfJCaDZwtmPenAESClg2RQc3Qoy00nrSe
Tl6adCdsL6BkZUey0Kq/z4zBsUPUPuTDmx+LEvDraDT9XjZKnRtU9C22b8Vc8vXPhimzsxMs9ptH
VuGz07o7ZUzmJyOgp4BtRoH87yINmLoMGO4zVhMjiBORVmZcwVE50AXEPJS+cZzJo8s8iCfddI4k
6utrni7iWDaJubNSNztq1IJS/ZeVO2HCgeqs2n9UiZOfyCCUcWW0og+hIXwIHjxRSTz5BJZvvGvw
VTDerZ59U/qkx8ZkI5ONpk2vNgWK7uCy/OyNtEYfquVz31V08VZQH8pFu3OCZvm6LMzVfiH6XSp7
6+Ak9GaGuSsoEJaNG2veaj9ghdAf8deXnzGfye+NIYhLSJ0i0yhQgljBhMgRYp+fXzy/krFXmuro
BEFxypd8vlkxFdy5hfTj3s+qICT9P90NfdV+qXApvust7i1kF8Qs+U2Tmn+L00SjbzFLd5qnrsrS
5W/tGi0xheA0j1p1rpOGjdBcTX2YKoQNSjQObEhvttczrgtI7eiVWtjVqAdGab06AuqAPQv9lMqy
vLGTZnnSCtnjbi/19QzJGMc+Vkxzp/N8iVg1Wew1A/80rLb1rhK3u895naoTZfBBhKfQepT2vhIN
n4gRyMPQWtZ73ap6L5lVY6uZfVxEZqWeqgU3WU0VK28NO5aOoeQ4LcNeCOvBTMphx9k2nnoqn9kO
41wPlTC/Wor3XLlG80CL5G2WsOXRJrqWx7QY4iGRG8+4Jzqg61fshGBppAzveTCnVKqnt5gQ3gSK
x1H0vX5JDATRXLmfl16+m9A4YpblOZQD6DY99LG9pZRx483DdFU5kol9pMKy1K2UkCI3+n6kupdL
ruCIGjZ6Bps2O6/na81Pg4NkwxCxW0te2asu/GUIeQpguZGQWxuz0tuRD9cIlobHkNzD5HCrOJ+y
LB5S1zyoDmues7KU7zWkRzU7C+ydTn8YKAXww2qBCRDqZt7crdDQOKY6o71eFsM+iWoujobF4OTV
fF1cbal1Sa0sGAwaKCeTxmBMJ+HaCwxxel59qNFOX/LEGL5uSawXa1TTVen740mOeFvHtKE6mOXw
Ac9XEjmJPp4Gg+8XDcQslIC4phY0DLgmpyoLvLWljYBurxJJOpy1dX6yR73aU/YiTjr7/Z1d1HaU
L0MSBtaQHdATqpts3uKBetkj0/GPYGhkE5PsaK+QcWTs1shqmktBStuBrU7ycfk+9mqqz/qSFjEA
7REc0KKHqjZl/IOKmKU8OYwVgpypD82OLJMJyonIm+f25m6Cqc2aWl+u117vPq/BZN+RvdXPS6ZT
NiyT3kUahTf3DTMk5tRC31iPufoQ3pzu2Uh6zyLrKwyrnvGo6dwvoC8IBuWJ2wmFbzwvpm0TGuT8
7fCFUMtj6FxmdFdeitRuX3IMirHUiWJlQEjuNQcbbSENUjF2K/cU4g7Pdd8VJ6JY3ddVE/qxyEET
5eiBpKW4frnsTa/WwObvtVjN2RJUsHvoNodlAlERubDIY0gDdMKqkd9cZuIu0Mspdoi8IR2gfUDI
Te9Wr0kwbNgrf8YMiu4zaSmHxTJQnUkOARLaSCFOormIsSRQ1jTqZe7srEA4dwYHA2Nrlx0ATqxH
1vxFFHg4hrirOFGT4I/jHqmuRkZAsCZi+c4deHzORsW5XpvtVU6PUIG2ZZsHQy/bQ1JpDoNtrV0W
foCItYIn75p4pH8cNhBvE1lSlvCu6C+61/CfKOS6KN1sY+ibxgtJiOsOfs7BG9v60OHvnQga6Na1
M+uHvuVQMNRgAUNvcRWIdj6V0txgrbnY11YiNgLZo5FoJAJ7SMeOnByM6vq9SqpgxNOSjgds7os4
8PJ78gOPRCtucKu1I59mpydwVQ1L2JdKx4hpquQmSEqn4WRdOnBnGMjEeZ7MuVz/P6Dw15zMv1r3
Ef2FGvhfD6znb1/Ueyf/mrv59Q/9NrEGzi+WYW8s6D8ohL9NrJSJ/ALjdKvRIUbzYyr9nU9osdsj
1Oy7rAQJ+W8QgN8HVv3fGVAZef9679UZdBl5bAs9ksw0f7G/3tMKa9CQBcV4Y0F8HQV7Lm7CrPgt
u82X6gZWmL00JYEEBEXxQ1uUm8zobIJjt0mPRemjQlb89W/VJk2am0g5/9Ar+026NH+omKal8PWu
2fBibyKn+qF3jpv0GXAJOZubHCp/KKMEVc0dV5ouwtRsnftNQiX/1+710S/RaPXqvt+k1uCH6god
Tz4T4piuNuTNEM6bQKu3E7w4XWjEPAnEXQrhlxf6Wp/dTdztgNXhu0LwdVtnvaAjq8sGgNpbmzC8
Jv280yarv6JDdcUtZElSP8a8o3ec7EIm2+JxwBP97nklNaVdTTW3vRIIbNumu4dEIT63pRyWSK8p
ybHS0dwHwjM+eU4rLs7s0qyt22MK8K6ab1Q6mTd+2z2VLNTS0AC3wxV9JCGsW836WPWDjHRj/iJn
WtVDa5QdGfExu2mzil1q1TjdG5xCCtxb3sOnQubl2Z9Gsdd6sV6p0sZuIeDlxsXoe1v+kPE0T7Ts
3gy6/KgV6R2+nnxPiEmS1XFwSXCTP+pTPd3MohpuKs3IMI6XAMN6UGifmPWGvWRxQ2emNO98DInH
xWyrW6/Vpxu7q5Yj6GrrPbet+gprbf8JgHXB9UVqcleZDf5trlP+qWxYx62IkvvW8LQYbFH1oPW6
9alf7P6V3FnxfTE7/dEchyx25VzdlZ2jna3MAyWFOs5rxfqknavgHiJL+WKpbNwbflPFVW/qu6mS
hOZ1RyMupGa2Xl13Z/QN+eG5n6PAGukfyPngABLUguCDqAm7vlZxpw+11QKBB6hd7my3Eg9VN3KP
cYO2h8JSUg2q15iaYDZgxLTfR3P0r3/we5grm7OtjDQauFIASFwh4HXpvJ8NLZh3I5U2N81KqrVI
G/+oj27xLa/S/F6np5fPVLreSSdvmjB3Eu0DVx7X1STtjCBsJxf7PxaB4brKXI/zS4irTDIjQrLL
4y2C+YIhTv+sZm72biD1nbC74TbzGnaVddOOD0pL19e2aIBwa0UzXzdOlj4GtnTu/NZmidWkPHE9
tpswythccemWjtUv4TDC++YzWXnbDYmkqgATGLsdeFyU9EpjS+67yQmrYXJCWlEnZ8m7IiR3gjUv
mVvKI12VlM8cI839UhXrsUpbfccqztllWqPf8gCtpsMwNmi8LOJ2iujaXZmW6Z0Sthm7rWu9Few8
CZnjLf3cJcJLw9kflk/I2lYaNYwluzU3xNGh+PZqWFGjAZV7UxKNWuuM+6pZdMh5FkEYzalkedYw
JT57RtU2WGkYWiK7bRNOkqxZ47WsvxaM7X44uOV8a61eufDWOBmXGspGn9Ox64JdjoSU4Bui0dXK
jJw1SV615n5G9SYg4Tfzg1noxmfVJdUQ4Y5STbsv3BoLxS3NgP6c8cal5QAUTY1NWgb0dSwu9oFZ
Hzr9U4Jta3GfUq9s+ku/ORPIEsEFqq7WxiSAFvU+8Z0mtkdTTp9UPqf+h53KRFREBQt9cp5KUrYg
ov0Gf+2e3sQ+/7p4TWPIA4kfpXhw8XD77zb0/D8nXEOVsBCQ/u4eML5//est4Nc/8tstwDB41CP+
INhyo0B5+iN9a2xIlt+f+ybPfc9CVjXtjQS/lYr89ty30LB1YOR8IG2kqe1K8JO95+/sPoa5ASn+
pNdQTElE0TXR11DT4bduqt+f9BrR2/MIUd+69ZLOe14m2zktlqGxaFsLPV5E2bboRvWVawStgfWy
JR2xEtqADFEcBrNrb5jSBvMFnKw819gb8AEQQCHe2LQcG4OyF9wB9vjSy1LFfbpwnjRQiaJg9Hkc
NhRIx7MrqvEwTItxGayufq3GZLxbVZDMrLuracAWpzzir4ma9hnBhP9g70yWJDfOZvsqegHQgAiM
20TONc9dvYE1Wd2Yx0Bgevr/IJuU2E1d8WovLWgmI7OqMhMIRHzufvzocTDn5JAPeuOhOB9c2BD1
pkl4oIVxTMh+a8wSPug8e9TUTf4YH8G6L3oLGdT8NdOFmjd4d/OP1jPauzR2hhJvYzndRVHNDpoB
D++9bMqZNiRiLt6pnjt7QTfWU3PgXuXfSkU45Qw6a75vE6edT0BUCfSU5TwZZ58/ELhJtBiMH9qy
ZMaAj/ohsLP4ccny4a4tRhABeGC3YGL8OIxUjRmJYqdjGRRVG2aMomN0z366Z3eTV1vD7qa+uZG5
eOmbpveWZjtGZt23x8hyUn0oI4Fj++Cz3FF83cHZMregT7vKDPPKn245T5WU8fSsaCdbWbXON03c
kkfKXHrQq3yX+oVRsNg2hQ3rcshBfHSS0cfGd9JomG7zdrADKKBF2gWbpia9sGfZ8xlPoIG4MQG4
JIvuIms29kNUW2oMHQVAjQ9TD15/DeJ1SLY8B9aeclONVnQlOmzL1JGrYb1wPDqoJmAZe2PKRnCd
pTsWw7nvtW5o+Z7LrJckkJUaRhbcfBSkuD/FUSLE8s7iOlfdRz+2fYkpErZrET38b8G7uCX/7uCz
YnT+84I3/uP4pWxUknZf/6zXsVSur/xDr7v4F9kEsuL9yevoiV8cJsUCluaKvkPF+tcSyHlpbc1F
RlvPTReF74+jj1jR7PznYAwutbryv1kC/yIzcLSS9NYBZuev4Az24wKIr3mKsWEsYDSZ78mF1jXh
xq9/+lD+jVT3F5Vh/SVgkBAGeZ9/wdH19WA0gMqWo86hsUyeWiDaDl7YUBu/+8+/ikfDnxd0m8g5
axnlCY5NiYvzc7FPXbIFy2I0gWlIId4WaX5FyXlEurnBDQgd61iSxjlMi2NvSD/Wf/Pr//Jx4uVG
IcIwsRYrMgX/8eMkXeo7oyvaY1aNz6L03vxUbf/zO1x/xJ8eWba//gqH0l4AeBwkfi4rYdA8azOy
2qNjjc+TI19VYNFaCghzYy4tV+k/n9//5puDFffXX4e9FjojEKsVumf9+I5k3NrQH5Q62qNszwyu
rSasA6M85w67z4LMth2NLT62uO3NjSNJq2xazCv4TvOOZx5HxXTjiZhdPe6x/ESYLQCOXg8BWQLs
tTT0qCCrNqK1QONSfrHpOEWfCFrIX0U2HtiA9t8qe4XMd70pXolGAOuZA11uMVLIWxAZwRZqhtxq
c55e5yzqrlM3HuMNaegOoDplls+uQ31GOns13r1OPkRx7dw5fZU/ug7pksEmjAY5Or7VA0oy+9MI
U6Kmrg2L3B4xezmxg74huTFQnFd+s73isU7t38gEPzBEK8PR9stzY06f4wEXbVBm7s5w+Jkl8I1t
3iztIW+dNOwqa+uobPzaJUF78rLkrkHO2qZBDTVNMIXnCOreTgjLYWC40Zln2qtnWNE5YwQatooY
eToM8JSM4HliGridrSy7XYI2fu5dgAna59wcDDE4aUxx0xgNxyUtol0GgPimUkwbEyIUEajQKydm
QMpw1ujndS8eByf22KTtU7Dpz60HlTJh8xUKH9ZRA6QeHEljRda+mrrOfbErz3hL8qG7q2p4Ejsf
ltgzRcXDVdGl+sgukpFB14G2AiGaXEVl293UBXYZUTFzxbnDJVK2WKfqeg6zsbKwZGqxH9LCfLVr
FJp5aCeSF6nQ75o5MQdMc7au4aLHz2nSLrsqrS3GkyUo5pbam82Yrkxkg1FgFCXdQ7NU3X3ZqesI
ksc7bfT9s00Q80jmwbqxJukey4prActOukcBmg4V6kySdw6BnZTAXObJ6WirNHgwsQofDNl0N0ts
1PfM4LcC5+lNPHHIxC5amPtupIOgdh0O1qnLrNSanPTQBba+SiMe5WCD3fsUL3AUSUh2UU/NZWDF
nzOdJ1jEnDfKUM92Ga37zPGhmXNaiNmEGUNmHGxSnle9Yi6VJkgYg8aUBFDeOohVc8CJWBxnUnQn
p1EoEhdxwoyd+q68SBY6Rm4FQB+bDzJq5y9qVTeg0jPeijPjql+1DzkFhFAKzolkn8Av5VHrbduL
YBJfxJPAMGRYr4pKtGor06qy+HlPd+GqvMRRNF5NWZbhVEKXcVeFhtlBxL2PXUjYJlOiSDMKWTUd
iYXhvIjEul4tV2gLbvBKG2zGoATR0vWSL3jN34JVKYpXzYiSYfMoBvkZEMq14RfxU16b2AE9Pmky
fefernU4rDoUrJV+G63aVOvDfHeX7MZQLeE8LNNb+GIfSD5QQ4D/zhs/iodThD2QkiLzgSzjvl/V
sMzQcNTx/x6WnB9LjVn7AsrKwz6nRmPbrKqaFrX8olalrV41NzXtEQjks+M0QVhZeVedKm9Q99po
JCYx0z+lq4JnWgmzlXXAkCSEmEgCNcttdJH95KoA1pZfXLMgLScLCD9uO+e9WxVDsWqHI07eEHUb
A7qZXMc+tUmr0lgOJqmEOAZdV5RWdatK/1QM4iUvE5KqkYWx2e/OducbmGeJCESrnhkjbEarwrkg
dXpa2F+0aTecByQKLvPJYOOs6ihLgnuXroopLNfi5K4qKn6xfEtn6fipZjS4YTe0or0D1EgkUW4g
8pBT9i1gLvOGEmw+4/62HwDauVt49lZooXCj7DuFxAGOxutCUuM+cacPDgy4HlctmGazMO+87NVJ
KNicgxTJuO2KlX80oWIR2dgVq7asV5W5kCmCM8PCgRmZbxyJnbrktbzfPEvGCGkB33u76tZ+5nuU
8U7WAfxZSSTDnommzvAG89UMsKrfetXB60k7R2fVxt2UwvXEiOPPvrMrV/28mBM+/lVTx/4BBw9H
EqPGuXiWFBOEjmk1MC37XDzZSPPuqtH3c25/ngY3ucXus7wppHxaTRD1s1Xf1xelf9X8+1X9J8nR
beAj4QjAGlCtHoFodQu4q2+A5+N4GlYvQdBO1KRfEfTiALYVhdLf9xX/m2r8zSaf/fUK2frnrugv
WLGnWvfJP8IvXV2k1Q/Tjd9f+scu3//F4Ud5rvvdeMcu+HeJw5e/4BZzcKnhUcKSx7/5fdTBPEMg
RKAgswm3fyCLSaYg7ModeFYcBPDm/HfJpgvz+c/7xsBju0Iyj5/pQgUzf7L66FTkVZela/u2Z40g
lnI5hgT9gkPCZHCPlYsiAaaz/gMZJUo+BITo29GFITGgJBDLldp6zqJUvrkqme9rV1RPg3Kjz+zH
p3twUWNz9MbFORJZYHVgJ+lcIbnWW2BL9RSOU+7C0+J8q4g4c1645sid3OZWTSS+4ATEJLMtWkBa
aYy9G46VBTrHTehfHDLi7qWm8sPDBrPP4TffJVY23edJZEN+wIyxM1vwwV2EnZgZp1MxApEJOvgw
qWYz1LN7I9gdNLQlRPKkATGfx8Wn8GZKaYycipZcV8kftW3LqP/Kb8Ga35Gat0Lqr5Xc+E2bJvzg
Yt5dWoSmqHI7iFw9/DFCU84xBS3k7bAcld9SvvCjQ5sL7jgH77+1pNHH4jpI07k1qjdCTEjADBXU
G/Ud6q0acQwywZ7uownteNRR9dwov77rFUnFKybKsbO1tTBJiCUeynxRFlaEQNJCJaAXxn8gRTnv
Wrfhg8QtRabElGlEZCebPFgCSwNb2ffvo6Km73laOtPaApmxK8T2sd57fqmYdnmnqSmbOxK+wb3D
cTe5Ji7pHBWf334AWHsNvaQ9LEkyXic6YPSbDEAiU6eqnyyr9R8Mm6sly6E/BDTVc8jCEEfhu/Uc
1TmOQjgxZ6OAsAlFqb7Lu3Ywnha7nHeul1lnmxQBDIZc21sImY46MjkCQ6QtuSeK1P7K0KN973Qt
3hpztmGhLi3+I8hF0LuNkhF6n/Qu1Jw5eJiaONnMsx08CfKVsL2WKd4FUwdkwWErISjRWY1GhiO2
fWKMXwBH+CH0ruC6aaQX7/Vssh2bsio9Iof3y0lrhtOHNNLGtYiMYQxH4ZU7CZkT2odCPOtPiZMD
H4/HRj8yy3Ty64Rt1X3j02azsTrXfams2b5JFIkegncFCDUABVlNNbNrdYs8xGx0gmhDU8bYzBuD
D6I7zg4O2veWcxLPlmAkOte4MuL7wYKzgW2o23Hn0866j/GSCn2Mavby595ttHkq2nZO30SjApBi
/G9FxAnzE7E/42nGdxOKPLrxynK4SodevSVteRsFMr6GGoHDP+NIRNxEQIC1jXNcmh6EOGZ+L440
0326rFE2KhdBgMz53nT5v70kAd8u8fia9gIgTZDUNypL2p1inp9pK6FHqiEN5mXCgobANfTquviD
jtzeBtQaGR3qruPECPO1bELTt7CkZJgNEMFiHrVCxR9Oxd9wnKGGavbBQm9ncObYf8zsVGsTUk1Q
QaX1r/tMkbnBrBkGfj2dYRHrnceIbGcT14JnMB1GwzY+QKTtWordQmz5h8nHyjCnwtrMzBZv1Tw9
9YviGBWPB+KbzisSAsAorQkNzrq+G33zERya2Azdwtem2ELjNKG3oCBW7DduvI8qFarMqa7MqlFf
s9m7NRcRvfNYH4+UcxdPlTv4dxkUZJro0Y3sQgEh0rR7thRecZxJCLe5y23a+uw/bLMPEwJFe6Il
Fk4fXmXldO5wxKqbbe4v7zWEgBXTcQef56YfMQ81IhlCdvDdgd6ebp+5hnnTddF45yogAwi4vwas
tgdy3v4ujeZoX0N2DKvIIa8DYIC+2zqldm4gQlWm1hUp6mGjaQWqU6EoI09SKC9ztUXKJjje190b
p6DxaJZx/4Ku2HNhjMYh7qZvunOLw5xk8w4bkfU8WCL6DMGI0fAUJfbJzWjUgu4kzBMuwTE/ytKm
SZRSiH0QdBz6GzqhDzSn2Wc/MthIG4b3oJsEuNjCoykrMcX0jl1yVbiLBzihRQ0b8iXNdn6b9o9k
Q6LXoHW4ZddidmZsCSdmH9NfDe1qszDf/tRAS9pbeoB0lwp/X6o+ONTL0Lw3DJnfgi42dv1ASVAN
XvIWf0l9Nbdjdyxl6T9I/sWNcicD7zYiW9yWZohWoPcwD93bjr04DMupz62zM2XxdZCXfrAhBdaG
RZ8C4MzxsEOYc9Nla49Ibw6nGtrZLHlLCRTx+zKZOogUa8VHHfkHr/FyUvdYsbom1pvW0MZr32Cs
4oqroAHqsbkySda6UVY/TFiubiVdclufQyKdcVwG9rg3J6FCCMD0GmGe2QzKNqBPetlXqezyqy4p
mXMTfBHh0Ecj0BDbnc/VOuHDfdMihUJ0fKkR6R6TIPc/UCbjXRO0/nUbic9GoL+laRV/coXLqWBm
AK9s56WyHeOGeyoPSaeupl3WuWVuo5e4sw+TzD5Hrob81DqHpYZStETLEMp0/jQPc0AxVy22nkck
l6DdZpDmKU+mHBOsaL5S1IRjKDPqLbUz2XEQuqohGs02qMbIui+U2+1yNeYPleXeVjFGsnLp9I7O
WhMYC7moPhwTUnQ7ZZXLbTz30a4p1YfOkmdoJmyl2F+kC9vvUQ7F0YO1s0XwYYgJKACvhNOumxmI
NL2NUwHYj9xhRCUilOfPhnDrreQ09DkRgDNJO3lfO6t71IP1jYkI2RzocIHhvVfor9vW6dPDlJve
OZijhZmLtjeeZLAQL/BRA31G3o9YO5tmNzBEgVU+yGM2zeVJDg0atEmRhGu9pOOcA7tr6fVK3ZVM
rIKDyFbWoEml1kAHed1PT/aSKDr0aMgohnUqlC0fPfvPsJe6for8aYBOtvBZR6Wct6gLw85x634z
V6rcT5opRmf4v0Wx+ER4KXo3W0fe4bShRM93Hlqr57pyfitFCdBz0Yowb9pcNRV1J7oVX71yDNkX
fCg/h3+h+ZNCq1Lj0W8ijKl2Y1PgDaxs8N3kwI7Fe7TI0sKkHrO9ye7xjibACKdYfe740sGEHNIE
zN8MURTwGJeo5cfodhOpayuzbmWTvUw4iB+jKdGHBlQ8mhnY2Eed6DqEybjxSF06LmNIm0f6tdEq
d6vc5bUnnLFuNmGA3NVeH4dgxK5EUwPBiY+tAB6dGOYd5X53S0GcOulVCAyWA175uStwNyxqeh6V
vm+s/q6HS8luDeSsu3Bg7hH25hmPS8RAhxQwt7mD9Xng/Jc6zO2gEF9Xme9fu2WLwu12GzF7TNQM
mFH3oqvy7z3u/zv4/c3BT+CA+Ft15/y1U1/nH6Wdy8v+OPTJXwJTuIgONrXl3+1rf0SxHOQdJlme
QImAWfGvUx/tuoiHHjzIdY7vrUe7fwrc/i8BPw6ROxAmp8n/TuBGEvppfE+yh4YL+n99Yl+0Af10
6hMtraJSO90xGIxUUsEn8fTEdZdf0djqXE0mW/EnNtLkJ8w00achrfqHpDGG8pADYsnDjlWj3ECl
ppU10hLoZ0edZzPFSM2RnT7AKzQhA1U05wUtsyXCqrdxbiVyCxAiep5E5Xxi3vOlgBIQ86OeBwYz
T31eLw+qC55hBQBNqlCCNrVb4JClQpGsPYPzG40aX7FT9q1H5daS8GJvfgqwndKqaaTisarG/MwZ
qd/VpZ/CguKFo+sZ+G296bbE6Ly1DMt6jBZhgBw2gm9KdJyZmlpO42bgQXCiTZO4uM0K8UUOsByX
UQXhYqsMSgwf1KUpae2b5/tPaQhQvHq0Bjw/ebf4B4SagEWk1KcFTFMItZoXKmcE+SAw4WQbtwzK
4G3IljYOq8JnC07c6sZtBg4jIgChTdr7SO68Ow2G5rdb/jhuIFnOe5X2ATWlxL/xHwUdpLuU8/tm
VChbXeYjfogmNt61ls4TW1SEX1dL67rzFU7i0bGK1zkvYGkNsbY+deWqnuSTyU8r2FDc+U1hfFso
YA8n2UZnHqfJh8GU7LbBrHO4/H1q/au4steNL/88CShPFYENHswkfCp2EZ2uDhyOBmCIzYJwwIdM
gL7f0SCsOSv3qWBeCbog2egeu/Y1fQRJQjuolS9H7FSd3CcOZawHuawm/Qy3AATnOj8vdn0aOptU
BGBkZmQpz5kG6rS7Z9fgwzJkw0wct+RaAKZ5zrRSW347GEmlnBTmAHxwKm6L146W3qek6eZPbZOo
ax+K5HNG7dAewlrnctRvJWEDHV9FLVCNbG4A/XO6v0KrTEPfzQBkEfpO0ap4k9mCsc5ZhKoOjglC
gUc/sE4X0vAKxiWhW43zwbd53BaFkN9Gl3EIz7myrDFk00C3jQVB9X2QmT1Dj6LmZwW6YOzCHAWq
gI1JhKj10NVetuvhCzxGZTDfpMuYh5LZ4ZatXHRTutRmU549+gerD6x9VyTytUD2OZQ+xwJiyAkI
yalPS/+QW6Z66mv7k9MXsPYc8w0jxJyFSCs4JzO9GHRx0tZZxtHSh8py3X3qL8CfPdGE2syrcxzh
wdmk2u+AuBX1PU+v8kEZ0t2P81zeO6ltnXVMkobzQrwrCUmuiM9+J/DKnxPc9cUmF6MMx8KRLxNp
1Y1TzmAzKZfmRoWusrFJEIWVoJEtxL6W79fk5k7UPVhGM8poQRmVcWgbqW6IrAM/8GV+hQPPue+d
GHhrMvRrw4UyNZpdwfbBNwJmw/Ra6O04md6nAdTJTWRZ8W9zl2V4oelmnvnqlybItxVNNiMDk5rd
xpxRUhKavOYLMSHq0YysA48b12X71AZkegDfWMlOJwPYcSOvlhdCIiYuvDbB5d5054UIA3XDznwQ
rUf+QM4GG6YubkxjV9E5zRCq6CG50dEJbbRy2FCyUFiEOkZzO7jufDVGWGQSSmPfAt6/pAIDQ8ip
KWtPbd0l7s46Au9tzO5anjEiwWzKtdFjQ4pChyDnaxpnqqYLu0Ikz64Xm7h4C2BfoiuzqwEI0RwO
HUMsMxNwaKXbsGEJhumQmHEVjnP5hU6XdtelswDY03q39ayN5zyHZ7fRgthFME4ZWMeq6EnQ+0uH
Mycn3F4hFTJXWh5IxbMqKVdH75eVpc376Fswlfm5qLlDaQy3wPqsdxGDDOdpIgX42o0lzYIGwB/Y
IJARN97ME6ar3eowxSzPWB2Fze0wikfIBvwiYiXTthJQCzib5svNaFIXvUlGI6huedrPt9Ao63lb
E/ndQexZbjqfKeRl+Pu/7dLfb5dWN8X/e05++3X8x83XKf2t/mm7tL7sDweguXr6bdeRwVqP9oMD
0AzIAUiXXQ/bonVO/q8puceL2NsEPi6Gn/ZLbKWw2ZIdoA3WFATb/xs3jPOTf8MM6OpjGu+Qg0f8
wUPyo9uhzeyC8qQqu+4gxs1f7Npm413ZXm/vzATSPyrmiOA7kzeuVWmcapEAgQ3x61RHiqhMMmBq
/ugk9JHQMBsnnHDRLldT5XpfUbM8olae2y3tsUJ+zRVPmGKc7ScDbzXn6HWyxdjuo/AqrM4krrC5
sAlZsiS4M1Oj9x6GmuOj5BbqqQN4khWtEaE7Dr35ThNNkXKqto21ziepzao8p74xhpPvIcUOpTNT
TR0vTj4l1xAs2sZ/4mC6rB0LgNVYsywwiAzhsooT8LPy2cHufDzthfmWtl6/6EPVDL4oQ2WW1JOk
NHxBCDLb3xJDdXuvbeZ7RxQVmKB5zHipOxvL56YyvfTmfzfg/58bDcbdf7wBmdH9e6FK8GXx0j/O
LM4vtsMhg4z5aj+73Gl/KFU2t9PqUyMUjvXRlvjB/pCq3F/Y/VmS+DupFl7G/fm7JU3KX/hPLbCm
MkDvBEjx39yE2LR+PrRYFEszMUAqg0YhvZ9q5Lx8akuoK9mRKCrFlVaQJ/RjqZh4mhg6kgX90Jg1
HSxeAukaEqd9YhcRwINdWPVDMUKX3LPrKvNdDa2gJfRRW5Dfm6EqzY2ZSPVRpiTMSQDZp6amZxZt
2j71KA4Q1QR+DojWkrOQhV4/ZlhDuU85M5AV8q+DJMKjq3zGg+ZCvRS1DyhTmFj8a4vU9Bf4ktYt
G3/o93UVu+4G3cJvDqLwkm6ncmN9yaW5LCeNcS/aPnhl684vHtkskPtW/vQYA+5+Ze46PXawUk8R
ceEIuXvy6BMTVV6fa6er/bMbeIpBimnRslDSw0UfucE0BSxsCKB6up+BVGhUNOTwTRPYHe1lIqZw
0ZLW87oOfvHWdrO6NvRRDol8WUZ/uq8YGh+VNMmJwtS0bmPR8v4bYuyv5A750cBqaNLzgoy2F8JC
6iPrUj6Byq7FMz2bzTtuE3PYTLLjP7MnumfL2nG+zDGvw2bFH4Bzjb92hKF+T8RXoComuKi0dEmY
YGbmXdtrUaSfSzr8MnNVEwsHSVKPprx1bVDeFcHaW5nDn/NpYiMFn4KEj9LhJGt67Cr6DcgLX4rJ
ofaSTS6nkvYvrms+4e9faGHGsEEgdAWvQq/fMBYkZExzUeqTS1vsdD02EWWJE6105dZUQHwfjFLw
Fuo5W+fSQ8I/fVVQNkcZG5/LSGU7yOZLJxyLuuGEnuHF6QFfLlimZvVmvLH1pdisKBd263h5vyWR
5pMwhyp4nYvxkRGpAywjocqBViNKgtjqPHhYj+0N2VYjBMQvniubCxAW9nrVllzoOSj3aD83MT9p
iQT/9BLiTvwlXETki6Z7cuf8f68fuBpEp/hmA9kD9rhomVSLavum8Ly1zzxWXHyGoA4tGni0bbyx
6T88OjLindk31m0yttyEsKH4guvGZ+roB/H6GMuaiikxQGGEgYBN427gEnU5GlTBdQ1XyT7SpyRP
q7Qkaa2Q/N0MB2l1LKFJ0htB/wOlFThtN6Sj6Q+cVtpktRh8d8N6ncx43N/1+hX5Elhv6ejm3bcU
P6xvTUZ1nKd3aJqkcoch2DW21bx3DeiyyyWcGh6fb67weaw3O3md5j1yh+lxlJqPZBTY2C9drSCP
MK4nZMb2K5bjla0HH1xPB5wMm8LngtGeWV8VEJ24AtZbgjNceoDvyIdHWQRftsnCwbOxfb90m7ZO
Q00cAATr2QY9+Gpk5kBTD+oYR94WjbToPG5Ot6Z5dMFtB/7cQeAb05K3Y6KXpmriC20JunE/mCYX
mCG5yVVOMQYSnI2iIpgcz/Qxig1GTnnykjq4HusigHgAWH/TX3rOa8pmaEQw/A58uqcSeZ9dOi+N
DrmLLfYSbE3qWo/0AJrUsGbBtdNOMATGhDDEVOe8XzkR3NsvatbJjjYW7jDOFvxBi2TFKkU9Jo+z
mpob4JrBLp0BpMiZezkPWJ7hMRj0PlkFPwdUr32CdAb4u2fJMDGzPvdOo/kES3t6bLjQwXEmefue
m1F7DLDDHYAtimdPcs277JgiUIlZtzwpCBz2cdIskXLhDU95zhVlBLDRtgXlHM+RCYr5HNceDVyy
KovkTHwMGLcJeETbgnrCYaSBtkjXUuCUCvKdRWe0xNxmc4FTW8rX2qmVDgGdDIh6ZVnPraZBkWKk
cd5icJVkr8ya68VCNSLYzFU6MhJzN6XbWrdpHUDAKfGGoVQ1K8gsWK8caP71fLazjh8vsPl8xDki
V5rgGSCvZD1jFQle6Tewsiu70d1RW2sS9HLN28LmRWbPe4bmv17/2nOtW50OVLwyO+N9mutjBPRO
2z8MLdu9vZkq1rdO9f6WgcF6PQYz3Y1N6wevhlyLzr8vaZmy0nLbeCOXEkyGTp8yX0FfIPswdoRT
Devedrm7iiLHRaZHPl5ZTPvLHVcOvv06VnRhhlPrdMn+srLWdWK5hzHx21crBen+OsbxnL85xEtR
F+11lbIG8AF20jtfsCOQNNNt+WAlWoR+XH3A8ghOXdOsD4MWFtZmjmJW4KBYqPReHBYytBPuYJ8Z
FMpoklRWcifmZD6y/EhC+Fas2UJsYnogiOrXS3BVVqpPqO2JppiPJA2KhyUjlmimjMuYzRvxK49S
Wml7hhVnevi4a3I9sdZyT4KxZompaTAWxEZl27kfdVW+1rHVnYnraHPczP44sQ+R3bOw/VMdrA8i
CpOKZ5KXDb062r8nWmhG3LuD3Hct84TWsvpbx5T1FVTnmA65OHlJvdaBBVJFn1sgCoaoWzIkgRN2
vReaXsY9sNGlVRrjse/nk0p0Q+1SgCvvHgppHQK/fYNsum8whu4Nppf3jT1sstJ7jIhcmW+zWzQG
zwlgs9EJpGjJqppxh9suwxFJoGnbmGAvhSsWGrIU4xZqxOwshLpbHvF74LFI7YYWKDuX+7wSA5Du
dNmbGqK6Q00gNTDeiGLMGBQs/OwiTR8DLssujKGDT3z8SXCF5LTc+VPvnVUW8JhLJ5LFk0HhSDla
L7Y11DeG6VZ3KRaNsycirl4LMoOb+PUu9rNm5UZMyF65p68o4SBZCZlJbpThTF8Ku85eZq98oXG0
La6LVtkPbU7nl9Gr0Q9t4lV7f5DDNzV3wa+JzyBJjQGNKVxku5YKpK3PpIh6o4xk8NAO23nqIW34
zURRnk0KmaRWduN36No3fF7uR9b71X7RJLDnIjV3cTq+BGu1YZ5Cffai8TPgldBJM+/XuJ3mx8RB
PLcoQNnL3GOe3jvdgzL5WOnBQ4+ayum3TItnA0TsBtOQuvHTZHkoF8BbtafLfU2vyCEKBu+aYaW9
i1v13AYaL3vnsjMC59LW6K0RSxSiUeiMSbOL2TecUXets4CUChinVqc80PZ1jW2JpOhUMQ9smcy4
jGMBafg7g2KeTcaKRXqizO+JxuMs98/Gklt3PASATNog9ikNdk8FKNiHmN4PWcnqKDgRHshssmed
qYibgGwcnZwvjMY5410R0dhmTRfcLJkDZIUeOMho5mPOYPu6nov+RUzCuJ7LpoD+7Hu8bmTv+ms/
FDgtIjJPZwgQLUUXff0pY/vO9k6D0+b6FvkzkraPD00at6bb0jyJDoNFwt5rj/6WrM7L02h63hfE
tE+Tsc4oLdR/RmOd2hvUHNKs6QEUmZdeH8woT0IHnTJk8Y+3CyECShST/jRUzkeTxPZO9BY0msYs
1tXKOs1ZJ79EHdT7LUm66RM74h27646dID6z7Zyb+a4nT/EctaworPxducPJzkgxFR65sEkeqC6b
t0pgrHUgO61mK9xim0bqLNAsJITP223vmI/0RRXWLnaKDnCSB8Ate0zxGtCbkpU2SvWiBkwzq38m
WZ00y+qpwb5Eg06cRJzy69V1A3vFYGHqUvfo53p8NTCf+jz2IuEy98W302Hg6VYnD0OL+gYcTrpN
ZT++NsQfT8vq/aGVKd+DYF4YjuJQCzIv3burW2iMcUhtre8uovS7pyi/GIyoU42vMUrcMr9Vb2vV
3lXZ+TdujmmGh1f0VK5upWBEu99QJBWhs18MTepibipzhu5no724nli1AgAGFzdUdrFGxRzcCOJd
LFPN6p6aLkaq6GKqin53WI0Xv5VzMV95351Y4mLLir97tGLH1PLdT0qeumufpUv7lS9JFsJFKQE9
QxTa40WnAtt0SkqP4awE3c7R7EGTLmG/Vo2KjYg72Dyb0rYp5rNpLdPjLHDAsBdFKW9HtuXY5Zu/
oSLKnxKtdBhwnredwHV9RupMsX6cYHmD2RC7aZMjPiQemPiH60JvgpF05cQiLVX11NAzYp/mmqfo
dmKOlZ8HWwyP2h4C7AzDGLyaJmPyDYkfHtNWz67aSNnTxfbCbiKNCYQX0epT6tajZxWY9EobFFPw
pPS6idoR5hQf3/fIOOCnR72sh5JqbqbHJEppckERm+7Xx8qXtMqD62rBDJBv0O/ZkP1pAPJv8kvi
L/onVdkIny6V1Ew0AsaDPwZ8LaNN58EzDjJx+EpEvVCv7eNQoid94q/nOgyu6UnEj1iJhbPcVCb8
WXOql6cpcPm0Ygk0O3QWzEcZ6VC+bVvwz4mymZjaUna4UjS8v5GGmekaOCtt9jVEZtyRXjPEu3ho
u+Myl/x22r85S7r5jP3dZ3/y8Z/f7FqD8EM0LPg/9s5jSXIji7L/MnvQ4IADcCxmg0DI1LIqawMr
Ca01vn6OJ0WTnG52c88FjbRiZWYkAgF/4t5zheN5/AMrAgO18PT//52befLj1LBxShD7N7HX9Ndl
7BEQ5LhSOsdHc8RoDwTl0ref8RGvj+3AhKFN6MDTeukeS6y3/+UV/bu70dQWWFt6NtvsP70iwwGn
PHLas7RkZ0sOAlnxA4Ok157BDBfB0E3rbFn9NykAdjYTXUE1k356FB0H6a7vG9050Y789QvTb/sf
xNCCJbAEBWThAmPa9KfbAiNUkTZDmqGb9Ll7y5qd8IdNIlf5KNdta0mA8yna6wpLhBuQXJke//oF
/Jv3iiBqwccVW53Nq9CT6N+9V3PiinqzhvjkLD4+YvRbMTwyX0TWrWAcHNOTRc0xtdMkJuY32iqG
vn10G1eDeFbmKG4xStF8/fWr+jeXBcGChs26jP+Iwvjji6rsMWIdJuNTZdAhtQtF8n5JSZ2lcQFB
xU6XBmEsUaWFBrSyt7/+6e/Ppj+9K/x4V/9Dpwof4E8/fvXysZqwfjtrwcQgE+2Kt6JvVZnxhiSr
A9vZnhXYOy8yzkJ3qZUsJPst2TbWHUI1lkKBSXJ7chr0oKlpmeX/6BFjP86VVqW/v+B/VkH/bRUE
NJZP+n9eBd3lxWdGdn8wS/BZ01/0ywzal3CKEdJgbBAYkEmC+c0tQcfGusd1PYbT7xsd/tevM2i9
CPqdi+Jf82csEqCLXX6I/rq/twRyGI3//ukgTHQ8MFf14xSlpfgz67WbclUtrmgvEsVZaBNIOVCr
4P0cFBTKKqnPjg/wIBhY27Cg6dyRuNLBIV3ccy0ea4vRYUHclaWfRkckmnSD49oWV1jm0ux+cKvu
E7tY783Z3OqSiJgg7zmzQt/gkcM0Ky0vGO5wAOX+FA64H66zpjUYOidNfUML2WzHchWEbyHGiLfE
Ii2XMYb/NqUrMZvKJO6K8211P07zQr+5YjuhcNeSfr1b39tsf4gbiBuVfp401nx8J5zXoDnjQ6PT
ZK6pMJMB6XVRIoBEDJAmC00ZNdB8WySS7J4DVqytuWWzy6+bLH3nsRpeMxmdsCuCH9oTDmhiEq7Y
tKkiaK3It5wwH2mHb5UFznwOooLr2QbpWo7I2yPHN2fkgHhTdiKJhPl1not+3vZ5kjoU5BSHDmVr
ldVkjJYjgYvkuIw0Gxr4RqLWMviSEVmitlbiss0aueHPmGIKXrbwVgK9B4NrvWXf6IrW3gHmVIIx
RiCDkxdJIHCqo5UvUXeLRsc4myRy3puZioKN0M1gxiIcZH1SnRPDmI4x8Iun3HBHWuaedO0Jos+D
KIhUdv1m/ew1Gd5aZsKIu1fE77DaD1C88mv0zPaxRmVL2CT9RV5NLTzVqnbRYRbjWU0L2HdiMsuy
QjrqJvEdY01CdJNiCV2IN6EcHBudJyBVEpOjh66cS5S/xkC8SoSsezOm5q7I3Bdi2+IHm67wnoA2
76Fo8ukN0sYSkilEwGaTLA/cDzWjmzp9RfgT3RdWvX5AXqqhfCMp0RENd0hUmnfr+3n0mhAKc1oS
17gzOBSGgA7SP0xeZ19HsGePBhPxLRRel6+vjJWcgKGm+9K6onpivIhoneowpv/NyLzbMUfxll3N
MXuuOtZMgT+QREugyHCesacc5yKPX21UWlf+5un1T+PMzxykUEtU04F/GvOu+CFm6UIV8jbGCYx3
KrCsNVBtdsv3XYqdpZud5wwza5+N0g6kvXjXghl5DANrKypEKON0xzLCuoLZX5+kpL0aMgS8SDL6
7iEp3Oq1gysKMNVrvsxW8kG0pMIMhVIX3ulyj1xI7ta+ISOJNcsDcNbkQuZh9xyj9/k4MlYjWnNe
rK9Z3ZlXxlbR5ret7V3mYvEPMmu+44CPTsJBdYGcmdoZCfYTiurxo+lmxYcVDfsHex5SZ+e0Kv/Q
snwmkJBPmGsM3ZHyz9r73jwc0sa9mmuS4hDBFUc6UNIv/Mq5zAvJhVTdjOaxZ/oG4R8pgneHbXIA
2jy9r6JswdDbLN2OxAKbu5jSPCGRqgjSwehDoqfXfT2P5HBESIa4LkPg4d8k+NrcNU4/Ixn0q9Be
HetVeoaNzrV7SbfuKWsM79vi1OSQYEeHJMa8D3+C1WzZM2gYeVUyzr42B1KBXOwaoZfGZ1/23g3m
lJaPxtg/bYUqQkbR9Vd3hE3VzFt9b0f+9qWlOGwDAawFnz1i9ziL5UuckN/ttohFgrlsieXb/PhG
WmJ8GwjPq2qmaqzQSCbNhdh22dJdMJPFn3s7Sb8XZGbv+qm9tsZoRgk8L2EyjfZHi1blZBseDfEy
z+u1tTQqlGT9kfE6WAafOInwWDAkP3S1MGh9TVU/5CzFWKMMghZJTw2nPmWxwS6HcXJCWshyspJh
eaxn3Ujk8Ww/IbJXX/IZ1HcwpnqqC4/b36P9Xx+lETEQYdjweWTdd+W7KKfIsNBLyVGvdWJRYTgZ
VYJZeJbMv/TseKV6vPWYuKxBPNpMQG1mBAxeMJuXiiFJs7KoNADU3xKYgSBtdurdYC5fyV6uHsXs
apRP1O/4pig8MyyoDG78I1OL5RonDio71UDfqjvnR23Ib2SYWdcC1/OwW1vsC4Wf7VtqfT7kRn4z
L4m68e0cR5RJGkqQbV8TLZ5vzQK99bK81Gb3BEPM3CnRJbhPqNBSFIOHFLrG0Uw3/6EVXb03XCux
dxJN4inGM1jkU0yyYxqFXdUJ1AmOPGb07Ac+71+zrVKPrQWBJyHV9zn20F6JpGsuc5ZjAIZmXdw4
NUQBp6+mm7oy4xOpZyu9SekOR8kw9IE7F9i16c/3Ka3st3ZhKoDkVRSUPVK9xm4kL7xCUABzw5LX
aYCPFrlT3peRQUy0tdZnAZJvZ/bmEhLUmV7j2PACt6rq4zAuYyhxhLxZHXSKQtXYVbz809CLL1lL
OPjG8Xg9zSXuDrefk3vgp2VQ9TW5bSU4bMBO/Q8BE3E/inV8ykxI2+/j+TpW+UEyCA9hTkZPKRao
W9f0huPs2y2vIu3usP3bYp9tOFpYFZWMb7vEOM9MT1OivZ1q/tKZsvhEXhf2FSRm30pFMMy6YZXg
sfcpUcX3Lk/7M0lAegqdY7d3+K/I8fxgxcV6wk5hnk265JDVuXVgMSWut8bIvvqZIjGgSAy8OpWB
7i8qHrKhsBlFZukBClZ7HilI9iPkkJMta52cRuVlzLVzzHEyXaVlTfxnsTBZG4RhhCYDuh3Uq2lv
e331dXDmdMdrf4beQL73mrinGfos/sSbTeJLrWSZMy3Gt1gL52trNg8jyW94JN450tuRR7QRrLbx
UcD9DJIELkRKhF/gFqa7z8361mu6B88kWL3HBDnjNjLLfA7NpHpUWL8vmPniAxwxFaAWhPGeVizj
QBbiosAMJosbuzQMvEgAuAt39E9yzZgn2uUDWsJ75m/JAT0rGT1EXO8wmSKqHkUIcbQ49hAcw2ED
8ijjWpF5OWJln2wSig3PvjMGBuA8273nQcK1J6yT2b8jvreRi1p1BcWSMhrFyts4HGQ5+cm0eA+z
Jfyvabky1jO4/ereOLlg0B5cg7BifyD1c3J00I7fjOel7PwT0EZI+ummLuWwPhSp84lIvZd/eqn/
UdWje///3Evdvqt6ws95Pfyxn7Lpdv7VT6HOYfCnB36kD3C2AUb6RdPzDtilKOfOg4v0R8wUkjsa
KkRvZGtqpwADgV96Kun85DOxoREysU7pdvzvaHqk90cwk0YiEQbjMm2x0NdJoTWBv593AE1osMl5
1vVG/Ey8HdNeu63C2jKDcu1vjEGyti+9AnqDok4MEBxtbygRXCg0qTj1U2Ncw4kb92trlId4bWuY
I1t/U8fVibSz8aJaAO+y8N2reqyMp7YiRAkBDqCTVDFBl6X7NLG/eckUUYGIcuCriKatg7LP2p3b
U13y/cTBQt5SBf4U2cesBXrJ616oiuITTdCNa5fdBX0zmtM2epi39m7pMbhzHQNJOsip7RGRK3i7
O69wL0JC3hhzP0zi9tuI6CUcs6bflVOX7Tq7Wm+iLiZSc4BVN5nI6NDltkVv7BlTiwMb/e0IgZTB
aWwdoetVH/x1yvDUajV4IffF0t1Rb8s9M7Thc2cN6Eo8HuqcRgA7SpefX4o+4EpJ9itE1az9mD4S
nVCHJWUQghQLi0G9kpvQNNMpHrK7bvVNOEP5toe+iTiZvCpsUQ2mNoSbaGUMh/pqXDDUF/2FzdZN
IvAtM+N/1MTz/UAuqV+Op0Zq7k1hEUbo1x3a9tgMrchkiJzBy0jWV2eYUCMP+pdo8iEcRjvCZoYZ
qnMMF8zH+KXsgTotC1SlSqRXDbLknW0t+3rzDgZm4oOztRV9AKuplJFogB385Ef+ZQCCs1O5BShp
i4zX1WZZy3rOwffJs9keia22ZOxD1ynXs8Wo65m0RNjIQk04DGei6xbhkMZpsINZTBlW0KwxZ8XH
ZXSJTWQvv/dF9qkhSuSqJfKbBW25sxwO2JFQv8BmQZTYowesg4OqgNOaZ+1z3buvatnovmcviCdX
HoyKFaEwt+ToNeXnzck+Ze1ADVNjSJ7hIe1BqxiX1vK/SxQwjAB8J+Se0CCTwJ25JVQXPxB2CZIm
RtfNIqmgmBxYHVPeyr4wAzE459bKxKdVbnAUuv5qMfIv+CKXPTVZs89SNKxOhQBlo16CkMu9wGHY
4nlu5CnZ5Aj5eV12KEHaMBfdR6MfAG55SxS60IFJn1/bI+Aaua9tXx5cbDSHyM5e6Ofim8pMyoOt
vsR+b16W2Gt3TuMaz4UUpAFS3snQK9L0sWTMsqt6fAFwA9Zjk/rdM3hoRR/p548bNLKw77cbrCLF
QRGjuMdA4h6IVihDB8vVvlo0Kt8yTBJKuw0uJ/Udo/pkNzq5ReC0DdDHy9yzYCW4gwA04UuMz4Mz
WVcUdGNoIHB6wXLOVVSRHVqsincECYDAp4kITEcb9pzMfCHX1gwGQ9BhTe3GKKjxdv64oTrb8oox
gL3eR9juL4LVshOwmMEcPRt5sncbRerMULo7AuhzPAHU27zU8doDXMZfNK6rmpaNJPZbFulfUoAx
4KrZrE2tB1mSnUTobVzPBlXYyUuKjNBI8we2aRUuVEYXzQxnGjA8Efh9ZnDqXhTpgjoVTvt/2z1q
uZqQnYUEirlwQylp3K3W/zoOxWOKPBCl1X1B240nIBUY4I3vpdzWQ9FtV+gMrtNZN/pkmtAU6F1v
VR282Oh2gLWacI3YYSSeTd6ATD+3dQwAQaHIARV18iaG+kWO7HhW47ATplr3VoqJt6tabqnY7W5W
yzuMpfXZb20s8yl6/gnY9VNkJfGu9Pz9uBr0jtjyF9l+n3rkDt5GjKPTZQCVCiEukSryQ1ZY0z5f
EY0RKwIS1C/VKbHNu7qwPrluf01vmJ17Z3lVM95ML3WHXbHaLhHHafXs+9MHCABz2DTedwI+Z1hS
2g4cF890jleeHIjiUdYlrSG5OXVdoJFzIb5390USVWFkJ2oXte2PrhtNGG6SGNJtrI+SxiSMqL32
7TwU16j6iDFfOko3+tdTAemOtvMTkAz/eZXridQicbW5OgDIWtvDoAr25YqfWG3bM8Kb9L5nHpcJ
DqHFAOqRz0BJckaGh250HMpQ50krC0OXQCps6f057lrMJpNNwYZISDtTzRCMrftW5MvHORrHk7d6
3+rRoiGNi+QwWsN8XCraWCR4LKrLyb8biunejD14CVLqFz7fNG0f7QYHa1BJWHS21RBw08PSphjp
QM+dRWJ8GP2GEYexfLPTxuJZOOqJ1tbxrEk7OOIRvIdlSS8J7coxNnjKkfSrEzCgfis8Uxj6becQ
s7o/WAVOXmJomXF62Yd5Sh3gbup5HXpiJ1p0vEb8wzYa71JURaTX9hAUGuzOTu2pvZCleVENZXgt
Ock3nqqHjvV1OKsVzvkXoi6q4UWmQwQ4DvFC61cwGQz0LAwRAefPrwPbM4+PImi5jNkld1+p7iKn
82cEkQTL6A8ZmEOnt3EC13RaO6/B3fZijywZgLWta9cDt3b6mqd3DmaumZm8VFbkPNoSn1T3Vk9L
tVWXzp56z99ltULoz2yzSI2EVKQGFkb3j2gev1Y6rP91VeG4jPf/c3l9R/Z4XVFHv3+387f/+39Q
QOkv+dWxItyfWByT8mfBYqWApUT+tbC2JEW3TfQcsRaKGpqa95dFhXR/Qhzl83Xeb+bfXwtr8ZPv
E3zPs5EVG4W3/3cKa9v6Ew+Uahm2FHsUlnY20nzrT0uzvB+3fB799D7LfeQQO4pRnvhdnLt3ftRI
+SDdtuuP8BfhgEQRKZBUcVPq7vJoqufllqqGEYmXt/DtCe0d7EcafQ1DdjiAcnPnonLUyvn8FG+V
Od8PRWt+K80G71VA752qXScSxYBkFDUCppoPiJqOtS/xBCZtdimzSvywY7YmQBNa9cUgz2y3QH+/
eLlsye+JWboPIDUdNUfHeCNi3CYGiIiftCZG3XZHOBcoTZldFg1O2M2WxotnGl8U4Oyw1ABPnJ3e
rZtMKcCBLUMGKtOzRw/7aUZEtaeCpY7tKjd57DyVJyBJl/UerGfkk2A0l93ebviNAzVug9r3ZAaE
vpkA8mYFAyGCIJ54dr+kuGxeeo7o7NaxUMYi+vfuUgYmaP7ShSO/cBFnDV4CZibyyT8MehPp7ZPn
DAOoJUh/H6OVbttgJDoS2x7FT3RMEQmRlOD5buXln1M3Sq62eUE5lKZMwFy5kBVW2dPexyyEQRFx
jzh4yHbQ7pF4+GHtGN7GcZsxsPOm8mL0Fb4Iw1GkrpXRpu5UPnsjz2LJLZFtKYHN3pKA382cvu8A
P3rr28BqCkJlx50FGGgqF7hQULdSc7T3vcnEsTSy5IfXUeslcZqf+lSOhzm23dDRRsuxTryHdpPI
KSukL6G1DoxBXfqkteZMJG1IPBiOP++rqXQvkfQ42bvOcb/NhPKGtE/jLS3jRke11mXCE3n1lTi0
ldFcy9hEXmdWo+k1F4B9s2qYbmC94CGPyomzaEoIWZCAJOrzBspGBpCv1rhiDUSdhUKyl9f4Smkh
ApShSkH9FtKWYckT3H4Y+5j3ahOT91QCWEHWTv5b81p0kwf6te41/52Za9CZ2p1AN6KdmFbcE/JB
oe5fA/tMvpWttzYIQ7zcY0i2Erw7QYjoURAvTFgNlV5P1ZBcuVE1f7bKxGVu3M80sQ3Zd+clXhOH
WpqINkpw10yIvmIRg1RSFiIYBLPe3Qx4dDiZXekdSPNL76FiUuQn7YRttSZogk92pFAJ2s2aDiHg
dTicTYSQ4nojd6YNLQNgVp3wbobNVHJWmZXRbUHGSiCGUIY2eNcxI/Julq1ku9c75rFDUUnPasfE
uQhpYH72mH0XhpfeGtRBE4jzqGCJIEwX6USh5o8WQKHjQKUJO8vsH7dlyLYH9Ihfjc2v+EwZbg3M
3iG96Xao7Z4iuiU77hCPa/1xiTTVUyEofN4YflJBRU1XHflDtP9Y7obhxJNofQLku9Rny6HS2aWY
rN1jYSYW+YraV2DXTfcDstOLM7rq2ibLa3uacmtqTnOeCGy/0bqEqjHEld335s0WZdaDRGjCIkj6
WbnPYp5mzkgMdb622XFbbHXJDMLUQzUby3K9iLm+8hBPbSE/iVgJFfX7QsQRk27eq/oQs9wIrU3a
DwbxG3CCx6QIXT+zrnCz+ntbZYgojFS7AWSyiGdiUVL8KAXQqSGXcfala73sM+5w44UozOmN0fHU
7btaSj5rcplwJG82AnqWP2emBvhDkAT2e5cxfXfFX5Ao/wytk8b41azIdRUijYtEDItjb8UU39Bm
rYWkuqQD21m0XTFroC62g2qi/SegkmYhIvAGfmbtlFhCyDQbidQlp+ZZkDz3il/lAyoMF6z2uynB
r0zr5KrZe3BBAoXxgNx0sBLIxj4KZ8wbKJcBrUXxDmjo8lhFvbwtSmucAhaApbiZu7q+QTnoZkfV
1vbHdlg+xsuClngAhyRCkbLT3E2TOfTBOGXLeEMmgbjdVtE/llmdsbbi/IofxDJFHY2QLNZthcrk
DR7qbJYncXRB9zurW6lycfhnXPk/1VN48v5S+nH/var6tZg+V+kfx5U/f+GvFkQJxB5zn4dWQKNJ
FAXXrxZE8ydHsKkCg2JhwQWc8q+qyqKq8l18Lr+qRn4bV9r+TyjfEH8IJYjywLr4d6oq652i/nsp
kvI00MUTpiU9IVy+3R/GlUXJU6qENnjC2ZuvIbUNt7hTzPYtCMHa1wYYYaPwgIR7mAe39QOr77oz
CxhhHrYWj/AuKUyog20/FE6YMEgiCZQYvbDzvzYs/e5mF9c/Og4zlCmrQlBfELc5bPueuJ1Vhptb
MMcy7F4Ye5pfZPGsJFn6osfdjnqBx3565ZTVDALUjybD/G17iSwDS4HEbLjv3sEFnF3tE1Y3cAbm
O9pAvFMO3oEHwDf1KfIOQqBIykOGe1E4JtUp9bb0O/CU+Ou8wVBY+JqPzlpnIyIVGAvJO25BvKMX
UCOSfzRqIkOt2Qyo2YqrSfMa0joZbqYZhoPQNIfIZBMS1JrxQKVH9+7F2cQaDgbEomkQBuY4+CSl
z2q3iUACaG6E6rjMcJgRaoMhMC+VC7m58lCHWZo6YflcealJFPPml/eDplMMmlNBEnR9n2l2RfKO
sWANXV2Q+3BWa8pFPifewUJGOezoP28qT8TmnrgU9twdwHZIeLgk8KIP12MtP/ZOPDwJCMUwX7oI
xIaFL61BdQ55o+pG+3UpcusASFkdcflkIDq2KLpBoAei3TbRq9SgCBxn6h/JX1LZHvqhc7GN2fzB
yVjtZSkeveleZ5+E/SzbI4XPvRwBE+vawNZ6wPFNixde8BstdxNkwZ1fwpjv1bBziBmjKx3Ko10t
xQU1I3mITVY9OCzYb6Acf0hRSoTIlfMQeMR6qGB2Pa2j0+5dwylPM8FdZi2GXU4o2mM0tubdaPRe
GOHAO8duDQbIVvtSMh9JRrMOo60uU+bjdXTK/Mg5EBuV/0Be/FVEvnHgvIpqkDWFeOQmj4N+WVoC
80RJ8e7bpC87c5gjhmSK6DzU3G07hn1XkMuToFQtQb9J/3HDmwuYzzMIcXVF4KyKV9lTKMUjWHsx
ipTYgcT4SIsVn5siaR+domluVkTRF/ioeAuMZN13HAtYjDpsolPLfcNtOweLu1rHZgWDP1ZJGmam
pPRuXAbESqARXOfBIYU1lXVM7V2usXhRhIqmByIWZgZVjtikO4bZnMSJeoSNW7gNwbO+Gp8sCwbo
k8OxSrCEg9VEvArJvbA3nSy9cjvTe8CIFCUfFrkRvjqKrLAPlV8jioWsuvLzp/SWQArrg4/0xQyK
TCA36ZgykQ0AI9f5CDS9ys6zJg4EBUImfht8bLI6EuPZTU9TmsoZrlI6so2OYyOzb3PbnLK3PB+6
rYKim1ekCCVOzxK5cf0tnHpr4ck2pnH8Voo0Rt+cCMrg3KhLbk9WA+Z+WTdBUyfSRc/p5tUjVY8R
pdq3pT3kMTnoSr6NNRHIX73cF7n7xjXyOeKLcagvBLfayHOqiK6Sf7lRfs7M2kE5Rz06RM8VgF9q
zJamd2cNwBL5YJE5+M9J/b+c1OhnBbOK/zz5eHrnWv//i8VfvvBXoSbjD4mVwCFwxnFYI/5u/qGT
OzlqbT5ZYIF+T+zQ20OJO1Zh42dT5+Hw/3X8Yf1EKi0HtWtjVTCF87cSvCxbjzd+d1CbmiON2p0z
moqB9ac2APxOR+2bTPOiqDWuJI6xByY15X5jAn4uiy3fe8SFh5hmrUe7cCfCo+W2FzAlz0ookEx5
PT+v9Ko0BVTJGCYVWz5zcgI2cNUOyyC5BuQh7hEUP8aNDap9mGgYugIPGF7GMb+fsWMyk43RUqBT
CATgAdKspI84STPtZU6V3crCehoqchabxgKPQRLerZyn/pmxBZYo2CLhigTzm2kwF1D2C6XtD7tB
Gglv7WH11+ExIyfi2M6OrAI7G8vHNNvGCxstQh88hKnBQvbmEVEAT7SCfM0VCtq5jBfammwbiAGI
/MPQj8ARoa65kKhM87ZzDWvBV7VG4bSAfmYu0NqQk03SLDcMLnuzkVBknda5Njt1ot96bEwiZmy4
UzdlLq6qaCnDbEE2FysK/TwhW6FtVXQYcA7uuGHqvapER5pYTmQiCk8kZt2ON6skCVrmB88xPGZD
6NaiGmT1KL3msFgxZcpSEaxDXYD2PC+2p9YBbDqvyStUbutlLh33vEhveqtETc5n32JcXu06um26
lRTMok7SjqqLpA/zaqoie3sC5ZaDKknnWhlf4TgIHoN4YoyNs6vPGBNUdb/t2PdgkTRw1xIwTKf6
2NqVuvVjbIsMqtEtwiSf2vlYUuedSJIjTJUYc2IsEfjfLWU1PBreYALJTI0yGQK19fYUDHHqXHt5
B/lIQJrdG/kGpJt9XlkE6BLzW2NljGPgnlkAHh1pLfXkt/5lEJz/PBfmG+kpcfPzzNiLqkFPkPU0
uft5suz3daoHzR0c3mx+iMiaO1Ztrbz4Dn3kNM0HP+KBux3l1nQaiQvR2n2Z37MXjek9iJGkzqL0
2SRSAVoHExAIzGR4Yu8RjnOKd6c9sAIg3VHooEfstsvD/J7+uL4nQbKiJxUy1wGRDK5Ymxtg2bQL
nAjJ5D1N0to89GGDS8gkaDI0fZXfgmGOWzpq5MGPFeqgZseThPVFhlfwNfo5uzJbLbEr6anvtml2
pwNjCJIuR0Y+FVvOqqIAJgqz1qGYyD7Jx2TntD5176mZCJWWD/l7lqbTuvanNiFgs9BRm22ytneu
jt8EJdLs3ERncvICGA2Yvc59ILJz0eGdqY7xdPuuemW6gb3Oa3XOJ/odal66GMB4Ogg00ZGgqvFI
B3V6nRQaD6T/YZgesCPg9+Ut16mimWOTMCres0DMfngkG666b3UUqdfKIBGTc+dnU/wcvQeWvmeX
tjrG9J8D8X86EB328391IL6mXUyowR/aVvvnL/q1bSWuQcOrXIuQL9210pv+2rbaPxFTzUAfbA0A
KTwsv7Wt9KbwpIB5mqbtuhb2gt9OQxvZDksFSDUuNFBLQ3X+Rp6lJ/7styKhy7NZLbh8UBwdkvnH
01BNmHdr6taTUmTPspyrGc9r4/hWrS0bXZu7Ovq0Vgp3+aiN5ubYwLbV5nOMRuOtXSNC8bU13fEi
Ee072KL3ibaud9rEXlcoHtj4qnMbDc8Rnma1W8f2s2k3eZeGHRf4BWl49WoNZEM35YxUdSJ54ZsT
VcA3kti/luvifK5M7AM7ONTOZ7tBQB7gR/JfB7c2vueLt7zkdl0u332P9Up2SZnh3Ca1t++QD6h4
ya5MHhBwKieSEmZbolwJYmOUt+NgCQFjrzaeDenQMEM4nvaNYo7ogV4P+jJFC+NZ9nIrugWEdp6o
T0VeKAQBw6S4LLVlncQyxxguxLhDX8KhzSyCwRhkTucgWiaVrA2/yHKrruIZFIGjNolQWeYfu6yv
9o6IZGgAN4PfYs+vlsVBAv1GxMROQgchhK65R8Zsesd3+jlDPuNt6AucX3RKL4nZJ8j+EFCyNEQE
8Nr0EPqpQRaGh1tH2AM1f4T5NPI144eQncG6a0nrwOTPTuu5axWhPo3UGJ1ibt5kLKEIM2t5XmZb
X2XgqXEAH0Q8+zn7JFhHMxZIfNQ03o3Dtx/AfRF9oSkpvW2jjPaGnvW6DYmv3CsHenugEh9vo9G1
QC/maqyvBMhBKI/6PwvaGhr9xmVt0I4Vf29NSk2TsNccq7qmY8A9JTjCGUpwQszl0t37xHaYpO6E
kpi53zv8SNU53llKO/9VjAadZKe0m9fXxBMUZvwa5Tilx5ncKQD+g88IWDMkmgWr/1EOwLWDbum3
K7+iagjWEgoRGXT4SzMOQU0v4qIAx8U7NuQbXBBmvbyAGT13vGcuwdUtpwj6EHE+URBHE4pgZwVL
GyqMnzJUXu1at9GkWST9EJnoSpoJh2dcZ8M3HMWMhdHvc1DABGf5UMN+OxZZxugaiefUTzghNaWD
8FG+/eLqX15tDM0DrLJcwW5e+JOtxRL5TktZloS3ZUMM+sb8w2C4CdkBFK9l3itkI9fvP9H1Ruy5
kwGABus492ZLXnJKvhqYmrnL8SlTyMdo5GZr2o5dJ+RnEysMNATSzK5cs2veWjYxE2qqpTvFaebI
h3eWS27rBQtWxK7fA2qHhdNamvgU2wW/1lqCqsZP6X6Q2kDx+v4qVbGN8alY2cCzkCSfLEACxF1m
MNi79TvkMAhEetw7vTvzPudaWfNEcEGdH+pCv6XUqPqaZKvZ3w7IyFC/g+9Z4ff2t/6qTcQ/g4eM
GqNiXmtOkI9o7ejNBU8oL8Nziw5ArIcU+/WPbdMwosw19D0lLNTnsWOo8liPk57ri3IhuLzJF1y9
+TCHg29tOGzc+dHURKwJNuybzZ1mMykZibAokqokkUn6zfWgxl3dOApyv2W0LP0syp6xJNRihwqA
raTpRVeZv/qvvJnsK/XM8TFLVgqDAh3NG8yxPjqQjLHgBPDRHM6qPGwMRXfmFGs6wtB/zQzyfNgu
Of5r4RfLk3IxPHkWAPzA6piiBzQyxjVgRYPfrsxBJW81a7LdMHeFHTp+hSWBSzYRiuk73mmGpPi1
JX+XeUxVK3tPgCOLA6snqCWOM3kmc4Xruy5J9Np5Hk+QsWUT61nlfDcLR+7xSlkxJA17Rk4UCZ95
vmzO9qLNTYVKEvCDawxxv6kei4n1B3kMRVazYk6sF/9dwjd363fplfYl6ob0lKFb+1Y43vaq4nHx
DvjNsuu2c9PvNlr0Z3QuKyDUCs9NVkQ7at0XHAbdK7C1PoSFP5BA4YNOwvkASQP81rVYqpk/W6qD
qciYqYChfmcviNwMSGJ/xRAKM86UeasE6RbZb3hkeix4BL7sfOzC/4+989qNI0u39Ks0zn00wpvB
nAEmHTOZJMUkKXsTSIlUeLfD7nj6+XZQ7BZZ1Sr0qboaNBooNCUxM+w2/7/Wtw79LLLrgpY7UrAR
sTyOJyoUSTh7V07UsHcSxZPjBDEpA74YcsD/DfCrbvJv8lG7A8uCVJGtKvsdWuGtcZXj1G1ONIcI
JNIxUwzutJuhj2zaJquvRzYgq0zrw9tyEIwm0kOYrtX9nVGWn6xoxKvQBe1MXn2fWFd1RtvlfVhb
1YcxzsV9Ptq3sTM0wAWUlTpqAV7ju7wvPTA3eFA6/11DjgEV3bzeQhjRP0XmOB3t0H+YI9P92LMb
uKhw64gLZywrlWRX5/V+EFOwJSFqP9XEdfa1edu2QPLdoo4JYtNjHcTUjMEtbDr91MZVtZ1Mmj55
KowVeFaBZnZAKbeFb1siQArj8UtYT0W+NuzeAeVf9H2xxxNJwJtm2DlIPAS9/qR3D/Dt/M+Jycae
qRAxV5/S2yp0rT4MrsVTDTvsy8T0fsRh1990pv5lFH5zXbez7GClTLWLFTHsrsAVp5vBDsx7GWj2
UU6pccoMt/s+IMf6IoOoas5Tp+fDiV5xiMkaOd8hyrMSMJL4ZMo5PMWxEW4yl+AFloLT1dBRi85Z
+A9oeC771tLeCdG5WyhMkYQbUjzl3ThdNSp8BAWYeYJQMnymFR1uIvpmt0EdOO+mfsQLkpVostAY
evWNp4XZNaArs9xQYNVOdlY5G8/uxy2XyyOc1J0u67YovyR9R8hBVb8P+1q/zHTxoWNK3ML3cHC5
6Z8N1I3pmLZXmnTsTyMtenb1mRRrI2yNbaghaWgjmz2hX/XXvSf2fj9SvPDMjnIc4TPon+uJhnnc
2Zyhj+46hv65wT3Zd0x+GuQ9HhUo8VfF6Fd7Mzc+hqmNpDV3SYQwK3tNGTDbUBXNN0Y98ByYpDnE
k0vgiRWEswrJQUDnMoXvKB7pYIDM2jr5ke2CvRLdfSVsGKiCpAjOJ6YiPU+IuzpcOiJzVnUfvXf1
hsoDNkpsTRMok1I6u6ArivskxSe1Sll+7Eza/ZvJzOmO1vqkrfqO7K2VbOP4tpigjlMVlQ86WPuj
hHL4kdopAxSWymtGoAEAEbaoTVcEJ6vTh4u67GN+NO36SCJKcxc7RT6sJYEVW6qe4JTjsYKCbaf9
KUlcfSNC9wCPHdtWFsn3epuH6IeL/kPcx59S7E1rGF2YSiNCP98PpKagoJmoKTWtdenWxbSf9Ajn
SBD7O7d3uQ8dG3oUGIUezCg8ehckURY7vAlFR+F6Ip6W5hGzYx4HFJq8IifjAotSHXDiA86+e3Jg
PFTNTZhumQ7HvQ+tcoPLBjtsiDpjEgZMDiS9pO6iy51l1B4rW+KY1GPZHydhVzvwDBPBRIynhEah
Hl57jDePadO734mtGLdJ5jrzPg66/FvteQDbiK7f5mppBUiWaMNBIkBF+0uQpUrGTbQG/XE5wFjv
/f56rA1zE0L9UWTyAYmxZx6hZAw3M4hN6z3zW3bdlbkVD2s6Q8Vt2hFj0GYOER7FFLl3Of5cCEda
IFZQrlkWlKP9NTNMPdoFOK54gXTWgplrZKAzp3siCKYrQhbbLQkcwUQEiB+eWpYB14gOa0ZeaUVg
+gcMuLNFVB3ygM8R3b+7ORwxUhZRvGuyXl45rePcNGWMGjFoGg0ZjNNfWlXeHSeoBRd+mUy3htO1
D/FYXDZjc6z9edo0gdm8K/BMf3MZLS+GrhGX7PrDCxH5H1iojTsPWQ6+WvuUDjKnmz9kGZ2yqYjy
S8zmo7FLghljEkCkOl0jHq3SVWG6811v6fXXKStyrF2BmQ8rBCbYY8ueC2IRKJP1Qiu+yWFqb7VA
zu+0eBbJNqoJRPnqd/VD3csSCYtIejs0L+hCWtohnNyLJra8u8rIP9ag3uJjmTdeeGWV+rkbg/p6
okazSnyehQOIjJD7nErigLM09u4CdHagg2GOBUjjRVaGt5XCkSlouQCm4tTjx1nBymxL+JF3G5l1
c8vsd+iewWY/7eRvnwvCfyv74rYioKL97/9SG9+fysQEV0OTpZCttHrwnd5yYDIWS1h09Qq0hNo6
QeJimdhTzIoOv/4itvm//SIa0MwIVMbNt4HqvmAx3+R8UR7DDWSfWhRbir+s1bgNijKoiLYRuBV3
NTPgPtd2vk3/K3qqfuc0f/vtwHn9gB65DcSApvLr/X+tSVCBEkOzSGvzwR1Hf5MAwGEpkYt9BZfA
Xbmdx3pQGwtW8L8+dYOm/ZtzRwVJWHgAphsGzdtzH1NHo5grcKcbNZ8+jBEyEpSFMEvTlh2UbSgg
5WDL6thFipmji7JnD1BGXr5HxGI8/PqA3kgjuekoImkzWBCNDZvexeurgZa/l5SUxd4Twj6MFuUH
J4nNh1nCzQ2E8UdQF+c34GIdqAXdDToeus368I3JiRAfSQxoW+1LbHNXpBLWn/GS8BhoHcIfs+q/
IQqw7Zto8HvrIASsKrmmwR8X16mTwlJcOEtuU9riXSEUR1hzAVgK7F4fhhjA5JBVPEn2XIas1Qu3
fdRB3gVUcUB335uuggs3E/jCpO/ZW9Spc66cYezuW1Sf7W7uDGBy69IFsfEFUjh2U3Rq7NKj0IFa
akUKdsg08VB4FhzLXLaPjBPld38eynsLgybe56bl34NvqUnMxMJLxgedWjVh6uyqDS08zXSrW4Iu
2C1e+BEsYck/FO/sqgYFKWLDnbat4UOwVfDlhZK53PT/QFn+QOkMnFFpg/91v+99d45/1jn/+IUX
nfOC39cZIHWXjpqlMol+lDYNQ/X5dBPnqL4Inemxveiczb/TekN081OHz/KUqVC3VDPOYZ1oOv9O
TXMpWf40clPDhA8DQ0pxX1BUW2+GtIrgrLiSvrwOwAHP2dofayl3hQumrChs65BN0BMIRaFG2To2
iaBSJhdTQv1RNqXYC4gBR4K7JtQgMMwWqHYspXOLX68FF1nR3w9Rhlr0Q9ghF4XLdphejgQxuO6D
wQ/s9zGx2UW9x7BCpk80DqoqmIfau6CwEd3SdBHEBlF7rHwadx7ssP3IMDANh8hDrRAeQtzM6WXg
+c1wz8JYt++1svLMLZU68i2idMRxw7W0LfS6YCJ1vhZmaa275JqYUbMCvEYXUBQ2O7ExT27Coogv
Gs+cVdnNpY9ekPkxo6zcc1LVhtqL9nWMi+QBfr8AR1DE6Wmq0F5O8BVm9Km7uAr7c2DgORYtSNxV
Qvl27er4cIKKhQcGp2kmJ+0yRQDtYEZCYj6Z23GEhXkkNKAoDeVUmm7iKBu0A24kRcOl/SPvmYH6
Wd9A106V9bl2TO/CRCDdY0DWq67ZG3oUGqwBimxosukOi3UirmuEwCV3gU23WQzPU/J/RoQ/GhGU
0fZXI8LHM0m+pB6+9j8wZ6pfexkX8D8wgzruiwKAl/9lXMD/oFoNqg/CTPgyJChPsQkwhcmXFRcC
vn90O1AFwPtBn0f9Cn0dAoV/Z2R4PdkiImCVQ4uNgQGhsclq6/XsjlGgQanUu6eCWLF5zYq7P0Ey
UolMY9N++enC/OHCavkyPCC4OQh3cjndNzN75ExKU9fZp1ijGLiw7iV93A9Z0qk1lZoPI92zz8GQ
iv3/4KstRlTfV6qJt2u6RMuMqasM+zQrBnoZgN7ZDnIE9cyG0HiAvs2SAKU+Rfg2RK33B6u614so
deaeadO08gPWldRq34y/ppVEJd1h65SD9GDTprFrWQOgZl2SVOrrJlUA/vUpm69Xkj++lEfFZm6B
0PrWLV7WZdhH8BpOjlmyeoRZdzALlz4HLp3gQ90R3mAnFl/eGz3rjLjru0eXbslFDiuE+rQLTxs+
O7yVFvZGuJ1n1t6ub7LyDZ1BN47DAvdPIC4g0wCrH2+mvKSy/evzUOKTf85dz6extOJoGOKlt994
c3xYdRQ0Y/NED4NnpSdkYspVld7HaPxAXkt1nDJSrH/9rbQTf/utAa+Hx1xOls6bO0ZrwUsnRxin
1Bjgcy4oP6+Mv+vp1JxwD0x3jg3L3/ECGkULtf7X3//bFxPHu2/5Ht4mnpu378oQBCVuoskAKAHu
MVEvjAx6eDUDSPRff9WbLcdyhQHI8WapfQ/NyDeDQCi9rtT13jjZSTDdaXVMV+o5tyO0iPnACmSf
B91Vb6dO3+kZbg5WmeVAFmt/cLt/78QtHbiBWvlYv3lqTVurgkYP9VOPiqRZ21CwqiuzK/RhlSjQ
6a/P/fdeEtiV6r3kfzjA1J73J+mTUUMt16zBPIkWtHspYzpHSy+nVyEFBaSlA9KR6gjRgKd8gabj
7iS5EckESgUCAaqj5hKDENHxQWwDCOKqywC8Gx2rpzhG7sKnprxlDjy88TJARJLvfn0Sb5iPyw0E
8+fZOEkcbFpvAyrTPAp7XwbGKQxTOptLasLy3ExdQYaDKLQ1DhPGPckFLHzYSIBIFBlUBs2+lir2
JMFHloNlmSF5GqHePvpCn+5+fZy/MwqqnE621ZQPKFy8eZO1yewHuD/GyZk9LshymY1a1J8NFV/Q
5OKPnmw1g756i1GK8lSjukPgRuT5228sushM9Uy2p5Fa/5GGqXPGV6b+Y9HsWgBQwnJJGiAohG0f
Uk/yfMdRBvdJn7H7BjDRPVo4TW+XuANd4yVILBrCtnomlkuEFYbJy0ji4KodPNprpP9cwWm1D6bH
Camw8+fwtH9Zn3gutPw8JDJZsyNFpAB11Ub+/+ahnf0s8KhIRCecRHId1HImG8HT0neNlctuX5Lq
N2I4GtJuYzqYotbJADxuF+A9S1e52nasJT2JtZni/daLztsBDMUhFbstzJrSiKS10kKHcrNugQGj
jjlq72uNYPKN7lWVoEWiTFfoKCjs4nnjzUiVI4spQJmzUkWm8uvyhC8+PvptkV5BSqpuhpTu0MYH
FNSvajOHFASs9J0BrvybnrXGJmcdQKwAUDsUwdMQP0qnki5AirjcJB3z9yUqjMKCIZHWt83iKJsW
dxmwI33jeEQkUHT3tPpDX+bpuLFCz7sPgibWV02Kl5MCO+VR1scR5i18p5T13c70v5LNQ6JHWbRd
tp8J/Dbpu/c2sqQGIdohpEh1ZUY9VZd6CC8hwQT3chzQNng08cRJGxGDIkvqSgejggnuvIijur71
yFMU6ymw43Djp+y0orhn2s14Rojo45VbAkuaIiaEhKUBWSUonTg6lfPTBjbLhNInooEloBKA1MwC
kN/5NeouKlpGJZj4MKDs1UTF3rvyM8CvzMxGbGDxm58Nf1BDcP+5FtEH+PLwBEbPBsE6mfyDHSXx
zZAF3TeSRVw6oHgDaE2kYhNYRXQjTFvsRIBNu6HENpKb8gkyRHJpDjAQ4bOYX3EpVlQBEQtAAg13
bKWqL0XQOp8qC8pJ49bxIw/K9BQRu6iEJFG50XtuzzoOOyTXUe1AUfGGNQ9WQYYR/N5pAp2uaUAK
q+7RbnR3PbHTqh9wYyYZUkSf/uplWeZB8eANeN4IX4X1XnmbwiOfFVUgLi0f9zhiW/jrGdE5o+nU
a7ysmkHcgiT6sdhgZArqT1pMK4zDzdJSbOg9Fv5O09XiZ0bEXlExxoupkbetRz6LIUZw+9zg08LP
iSpEUsQO8/eT1nLHZIjSo5CSvvhAohNNdNVPTyRPJSZKg8nULhs+A3t0/TkQLXfWNWZuKg0Xba0j
DYW6QLoAkBq0PKTSMGQndnTqPeQM61m69jmkhwo8Sme9Cj2R0agYnfMUzsEHGgvEV1EDPtDsYOCx
GYc8wMvbQsQEqze8oT4WG4uPl42SfLDjqI4s64jdcQFFZ7KojlmZmQ+NrsQrEM0punUD4zPDGe2N
3A6KaEO8Bn8SzQQCr4aEhc+ztmD2lNrAd7g4gjiQfAWPjH9BhSq96YnHC/CaclQLIDzwqunuh/VQ
Y0RdxkjWcP5V6DCJLnKDsPLbxyZQl3JRqbQobnsWHBwtzU4a6lZjE7ZFppSJWyaRt4038n8zSMfi
3ZI5EkVU/DAhgw1UJVKpxDkDcvrtIiPqE7YbVp6quCyT6bmb6pFIAVaP0uTaG4VSmvBK8k1ZPLSP
ScXDkKr/NwiFyEDUYh/0bHDOC2GQokv7WOek3zRB1HwGjsfqd0paebcsFOasIdBpSnP3bE6s75fM
JNFwMJPpp480BmmWJ55lHapG028goWnkq4Q6CZx5Vl3xGHHvaMKxeK8aJp5WhYqFHJGe6izCq6oJ
to6RkcPUq0wxmaES24aglc4uxqsQ4RohXIemFRz5wO8QN0WNgeaqJqg/LgucXi1VshnBzfPmx1Iy
FkmUSLHJHWkj0tayBsMz/g77esRGgm3Jsc9AS5RqZYbRsK7NiZKnr5VjCnzKCL/mlGIJolpeISN0
SKkaqJmwDGLmwV07nnx7JJ8xIBeNHYTP4o4fg8hgAi5th7GtUluVjNrLhSGRGDEMWAeXO31TtpZ3
4HSqo4VEB/5KD1QF3ANHS19f7BEaGDedejydMjdu9ChlZspI9gKgMbBctdHC9Nf1CABxX5DvxSrN
xZq56kmOtLaU9TiYUDHVEVerOq0BZH0aEu8hzWD1bjuVkvUcZ7U0JoBRck0RfnP+yyCQ5RYGmAR3
9ZqoM9zNkpJwE/CG1a76+mJEQLTojPLOqD+Tm4smR5V3We43+ya0uKuJ2eITZiLnOowsQYOSDDPM
ONPtJCP3LPyO91XH4rU1k5k8tsjhjRei5UiWJ9GmR98el/Arx2CNvn2WltlRE7W3wRTi9vUrdYPS
xmZoMgmq3RNoEnxIunnCNsp2tN3OLghiGvYgPlfmGBX3UqcMbil+konmp1gHKdsQe/INxIM0olaW
KQ2y5cI0IHEnCZTEqmb13qAluF3OkJmINXLrMgKJSlBcVBveedTqzzOthwcgw+ZDwtBNODhb2oe+
4Q8rbI/WtlOYzhm3W/68YlymTTnrPFF1rqFZ8xddl1MDMjd9DU24WWxE37OTUVdNoPkOsBsZ+bwR
6nBil7PIVFpV3Xe8r6VSVCJZ4LWaJRAtjzDtXd/maJScNmI4AiGYrE1b9ZziVgAPjnnkex5wQtfi
JHSt7YjbfS8TB32fQyK1czcJ2Me08m2qqprQnfMPDZtKylsiE9BskN/VVFq1DQJ/zC+LweW38z42
m3sMlSMrdnCroKXU5JKky9g3mfDWCEpikGcpEqktud2xX8EGXh1ndQGexyK1cR9Sk3FBDaxgM5lx
lmc3jFQQ2tQBN5u8RH4VTEOn5fm0IbdepBQCLkg1tbNrr/d5RHyd4CzbyYbLOJLgd54fCIDJ/vca
QBHdZDGIvZZizs5l7Zwjl1rK8lS4U6b6IGZI2JhKlDOaksw4R1UbslbDlEdb2QD+7Sz6xjnT1l5j
UoQQOL1mgIuc0HN3LRFOvhb2yN9JFkICnrJp3GALw0CgBgcndisArXnEm+URCXMHPM+ydqTNTbd9
WjHaW4nxDtMiXvp45qHWsX32StZFJJja4uFHoatWhR4XuwsXDRxBz9HK8kZVDGICAsEWWRIiwNAx
KFSRGMId4DLSSspeHW3adyoyrJF8b1TL6a6QNluCmq0agndUa5ETcd7EvEP4GDG7aBtKyrhVBWsh
LPaGn0z7rh/K+J2BBqU6kDBh3AhdEaAcv1OKyKTiadcNQmceOqdnERJpWfBBH8nNK6FKc74epFWb
lIj73p+Kd1BOYOGFGjmCabt3oI2sPMHITmRk+j2yWoRkqM5WFpDNjGx2ixd4QmWbwuNQMrdxXneU
PANWKNL9kKWS65zU3NDKGefpQutTa6eXPuFUUUNEdzxMxSGp6/TaslvDWDNrFgd29tNe6dfkGlFA
eR1WVvU9mHLWC65KzKRjwRMmWhNeyDS1nX7ZqMH/Mg0jCpEBsqEbDPQVOxgARQetMlVKiseta3Kk
dvdRanJ7RFHz3yYwuEiWQyAKFcBx5Vsj9D70bYCHBtY4hVrSNbFPjl5Ezt+SAtmrlsayUc5oNB9H
K+BVDeKGjrYuODx0ahSbzIr1Ab0MjnRaJpMwZtym+l9lTxVrTGYXBElbZIDWAeVc+CH0VVLmsjGM
yGOsL/M8VckhHWNaBboxBLaseqnoh68SFeqnCB43i1rXIFbr0Zylv3EtpSLkccLd6JrMn4JGIJ2T
iNFqdhPzYQmSWMbNIM0YHBHSWzAd6dQgKGJQr0MyVskDImgCigVjNByoz0v6atUx7gkkqjedCl1M
Qi271CqY65EamecZzPqavV28Nx24zvbg6u3RqXveuE5D6+xkTXClPa8wmurYK51skZW+ffA8BNkH
NmxTt2/Z30CC6cVFhWVql9um6bNXQVqsZ7PxQEAuJTtHxVxS5+GSeHAd8lUYmuwklmamSwv4AfMR
QWqNSjRxoECLWaXWPS+ZHb347qJEWVElK/RdlBUwq1zZmTu+OX6IRT+9B7Q+X8W2TN4jeso2LW8I
ozO7nXmH1hq+oOcWOjZOu9ZuxcLWYDkNZ8MS1rQ3kbZ+62vLeUyh1D3lrCq/0+RqWW6PqENYV8E8
r1v9ylDQjlzhO7AuuERbLlSPpgEDuG2qqbl0kHTeEGLjb6LUTT4WdRfdu6zxp3VfkFKVKVaI9B15
E1h1+D7GpP2tInZAbJwFK5IsiJF5wY2gsxjBZHW6IKIsGNxn2cN/Ojx/1OGhsUDF81/3fD8+td3f
ftfX8vybP5o8nvd3D+8JySvG0vtV5pUfTR7f/LvrYOSk67H0WkzqVC+dHv3vLtUpqLEefVmaEzRF
frg86QEbge+SQqTgsgqE9e90elz/dTEMs42lyA5k9gBjYHR9m2oVSRtddxrFh7Yg7a/yS5YypVm3
R4vM0E1uKwdD1lvGHWIK1P4R6enJlGzwqo37LBYagsyw93aiC8Q9tQRtFVg5y0Zy/y5I4WLGXFR0
yGCbHYZ2tHWTktnRTvHErk/7UCnMbJR4AcYZZ2VnjrsZAugwjhLtNfDAaV72GCdkJOjZ+tF7o2xB
ow4O6MnATUkzGz8YixrQDlv5fsYPtuaUkKcPmr7plH4wUkpCWnWICielL2RCR2o4ayH+dsJUr/gV
MtwwkqNKrLRTEtZpu4mndNwLtLPX8yjL1aQUjVgIh2OqVI5Ap6wdMvT41gxat1kFszpzxPftlm4K
WW5KL+l6DgrIeJTFfRQ70E+VsjJt+WtPR23J/PS+QpKqbJ7DtW/LnT8g1tMaWAAR+lM8/ond3Wfo
yW/DyrBO4SLtrBaZZyV7CLK5r82boId1BaSK0DyG9ZWL9nfDMWcbq0XWalcBmGoNlGs4WR/7LKv3
lCWpBqA4Nfr4HWzJgelUAkbaePjn1rYz2qsyj2b7itiBgZDNEjCN787dKiy6fUAU6Xu7lQgC62Q2
ttpgAqJNJZJY0ZYO98Ppr6AN7TuEs4lS0PZKS5uF3YewlPplMIr3hHfY6wBH7BdoHvLSiJEHFhLf
sJPJbWR0Dlb4KLprbVJI0OwBiCTysLnJF2lvkBext6qLyn0X9a17m1laCN0A32ooQvMEvjjdOpGL
WXeun7pFQFzK2d2GTRLdzqh4LyfmFZG6RCr6aI9zpULODaTEwI3Dk2F1nyBRlRhpvOwQLwLmcREz
T4uwGURQ+0Ufm/57kg40YoraOaZRY91nrp1uNKfsUTC2jbvuhoJLNtaFuMZN8oXZtr/RalPbmqP+
ZJfFF28cK5jFmHAPg1Ji50qTjULAaDeFkP5nTGT9w6z11TodwnzrNiGS7pmKR7HXF6l36GLOXOfl
OH7B3lPpG7j1SQ0TqmnBWSq9+Mxd3joeAZtsPwf9NChleaY05nVDJXk9GTI8DUjQR8f4PLfBZ130
ULkoOwpPR5cRuAnVGttDjHkxKDk7Ilr3Iwm2D0RoPelsD+QqVfJ3oYTwTs666l2cA3EmMh5/TOya
+4gx545PwClmtfFNC0zTd4PxMBmUVpkzYTat+6gdzet2keL7IWHI617Un4tFqi+Ual/o7S5VOv5B
KfqF0vbLReWv9P49wn90tTHJxzNmAHM2wVr0oYHrFsNqekSWTGpM0uK0Wk1AEq5bgKFbz6riAzte
Y9vU3bhyPdj3BumLH21RSGfVzcdS9zTgzW18kflM76FrajsnZHkb6HLclTaxrhF4kk8THqxNkTbj
0U88qnodUD9qUSx2cKmvyN50TqBism3tZriTUI+s/SGzgWAWzWWaWbh0kZRdDHabrAejiK7HwRm5
AqnClOa6c3DwXF1P8Ks+jBFC9vxIbFAEHawlwSsBXb+dNKvYpfXRldMnGDrupmIBfZjmcN46/Ktj
7ujVtZFbDe0mW5twjuMLpjQOodc7EOWDJNoTzckKhPXgO2B+Xfi6m9gx4hGgxSwvQsSHCFfyLPs8
s/TBe+WNR2yZKWSZAZ+fT7rJ0JNkRONT7KjmkRg8Dzf5HMnvVFHgoVKA34H6hlLjJXWPRa/9Zodu
s3GJq81WsVsailfeH8JC5pSwQnGV5P0XJhYXBlA+7Mu5GXlLyUacV109jhCDi6T7ZpbMNlvP9tor
u8CLP0TGfURrhHiRQj9SGSWjqPTTi9zTihW63H1LsvrKYIKFdFPJtUExd2+KUj/oknikMMjigzuC
clYN4KPbEY/EjO3v2lo3r3rPCI5T6SUU6vK70J3l2msj74LFeusTe5N876k9qZhTH/dLzdg7GkNO
2dxsKPcYBXvCKGs2+mTdCqNaa9VkkkXKK3od1xHLQR3LZ0Z68FrOkM0djN+XsmvC3dg3x6koGjjM
U/uInWRaR0U90h7IcUlZlMjn3o4PYg6++kj2D5FDskYAzKfPxq8IufqtTsWMGCCmG8JADr5ooz1q
J2tThP7NYIR3XVtaN1YBVtzvB+c02kmxE4SdRDK96/VWO41xejtxXS/DyTF5G/ObyCvm3eRmAVNj
QkLIyh1aF3g4Ims7CwAFOgOAYkGF4z15iMiqe67rXdMnkXtJYZGCmySVt9piWgRlgIwJCgo1HQkS
hTh3+CgufQ59G4cBm+Ei0QPt07hQVRJ8U/MmcYCtsBdW4BVSkHIQih4STLmvneTe8YSbgmWZWcq0
BIvQzqDcRZwIXi9M5RimdAOfkayMCc5vD2verEwt3tSpmD9adT99LCp9uvS61Dj20O4vGqmNMMAL
b3LXhqTwobvZyNCfl1wD1KN7WejgLwpGTD/T3LNM/ZS9RZ9eYkrqrRVKreLOn/vkstCLFqeas/XY
mu9Ix4weG7PXLtoOvlMr/WYHEcHYWaIDZ1yUDK8ZNS8BOw9pQ6xH0Qe4EvXGSyHdiJqiCd48y94n
YoY/p89Ovxrx0Y0rZrd5BNNbW0dR90W87UyBKo82Wh/47JcGfeeQAksxR8Z+um49ArfmjI22bI2S
AA2/HfrDYlTI40w7aE1DJBT7sp6wD8sO3hng5Lt11c1NssscKs6VH9BuBNEOEAmL/2f43jEQylRP
T34smjuKx2NLe00m6wrF7EWbhOxgUVnsZyOe8Glk06CvdCk8xK5Cdh9zUK+bsA2MqyL1C2eVg9T5
NFsJSPTWubA6eEqg6EFsKl8C3T9qdzCdLHD7iTaCmyAFYWtNGkAQqTaxrIAawmFdkw5XYusfiQFK
1wgBQ0KXoEuxO5Z2ickw6/R1IrruE4P3vLW4SEdMvV9tMll4sdlirrijyPHzDDH4KsDovB27PpUr
0TvmuoOQVa9tNy7elU2L0cfN4n7bOfE1SVs1kUBFdzX2nnNwQcVLEKy+c2pz0Wfbltr0hY2FZxtw
08hRbbFs5KUtH6fQh2rNmvs9bAnvGNpxSeuW5FVyy1mabcLIiILrQneIrZfepw6+2ke4p3QSI8cG
6jBHa3Ny9IOghQomBC7IZ6u2aQXjAkHOjNiCucQMrvNUyicTth9VwcQ4M54ml8moEVPT2O6nYcha
Ce6+8MBCNwmg9E6HkR514Oll2Vl3ODmsreOOpJ7Qv93SXAsucJX0W2caBmoqw3gj22i8a4F2rNJy
xCACTH5VAaQ4ywbiBQmylb0zkgqZWW3UyK3NoQPwNREFF3bNVnNh1JuD7j0iXJqukCTNNz4E6Pt6
RDOyZjxPv1ed0T5AT8w/RYaeR3ir0uAS1354iUlPv9TrEJ0Tz+tRbyL3ZM3duB71GvYlheOtNpOC
aXh2vZVQy1j7k1DjOCEuVAx/GUNzUe5Gl7yXNNfKw6Rjs6qDfHwgU9WiSyi2Xd2AZovoVqfKZpMq
ww2DxECuJ56ryhvMTUvI4LWlJKGxMutkyrYjFwdPpsw8lbL1ZIvBJ2GNQkhgwwIK+0+8OIGICMMU
pOxBQ1eNjxA/8AzVyj40LE6iUZmKlk3tf/b/f7j/x4/6y/0/PXEUnq9k3+7yOy/yTsVwcohlcZGK
KSk3e/gXeadh8FeqT/EPhtPLxt9B9a2bbPltTwGsVbngBe+kK7q1h8jDR7Ko1N//zsZfiUH+KRZB
9qI76ILwsRgIStn3q7LATwonYiKNxAmb8aYvHqM238T515+uxu3zR/1sC3ot0PvtF7yRyonJyot6
4gv81KXhDYcoOCfDTRLQmPgDVd4ie3t1MhCGFc7SYupBBvtW0CON1sgdQjCweuT0pDCT4YbXXUlR
wcwa50ubTpH/DWW236FlqEkhmXF4OfTkLlG9NFHxiJpBQX1w1cR64F0QH6MKcGX/lPhEQBRXvQD4
ah+Ru82HvA3SUKAA1+URS1IVPsim26Vm4ly2LBluU3agyUqmYVN2a8YqKr+WcIBMDq7GHDgOVoDr
My+aOLvHthYNCE6Ye7xqw0EwryfUEdtV2ZuXArPPe4mu8ZiHTQ/gCgH5uCuGhIDPowdLaeNMLqOg
ASHvi1ahakcoXmDuZ7YnRkzJ3m3Nq+dj2gWxdj9i/LfLrTVEAAXrdZel3RReeLlI2ov/v0aNH8Pf
5tydtwvg5tQ/CXn31PZ5175gYtZxkj8uf508tf/OP/jXH/CKhf9PjuryTWpAev7up38wd/7P+ZFB
ZpOQxJJ86/63Ouyf/nL5Gffaz7/+48x+e+y/e1Avf7hPnsRZfAPeuHz1j8O8ORdP//1f/zc/fz2/
DhxmDAKP888j+e//enWcPw0Uf/DBbXZ++RyVD4A/A/Xfn/5cUkir8vUHBzYD3J//4Oxctuf25ZOW
Q2YEffn5d6eUf1SQf3Up1uc8+V6JN4QkQAcIkP/sUTOSVeL8WL18kjpqxO6Mx3/+k8vy6VuXEGvz
8mHLhzOxvfz8P78km6f8PJ7F08snqU/2yXV/+flPfPKP1+lv1fe/cXH64utrMBWejL/gKdxx1ZPH
108hQnUWAX/2sl88VdC0Xn8ywipm+D/7yXuueJK8fM7yeFsLe/LPfvDh8Ry/egBB9ynC1p/+XBRM
JDm9fiMpNf4Fz9+hfEzOb0YRRSb7Cw66Gl/fPJx/rJ7+7LU4/nZswk7zF7wvR46s/5bJl0NcnguX
q/zyB//zV/Gq6pP2N5cZfPlf8Gxcn5Py1ehBVe+vmF6uz0Lm55I16vMdU5fD1O2/4hZen9v2/C3u
26eue/VMg1/9f9Rd207DMAz9lX0CUsegL5MmhARIKxMbIB5LZ7FIrJ2aDra/5yS9UHdpi5Ywae+p
YzuOb43toQuWiGglPkI+kwfZTge2YCpgC2RzkCaqjBxcmKmQaA2CsS8bppvQjOzCEfRkmzZBO0E8
ibOGDkH9/rVfis7xFyeg9xSPfpkewXsJ/Ay21iMBfYXcbiFWUvGhrYIK6HtwF643En1i2cUEfN+B
AlTwHyiVtC9x1VcTP94dAZ/STkTMjKGnmguLrjB/Q6udBt56VlYVCxznZAd6xu1NmCawlFxcvJGq
+bI+1Z4hupb4P64E5/gQ0mKPNeaJwyPhUQ1qMX0HSrZ97JklK2Y98z8swT+tkiUN7uWBbbsaqeau
tnIy1z3RTYKouqI7ONJ8g/am65bsWYD7JCUxzYX2CerVji1vFrTjUaUHnjiA29aXwpIVL5RirgaL
+TyYYge22PiequgTbIl0d0W+LfC+x2C28IWMklgK5rmh47Gq8bMVvtf2RHYn1qZM05ilpG7V9zx3
1rugyr7NEPvHmQFE/4oyq2UAUXBLhzB5nFjlZ/RW+2JBnvq6b4SX3f5abbsSjHZAVL8X7FLwq7aq
yZqi1rON8D+SpVNdXVRNeH7sHIiCn8VmjRrOqulDnQdZl2o8V9dh5f7bZE1IAFfuW04bNEKGEFcp
4gpCTbrqMuj5mJV6SinET6UaVobjeo5FRsvBPAszqkLdkq5tnKlsPAoYoPD6aEPVQsHEE92wwjhX
eBmoYwb9HCTxV0ByJWSgiVuaDdxEyiXvRGzPs+FdXD/Mov8z6/soh6lSS6JPCtPxDwAAAP//</cx:binary>
              </cx:geoCache>
            </cx:geography>
          </cx:layoutPr>
          <cx:valueColors>
            <cx:minColor>
              <a:schemeClr val="accent5">
                <a:lumMod val="20000"/>
                <a:lumOff val="80000"/>
              </a:schemeClr>
            </cx:minColor>
            <cx:maxColor>
              <a:srgbClr val="7030A0"/>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accent1">
          <a:shade val="15000"/>
          <a:alpha val="96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hyperlink" Target="#Cost!A1"/><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microsoft.com/office/2014/relationships/chartEx" Target="../charts/chartEx2.xml"/><Relationship Id="rId1" Type="http://schemas.openxmlformats.org/officeDocument/2006/relationships/chart" Target="../charts/chart6.xml"/><Relationship Id="rId6" Type="http://schemas.openxmlformats.org/officeDocument/2006/relationships/hyperlink" Target="#Consumption!A1"/><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13.xml"/><Relationship Id="rId7" Type="http://schemas.openxmlformats.org/officeDocument/2006/relationships/chart" Target="../charts/chart16.xml"/><Relationship Id="rId12" Type="http://schemas.openxmlformats.org/officeDocument/2006/relationships/chart" Target="../charts/chart20.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0" Type="http://schemas.openxmlformats.org/officeDocument/2006/relationships/chart" Target="../charts/chart18.xml"/><Relationship Id="rId4" Type="http://schemas.microsoft.com/office/2014/relationships/chartEx" Target="../charts/chartEx3.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1640</xdr:colOff>
      <xdr:row>0</xdr:row>
      <xdr:rowOff>0</xdr:rowOff>
    </xdr:from>
    <xdr:to>
      <xdr:col>51</xdr:col>
      <xdr:colOff>556260</xdr:colOff>
      <xdr:row>115</xdr:row>
      <xdr:rowOff>7620</xdr:rowOff>
    </xdr:to>
    <xdr:sp macro="" textlink="">
      <xdr:nvSpPr>
        <xdr:cNvPr id="2" name="Rectangle 1">
          <a:extLst>
            <a:ext uri="{FF2B5EF4-FFF2-40B4-BE49-F238E27FC236}">
              <a16:creationId xmlns:a16="http://schemas.microsoft.com/office/drawing/2014/main" id="{7F27C44B-12E3-40D3-97DF-7D16DDF06573}"/>
            </a:ext>
          </a:extLst>
        </xdr:cNvPr>
        <xdr:cNvSpPr/>
      </xdr:nvSpPr>
      <xdr:spPr>
        <a:xfrm>
          <a:off x="1640" y="0"/>
          <a:ext cx="31679389" cy="2102295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3</xdr:col>
      <xdr:colOff>480060</xdr:colOff>
      <xdr:row>13</xdr:row>
      <xdr:rowOff>114300</xdr:rowOff>
    </xdr:from>
    <xdr:to>
      <xdr:col>9</xdr:col>
      <xdr:colOff>182880</xdr:colOff>
      <xdr:row>26</xdr:row>
      <xdr:rowOff>22860</xdr:rowOff>
    </xdr:to>
    <xdr:sp macro="" textlink="">
      <xdr:nvSpPr>
        <xdr:cNvPr id="3" name="Rectangle: Rounded Corners 2">
          <a:extLst>
            <a:ext uri="{FF2B5EF4-FFF2-40B4-BE49-F238E27FC236}">
              <a16:creationId xmlns:a16="http://schemas.microsoft.com/office/drawing/2014/main" id="{F4A6A701-ACC4-45E9-8B10-6DFF6CBE62C3}"/>
            </a:ext>
          </a:extLst>
        </xdr:cNvPr>
        <xdr:cNvSpPr/>
      </xdr:nvSpPr>
      <xdr:spPr>
        <a:xfrm>
          <a:off x="2308860" y="2491740"/>
          <a:ext cx="3360420" cy="228600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495300</xdr:colOff>
      <xdr:row>13</xdr:row>
      <xdr:rowOff>131936</xdr:rowOff>
    </xdr:from>
    <xdr:to>
      <xdr:col>19</xdr:col>
      <xdr:colOff>586740</xdr:colOff>
      <xdr:row>26</xdr:row>
      <xdr:rowOff>22860</xdr:rowOff>
    </xdr:to>
    <xdr:sp macro="" textlink="">
      <xdr:nvSpPr>
        <xdr:cNvPr id="4" name="Rectangle: Rounded Corners 3">
          <a:extLst>
            <a:ext uri="{FF2B5EF4-FFF2-40B4-BE49-F238E27FC236}">
              <a16:creationId xmlns:a16="http://schemas.microsoft.com/office/drawing/2014/main" id="{69AF5BD8-2825-4621-B2F2-CDC06E286ACE}"/>
            </a:ext>
          </a:extLst>
        </xdr:cNvPr>
        <xdr:cNvSpPr/>
      </xdr:nvSpPr>
      <xdr:spPr>
        <a:xfrm>
          <a:off x="8420100" y="2509376"/>
          <a:ext cx="3749040" cy="2268364"/>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129540</xdr:colOff>
      <xdr:row>0</xdr:row>
      <xdr:rowOff>137160</xdr:rowOff>
    </xdr:from>
    <xdr:to>
      <xdr:col>3</xdr:col>
      <xdr:colOff>304800</xdr:colOff>
      <xdr:row>26</xdr:row>
      <xdr:rowOff>99059</xdr:rowOff>
    </xdr:to>
    <xdr:sp macro="" textlink="">
      <xdr:nvSpPr>
        <xdr:cNvPr id="5" name="Rectangle: Rounded Corners 4">
          <a:extLst>
            <a:ext uri="{FF2B5EF4-FFF2-40B4-BE49-F238E27FC236}">
              <a16:creationId xmlns:a16="http://schemas.microsoft.com/office/drawing/2014/main" id="{B4A1B8CB-1E9C-4DA1-81C2-8E2C443FE9B6}"/>
            </a:ext>
          </a:extLst>
        </xdr:cNvPr>
        <xdr:cNvSpPr/>
      </xdr:nvSpPr>
      <xdr:spPr>
        <a:xfrm>
          <a:off x="129540" y="137160"/>
          <a:ext cx="2004060" cy="4716779"/>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601980</xdr:colOff>
      <xdr:row>4</xdr:row>
      <xdr:rowOff>83820</xdr:rowOff>
    </xdr:from>
    <xdr:to>
      <xdr:col>4</xdr:col>
      <xdr:colOff>281940</xdr:colOff>
      <xdr:row>12</xdr:row>
      <xdr:rowOff>137160</xdr:rowOff>
    </xdr:to>
    <xdr:sp macro="" textlink="">
      <xdr:nvSpPr>
        <xdr:cNvPr id="6" name="Rectangle: Rounded Corners 5">
          <a:extLst>
            <a:ext uri="{FF2B5EF4-FFF2-40B4-BE49-F238E27FC236}">
              <a16:creationId xmlns:a16="http://schemas.microsoft.com/office/drawing/2014/main" id="{BD18C247-C21D-4A7D-B753-30CF55BC94C5}"/>
            </a:ext>
          </a:extLst>
        </xdr:cNvPr>
        <xdr:cNvSpPr/>
      </xdr:nvSpPr>
      <xdr:spPr>
        <a:xfrm>
          <a:off x="1821180" y="815340"/>
          <a:ext cx="899160" cy="15163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281940</xdr:colOff>
      <xdr:row>13</xdr:row>
      <xdr:rowOff>159580</xdr:rowOff>
    </xdr:from>
    <xdr:to>
      <xdr:col>13</xdr:col>
      <xdr:colOff>396240</xdr:colOff>
      <xdr:row>26</xdr:row>
      <xdr:rowOff>68140</xdr:rowOff>
    </xdr:to>
    <xdr:sp macro="" textlink="">
      <xdr:nvSpPr>
        <xdr:cNvPr id="7" name="Rectangle: Rounded Corners 6">
          <a:extLst>
            <a:ext uri="{FF2B5EF4-FFF2-40B4-BE49-F238E27FC236}">
              <a16:creationId xmlns:a16="http://schemas.microsoft.com/office/drawing/2014/main" id="{F822F31A-6761-4F3B-A1C4-10D125070AF3}"/>
            </a:ext>
          </a:extLst>
        </xdr:cNvPr>
        <xdr:cNvSpPr/>
      </xdr:nvSpPr>
      <xdr:spPr>
        <a:xfrm>
          <a:off x="5768340" y="2537020"/>
          <a:ext cx="2552700" cy="228600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163830</xdr:colOff>
      <xdr:row>0</xdr:row>
      <xdr:rowOff>175260</xdr:rowOff>
    </xdr:from>
    <xdr:to>
      <xdr:col>22</xdr:col>
      <xdr:colOff>518160</xdr:colOff>
      <xdr:row>4</xdr:row>
      <xdr:rowOff>45720</xdr:rowOff>
    </xdr:to>
    <xdr:sp macro="" textlink="Calculations!CQ36">
      <xdr:nvSpPr>
        <xdr:cNvPr id="8" name="Rectangle: Rounded Corners 7">
          <a:extLst>
            <a:ext uri="{FF2B5EF4-FFF2-40B4-BE49-F238E27FC236}">
              <a16:creationId xmlns:a16="http://schemas.microsoft.com/office/drawing/2014/main" id="{8344853A-8C9C-4ECA-AB9D-465B46DD0B0F}"/>
            </a:ext>
          </a:extLst>
        </xdr:cNvPr>
        <xdr:cNvSpPr/>
      </xdr:nvSpPr>
      <xdr:spPr>
        <a:xfrm>
          <a:off x="12355830" y="17526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397A27B-F46E-4812-898C-EAC1C52FB52E}" type="TxLink">
            <a:rPr lang="en-US" sz="1200" b="0" i="0" u="none" strike="noStrike">
              <a:solidFill>
                <a:schemeClr val="bg1"/>
              </a:solidFill>
              <a:latin typeface="Aptos Narrow"/>
              <a:ea typeface="+mn-ea"/>
              <a:cs typeface="+mn-cs"/>
            </a:rPr>
            <a:pPr marL="0" indent="0" algn="ctr"/>
            <a:t>Total  Consumption         53,657,165</a:t>
          </a:fld>
          <a:endParaRPr lang="en-US" sz="1200">
            <a:solidFill>
              <a:schemeClr val="bg1"/>
            </a:solidFill>
            <a:ea typeface="+mn-ea"/>
            <a:cs typeface="+mn-cs"/>
          </a:endParaRPr>
        </a:p>
      </xdr:txBody>
    </xdr:sp>
    <xdr:clientData/>
  </xdr:twoCellAnchor>
  <xdr:twoCellAnchor>
    <xdr:from>
      <xdr:col>12</xdr:col>
      <xdr:colOff>404680</xdr:colOff>
      <xdr:row>1</xdr:row>
      <xdr:rowOff>65860</xdr:rowOff>
    </xdr:from>
    <xdr:to>
      <xdr:col>19</xdr:col>
      <xdr:colOff>518980</xdr:colOff>
      <xdr:row>12</xdr:row>
      <xdr:rowOff>12520</xdr:rowOff>
    </xdr:to>
    <xdr:sp macro="" textlink="">
      <xdr:nvSpPr>
        <xdr:cNvPr id="9" name="Rectangle: Rounded Corners 8">
          <a:extLst>
            <a:ext uri="{FF2B5EF4-FFF2-40B4-BE49-F238E27FC236}">
              <a16:creationId xmlns:a16="http://schemas.microsoft.com/office/drawing/2014/main" id="{610C21E6-2C66-42EA-933C-3132DAC23C43}"/>
            </a:ext>
          </a:extLst>
        </xdr:cNvPr>
        <xdr:cNvSpPr/>
      </xdr:nvSpPr>
      <xdr:spPr>
        <a:xfrm>
          <a:off x="7719880" y="248740"/>
          <a:ext cx="4381500" cy="195834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518160</xdr:colOff>
      <xdr:row>9</xdr:row>
      <xdr:rowOff>4883</xdr:rowOff>
    </xdr:from>
    <xdr:to>
      <xdr:col>23</xdr:col>
      <xdr:colOff>176347</xdr:colOff>
      <xdr:row>10</xdr:row>
      <xdr:rowOff>125705</xdr:rowOff>
    </xdr:to>
    <xdr:sp macro="" textlink="">
      <xdr:nvSpPr>
        <xdr:cNvPr id="15" name="TextBox 14">
          <a:extLst>
            <a:ext uri="{FF2B5EF4-FFF2-40B4-BE49-F238E27FC236}">
              <a16:creationId xmlns:a16="http://schemas.microsoft.com/office/drawing/2014/main" id="{18872CC9-ECF3-44F3-B613-0FAB4E878F52}"/>
            </a:ext>
          </a:extLst>
        </xdr:cNvPr>
        <xdr:cNvSpPr txBox="1"/>
      </xdr:nvSpPr>
      <xdr:spPr>
        <a:xfrm>
          <a:off x="12100560" y="1650803"/>
          <a:ext cx="2096587" cy="30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gradFill>
                <a:gsLst>
                  <a:gs pos="100000">
                    <a:srgbClr val="CBBDFF"/>
                  </a:gs>
                  <a:gs pos="0">
                    <a:srgbClr val="673FFF"/>
                  </a:gs>
                </a:gsLst>
                <a:lin ang="5400000" scaled="0"/>
              </a:gradFill>
              <a:latin typeface="+mn-lt"/>
              <a:ea typeface="+mn-ea"/>
              <a:cs typeface="+mn-cs"/>
            </a:rPr>
            <a:t>Consumption Contribution</a:t>
          </a:r>
          <a:endParaRPr lang="en-US" sz="1400" b="1" cap="none" spc="0">
            <a:ln>
              <a:noFill/>
            </a:ln>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4</xdr:col>
      <xdr:colOff>563880</xdr:colOff>
      <xdr:row>1</xdr:row>
      <xdr:rowOff>65860</xdr:rowOff>
    </xdr:from>
    <xdr:to>
      <xdr:col>12</xdr:col>
      <xdr:colOff>190500</xdr:colOff>
      <xdr:row>12</xdr:row>
      <xdr:rowOff>22860</xdr:rowOff>
    </xdr:to>
    <xdr:sp macro="" textlink="">
      <xdr:nvSpPr>
        <xdr:cNvPr id="17" name="Rectangle: Rounded Corners 16">
          <a:extLst>
            <a:ext uri="{FF2B5EF4-FFF2-40B4-BE49-F238E27FC236}">
              <a16:creationId xmlns:a16="http://schemas.microsoft.com/office/drawing/2014/main" id="{B15025BC-441A-4770-BA6F-2A4F0B4D5FE1}"/>
            </a:ext>
          </a:extLst>
        </xdr:cNvPr>
        <xdr:cNvSpPr/>
      </xdr:nvSpPr>
      <xdr:spPr>
        <a:xfrm>
          <a:off x="3002280" y="248740"/>
          <a:ext cx="4503420" cy="19686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2</xdr:row>
      <xdr:rowOff>15240</xdr:rowOff>
    </xdr:from>
    <xdr:to>
      <xdr:col>3</xdr:col>
      <xdr:colOff>399044</xdr:colOff>
      <xdr:row>10</xdr:row>
      <xdr:rowOff>144780</xdr:rowOff>
    </xdr:to>
    <xdr:sp macro="" textlink="">
      <xdr:nvSpPr>
        <xdr:cNvPr id="23" name="TextBox 22">
          <a:extLst>
            <a:ext uri="{FF2B5EF4-FFF2-40B4-BE49-F238E27FC236}">
              <a16:creationId xmlns:a16="http://schemas.microsoft.com/office/drawing/2014/main" id="{7E3A8BCE-D8D5-49A3-AB6E-1D00596228ED}"/>
            </a:ext>
          </a:extLst>
        </xdr:cNvPr>
        <xdr:cNvSpPr txBox="1"/>
      </xdr:nvSpPr>
      <xdr:spPr>
        <a:xfrm>
          <a:off x="0" y="381000"/>
          <a:ext cx="2227844" cy="1592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Energy</a:t>
          </a:r>
          <a:r>
            <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rPr>
            <a:t> </a:t>
          </a: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Consumption</a:t>
          </a:r>
          <a:r>
            <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rPr>
            <a:t> </a:t>
          </a: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Dashboard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Consumption</a:t>
          </a:r>
          <a:endPar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endParaRPr>
        </a:p>
        <a:p>
          <a:endPar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endParaRPr>
        </a:p>
      </xdr:txBody>
    </xdr:sp>
    <xdr:clientData/>
  </xdr:twoCellAnchor>
  <xdr:twoCellAnchor>
    <xdr:from>
      <xdr:col>0</xdr:col>
      <xdr:colOff>304800</xdr:colOff>
      <xdr:row>20</xdr:row>
      <xdr:rowOff>152400</xdr:rowOff>
    </xdr:from>
    <xdr:to>
      <xdr:col>3</xdr:col>
      <xdr:colOff>22860</xdr:colOff>
      <xdr:row>24</xdr:row>
      <xdr:rowOff>91440</xdr:rowOff>
    </xdr:to>
    <xdr:sp macro="" textlink="">
      <xdr:nvSpPr>
        <xdr:cNvPr id="24" name="Rectangle: Rounded Corners 23">
          <a:hlinkClick xmlns:r="http://schemas.openxmlformats.org/officeDocument/2006/relationships" r:id="rId1"/>
          <a:extLst>
            <a:ext uri="{FF2B5EF4-FFF2-40B4-BE49-F238E27FC236}">
              <a16:creationId xmlns:a16="http://schemas.microsoft.com/office/drawing/2014/main" id="{3C456790-B3C6-4123-B981-A2B238B2FB3B}"/>
            </a:ext>
          </a:extLst>
        </xdr:cNvPr>
        <xdr:cNvSpPr/>
      </xdr:nvSpPr>
      <xdr:spPr>
        <a:xfrm>
          <a:off x="304800" y="3810000"/>
          <a:ext cx="1546860" cy="67056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US" sz="1100"/>
        </a:p>
      </xdr:txBody>
    </xdr:sp>
    <xdr:clientData/>
  </xdr:twoCellAnchor>
  <xdr:twoCellAnchor>
    <xdr:from>
      <xdr:col>0</xdr:col>
      <xdr:colOff>274320</xdr:colOff>
      <xdr:row>21</xdr:row>
      <xdr:rowOff>91440</xdr:rowOff>
    </xdr:from>
    <xdr:to>
      <xdr:col>3</xdr:col>
      <xdr:colOff>106680</xdr:colOff>
      <xdr:row>25</xdr:row>
      <xdr:rowOff>0</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37C647D2-EB40-4195-A7B9-55257D5876D8}"/>
            </a:ext>
          </a:extLst>
        </xdr:cNvPr>
        <xdr:cNvSpPr txBox="1"/>
      </xdr:nvSpPr>
      <xdr:spPr>
        <a:xfrm>
          <a:off x="274320" y="3931920"/>
          <a:ext cx="1661160" cy="64008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algn="l"/>
          <a:r>
            <a:rPr lang="en-US" sz="2000" b="0" i="0" u="none" strike="noStrike">
              <a:gradFill>
                <a:gsLst>
                  <a:gs pos="9000">
                    <a:srgbClr val="FFE202"/>
                  </a:gs>
                  <a:gs pos="100000">
                    <a:srgbClr val="FD447E"/>
                  </a:gs>
                </a:gsLst>
                <a:lin ang="5400000" scaled="1"/>
              </a:gradFill>
              <a:latin typeface="Aptos Narrow"/>
              <a:ea typeface="+mn-ea"/>
              <a:cs typeface="+mn-cs"/>
            </a:rPr>
            <a:t>          Cost</a:t>
          </a:r>
        </a:p>
        <a:p>
          <a:pPr algn="l"/>
          <a:endParaRPr lang="en-US" sz="2400" b="0" i="0" u="none" strike="noStrike">
            <a:gradFill>
              <a:gsLst>
                <a:gs pos="9000">
                  <a:srgbClr val="FFE202"/>
                </a:gs>
                <a:gs pos="100000">
                  <a:srgbClr val="FD447E"/>
                </a:gs>
              </a:gsLst>
              <a:lin ang="5400000" scaled="1"/>
            </a:gradFill>
            <a:latin typeface="Aptos Narrow"/>
            <a:ea typeface="+mn-ea"/>
            <a:cs typeface="+mn-cs"/>
          </a:endParaRPr>
        </a:p>
      </xdr:txBody>
    </xdr:sp>
    <xdr:clientData/>
  </xdr:twoCellAnchor>
  <xdr:twoCellAnchor>
    <xdr:from>
      <xdr:col>20</xdr:col>
      <xdr:colOff>163830</xdr:colOff>
      <xdr:row>19</xdr:row>
      <xdr:rowOff>30480</xdr:rowOff>
    </xdr:from>
    <xdr:to>
      <xdr:col>22</xdr:col>
      <xdr:colOff>518160</xdr:colOff>
      <xdr:row>22</xdr:row>
      <xdr:rowOff>83820</xdr:rowOff>
    </xdr:to>
    <xdr:sp macro="" textlink="Calculations!AH39">
      <xdr:nvSpPr>
        <xdr:cNvPr id="26" name="Rectangle: Rounded Corners 25">
          <a:extLst>
            <a:ext uri="{FF2B5EF4-FFF2-40B4-BE49-F238E27FC236}">
              <a16:creationId xmlns:a16="http://schemas.microsoft.com/office/drawing/2014/main" id="{501488DC-A953-4E4D-89FC-CAE6AC47E99D}"/>
            </a:ext>
          </a:extLst>
        </xdr:cNvPr>
        <xdr:cNvSpPr/>
      </xdr:nvSpPr>
      <xdr:spPr>
        <a:xfrm>
          <a:off x="12355830" y="350520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F110AA4-D446-4635-A062-952717A88348}" type="TxLink">
            <a:rPr lang="en-US" sz="1200" b="0" i="0" u="none" strike="noStrike">
              <a:solidFill>
                <a:schemeClr val="bg1"/>
              </a:solidFill>
              <a:latin typeface="Aptos Narrow"/>
              <a:ea typeface="+mn-ea"/>
              <a:cs typeface="+mn-cs"/>
            </a:rPr>
            <a:pPr marL="0" indent="0" algn="ctr"/>
            <a:t>Number of Cities          5</a:t>
          </a:fld>
          <a:endParaRPr lang="en-US" sz="1200">
            <a:solidFill>
              <a:schemeClr val="bg1"/>
            </a:solidFill>
            <a:latin typeface="+mn-lt"/>
            <a:ea typeface="+mn-ea"/>
            <a:cs typeface="+mn-cs"/>
          </a:endParaRPr>
        </a:p>
      </xdr:txBody>
    </xdr:sp>
    <xdr:clientData/>
  </xdr:twoCellAnchor>
  <xdr:twoCellAnchor>
    <xdr:from>
      <xdr:col>20</xdr:col>
      <xdr:colOff>163830</xdr:colOff>
      <xdr:row>23</xdr:row>
      <xdr:rowOff>22860</xdr:rowOff>
    </xdr:from>
    <xdr:to>
      <xdr:col>22</xdr:col>
      <xdr:colOff>518160</xdr:colOff>
      <xdr:row>26</xdr:row>
      <xdr:rowOff>76200</xdr:rowOff>
    </xdr:to>
    <xdr:sp macro="" textlink="Calculations!AH45">
      <xdr:nvSpPr>
        <xdr:cNvPr id="27" name="Rectangle: Rounded Corners 26">
          <a:extLst>
            <a:ext uri="{FF2B5EF4-FFF2-40B4-BE49-F238E27FC236}">
              <a16:creationId xmlns:a16="http://schemas.microsoft.com/office/drawing/2014/main" id="{3D9F84FB-2C81-496C-B4AC-A5A914DED5BA}"/>
            </a:ext>
          </a:extLst>
        </xdr:cNvPr>
        <xdr:cNvSpPr/>
      </xdr:nvSpPr>
      <xdr:spPr>
        <a:xfrm>
          <a:off x="12355830" y="422910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907EE18-18AA-4632-9355-55439D635BAC}" type="TxLink">
            <a:rPr lang="en-US" sz="1200" b="0" i="0" u="none" strike="noStrike">
              <a:solidFill>
                <a:schemeClr val="bg1"/>
              </a:solidFill>
              <a:latin typeface="Aptos Narrow"/>
              <a:ea typeface="+mn-ea"/>
              <a:cs typeface="+mn-cs"/>
            </a:rPr>
            <a:pPr marL="0" indent="0" algn="ctr"/>
            <a:t>Number of Building 11</a:t>
          </a:fld>
          <a:endParaRPr lang="en-US" sz="1200">
            <a:solidFill>
              <a:schemeClr val="bg1"/>
            </a:solidFill>
            <a:latin typeface="+mn-lt"/>
            <a:ea typeface="+mn-ea"/>
            <a:cs typeface="+mn-cs"/>
          </a:endParaRPr>
        </a:p>
      </xdr:txBody>
    </xdr:sp>
    <xdr:clientData/>
  </xdr:twoCellAnchor>
  <xdr:twoCellAnchor>
    <xdr:from>
      <xdr:col>20</xdr:col>
      <xdr:colOff>163830</xdr:colOff>
      <xdr:row>4</xdr:row>
      <xdr:rowOff>152400</xdr:rowOff>
    </xdr:from>
    <xdr:to>
      <xdr:col>22</xdr:col>
      <xdr:colOff>518160</xdr:colOff>
      <xdr:row>8</xdr:row>
      <xdr:rowOff>22860</xdr:rowOff>
    </xdr:to>
    <xdr:sp macro="" textlink="Calculations!CQ40">
      <xdr:nvSpPr>
        <xdr:cNvPr id="28" name="Rectangle: Rounded Corners 27">
          <a:extLst>
            <a:ext uri="{FF2B5EF4-FFF2-40B4-BE49-F238E27FC236}">
              <a16:creationId xmlns:a16="http://schemas.microsoft.com/office/drawing/2014/main" id="{1B7AE91A-7744-4478-B00C-D7A9D711F816}"/>
            </a:ext>
          </a:extLst>
        </xdr:cNvPr>
        <xdr:cNvSpPr/>
      </xdr:nvSpPr>
      <xdr:spPr>
        <a:xfrm>
          <a:off x="12355830" y="88392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1C3682D-B29C-4E53-BEEC-FE1B47594832}" type="TxLink">
            <a:rPr lang="en-US" sz="1200" b="0" i="0" u="none" strike="noStrike">
              <a:solidFill>
                <a:schemeClr val="bg1"/>
              </a:solidFill>
              <a:latin typeface="Aptos Narrow"/>
              <a:ea typeface="+mn-ea"/>
              <a:cs typeface="+mn-cs"/>
            </a:rPr>
            <a:pPr marL="0" indent="0" algn="ctr"/>
            <a:t>Median Value            43,053</a:t>
          </a:fld>
          <a:endParaRPr lang="en-US" sz="1200">
            <a:solidFill>
              <a:schemeClr val="bg1"/>
            </a:solidFill>
            <a:latin typeface="+mn-lt"/>
            <a:ea typeface="+mn-ea"/>
            <a:cs typeface="+mn-cs"/>
          </a:endParaRPr>
        </a:p>
      </xdr:txBody>
    </xdr:sp>
    <xdr:clientData/>
  </xdr:twoCellAnchor>
  <xdr:twoCellAnchor>
    <xdr:from>
      <xdr:col>12</xdr:col>
      <xdr:colOff>510540</xdr:colOff>
      <xdr:row>1</xdr:row>
      <xdr:rowOff>167640</xdr:rowOff>
    </xdr:from>
    <xdr:to>
      <xdr:col>19</xdr:col>
      <xdr:colOff>184404</xdr:colOff>
      <xdr:row>11</xdr:row>
      <xdr:rowOff>103632</xdr:rowOff>
    </xdr:to>
    <xdr:graphicFrame macro="">
      <xdr:nvGraphicFramePr>
        <xdr:cNvPr id="31" name="Chart 30">
          <a:extLst>
            <a:ext uri="{FF2B5EF4-FFF2-40B4-BE49-F238E27FC236}">
              <a16:creationId xmlns:a16="http://schemas.microsoft.com/office/drawing/2014/main" id="{D1D9C6D5-4947-4B5E-A78C-FD88B6A5D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161283</xdr:colOff>
      <xdr:row>12</xdr:row>
      <xdr:rowOff>152358</xdr:rowOff>
    </xdr:from>
    <xdr:to>
      <xdr:col>3</xdr:col>
      <xdr:colOff>185667</xdr:colOff>
      <xdr:row>18</xdr:row>
      <xdr:rowOff>42141</xdr:rowOff>
    </xdr:to>
    <mc:AlternateContent xmlns:mc="http://schemas.openxmlformats.org/markup-compatibility/2006" xmlns:a14="http://schemas.microsoft.com/office/drawing/2010/main">
      <mc:Choice Requires="a14">
        <xdr:graphicFrame macro="">
          <xdr:nvGraphicFramePr>
            <xdr:cNvPr id="32" name="Energy Type 4">
              <a:extLst>
                <a:ext uri="{FF2B5EF4-FFF2-40B4-BE49-F238E27FC236}">
                  <a16:creationId xmlns:a16="http://schemas.microsoft.com/office/drawing/2014/main" id="{C95942E6-7F85-4D35-A598-1DCA9EF752C9}"/>
                </a:ext>
              </a:extLst>
            </xdr:cNvPr>
            <xdr:cNvGraphicFramePr/>
          </xdr:nvGraphicFramePr>
          <xdr:xfrm>
            <a:off x="0" y="0"/>
            <a:ext cx="0" cy="0"/>
          </xdr:xfrm>
          <a:graphic>
            <a:graphicData uri="http://schemas.microsoft.com/office/drawing/2010/slicer">
              <sle:slicer xmlns:sle="http://schemas.microsoft.com/office/drawing/2010/slicer" name="Energy Type 4"/>
            </a:graphicData>
          </a:graphic>
        </xdr:graphicFrame>
      </mc:Choice>
      <mc:Fallback xmlns="">
        <xdr:sp macro="" textlink="">
          <xdr:nvSpPr>
            <xdr:cNvPr id="0" name=""/>
            <xdr:cNvSpPr>
              <a:spLocks noTextEdit="1"/>
            </xdr:cNvSpPr>
          </xdr:nvSpPr>
          <xdr:spPr>
            <a:xfrm>
              <a:off x="770883" y="2346918"/>
              <a:ext cx="1243584" cy="987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50112</xdr:colOff>
      <xdr:row>13</xdr:row>
      <xdr:rowOff>100058</xdr:rowOff>
    </xdr:from>
    <xdr:to>
      <xdr:col>1</xdr:col>
      <xdr:colOff>232992</xdr:colOff>
      <xdr:row>14</xdr:row>
      <xdr:rowOff>93363</xdr:rowOff>
    </xdr:to>
    <xdr:sp macro="" textlink="">
      <xdr:nvSpPr>
        <xdr:cNvPr id="20" name="Oval 19">
          <a:extLst>
            <a:ext uri="{FF2B5EF4-FFF2-40B4-BE49-F238E27FC236}">
              <a16:creationId xmlns:a16="http://schemas.microsoft.com/office/drawing/2014/main" id="{F1E6B220-61F7-460A-806F-4854E9BB338F}"/>
            </a:ext>
          </a:extLst>
        </xdr:cNvPr>
        <xdr:cNvSpPr/>
      </xdr:nvSpPr>
      <xdr:spPr>
        <a:xfrm>
          <a:off x="659712" y="2477498"/>
          <a:ext cx="182880" cy="176185"/>
        </a:xfrm>
        <a:prstGeom prst="ellipse">
          <a:avLst/>
        </a:prstGeom>
        <a:solidFill>
          <a:schemeClr val="tx1"/>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accent5">
                <a:lumMod val="20000"/>
                <a:lumOff val="80000"/>
              </a:schemeClr>
            </a:solidFill>
          </a:endParaRPr>
        </a:p>
      </xdr:txBody>
    </xdr:sp>
    <xdr:clientData/>
  </xdr:twoCellAnchor>
  <xdr:twoCellAnchor>
    <xdr:from>
      <xdr:col>1</xdr:col>
      <xdr:colOff>49685</xdr:colOff>
      <xdr:row>15</xdr:row>
      <xdr:rowOff>10694</xdr:rowOff>
    </xdr:from>
    <xdr:to>
      <xdr:col>1</xdr:col>
      <xdr:colOff>232565</xdr:colOff>
      <xdr:row>16</xdr:row>
      <xdr:rowOff>1961</xdr:rowOff>
    </xdr:to>
    <xdr:sp macro="" textlink="">
      <xdr:nvSpPr>
        <xdr:cNvPr id="21" name="Oval 20">
          <a:extLst>
            <a:ext uri="{FF2B5EF4-FFF2-40B4-BE49-F238E27FC236}">
              <a16:creationId xmlns:a16="http://schemas.microsoft.com/office/drawing/2014/main" id="{A3FEA967-6113-4A07-94C8-388C82DA9281}"/>
            </a:ext>
          </a:extLst>
        </xdr:cNvPr>
        <xdr:cNvSpPr/>
      </xdr:nvSpPr>
      <xdr:spPr>
        <a:xfrm>
          <a:off x="659285" y="2753894"/>
          <a:ext cx="182880" cy="174147"/>
        </a:xfrm>
        <a:prstGeom prst="ellipse">
          <a:avLst/>
        </a:prstGeom>
        <a:solidFill>
          <a:schemeClr val="tx1"/>
        </a:solidFill>
        <a:ln>
          <a:solidFill>
            <a:srgbClr val="BD8CF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140839</xdr:colOff>
      <xdr:row>5</xdr:row>
      <xdr:rowOff>31328</xdr:rowOff>
    </xdr:from>
    <xdr:to>
      <xdr:col>4</xdr:col>
      <xdr:colOff>261445</xdr:colOff>
      <xdr:row>12</xdr:row>
      <xdr:rowOff>51403</xdr:rowOff>
    </xdr:to>
    <mc:AlternateContent xmlns:mc="http://schemas.openxmlformats.org/markup-compatibility/2006" xmlns:a14="http://schemas.microsoft.com/office/drawing/2010/main">
      <mc:Choice Requires="a14">
        <xdr:graphicFrame macro="">
          <xdr:nvGraphicFramePr>
            <xdr:cNvPr id="33" name="Date (Year) 4">
              <a:extLst>
                <a:ext uri="{FF2B5EF4-FFF2-40B4-BE49-F238E27FC236}">
                  <a16:creationId xmlns:a16="http://schemas.microsoft.com/office/drawing/2014/main" id="{48C61171-335E-4116-9184-FD615B580AE2}"/>
                </a:ext>
              </a:extLst>
            </xdr:cNvPr>
            <xdr:cNvGraphicFramePr/>
          </xdr:nvGraphicFramePr>
          <xdr:xfrm>
            <a:off x="0" y="0"/>
            <a:ext cx="0" cy="0"/>
          </xdr:xfrm>
          <a:graphic>
            <a:graphicData uri="http://schemas.microsoft.com/office/drawing/2010/slicer">
              <sle:slicer xmlns:sle="http://schemas.microsoft.com/office/drawing/2010/slicer" name="Date (Year) 4"/>
            </a:graphicData>
          </a:graphic>
        </xdr:graphicFrame>
      </mc:Choice>
      <mc:Fallback xmlns="">
        <xdr:sp macro="" textlink="">
          <xdr:nvSpPr>
            <xdr:cNvPr id="0" name=""/>
            <xdr:cNvSpPr>
              <a:spLocks noTextEdit="1"/>
            </xdr:cNvSpPr>
          </xdr:nvSpPr>
          <xdr:spPr>
            <a:xfrm>
              <a:off x="1969639" y="945728"/>
              <a:ext cx="730206" cy="1300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48878</xdr:colOff>
      <xdr:row>16</xdr:row>
      <xdr:rowOff>104646</xdr:rowOff>
    </xdr:from>
    <xdr:to>
      <xdr:col>1</xdr:col>
      <xdr:colOff>231758</xdr:colOff>
      <xdr:row>17</xdr:row>
      <xdr:rowOff>101684</xdr:rowOff>
    </xdr:to>
    <xdr:sp macro="" textlink="">
      <xdr:nvSpPr>
        <xdr:cNvPr id="22" name="Oval 21">
          <a:extLst>
            <a:ext uri="{FF2B5EF4-FFF2-40B4-BE49-F238E27FC236}">
              <a16:creationId xmlns:a16="http://schemas.microsoft.com/office/drawing/2014/main" id="{329292FD-F558-4125-977D-4D52AFAF690B}"/>
            </a:ext>
          </a:extLst>
        </xdr:cNvPr>
        <xdr:cNvSpPr/>
      </xdr:nvSpPr>
      <xdr:spPr>
        <a:xfrm>
          <a:off x="658478" y="3030726"/>
          <a:ext cx="182880" cy="179918"/>
        </a:xfrm>
        <a:prstGeom prst="ellipse">
          <a:avLst/>
        </a:prstGeom>
        <a:solidFill>
          <a:schemeClr val="tx1"/>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5</xdr:col>
      <xdr:colOff>131180</xdr:colOff>
      <xdr:row>2</xdr:row>
      <xdr:rowOff>30480</xdr:rowOff>
    </xdr:from>
    <xdr:to>
      <xdr:col>12</xdr:col>
      <xdr:colOff>189092</xdr:colOff>
      <xdr:row>11</xdr:row>
      <xdr:rowOff>30480</xdr:rowOff>
    </xdr:to>
    <xdr:graphicFrame macro="">
      <xdr:nvGraphicFramePr>
        <xdr:cNvPr id="35" name="Chart 34">
          <a:extLst>
            <a:ext uri="{FF2B5EF4-FFF2-40B4-BE49-F238E27FC236}">
              <a16:creationId xmlns:a16="http://schemas.microsoft.com/office/drawing/2014/main" id="{6941C623-876D-4133-87ED-0A6060031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390260</xdr:colOff>
      <xdr:row>13</xdr:row>
      <xdr:rowOff>106309</xdr:rowOff>
    </xdr:from>
    <xdr:to>
      <xdr:col>14</xdr:col>
      <xdr:colOff>280532</xdr:colOff>
      <xdr:row>26</xdr:row>
      <xdr:rowOff>60451</xdr:rowOff>
    </xdr:to>
    <xdr:graphicFrame macro="">
      <xdr:nvGraphicFramePr>
        <xdr:cNvPr id="36" name="Chart 35">
          <a:extLst>
            <a:ext uri="{FF2B5EF4-FFF2-40B4-BE49-F238E27FC236}">
              <a16:creationId xmlns:a16="http://schemas.microsoft.com/office/drawing/2014/main" id="{6C1C4078-FF4C-41F4-9094-BC936201A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100700</xdr:colOff>
      <xdr:row>14</xdr:row>
      <xdr:rowOff>147446</xdr:rowOff>
    </xdr:from>
    <xdr:to>
      <xdr:col>8</xdr:col>
      <xdr:colOff>588380</xdr:colOff>
      <xdr:row>25</xdr:row>
      <xdr:rowOff>19431</xdr:rowOff>
    </xdr:to>
    <xdr:graphicFrame macro="">
      <xdr:nvGraphicFramePr>
        <xdr:cNvPr id="37" name="Chart 36">
          <a:extLst>
            <a:ext uri="{FF2B5EF4-FFF2-40B4-BE49-F238E27FC236}">
              <a16:creationId xmlns:a16="http://schemas.microsoft.com/office/drawing/2014/main" id="{0C1173AC-348C-49C3-8641-BC586A68A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535040</xdr:colOff>
      <xdr:row>13</xdr:row>
      <xdr:rowOff>129540</xdr:rowOff>
    </xdr:from>
    <xdr:to>
      <xdr:col>20</xdr:col>
      <xdr:colOff>16880</xdr:colOff>
      <xdr:row>26</xdr:row>
      <xdr:rowOff>19812</xdr:rowOff>
    </xdr:to>
    <mc:AlternateContent xmlns:mc="http://schemas.openxmlformats.org/markup-compatibility/2006">
      <mc:Choice xmlns:cx6="http://schemas.microsoft.com/office/drawing/2016/5/12/chartex" Requires="cx6">
        <xdr:graphicFrame macro="">
          <xdr:nvGraphicFramePr>
            <xdr:cNvPr id="39" name="Chart 38">
              <a:extLst>
                <a:ext uri="{FF2B5EF4-FFF2-40B4-BE49-F238E27FC236}">
                  <a16:creationId xmlns:a16="http://schemas.microsoft.com/office/drawing/2014/main" id="{7E46E536-367B-4043-B2AC-BDE7D1FBF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59840" y="2506980"/>
              <a:ext cx="3749040" cy="22677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46123</xdr:colOff>
      <xdr:row>9</xdr:row>
      <xdr:rowOff>125952</xdr:rowOff>
    </xdr:from>
    <xdr:to>
      <xdr:col>23</xdr:col>
      <xdr:colOff>46324</xdr:colOff>
      <xdr:row>19</xdr:row>
      <xdr:rowOff>124834</xdr:rowOff>
    </xdr:to>
    <xdr:graphicFrame macro="">
      <xdr:nvGraphicFramePr>
        <xdr:cNvPr id="42" name="Chart 41">
          <a:extLst>
            <a:ext uri="{FF2B5EF4-FFF2-40B4-BE49-F238E27FC236}">
              <a16:creationId xmlns:a16="http://schemas.microsoft.com/office/drawing/2014/main" id="{177802EF-BA3B-492F-8314-F60410808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545702</xdr:colOff>
      <xdr:row>12</xdr:row>
      <xdr:rowOff>90255</xdr:rowOff>
    </xdr:from>
    <xdr:to>
      <xdr:col>22</xdr:col>
      <xdr:colOff>151117</xdr:colOff>
      <xdr:row>16</xdr:row>
      <xdr:rowOff>167087</xdr:rowOff>
    </xdr:to>
    <xdr:sp macro="" textlink="">
      <xdr:nvSpPr>
        <xdr:cNvPr id="43" name="Oval 42">
          <a:extLst>
            <a:ext uri="{FF2B5EF4-FFF2-40B4-BE49-F238E27FC236}">
              <a16:creationId xmlns:a16="http://schemas.microsoft.com/office/drawing/2014/main" id="{4C4ECDC2-60DB-48B9-A5FE-3FA3F21B5E42}"/>
            </a:ext>
          </a:extLst>
        </xdr:cNvPr>
        <xdr:cNvSpPr/>
      </xdr:nvSpPr>
      <xdr:spPr>
        <a:xfrm>
          <a:off x="12707672" y="2297427"/>
          <a:ext cx="821612" cy="812557"/>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21</xdr:col>
      <xdr:colOff>76198</xdr:colOff>
      <xdr:row>13</xdr:row>
      <xdr:rowOff>100362</xdr:rowOff>
    </xdr:from>
    <xdr:to>
      <xdr:col>22</xdr:col>
      <xdr:colOff>76198</xdr:colOff>
      <xdr:row>15</xdr:row>
      <xdr:rowOff>100363</xdr:rowOff>
    </xdr:to>
    <xdr:sp macro="" textlink="Calculations!$CQ$71">
      <xdr:nvSpPr>
        <xdr:cNvPr id="14" name="TextBox 13">
          <a:extLst>
            <a:ext uri="{FF2B5EF4-FFF2-40B4-BE49-F238E27FC236}">
              <a16:creationId xmlns:a16="http://schemas.microsoft.com/office/drawing/2014/main" id="{83D0BEDF-ED1B-4C39-A9A6-739AB42DF3C6}"/>
            </a:ext>
          </a:extLst>
        </xdr:cNvPr>
        <xdr:cNvSpPr txBox="1"/>
      </xdr:nvSpPr>
      <xdr:spPr>
        <a:xfrm>
          <a:off x="12846267" y="2491465"/>
          <a:ext cx="608098" cy="36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DBC690-E5EE-453D-BE12-B63632EDB242}" type="TxLink">
            <a:rPr lang="en-US" sz="1800" b="0" i="0" u="none" strike="noStrike">
              <a:solidFill>
                <a:schemeClr val="bg1"/>
              </a:solidFill>
              <a:latin typeface="Aptos Narrow"/>
            </a:rPr>
            <a:pPr/>
            <a:t>88%</a:t>
          </a:fld>
          <a:endParaRPr lang="en-US" sz="18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0.24923</cdr:x>
      <cdr:y>0.25159</cdr:y>
    </cdr:from>
    <cdr:to>
      <cdr:x>0.75265</cdr:x>
      <cdr:y>0.74873</cdr:y>
    </cdr:to>
    <cdr:sp macro="" textlink="">
      <cdr:nvSpPr>
        <cdr:cNvPr id="2" name="Oval 1">
          <a:extLst xmlns:a="http://schemas.openxmlformats.org/drawingml/2006/main">
            <a:ext uri="{FF2B5EF4-FFF2-40B4-BE49-F238E27FC236}">
              <a16:creationId xmlns:a16="http://schemas.microsoft.com/office/drawing/2014/main" id="{EBA05748-0585-79E4-756C-F7D0282A9941}"/>
            </a:ext>
          </a:extLst>
        </cdr:cNvPr>
        <cdr:cNvSpPr/>
      </cdr:nvSpPr>
      <cdr:spPr>
        <a:xfrm xmlns:a="http://schemas.openxmlformats.org/drawingml/2006/main">
          <a:off x="455248" y="456180"/>
          <a:ext cx="919531" cy="901401"/>
        </a:xfrm>
        <a:prstGeom xmlns:a="http://schemas.openxmlformats.org/drawingml/2006/main" prst="ellipse">
          <a:avLst/>
        </a:prstGeom>
        <a:gradFill xmlns:a="http://schemas.openxmlformats.org/drawingml/2006/main">
          <a:gsLst>
            <a:gs pos="82000">
              <a:srgbClr val="7030A0"/>
            </a:gs>
            <a:gs pos="32000">
              <a:srgbClr val="002060"/>
            </a:gs>
          </a:gsLst>
          <a:lin ang="54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1640</xdr:colOff>
      <xdr:row>0</xdr:row>
      <xdr:rowOff>0</xdr:rowOff>
    </xdr:from>
    <xdr:to>
      <xdr:col>51</xdr:col>
      <xdr:colOff>556260</xdr:colOff>
      <xdr:row>115</xdr:row>
      <xdr:rowOff>7620</xdr:rowOff>
    </xdr:to>
    <xdr:sp macro="" textlink="">
      <xdr:nvSpPr>
        <xdr:cNvPr id="3" name="Rectangle 2">
          <a:extLst>
            <a:ext uri="{FF2B5EF4-FFF2-40B4-BE49-F238E27FC236}">
              <a16:creationId xmlns:a16="http://schemas.microsoft.com/office/drawing/2014/main" id="{9C6A407B-6AAE-CCBF-002A-15E3D0933DA2}"/>
            </a:ext>
          </a:extLst>
        </xdr:cNvPr>
        <xdr:cNvSpPr/>
      </xdr:nvSpPr>
      <xdr:spPr>
        <a:xfrm>
          <a:off x="1640" y="0"/>
          <a:ext cx="31644220" cy="210388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3</xdr:col>
      <xdr:colOff>480060</xdr:colOff>
      <xdr:row>13</xdr:row>
      <xdr:rowOff>114300</xdr:rowOff>
    </xdr:from>
    <xdr:to>
      <xdr:col>9</xdr:col>
      <xdr:colOff>182880</xdr:colOff>
      <xdr:row>26</xdr:row>
      <xdr:rowOff>22860</xdr:rowOff>
    </xdr:to>
    <xdr:sp macro="" textlink="">
      <xdr:nvSpPr>
        <xdr:cNvPr id="11" name="Rectangle: Rounded Corners 10">
          <a:extLst>
            <a:ext uri="{FF2B5EF4-FFF2-40B4-BE49-F238E27FC236}">
              <a16:creationId xmlns:a16="http://schemas.microsoft.com/office/drawing/2014/main" id="{80323547-DD8E-74EE-7478-B5EA5E0CB088}"/>
            </a:ext>
          </a:extLst>
        </xdr:cNvPr>
        <xdr:cNvSpPr/>
      </xdr:nvSpPr>
      <xdr:spPr>
        <a:xfrm>
          <a:off x="2308860" y="2491740"/>
          <a:ext cx="3360420" cy="228600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495300</xdr:colOff>
      <xdr:row>13</xdr:row>
      <xdr:rowOff>131936</xdr:rowOff>
    </xdr:from>
    <xdr:to>
      <xdr:col>19</xdr:col>
      <xdr:colOff>586740</xdr:colOff>
      <xdr:row>26</xdr:row>
      <xdr:rowOff>22860</xdr:rowOff>
    </xdr:to>
    <xdr:sp macro="" textlink="">
      <xdr:nvSpPr>
        <xdr:cNvPr id="18" name="Rectangle: Rounded Corners 17">
          <a:extLst>
            <a:ext uri="{FF2B5EF4-FFF2-40B4-BE49-F238E27FC236}">
              <a16:creationId xmlns:a16="http://schemas.microsoft.com/office/drawing/2014/main" id="{408730F4-ACB2-48F3-8D5B-6AA9CF0AA9D5}"/>
            </a:ext>
          </a:extLst>
        </xdr:cNvPr>
        <xdr:cNvSpPr/>
      </xdr:nvSpPr>
      <xdr:spPr>
        <a:xfrm>
          <a:off x="8420100" y="2509376"/>
          <a:ext cx="3749040" cy="2268364"/>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129540</xdr:colOff>
      <xdr:row>0</xdr:row>
      <xdr:rowOff>137160</xdr:rowOff>
    </xdr:from>
    <xdr:to>
      <xdr:col>3</xdr:col>
      <xdr:colOff>304800</xdr:colOff>
      <xdr:row>26</xdr:row>
      <xdr:rowOff>99059</xdr:rowOff>
    </xdr:to>
    <xdr:sp macro="" textlink="">
      <xdr:nvSpPr>
        <xdr:cNvPr id="20" name="Rectangle: Rounded Corners 19">
          <a:extLst>
            <a:ext uri="{FF2B5EF4-FFF2-40B4-BE49-F238E27FC236}">
              <a16:creationId xmlns:a16="http://schemas.microsoft.com/office/drawing/2014/main" id="{08855E80-0AA5-4F2C-BCC3-B88156F56563}"/>
            </a:ext>
          </a:extLst>
        </xdr:cNvPr>
        <xdr:cNvSpPr/>
      </xdr:nvSpPr>
      <xdr:spPr>
        <a:xfrm>
          <a:off x="129540" y="137160"/>
          <a:ext cx="2004060" cy="4716779"/>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601980</xdr:colOff>
      <xdr:row>4</xdr:row>
      <xdr:rowOff>83820</xdr:rowOff>
    </xdr:from>
    <xdr:to>
      <xdr:col>4</xdr:col>
      <xdr:colOff>281940</xdr:colOff>
      <xdr:row>12</xdr:row>
      <xdr:rowOff>137160</xdr:rowOff>
    </xdr:to>
    <xdr:sp macro="" textlink="">
      <xdr:nvSpPr>
        <xdr:cNvPr id="24" name="Rectangle: Rounded Corners 23">
          <a:extLst>
            <a:ext uri="{FF2B5EF4-FFF2-40B4-BE49-F238E27FC236}">
              <a16:creationId xmlns:a16="http://schemas.microsoft.com/office/drawing/2014/main" id="{AFE56E68-5DF7-49A1-BDDA-C1BFA93E6F1F}"/>
            </a:ext>
          </a:extLst>
        </xdr:cNvPr>
        <xdr:cNvSpPr/>
      </xdr:nvSpPr>
      <xdr:spPr>
        <a:xfrm>
          <a:off x="1821180" y="815340"/>
          <a:ext cx="899160" cy="15163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281940</xdr:colOff>
      <xdr:row>13</xdr:row>
      <xdr:rowOff>156210</xdr:rowOff>
    </xdr:from>
    <xdr:to>
      <xdr:col>13</xdr:col>
      <xdr:colOff>396240</xdr:colOff>
      <xdr:row>26</xdr:row>
      <xdr:rowOff>64770</xdr:rowOff>
    </xdr:to>
    <xdr:sp macro="" textlink="">
      <xdr:nvSpPr>
        <xdr:cNvPr id="42" name="Rectangle: Rounded Corners 41">
          <a:extLst>
            <a:ext uri="{FF2B5EF4-FFF2-40B4-BE49-F238E27FC236}">
              <a16:creationId xmlns:a16="http://schemas.microsoft.com/office/drawing/2014/main" id="{C385BC1C-B65D-43D5-82BF-C1DEC9B494E2}"/>
            </a:ext>
          </a:extLst>
        </xdr:cNvPr>
        <xdr:cNvSpPr/>
      </xdr:nvSpPr>
      <xdr:spPr>
        <a:xfrm>
          <a:off x="5768340" y="2533650"/>
          <a:ext cx="2552700" cy="228600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163830</xdr:colOff>
      <xdr:row>0</xdr:row>
      <xdr:rowOff>175260</xdr:rowOff>
    </xdr:from>
    <xdr:to>
      <xdr:col>22</xdr:col>
      <xdr:colOff>518160</xdr:colOff>
      <xdr:row>4</xdr:row>
      <xdr:rowOff>45720</xdr:rowOff>
    </xdr:to>
    <xdr:sp macro="" textlink="Calculations!AH32">
      <xdr:nvSpPr>
        <xdr:cNvPr id="45" name="Rectangle: Rounded Corners 44">
          <a:extLst>
            <a:ext uri="{FF2B5EF4-FFF2-40B4-BE49-F238E27FC236}">
              <a16:creationId xmlns:a16="http://schemas.microsoft.com/office/drawing/2014/main" id="{C0465E54-17CC-4B29-A3AA-D68F8D8DE441}"/>
            </a:ext>
          </a:extLst>
        </xdr:cNvPr>
        <xdr:cNvSpPr/>
      </xdr:nvSpPr>
      <xdr:spPr>
        <a:xfrm>
          <a:off x="12355830" y="17526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4217C42-E418-423C-B0F5-F065C15DB4AF}" type="TxLink">
            <a:rPr lang="en-US" sz="1200" b="0" i="0" u="none" strike="noStrike">
              <a:solidFill>
                <a:schemeClr val="bg1"/>
              </a:solidFill>
              <a:latin typeface="Aptos Narrow"/>
              <a:ea typeface="+mn-ea"/>
              <a:cs typeface="+mn-cs"/>
            </a:rPr>
            <a:pPr marL="0" indent="0" algn="ctr"/>
            <a:t>Total cost         $4,695,010.05</a:t>
          </a:fld>
          <a:endParaRPr lang="en-US" sz="1200">
            <a:solidFill>
              <a:schemeClr val="bg1"/>
            </a:solidFill>
            <a:latin typeface="+mn-lt"/>
            <a:ea typeface="+mn-ea"/>
            <a:cs typeface="+mn-cs"/>
          </a:endParaRPr>
        </a:p>
      </xdr:txBody>
    </xdr:sp>
    <xdr:clientData/>
  </xdr:twoCellAnchor>
  <xdr:twoCellAnchor>
    <xdr:from>
      <xdr:col>12</xdr:col>
      <xdr:colOff>404680</xdr:colOff>
      <xdr:row>1</xdr:row>
      <xdr:rowOff>65860</xdr:rowOff>
    </xdr:from>
    <xdr:to>
      <xdr:col>19</xdr:col>
      <xdr:colOff>518980</xdr:colOff>
      <xdr:row>12</xdr:row>
      <xdr:rowOff>12520</xdr:rowOff>
    </xdr:to>
    <xdr:sp macro="" textlink="">
      <xdr:nvSpPr>
        <xdr:cNvPr id="47" name="Rectangle: Rounded Corners 46">
          <a:extLst>
            <a:ext uri="{FF2B5EF4-FFF2-40B4-BE49-F238E27FC236}">
              <a16:creationId xmlns:a16="http://schemas.microsoft.com/office/drawing/2014/main" id="{032A50FD-8E12-4518-8E12-6C50061BE815}"/>
            </a:ext>
          </a:extLst>
        </xdr:cNvPr>
        <xdr:cNvSpPr/>
      </xdr:nvSpPr>
      <xdr:spPr>
        <a:xfrm>
          <a:off x="7719880" y="248740"/>
          <a:ext cx="4381500" cy="195834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99060</xdr:colOff>
      <xdr:row>14</xdr:row>
      <xdr:rowOff>144781</xdr:rowOff>
    </xdr:from>
    <xdr:to>
      <xdr:col>8</xdr:col>
      <xdr:colOff>586740</xdr:colOff>
      <xdr:row>25</xdr:row>
      <xdr:rowOff>15240</xdr:rowOff>
    </xdr:to>
    <xdr:graphicFrame macro="">
      <xdr:nvGraphicFramePr>
        <xdr:cNvPr id="48" name="Chart 47">
          <a:extLst>
            <a:ext uri="{FF2B5EF4-FFF2-40B4-BE49-F238E27FC236}">
              <a16:creationId xmlns:a16="http://schemas.microsoft.com/office/drawing/2014/main" id="{022205B6-8DE2-440C-8030-62BD2202F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533400</xdr:colOff>
      <xdr:row>13</xdr:row>
      <xdr:rowOff>114300</xdr:rowOff>
    </xdr:from>
    <xdr:to>
      <xdr:col>20</xdr:col>
      <xdr:colOff>60178</xdr:colOff>
      <xdr:row>26</xdr:row>
      <xdr:rowOff>36249</xdr:rowOff>
    </xdr:to>
    <mc:AlternateContent xmlns:mc="http://schemas.openxmlformats.org/markup-compatibility/2006">
      <mc:Choice xmlns:cx6="http://schemas.microsoft.com/office/drawing/2016/5/12/chartex" Requires="cx6">
        <xdr:graphicFrame macro="">
          <xdr:nvGraphicFramePr>
            <xdr:cNvPr id="50" name="Chart 49">
              <a:extLst>
                <a:ext uri="{FF2B5EF4-FFF2-40B4-BE49-F238E27FC236}">
                  <a16:creationId xmlns:a16="http://schemas.microsoft.com/office/drawing/2014/main" id="{2054F70E-FB27-4E50-B0F6-9F444B6385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58200" y="2491740"/>
              <a:ext cx="3793978" cy="22993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556260</xdr:colOff>
      <xdr:row>1</xdr:row>
      <xdr:rowOff>152400</xdr:rowOff>
    </xdr:from>
    <xdr:to>
      <xdr:col>19</xdr:col>
      <xdr:colOff>228600</xdr:colOff>
      <xdr:row>11</xdr:row>
      <xdr:rowOff>91440</xdr:rowOff>
    </xdr:to>
    <xdr:graphicFrame macro="">
      <xdr:nvGraphicFramePr>
        <xdr:cNvPr id="55" name="Chart 54">
          <a:extLst>
            <a:ext uri="{FF2B5EF4-FFF2-40B4-BE49-F238E27FC236}">
              <a16:creationId xmlns:a16="http://schemas.microsoft.com/office/drawing/2014/main" id="{1DB27A15-0D2C-4A11-8ED3-3B9AD11C7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36934</xdr:colOff>
      <xdr:row>9</xdr:row>
      <xdr:rowOff>121499</xdr:rowOff>
    </xdr:from>
    <xdr:to>
      <xdr:col>23</xdr:col>
      <xdr:colOff>36935</xdr:colOff>
      <xdr:row>19</xdr:row>
      <xdr:rowOff>121500</xdr:rowOff>
    </xdr:to>
    <xdr:graphicFrame macro="">
      <xdr:nvGraphicFramePr>
        <xdr:cNvPr id="59" name="Chart 58">
          <a:extLst>
            <a:ext uri="{FF2B5EF4-FFF2-40B4-BE49-F238E27FC236}">
              <a16:creationId xmlns:a16="http://schemas.microsoft.com/office/drawing/2014/main" id="{3D7B0424-E532-4503-B370-F6805E917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49280</xdr:colOff>
      <xdr:row>13</xdr:row>
      <xdr:rowOff>126851</xdr:rowOff>
    </xdr:from>
    <xdr:to>
      <xdr:col>22</xdr:col>
      <xdr:colOff>49280</xdr:colOff>
      <xdr:row>15</xdr:row>
      <xdr:rowOff>126851</xdr:rowOff>
    </xdr:to>
    <xdr:sp macro="" textlink="Calculations!$AH$66">
      <xdr:nvSpPr>
        <xdr:cNvPr id="61" name="TextBox 60">
          <a:extLst>
            <a:ext uri="{FF2B5EF4-FFF2-40B4-BE49-F238E27FC236}">
              <a16:creationId xmlns:a16="http://schemas.microsoft.com/office/drawing/2014/main" id="{8FD3B7BE-8D3B-646E-31AD-D786C16CB174}"/>
            </a:ext>
          </a:extLst>
        </xdr:cNvPr>
        <xdr:cNvSpPr txBox="1"/>
      </xdr:nvSpPr>
      <xdr:spPr>
        <a:xfrm>
          <a:off x="12850880" y="2504291"/>
          <a:ext cx="6096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31F0D2-1A18-4346-BE27-A29467CACCB4}" type="TxLink">
            <a:rPr lang="en-US" sz="1800" b="0" i="0" u="none" strike="noStrike">
              <a:solidFill>
                <a:schemeClr val="bg1"/>
              </a:solidFill>
              <a:latin typeface="Aptos Narrow"/>
            </a:rPr>
            <a:pPr/>
            <a:t>65%</a:t>
          </a:fld>
          <a:endParaRPr lang="en-US" sz="1800">
            <a:solidFill>
              <a:schemeClr val="bg1"/>
            </a:solidFill>
          </a:endParaRPr>
        </a:p>
      </xdr:txBody>
    </xdr:sp>
    <xdr:clientData/>
  </xdr:twoCellAnchor>
  <xdr:twoCellAnchor>
    <xdr:from>
      <xdr:col>20</xdr:col>
      <xdr:colOff>220829</xdr:colOff>
      <xdr:row>9</xdr:row>
      <xdr:rowOff>4883</xdr:rowOff>
    </xdr:from>
    <xdr:to>
      <xdr:col>23</xdr:col>
      <xdr:colOff>176347</xdr:colOff>
      <xdr:row>10</xdr:row>
      <xdr:rowOff>125705</xdr:rowOff>
    </xdr:to>
    <xdr:sp macro="" textlink="">
      <xdr:nvSpPr>
        <xdr:cNvPr id="62" name="TextBox 61">
          <a:extLst>
            <a:ext uri="{FF2B5EF4-FFF2-40B4-BE49-F238E27FC236}">
              <a16:creationId xmlns:a16="http://schemas.microsoft.com/office/drawing/2014/main" id="{D7D48CFE-1C82-E25F-3C5C-2E59319BD919}"/>
            </a:ext>
          </a:extLst>
        </xdr:cNvPr>
        <xdr:cNvSpPr txBox="1"/>
      </xdr:nvSpPr>
      <xdr:spPr>
        <a:xfrm>
          <a:off x="12412829" y="1650803"/>
          <a:ext cx="1784318" cy="30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gradFill>
                <a:gsLst>
                  <a:gs pos="100000">
                    <a:srgbClr val="CBBDFF"/>
                  </a:gs>
                  <a:gs pos="0">
                    <a:srgbClr val="673FFF"/>
                  </a:gs>
                </a:gsLst>
                <a:lin ang="5400000" scaled="0"/>
              </a:gradFill>
              <a:latin typeface="Aptos Narrow"/>
              <a:ea typeface="+mn-ea"/>
              <a:cs typeface="+mn-cs"/>
            </a:rPr>
            <a:t>Cost</a:t>
          </a:r>
          <a:r>
            <a:rPr lang="en-US" sz="1400" b="1" cap="none" spc="0">
              <a:ln>
                <a:noFill/>
              </a:ln>
              <a:solidFill>
                <a:schemeClr val="bg1"/>
              </a:solidFill>
              <a:effectLst/>
              <a:latin typeface="Arial" panose="020B0604020202020204" pitchFamily="34" charset="0"/>
              <a:cs typeface="Arial" panose="020B0604020202020204" pitchFamily="34" charset="0"/>
            </a:rPr>
            <a:t> </a:t>
          </a:r>
          <a:r>
            <a:rPr lang="en-US" sz="1400" b="0" i="0" u="none" strike="noStrike">
              <a:gradFill>
                <a:gsLst>
                  <a:gs pos="100000">
                    <a:srgbClr val="CBBDFF"/>
                  </a:gs>
                  <a:gs pos="0">
                    <a:srgbClr val="673FFF"/>
                  </a:gs>
                </a:gsLst>
                <a:lin ang="5400000" scaled="0"/>
              </a:gradFill>
              <a:latin typeface="Aptos Narrow"/>
              <a:ea typeface="+mn-ea"/>
              <a:cs typeface="+mn-cs"/>
            </a:rPr>
            <a:t>Contribution</a:t>
          </a:r>
        </a:p>
        <a:p>
          <a:r>
            <a:rPr lang="ar-EG" sz="1400" b="0" i="0" u="none" strike="noStrike">
              <a:gradFill>
                <a:gsLst>
                  <a:gs pos="100000">
                    <a:srgbClr val="CBBDFF"/>
                  </a:gs>
                  <a:gs pos="0">
                    <a:srgbClr val="673FFF"/>
                  </a:gs>
                </a:gsLst>
                <a:lin ang="5400000" scaled="0"/>
              </a:gradFill>
              <a:latin typeface="Aptos Narrow"/>
              <a:ea typeface="+mn-ea"/>
              <a:cs typeface="+mn-cs"/>
            </a:rPr>
            <a:t> </a:t>
          </a:r>
          <a:r>
            <a:rPr lang="en-US" sz="1400" b="1" cap="none" spc="0">
              <a:ln>
                <a:noFill/>
              </a:ln>
              <a:solidFill>
                <a:schemeClr val="bg1"/>
              </a:solidFill>
              <a:effectLst/>
              <a:latin typeface="Arial" panose="020B0604020202020204" pitchFamily="34" charset="0"/>
              <a:cs typeface="Arial" panose="020B0604020202020204" pitchFamily="34" charset="0"/>
            </a:rPr>
            <a:t> </a:t>
          </a:r>
        </a:p>
      </xdr:txBody>
    </xdr:sp>
    <xdr:clientData/>
  </xdr:twoCellAnchor>
  <xdr:twoCellAnchor editAs="oneCell">
    <xdr:from>
      <xdr:col>3</xdr:col>
      <xdr:colOff>137160</xdr:colOff>
      <xdr:row>5</xdr:row>
      <xdr:rowOff>30014</xdr:rowOff>
    </xdr:from>
    <xdr:to>
      <xdr:col>4</xdr:col>
      <xdr:colOff>259080</xdr:colOff>
      <xdr:row>12</xdr:row>
      <xdr:rowOff>45720</xdr:rowOff>
    </xdr:to>
    <mc:AlternateContent xmlns:mc="http://schemas.openxmlformats.org/markup-compatibility/2006" xmlns:a14="http://schemas.microsoft.com/office/drawing/2010/main">
      <mc:Choice Requires="a14">
        <xdr:graphicFrame macro="">
          <xdr:nvGraphicFramePr>
            <xdr:cNvPr id="72" name="Date (Year) 2">
              <a:extLst>
                <a:ext uri="{FF2B5EF4-FFF2-40B4-BE49-F238E27FC236}">
                  <a16:creationId xmlns:a16="http://schemas.microsoft.com/office/drawing/2014/main" id="{59F26E9D-492E-4A4A-B70C-6F4E2947E5E1}"/>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1965960" y="944414"/>
              <a:ext cx="731520" cy="1295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563880</xdr:colOff>
      <xdr:row>1</xdr:row>
      <xdr:rowOff>65860</xdr:rowOff>
    </xdr:from>
    <xdr:to>
      <xdr:col>12</xdr:col>
      <xdr:colOff>190500</xdr:colOff>
      <xdr:row>12</xdr:row>
      <xdr:rowOff>22860</xdr:rowOff>
    </xdr:to>
    <xdr:sp macro="" textlink="">
      <xdr:nvSpPr>
        <xdr:cNvPr id="73" name="Rectangle: Rounded Corners 72">
          <a:extLst>
            <a:ext uri="{FF2B5EF4-FFF2-40B4-BE49-F238E27FC236}">
              <a16:creationId xmlns:a16="http://schemas.microsoft.com/office/drawing/2014/main" id="{FBB7DB55-425E-747B-6240-55F12A4E7188}"/>
            </a:ext>
          </a:extLst>
        </xdr:cNvPr>
        <xdr:cNvSpPr/>
      </xdr:nvSpPr>
      <xdr:spPr>
        <a:xfrm>
          <a:off x="3002280" y="248740"/>
          <a:ext cx="4503420" cy="19686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129540</xdr:colOff>
      <xdr:row>2</xdr:row>
      <xdr:rowOff>30481</xdr:rowOff>
    </xdr:from>
    <xdr:to>
      <xdr:col>12</xdr:col>
      <xdr:colOff>190501</xdr:colOff>
      <xdr:row>11</xdr:row>
      <xdr:rowOff>30481</xdr:rowOff>
    </xdr:to>
    <xdr:graphicFrame macro="">
      <xdr:nvGraphicFramePr>
        <xdr:cNvPr id="56" name="Chart 55">
          <a:extLst>
            <a:ext uri="{FF2B5EF4-FFF2-40B4-BE49-F238E27FC236}">
              <a16:creationId xmlns:a16="http://schemas.microsoft.com/office/drawing/2014/main" id="{12AB18AA-550D-4B59-B05F-AD1B1869C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161075</xdr:colOff>
      <xdr:row>12</xdr:row>
      <xdr:rowOff>155428</xdr:rowOff>
    </xdr:from>
    <xdr:to>
      <xdr:col>3</xdr:col>
      <xdr:colOff>183014</xdr:colOff>
      <xdr:row>18</xdr:row>
      <xdr:rowOff>45620</xdr:rowOff>
    </xdr:to>
    <mc:AlternateContent xmlns:mc="http://schemas.openxmlformats.org/markup-compatibility/2006" xmlns:a14="http://schemas.microsoft.com/office/drawing/2010/main">
      <mc:Choice Requires="a14">
        <xdr:graphicFrame macro="">
          <xdr:nvGraphicFramePr>
            <xdr:cNvPr id="69" name="Energy Type 2">
              <a:extLst>
                <a:ext uri="{FF2B5EF4-FFF2-40B4-BE49-F238E27FC236}">
                  <a16:creationId xmlns:a16="http://schemas.microsoft.com/office/drawing/2014/main" id="{E075D290-2FAC-4649-809B-721D77B712F0}"/>
                </a:ext>
              </a:extLst>
            </xdr:cNvPr>
            <xdr:cNvGraphicFramePr/>
          </xdr:nvGraphicFramePr>
          <xdr:xfrm>
            <a:off x="0" y="0"/>
            <a:ext cx="0" cy="0"/>
          </xdr:xfrm>
          <a:graphic>
            <a:graphicData uri="http://schemas.microsoft.com/office/drawing/2010/slicer">
              <sle:slicer xmlns:sle="http://schemas.microsoft.com/office/drawing/2010/slicer" name="Energy Type 2"/>
            </a:graphicData>
          </a:graphic>
        </xdr:graphicFrame>
      </mc:Choice>
      <mc:Fallback xmlns="">
        <xdr:sp macro="" textlink="">
          <xdr:nvSpPr>
            <xdr:cNvPr id="0" name=""/>
            <xdr:cNvSpPr>
              <a:spLocks noTextEdit="1"/>
            </xdr:cNvSpPr>
          </xdr:nvSpPr>
          <xdr:spPr>
            <a:xfrm>
              <a:off x="770675" y="2349988"/>
              <a:ext cx="1241139" cy="987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50112</xdr:colOff>
      <xdr:row>13</xdr:row>
      <xdr:rowOff>100058</xdr:rowOff>
    </xdr:from>
    <xdr:to>
      <xdr:col>1</xdr:col>
      <xdr:colOff>232992</xdr:colOff>
      <xdr:row>14</xdr:row>
      <xdr:rowOff>93363</xdr:rowOff>
    </xdr:to>
    <xdr:sp macro="" textlink="">
      <xdr:nvSpPr>
        <xdr:cNvPr id="66" name="Oval 65">
          <a:extLst>
            <a:ext uri="{FF2B5EF4-FFF2-40B4-BE49-F238E27FC236}">
              <a16:creationId xmlns:a16="http://schemas.microsoft.com/office/drawing/2014/main" id="{02E32F66-9441-4693-B350-F2714FA70214}"/>
            </a:ext>
          </a:extLst>
        </xdr:cNvPr>
        <xdr:cNvSpPr/>
      </xdr:nvSpPr>
      <xdr:spPr>
        <a:xfrm>
          <a:off x="659712" y="2477498"/>
          <a:ext cx="182880" cy="176185"/>
        </a:xfrm>
        <a:prstGeom prst="ellipse">
          <a:avLst/>
        </a:prstGeom>
        <a:solidFill>
          <a:schemeClr val="tx1"/>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accent5">
                <a:lumMod val="20000"/>
                <a:lumOff val="80000"/>
              </a:schemeClr>
            </a:solidFill>
          </a:endParaRPr>
        </a:p>
      </xdr:txBody>
    </xdr:sp>
    <xdr:clientData/>
  </xdr:twoCellAnchor>
  <xdr:twoCellAnchor>
    <xdr:from>
      <xdr:col>1</xdr:col>
      <xdr:colOff>49685</xdr:colOff>
      <xdr:row>15</xdr:row>
      <xdr:rowOff>10694</xdr:rowOff>
    </xdr:from>
    <xdr:to>
      <xdr:col>1</xdr:col>
      <xdr:colOff>232565</xdr:colOff>
      <xdr:row>16</xdr:row>
      <xdr:rowOff>1961</xdr:rowOff>
    </xdr:to>
    <xdr:sp macro="" textlink="">
      <xdr:nvSpPr>
        <xdr:cNvPr id="68" name="Oval 67">
          <a:extLst>
            <a:ext uri="{FF2B5EF4-FFF2-40B4-BE49-F238E27FC236}">
              <a16:creationId xmlns:a16="http://schemas.microsoft.com/office/drawing/2014/main" id="{36470B9D-2272-480A-9B38-3AA2C6F987AA}"/>
            </a:ext>
          </a:extLst>
        </xdr:cNvPr>
        <xdr:cNvSpPr/>
      </xdr:nvSpPr>
      <xdr:spPr>
        <a:xfrm>
          <a:off x="659285" y="2753894"/>
          <a:ext cx="182880" cy="174147"/>
        </a:xfrm>
        <a:prstGeom prst="ellipse">
          <a:avLst/>
        </a:prstGeom>
        <a:solidFill>
          <a:schemeClr val="tx1"/>
        </a:solidFill>
        <a:ln>
          <a:solidFill>
            <a:srgbClr val="BD8CF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48878</xdr:colOff>
      <xdr:row>16</xdr:row>
      <xdr:rowOff>104646</xdr:rowOff>
    </xdr:from>
    <xdr:to>
      <xdr:col>1</xdr:col>
      <xdr:colOff>231758</xdr:colOff>
      <xdr:row>17</xdr:row>
      <xdr:rowOff>101684</xdr:rowOff>
    </xdr:to>
    <xdr:sp macro="" textlink="">
      <xdr:nvSpPr>
        <xdr:cNvPr id="67" name="Oval 66">
          <a:extLst>
            <a:ext uri="{FF2B5EF4-FFF2-40B4-BE49-F238E27FC236}">
              <a16:creationId xmlns:a16="http://schemas.microsoft.com/office/drawing/2014/main" id="{B2AAD915-A41D-4F4D-AD0F-83882B95622A}"/>
            </a:ext>
          </a:extLst>
        </xdr:cNvPr>
        <xdr:cNvSpPr/>
      </xdr:nvSpPr>
      <xdr:spPr>
        <a:xfrm>
          <a:off x="658478" y="3030726"/>
          <a:ext cx="182880" cy="179918"/>
        </a:xfrm>
        <a:prstGeom prst="ellipse">
          <a:avLst/>
        </a:prstGeom>
        <a:solidFill>
          <a:schemeClr val="tx1"/>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0</xdr:col>
      <xdr:colOff>0</xdr:colOff>
      <xdr:row>2</xdr:row>
      <xdr:rowOff>15240</xdr:rowOff>
    </xdr:from>
    <xdr:to>
      <xdr:col>3</xdr:col>
      <xdr:colOff>399044</xdr:colOff>
      <xdr:row>10</xdr:row>
      <xdr:rowOff>144780</xdr:rowOff>
    </xdr:to>
    <xdr:sp macro="" textlink="">
      <xdr:nvSpPr>
        <xdr:cNvPr id="2" name="TextBox 1">
          <a:extLst>
            <a:ext uri="{FF2B5EF4-FFF2-40B4-BE49-F238E27FC236}">
              <a16:creationId xmlns:a16="http://schemas.microsoft.com/office/drawing/2014/main" id="{FC8C79CF-2FFB-7CCB-EF6D-739E09098EC2}"/>
            </a:ext>
          </a:extLst>
        </xdr:cNvPr>
        <xdr:cNvSpPr txBox="1"/>
      </xdr:nvSpPr>
      <xdr:spPr>
        <a:xfrm>
          <a:off x="0" y="381000"/>
          <a:ext cx="2227844" cy="1592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Energy</a:t>
          </a:r>
          <a:r>
            <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rPr>
            <a:t> </a:t>
          </a: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Consumption</a:t>
          </a:r>
          <a:r>
            <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rPr>
            <a:t> </a:t>
          </a: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Dashboard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ea typeface="+mn-ea"/>
              <a:cs typeface="Arial" panose="020B0604020202020204" pitchFamily="34" charset="0"/>
            </a:rPr>
            <a:t>Cost</a:t>
          </a:r>
          <a:endPar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endParaRPr>
        </a:p>
        <a:p>
          <a:endParaRPr lang="en-US" sz="2000" b="1" cap="none" spc="0">
            <a:ln w="12700">
              <a:solidFill>
                <a:schemeClr val="accent5"/>
              </a:solidFill>
              <a:prstDash val="solid"/>
            </a:ln>
            <a:pattFill prst="ltDnDiag">
              <a:fgClr>
                <a:schemeClr val="accent5">
                  <a:lumMod val="60000"/>
                  <a:lumOff val="40000"/>
                </a:schemeClr>
              </a:fgClr>
              <a:bgClr>
                <a:schemeClr val="bg1"/>
              </a:bgClr>
            </a:pattFill>
            <a:effectLst/>
            <a:latin typeface="Arial" panose="020B0604020202020204" pitchFamily="34" charset="0"/>
            <a:cs typeface="Arial" panose="020B0604020202020204" pitchFamily="34" charset="0"/>
          </a:endParaRPr>
        </a:p>
      </xdr:txBody>
    </xdr:sp>
    <xdr:clientData/>
  </xdr:twoCellAnchor>
  <xdr:twoCellAnchor>
    <xdr:from>
      <xdr:col>0</xdr:col>
      <xdr:colOff>304800</xdr:colOff>
      <xdr:row>20</xdr:row>
      <xdr:rowOff>152400</xdr:rowOff>
    </xdr:from>
    <xdr:to>
      <xdr:col>3</xdr:col>
      <xdr:colOff>22860</xdr:colOff>
      <xdr:row>24</xdr:row>
      <xdr:rowOff>91440</xdr:rowOff>
    </xdr:to>
    <xdr:sp macro="" textlink="">
      <xdr:nvSpPr>
        <xdr:cNvPr id="4" name="Rectangle: Rounded Corners 3">
          <a:hlinkClick xmlns:r="http://schemas.openxmlformats.org/officeDocument/2006/relationships" r:id="rId6"/>
          <a:extLst>
            <a:ext uri="{FF2B5EF4-FFF2-40B4-BE49-F238E27FC236}">
              <a16:creationId xmlns:a16="http://schemas.microsoft.com/office/drawing/2014/main" id="{2419DB25-87CB-05DF-CE41-D35F28CC7E9D}"/>
            </a:ext>
          </a:extLst>
        </xdr:cNvPr>
        <xdr:cNvSpPr/>
      </xdr:nvSpPr>
      <xdr:spPr>
        <a:xfrm>
          <a:off x="304800" y="3810000"/>
          <a:ext cx="1546860" cy="67056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US" sz="1100"/>
        </a:p>
      </xdr:txBody>
    </xdr:sp>
    <xdr:clientData/>
  </xdr:twoCellAnchor>
  <xdr:twoCellAnchor>
    <xdr:from>
      <xdr:col>0</xdr:col>
      <xdr:colOff>312420</xdr:colOff>
      <xdr:row>21</xdr:row>
      <xdr:rowOff>91440</xdr:rowOff>
    </xdr:from>
    <xdr:to>
      <xdr:col>3</xdr:col>
      <xdr:colOff>144780</xdr:colOff>
      <xdr:row>24</xdr:row>
      <xdr:rowOff>68580</xdr:rowOff>
    </xdr:to>
    <xdr:sp macro="" textlink="">
      <xdr:nvSpPr>
        <xdr:cNvPr id="5" name="TextBox 4">
          <a:hlinkClick xmlns:r="http://schemas.openxmlformats.org/officeDocument/2006/relationships" r:id="rId6"/>
          <a:extLst>
            <a:ext uri="{FF2B5EF4-FFF2-40B4-BE49-F238E27FC236}">
              <a16:creationId xmlns:a16="http://schemas.microsoft.com/office/drawing/2014/main" id="{BB4EEE8B-9B44-002F-717C-F8E8593FD407}"/>
            </a:ext>
          </a:extLst>
        </xdr:cNvPr>
        <xdr:cNvSpPr txBox="1"/>
      </xdr:nvSpPr>
      <xdr:spPr>
        <a:xfrm>
          <a:off x="312420" y="3931920"/>
          <a:ext cx="1661160" cy="52578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r>
            <a:rPr lang="en-US" sz="1800" b="0" i="0" u="none" strike="noStrike">
              <a:gradFill>
                <a:gsLst>
                  <a:gs pos="9000">
                    <a:srgbClr val="FFE202"/>
                  </a:gs>
                  <a:gs pos="100000">
                    <a:srgbClr val="FD447E"/>
                  </a:gs>
                </a:gsLst>
                <a:lin ang="5400000" scaled="1"/>
              </a:gradFill>
              <a:latin typeface="Aptos Narrow"/>
              <a:ea typeface="+mn-ea"/>
              <a:cs typeface="+mn-cs"/>
            </a:rPr>
            <a:t>Consumptions</a:t>
          </a:r>
        </a:p>
      </xdr:txBody>
    </xdr:sp>
    <xdr:clientData/>
  </xdr:twoCellAnchor>
  <xdr:twoCellAnchor>
    <xdr:from>
      <xdr:col>20</xdr:col>
      <xdr:colOff>163830</xdr:colOff>
      <xdr:row>19</xdr:row>
      <xdr:rowOff>30480</xdr:rowOff>
    </xdr:from>
    <xdr:to>
      <xdr:col>22</xdr:col>
      <xdr:colOff>518160</xdr:colOff>
      <xdr:row>22</xdr:row>
      <xdr:rowOff>83820</xdr:rowOff>
    </xdr:to>
    <xdr:sp macro="" textlink="Calculations!AH39">
      <xdr:nvSpPr>
        <xdr:cNvPr id="6" name="Rectangle: Rounded Corners 5">
          <a:extLst>
            <a:ext uri="{FF2B5EF4-FFF2-40B4-BE49-F238E27FC236}">
              <a16:creationId xmlns:a16="http://schemas.microsoft.com/office/drawing/2014/main" id="{92C34DA1-1332-4A1E-8F11-EED2969D98B8}"/>
            </a:ext>
          </a:extLst>
        </xdr:cNvPr>
        <xdr:cNvSpPr/>
      </xdr:nvSpPr>
      <xdr:spPr>
        <a:xfrm>
          <a:off x="12355830" y="350520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F110AA4-D446-4635-A062-952717A88348}" type="TxLink">
            <a:rPr lang="en-US" sz="1200" b="0" i="0" u="none" strike="noStrike">
              <a:solidFill>
                <a:schemeClr val="bg1"/>
              </a:solidFill>
              <a:latin typeface="Aptos Narrow"/>
              <a:ea typeface="+mn-ea"/>
              <a:cs typeface="+mn-cs"/>
            </a:rPr>
            <a:pPr marL="0" indent="0" algn="ctr"/>
            <a:t>Number of Cities          5</a:t>
          </a:fld>
          <a:endParaRPr lang="en-US" sz="1200">
            <a:solidFill>
              <a:schemeClr val="bg1"/>
            </a:solidFill>
            <a:latin typeface="+mn-lt"/>
            <a:ea typeface="+mn-ea"/>
            <a:cs typeface="+mn-cs"/>
          </a:endParaRPr>
        </a:p>
      </xdr:txBody>
    </xdr:sp>
    <xdr:clientData/>
  </xdr:twoCellAnchor>
  <xdr:twoCellAnchor>
    <xdr:from>
      <xdr:col>20</xdr:col>
      <xdr:colOff>163830</xdr:colOff>
      <xdr:row>23</xdr:row>
      <xdr:rowOff>22860</xdr:rowOff>
    </xdr:from>
    <xdr:to>
      <xdr:col>22</xdr:col>
      <xdr:colOff>518160</xdr:colOff>
      <xdr:row>26</xdr:row>
      <xdr:rowOff>76200</xdr:rowOff>
    </xdr:to>
    <xdr:sp macro="" textlink="Calculations!AH45">
      <xdr:nvSpPr>
        <xdr:cNvPr id="7" name="Rectangle: Rounded Corners 6">
          <a:extLst>
            <a:ext uri="{FF2B5EF4-FFF2-40B4-BE49-F238E27FC236}">
              <a16:creationId xmlns:a16="http://schemas.microsoft.com/office/drawing/2014/main" id="{BE763F53-7CD4-4A98-9EB5-F281BD271FEC}"/>
            </a:ext>
          </a:extLst>
        </xdr:cNvPr>
        <xdr:cNvSpPr/>
      </xdr:nvSpPr>
      <xdr:spPr>
        <a:xfrm>
          <a:off x="12355830" y="422910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907EE18-18AA-4632-9355-55439D635BAC}" type="TxLink">
            <a:rPr lang="en-US" sz="1200" b="0" i="0" u="none" strike="noStrike">
              <a:solidFill>
                <a:schemeClr val="bg1"/>
              </a:solidFill>
              <a:latin typeface="Aptos Narrow"/>
              <a:ea typeface="+mn-ea"/>
              <a:cs typeface="+mn-cs"/>
            </a:rPr>
            <a:pPr marL="0" indent="0" algn="ctr"/>
            <a:t>Number of Building 11</a:t>
          </a:fld>
          <a:endParaRPr lang="en-US" sz="1200">
            <a:solidFill>
              <a:schemeClr val="bg1"/>
            </a:solidFill>
            <a:latin typeface="+mn-lt"/>
            <a:ea typeface="+mn-ea"/>
            <a:cs typeface="+mn-cs"/>
          </a:endParaRPr>
        </a:p>
      </xdr:txBody>
    </xdr:sp>
    <xdr:clientData/>
  </xdr:twoCellAnchor>
  <xdr:twoCellAnchor>
    <xdr:from>
      <xdr:col>20</xdr:col>
      <xdr:colOff>163830</xdr:colOff>
      <xdr:row>4</xdr:row>
      <xdr:rowOff>152400</xdr:rowOff>
    </xdr:from>
    <xdr:to>
      <xdr:col>22</xdr:col>
      <xdr:colOff>518160</xdr:colOff>
      <xdr:row>8</xdr:row>
      <xdr:rowOff>22860</xdr:rowOff>
    </xdr:to>
    <xdr:sp macro="" textlink="Calculations!AH50">
      <xdr:nvSpPr>
        <xdr:cNvPr id="8" name="Rectangle: Rounded Corners 7">
          <a:extLst>
            <a:ext uri="{FF2B5EF4-FFF2-40B4-BE49-F238E27FC236}">
              <a16:creationId xmlns:a16="http://schemas.microsoft.com/office/drawing/2014/main" id="{992068A3-2BAF-4BAC-9384-B857B6F666A1}"/>
            </a:ext>
          </a:extLst>
        </xdr:cNvPr>
        <xdr:cNvSpPr/>
      </xdr:nvSpPr>
      <xdr:spPr>
        <a:xfrm>
          <a:off x="12355830" y="883920"/>
          <a:ext cx="1573530" cy="601980"/>
        </a:xfrm>
        <a:prstGeom prst="roundRect">
          <a:avLst/>
        </a:prstGeom>
        <a:solidFill>
          <a:srgbClr val="0214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2AC23E-2B9D-4082-AAF6-BCACE4A8F622}" type="TxLink">
            <a:rPr lang="en-US" sz="1200" b="0" i="0" u="none" strike="noStrike">
              <a:solidFill>
                <a:schemeClr val="bg1"/>
              </a:solidFill>
              <a:latin typeface="Aptos Narrow"/>
              <a:ea typeface="+mn-ea"/>
              <a:cs typeface="+mn-cs"/>
            </a:rPr>
            <a:pPr marL="0" indent="0" algn="ctr"/>
            <a:t>Median Price        $7,517</a:t>
          </a:fld>
          <a:endParaRPr lang="en-US" sz="1200">
            <a:solidFill>
              <a:schemeClr val="bg1"/>
            </a:solidFill>
            <a:latin typeface="+mn-lt"/>
            <a:ea typeface="+mn-ea"/>
            <a:cs typeface="+mn-cs"/>
          </a:endParaRPr>
        </a:p>
      </xdr:txBody>
    </xdr:sp>
    <xdr:clientData/>
  </xdr:twoCellAnchor>
  <xdr:twoCellAnchor editAs="absolute">
    <xdr:from>
      <xdr:col>8</xdr:col>
      <xdr:colOff>373380</xdr:colOff>
      <xdr:row>13</xdr:row>
      <xdr:rowOff>125730</xdr:rowOff>
    </xdr:from>
    <xdr:to>
      <xdr:col>14</xdr:col>
      <xdr:colOff>266700</xdr:colOff>
      <xdr:row>26</xdr:row>
      <xdr:rowOff>80010</xdr:rowOff>
    </xdr:to>
    <xdr:graphicFrame macro="">
      <xdr:nvGraphicFramePr>
        <xdr:cNvPr id="9" name="Chart 8">
          <a:extLst>
            <a:ext uri="{FF2B5EF4-FFF2-40B4-BE49-F238E27FC236}">
              <a16:creationId xmlns:a16="http://schemas.microsoft.com/office/drawing/2014/main" id="{6843AC27-466B-4B1B-9B9F-1F64FFA5B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0.24892</cdr:x>
      <cdr:y>0.25633</cdr:y>
    </cdr:from>
    <cdr:to>
      <cdr:x>0.74743</cdr:x>
      <cdr:y>0.75479</cdr:y>
    </cdr:to>
    <cdr:sp macro="" textlink="">
      <cdr:nvSpPr>
        <cdr:cNvPr id="2" name="Oval 1">
          <a:extLst xmlns:a="http://schemas.openxmlformats.org/drawingml/2006/main">
            <a:ext uri="{FF2B5EF4-FFF2-40B4-BE49-F238E27FC236}">
              <a16:creationId xmlns:a16="http://schemas.microsoft.com/office/drawing/2014/main" id="{B1F79FC4-B88B-BE73-90C5-487CBF665CA8}"/>
            </a:ext>
          </a:extLst>
        </cdr:cNvPr>
        <cdr:cNvSpPr/>
      </cdr:nvSpPr>
      <cdr:spPr>
        <a:xfrm xmlns:a="http://schemas.openxmlformats.org/drawingml/2006/main">
          <a:off x="455223" y="470230"/>
          <a:ext cx="911670" cy="914399"/>
        </a:xfrm>
        <a:prstGeom xmlns:a="http://schemas.openxmlformats.org/drawingml/2006/main" prst="ellipse">
          <a:avLst/>
        </a:prstGeom>
        <a:gradFill xmlns:a="http://schemas.openxmlformats.org/drawingml/2006/main">
          <a:gsLst>
            <a:gs pos="82000">
              <a:srgbClr val="7030A0"/>
            </a:gs>
            <a:gs pos="32000">
              <a:srgbClr val="002060"/>
            </a:gs>
          </a:gsLst>
          <a:lin ang="54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0.27415</cdr:x>
      <cdr:y>0.28275</cdr:y>
    </cdr:from>
    <cdr:to>
      <cdr:x>0.7228</cdr:x>
      <cdr:y>0.73136</cdr:y>
    </cdr:to>
    <cdr:sp macro="" textlink="">
      <cdr:nvSpPr>
        <cdr:cNvPr id="3" name="Oval 2">
          <a:extLst xmlns:a="http://schemas.openxmlformats.org/drawingml/2006/main">
            <a:ext uri="{FF2B5EF4-FFF2-40B4-BE49-F238E27FC236}">
              <a16:creationId xmlns:a16="http://schemas.microsoft.com/office/drawing/2014/main" id="{692FC30A-2F5E-A70D-F85D-5C78169049B3}"/>
            </a:ext>
          </a:extLst>
        </cdr:cNvPr>
        <cdr:cNvSpPr/>
      </cdr:nvSpPr>
      <cdr:spPr>
        <a:xfrm xmlns:a="http://schemas.openxmlformats.org/drawingml/2006/main">
          <a:off x="501372" y="517093"/>
          <a:ext cx="820491" cy="820419"/>
        </a:xfrm>
        <a:prstGeom xmlns:a="http://schemas.openxmlformats.org/drawingml/2006/main" prst="ellipse">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xdr:col>
      <xdr:colOff>574349</xdr:colOff>
      <xdr:row>0</xdr:row>
      <xdr:rowOff>82114</xdr:rowOff>
    </xdr:from>
    <xdr:to>
      <xdr:col>5</xdr:col>
      <xdr:colOff>319681</xdr:colOff>
      <xdr:row>5</xdr:row>
      <xdr:rowOff>110291</xdr:rowOff>
    </xdr:to>
    <mc:AlternateContent xmlns:mc="http://schemas.openxmlformats.org/markup-compatibility/2006" xmlns:a14="http://schemas.microsoft.com/office/drawing/2010/main">
      <mc:Choice Requires="a14">
        <xdr:graphicFrame macro="">
          <xdr:nvGraphicFramePr>
            <xdr:cNvPr id="2" name="Energy Type">
              <a:extLst>
                <a:ext uri="{FF2B5EF4-FFF2-40B4-BE49-F238E27FC236}">
                  <a16:creationId xmlns:a16="http://schemas.microsoft.com/office/drawing/2014/main" id="{6C4291A4-C24A-7990-DAC4-EEEB940556A3}"/>
                </a:ext>
              </a:extLst>
            </xdr:cNvPr>
            <xdr:cNvGraphicFramePr/>
          </xdr:nvGraphicFramePr>
          <xdr:xfrm>
            <a:off x="0" y="0"/>
            <a:ext cx="0" cy="0"/>
          </xdr:xfrm>
          <a:graphic>
            <a:graphicData uri="http://schemas.microsoft.com/office/drawing/2010/slicer">
              <sle:slicer xmlns:sle="http://schemas.microsoft.com/office/drawing/2010/slicer" name="Energy Type"/>
            </a:graphicData>
          </a:graphic>
        </xdr:graphicFrame>
      </mc:Choice>
      <mc:Fallback xmlns="">
        <xdr:sp macro="" textlink="">
          <xdr:nvSpPr>
            <xdr:cNvPr id="0" name=""/>
            <xdr:cNvSpPr>
              <a:spLocks noTextEdit="1"/>
            </xdr:cNvSpPr>
          </xdr:nvSpPr>
          <xdr:spPr>
            <a:xfrm>
              <a:off x="2851384" y="82114"/>
              <a:ext cx="2096870" cy="924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422479</xdr:colOff>
      <xdr:row>27</xdr:row>
      <xdr:rowOff>158555</xdr:rowOff>
    </xdr:from>
    <xdr:to>
      <xdr:col>4</xdr:col>
      <xdr:colOff>1102247</xdr:colOff>
      <xdr:row>35</xdr:row>
      <xdr:rowOff>98797</xdr:rowOff>
    </xdr:to>
    <xdr:graphicFrame macro="">
      <xdr:nvGraphicFramePr>
        <xdr:cNvPr id="3" name="Chart 2">
          <a:extLst>
            <a:ext uri="{FF2B5EF4-FFF2-40B4-BE49-F238E27FC236}">
              <a16:creationId xmlns:a16="http://schemas.microsoft.com/office/drawing/2014/main" id="{78A5F906-92D7-B94C-FB96-E3BECBB02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497585</xdr:colOff>
      <xdr:row>29</xdr:row>
      <xdr:rowOff>53768</xdr:rowOff>
    </xdr:from>
    <xdr:to>
      <xdr:col>12</xdr:col>
      <xdr:colOff>272392</xdr:colOff>
      <xdr:row>43</xdr:row>
      <xdr:rowOff>162724</xdr:rowOff>
    </xdr:to>
    <xdr:graphicFrame macro="">
      <xdr:nvGraphicFramePr>
        <xdr:cNvPr id="4" name="Chart 3">
          <a:extLst>
            <a:ext uri="{FF2B5EF4-FFF2-40B4-BE49-F238E27FC236}">
              <a16:creationId xmlns:a16="http://schemas.microsoft.com/office/drawing/2014/main" id="{E7517103-F720-69BA-488E-5C1032855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69523</xdr:colOff>
      <xdr:row>15</xdr:row>
      <xdr:rowOff>89310</xdr:rowOff>
    </xdr:from>
    <xdr:to>
      <xdr:col>23</xdr:col>
      <xdr:colOff>526723</xdr:colOff>
      <xdr:row>30</xdr:row>
      <xdr:rowOff>117885</xdr:rowOff>
    </xdr:to>
    <xdr:graphicFrame macro="">
      <xdr:nvGraphicFramePr>
        <xdr:cNvPr id="6" name="Chart 5">
          <a:extLst>
            <a:ext uri="{FF2B5EF4-FFF2-40B4-BE49-F238E27FC236}">
              <a16:creationId xmlns:a16="http://schemas.microsoft.com/office/drawing/2014/main" id="{42A5D383-8574-2755-B9A6-8E8A73148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1394827</xdr:colOff>
      <xdr:row>26</xdr:row>
      <xdr:rowOff>74049</xdr:rowOff>
    </xdr:from>
    <xdr:to>
      <xdr:col>30</xdr:col>
      <xdr:colOff>250925</xdr:colOff>
      <xdr:row>41</xdr:row>
      <xdr:rowOff>35580</xdr:rowOff>
    </xdr:to>
    <mc:AlternateContent xmlns:mc="http://schemas.openxmlformats.org/markup-compatibility/2006">
      <mc:Choice xmlns:cx6="http://schemas.microsoft.com/office/drawing/2016/5/12/chartex" Requires="cx6">
        <xdr:graphicFrame macro="">
          <xdr:nvGraphicFramePr>
            <xdr:cNvPr id="11" name="Chart 10">
              <a:extLst>
                <a:ext uri="{FF2B5EF4-FFF2-40B4-BE49-F238E27FC236}">
                  <a16:creationId xmlns:a16="http://schemas.microsoft.com/office/drawing/2014/main" id="{FF1E5AE2-A2D4-89C6-4A67-B3B1840C88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7523807" y="4828929"/>
              <a:ext cx="4845418" cy="27047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546847</xdr:colOff>
      <xdr:row>0</xdr:row>
      <xdr:rowOff>0</xdr:rowOff>
    </xdr:from>
    <xdr:to>
      <xdr:col>2</xdr:col>
      <xdr:colOff>1046517</xdr:colOff>
      <xdr:row>8</xdr:row>
      <xdr:rowOff>12291</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3ED34B28-FA3D-ABA9-7729-6D9063488E1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156447" y="0"/>
              <a:ext cx="1788399" cy="1446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637190</xdr:colOff>
      <xdr:row>36</xdr:row>
      <xdr:rowOff>170794</xdr:rowOff>
    </xdr:from>
    <xdr:to>
      <xdr:col>37</xdr:col>
      <xdr:colOff>223345</xdr:colOff>
      <xdr:row>40</xdr:row>
      <xdr:rowOff>32845</xdr:rowOff>
    </xdr:to>
    <xdr:sp macro="" textlink="$AH$39">
      <xdr:nvSpPr>
        <xdr:cNvPr id="14" name="Rectangle: Rounded Corners 13">
          <a:extLst>
            <a:ext uri="{FF2B5EF4-FFF2-40B4-BE49-F238E27FC236}">
              <a16:creationId xmlns:a16="http://schemas.microsoft.com/office/drawing/2014/main" id="{38E26D08-8608-C6D2-3EAA-8F3FB98E27C5}"/>
            </a:ext>
          </a:extLst>
        </xdr:cNvPr>
        <xdr:cNvSpPr/>
      </xdr:nvSpPr>
      <xdr:spPr>
        <a:xfrm>
          <a:off x="37193483" y="6792311"/>
          <a:ext cx="1274379" cy="597775"/>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A3EE146F-8852-403B-8EA6-947E59532535}" type="TxLink">
            <a:rPr lang="en-US" sz="1100" b="0" i="0" u="none" strike="noStrike">
              <a:solidFill>
                <a:srgbClr val="000000"/>
              </a:solidFill>
              <a:latin typeface="Aptos Narrow"/>
            </a:rPr>
            <a:pPr algn="ctr"/>
            <a:t>Number of Cities          5</a:t>
          </a:fld>
          <a:endParaRPr lang="en-US" sz="1100"/>
        </a:p>
      </xdr:txBody>
    </xdr:sp>
    <xdr:clientData/>
  </xdr:twoCellAnchor>
  <xdr:twoCellAnchor>
    <xdr:from>
      <xdr:col>35</xdr:col>
      <xdr:colOff>599090</xdr:colOff>
      <xdr:row>30</xdr:row>
      <xdr:rowOff>112987</xdr:rowOff>
    </xdr:from>
    <xdr:to>
      <xdr:col>37</xdr:col>
      <xdr:colOff>185245</xdr:colOff>
      <xdr:row>33</xdr:row>
      <xdr:rowOff>158970</xdr:rowOff>
    </xdr:to>
    <xdr:sp macro="" textlink="$AH$32">
      <xdr:nvSpPr>
        <xdr:cNvPr id="15" name="Rectangle: Rounded Corners 14">
          <a:extLst>
            <a:ext uri="{FF2B5EF4-FFF2-40B4-BE49-F238E27FC236}">
              <a16:creationId xmlns:a16="http://schemas.microsoft.com/office/drawing/2014/main" id="{E3B7D4F3-54F2-443B-9EC5-B39ADF9E62A0}"/>
            </a:ext>
          </a:extLst>
        </xdr:cNvPr>
        <xdr:cNvSpPr/>
      </xdr:nvSpPr>
      <xdr:spPr>
        <a:xfrm>
          <a:off x="37155383" y="5630918"/>
          <a:ext cx="1274379" cy="597776"/>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2D36FCBD-1831-4FDD-B3AC-2C4914BA7D31}" type="TxLink">
            <a:rPr lang="en-US" sz="1100" b="0" i="0" u="none" strike="noStrike">
              <a:solidFill>
                <a:srgbClr val="000000"/>
              </a:solidFill>
              <a:latin typeface="Aptos Narrow"/>
            </a:rPr>
            <a:pPr algn="ctr"/>
            <a:t>Total cost         $4,695,010.05</a:t>
          </a:fld>
          <a:endParaRPr lang="en-US" sz="1100"/>
        </a:p>
      </xdr:txBody>
    </xdr:sp>
    <xdr:clientData/>
  </xdr:twoCellAnchor>
  <xdr:twoCellAnchor>
    <xdr:from>
      <xdr:col>35</xdr:col>
      <xdr:colOff>618797</xdr:colOff>
      <xdr:row>42</xdr:row>
      <xdr:rowOff>145832</xdr:rowOff>
    </xdr:from>
    <xdr:to>
      <xdr:col>37</xdr:col>
      <xdr:colOff>315311</xdr:colOff>
      <xdr:row>45</xdr:row>
      <xdr:rowOff>144517</xdr:rowOff>
    </xdr:to>
    <xdr:sp macro="" textlink="$AH$45">
      <xdr:nvSpPr>
        <xdr:cNvPr id="16" name="Rectangle: Rounded Corners 15">
          <a:extLst>
            <a:ext uri="{FF2B5EF4-FFF2-40B4-BE49-F238E27FC236}">
              <a16:creationId xmlns:a16="http://schemas.microsoft.com/office/drawing/2014/main" id="{8B53719D-1288-4625-8A25-BCF3F6195625}"/>
            </a:ext>
          </a:extLst>
        </xdr:cNvPr>
        <xdr:cNvSpPr/>
      </xdr:nvSpPr>
      <xdr:spPr>
        <a:xfrm>
          <a:off x="37175090" y="7870935"/>
          <a:ext cx="1384738" cy="55047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16966B78-EC72-485F-B0FB-36CB100A6E0E}" type="TxLink">
            <a:rPr lang="en-US" sz="1100" b="0" i="0" u="none" strike="noStrike">
              <a:solidFill>
                <a:srgbClr val="000000"/>
              </a:solidFill>
              <a:latin typeface="Aptos Narrow"/>
            </a:rPr>
            <a:pPr algn="ctr"/>
            <a:t>Number of Building 11</a:t>
          </a:fld>
          <a:endParaRPr lang="en-US" sz="1100"/>
        </a:p>
      </xdr:txBody>
    </xdr:sp>
    <xdr:clientData/>
  </xdr:twoCellAnchor>
  <xdr:twoCellAnchor>
    <xdr:from>
      <xdr:col>35</xdr:col>
      <xdr:colOff>672662</xdr:colOff>
      <xdr:row>48</xdr:row>
      <xdr:rowOff>140576</xdr:rowOff>
    </xdr:from>
    <xdr:to>
      <xdr:col>37</xdr:col>
      <xdr:colOff>302173</xdr:colOff>
      <xdr:row>51</xdr:row>
      <xdr:rowOff>139262</xdr:rowOff>
    </xdr:to>
    <xdr:sp macro="" textlink="$AH$50">
      <xdr:nvSpPr>
        <xdr:cNvPr id="17" name="Rectangle: Rounded Corners 16">
          <a:extLst>
            <a:ext uri="{FF2B5EF4-FFF2-40B4-BE49-F238E27FC236}">
              <a16:creationId xmlns:a16="http://schemas.microsoft.com/office/drawing/2014/main" id="{94DB10B0-8DED-497E-99D7-5D63EC432073}"/>
            </a:ext>
          </a:extLst>
        </xdr:cNvPr>
        <xdr:cNvSpPr/>
      </xdr:nvSpPr>
      <xdr:spPr>
        <a:xfrm>
          <a:off x="37228955" y="8969266"/>
          <a:ext cx="1317735" cy="55047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E0840063-C308-4BB5-8C89-4B033364DA46}" type="TxLink">
            <a:rPr lang="en-US" sz="1100" b="0" i="0" u="none" strike="noStrike">
              <a:solidFill>
                <a:srgbClr val="000000"/>
              </a:solidFill>
              <a:latin typeface="Aptos Narrow"/>
            </a:rPr>
            <a:pPr algn="ctr"/>
            <a:t>Median Price        $7,517</a:t>
          </a:fld>
          <a:endParaRPr lang="en-US" sz="1100"/>
        </a:p>
      </xdr:txBody>
    </xdr:sp>
    <xdr:clientData/>
  </xdr:twoCellAnchor>
  <xdr:twoCellAnchor>
    <xdr:from>
      <xdr:col>36</xdr:col>
      <xdr:colOff>471814</xdr:colOff>
      <xdr:row>54</xdr:row>
      <xdr:rowOff>25071</xdr:rowOff>
    </xdr:from>
    <xdr:to>
      <xdr:col>38</xdr:col>
      <xdr:colOff>613352</xdr:colOff>
      <xdr:row>57</xdr:row>
      <xdr:rowOff>23757</xdr:rowOff>
    </xdr:to>
    <xdr:sp macro="" textlink="$AH$56">
      <xdr:nvSpPr>
        <xdr:cNvPr id="18" name="Rectangle: Rounded Corners 17">
          <a:extLst>
            <a:ext uri="{FF2B5EF4-FFF2-40B4-BE49-F238E27FC236}">
              <a16:creationId xmlns:a16="http://schemas.microsoft.com/office/drawing/2014/main" id="{B6104A7A-6903-43C5-86FC-F6431AF820A9}"/>
            </a:ext>
          </a:extLst>
        </xdr:cNvPr>
        <xdr:cNvSpPr/>
      </xdr:nvSpPr>
      <xdr:spPr>
        <a:xfrm>
          <a:off x="36458639" y="9781813"/>
          <a:ext cx="1586981" cy="540728"/>
        </a:xfrm>
        <a:prstGeom prst="roundRect">
          <a:avLst/>
        </a:prstGeom>
        <a:solidFill>
          <a:schemeClr val="accent6"/>
        </a:solid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634693CB-F002-434E-8A52-C221C1DB6D1C}" type="TxLink">
            <a:rPr lang="en-US" sz="1100" b="0" i="0" u="none" strike="noStrike">
              <a:solidFill>
                <a:srgbClr val="000000"/>
              </a:solidFill>
              <a:latin typeface="Aptos Narrow"/>
            </a:rPr>
            <a:pPr algn="ctr"/>
            <a:t>Total cost for Water is $3,042,822 which represents 65% of the total cost.</a:t>
          </a:fld>
          <a:endParaRPr lang="en-US" sz="1100"/>
        </a:p>
      </xdr:txBody>
    </xdr:sp>
    <xdr:clientData/>
  </xdr:twoCellAnchor>
  <xdr:twoCellAnchor>
    <xdr:from>
      <xdr:col>48</xdr:col>
      <xdr:colOff>254580</xdr:colOff>
      <xdr:row>36</xdr:row>
      <xdr:rowOff>29140</xdr:rowOff>
    </xdr:from>
    <xdr:to>
      <xdr:col>53</xdr:col>
      <xdr:colOff>462701</xdr:colOff>
      <xdr:row>45</xdr:row>
      <xdr:rowOff>175752</xdr:rowOff>
    </xdr:to>
    <xdr:graphicFrame macro="">
      <xdr:nvGraphicFramePr>
        <xdr:cNvPr id="19" name="Chart 18">
          <a:extLst>
            <a:ext uri="{FF2B5EF4-FFF2-40B4-BE49-F238E27FC236}">
              <a16:creationId xmlns:a16="http://schemas.microsoft.com/office/drawing/2014/main" id="{B9BA5A34-4235-4A50-0F1F-2C169B488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57</xdr:col>
      <xdr:colOff>40401</xdr:colOff>
      <xdr:row>0</xdr:row>
      <xdr:rowOff>88565</xdr:rowOff>
    </xdr:from>
    <xdr:to>
      <xdr:col>58</xdr:col>
      <xdr:colOff>164033</xdr:colOff>
      <xdr:row>7</xdr:row>
      <xdr:rowOff>137573</xdr:rowOff>
    </xdr:to>
    <mc:AlternateContent xmlns:mc="http://schemas.openxmlformats.org/markup-compatibility/2006" xmlns:a14="http://schemas.microsoft.com/office/drawing/2010/main">
      <mc:Choice Requires="a14">
        <xdr:graphicFrame macro="">
          <xdr:nvGraphicFramePr>
            <xdr:cNvPr id="20" name="Date (Year) 1">
              <a:extLst>
                <a:ext uri="{FF2B5EF4-FFF2-40B4-BE49-F238E27FC236}">
                  <a16:creationId xmlns:a16="http://schemas.microsoft.com/office/drawing/2014/main" id="{B09B7749-1B41-B6F9-7CDE-F6EB91A5A8A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1262299" y="88565"/>
              <a:ext cx="730649" cy="1314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471721</xdr:colOff>
      <xdr:row>1</xdr:row>
      <xdr:rowOff>43132</xdr:rowOff>
    </xdr:from>
    <xdr:to>
      <xdr:col>56</xdr:col>
      <xdr:colOff>488974</xdr:colOff>
      <xdr:row>6</xdr:row>
      <xdr:rowOff>121228</xdr:rowOff>
    </xdr:to>
    <mc:AlternateContent xmlns:mc="http://schemas.openxmlformats.org/markup-compatibility/2006" xmlns:a14="http://schemas.microsoft.com/office/drawing/2010/main">
      <mc:Choice Requires="a14">
        <xdr:graphicFrame macro="">
          <xdr:nvGraphicFramePr>
            <xdr:cNvPr id="21" name="Energy Type 1">
              <a:extLst>
                <a:ext uri="{FF2B5EF4-FFF2-40B4-BE49-F238E27FC236}">
                  <a16:creationId xmlns:a16="http://schemas.microsoft.com/office/drawing/2014/main" id="{4DB9B8E7-E7DE-EA57-7952-24677F03A0BA}"/>
                </a:ext>
              </a:extLst>
            </xdr:cNvPr>
            <xdr:cNvGraphicFramePr/>
          </xdr:nvGraphicFramePr>
          <xdr:xfrm>
            <a:off x="0" y="0"/>
            <a:ext cx="0" cy="0"/>
          </xdr:xfrm>
          <a:graphic>
            <a:graphicData uri="http://schemas.microsoft.com/office/drawing/2010/slicer">
              <sle:slicer xmlns:sle="http://schemas.microsoft.com/office/drawing/2010/slicer" name="Energy Type 1"/>
            </a:graphicData>
          </a:graphic>
        </xdr:graphicFrame>
      </mc:Choice>
      <mc:Fallback xmlns="">
        <xdr:sp macro="" textlink="">
          <xdr:nvSpPr>
            <xdr:cNvPr id="0" name=""/>
            <xdr:cNvSpPr>
              <a:spLocks noTextEdit="1"/>
            </xdr:cNvSpPr>
          </xdr:nvSpPr>
          <xdr:spPr>
            <a:xfrm>
              <a:off x="48594262" y="222426"/>
              <a:ext cx="1846052" cy="974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56</xdr:col>
      <xdr:colOff>890788</xdr:colOff>
      <xdr:row>33</xdr:row>
      <xdr:rowOff>120204</xdr:rowOff>
    </xdr:from>
    <xdr:to>
      <xdr:col>63</xdr:col>
      <xdr:colOff>128788</xdr:colOff>
      <xdr:row>48</xdr:row>
      <xdr:rowOff>126643</xdr:rowOff>
    </xdr:to>
    <xdr:graphicFrame macro="">
      <xdr:nvGraphicFramePr>
        <xdr:cNvPr id="22" name="Chart 21">
          <a:extLst>
            <a:ext uri="{FF2B5EF4-FFF2-40B4-BE49-F238E27FC236}">
              <a16:creationId xmlns:a16="http://schemas.microsoft.com/office/drawing/2014/main" id="{E9984B69-3187-8A17-6FFA-79406F488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72</xdr:col>
      <xdr:colOff>587828</xdr:colOff>
      <xdr:row>26</xdr:row>
      <xdr:rowOff>92528</xdr:rowOff>
    </xdr:from>
    <xdr:to>
      <xdr:col>77</xdr:col>
      <xdr:colOff>41503</xdr:colOff>
      <xdr:row>36</xdr:row>
      <xdr:rowOff>143533</xdr:rowOff>
    </xdr:to>
    <xdr:graphicFrame macro="">
      <xdr:nvGraphicFramePr>
        <xdr:cNvPr id="24" name="Chart 23">
          <a:extLst>
            <a:ext uri="{FF2B5EF4-FFF2-40B4-BE49-F238E27FC236}">
              <a16:creationId xmlns:a16="http://schemas.microsoft.com/office/drawing/2014/main" id="{AF0F3068-179E-E4F5-5036-127CEE113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83</xdr:col>
      <xdr:colOff>79170</xdr:colOff>
      <xdr:row>35</xdr:row>
      <xdr:rowOff>63335</xdr:rowOff>
    </xdr:from>
    <xdr:to>
      <xdr:col>87</xdr:col>
      <xdr:colOff>409048</xdr:colOff>
      <xdr:row>46</xdr:row>
      <xdr:rowOff>168819</xdr:rowOff>
    </xdr:to>
    <mc:AlternateContent xmlns:mc="http://schemas.openxmlformats.org/markup-compatibility/2006">
      <mc:Choice xmlns:cx6="http://schemas.microsoft.com/office/drawing/2016/5/12/chartex" Requires="cx6">
        <xdr:graphicFrame macro="">
          <xdr:nvGraphicFramePr>
            <xdr:cNvPr id="25" name="Chart 24">
              <a:extLst>
                <a:ext uri="{FF2B5EF4-FFF2-40B4-BE49-F238E27FC236}">
                  <a16:creationId xmlns:a16="http://schemas.microsoft.com/office/drawing/2014/main" id="{AAAAB450-B1B0-1655-9A2E-8D29437320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6835430" y="6464135"/>
              <a:ext cx="4482778" cy="21171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96</xdr:col>
      <xdr:colOff>879230</xdr:colOff>
      <xdr:row>34</xdr:row>
      <xdr:rowOff>166077</xdr:rowOff>
    </xdr:from>
    <xdr:to>
      <xdr:col>98</xdr:col>
      <xdr:colOff>332153</xdr:colOff>
      <xdr:row>38</xdr:row>
      <xdr:rowOff>26444</xdr:rowOff>
    </xdr:to>
    <xdr:sp macro="" textlink="$CQ$36">
      <xdr:nvSpPr>
        <xdr:cNvPr id="26" name="Rectangle: Rounded Corners 25">
          <a:extLst>
            <a:ext uri="{FF2B5EF4-FFF2-40B4-BE49-F238E27FC236}">
              <a16:creationId xmlns:a16="http://schemas.microsoft.com/office/drawing/2014/main" id="{3ACA267C-11F4-4606-9C2E-9AD1B4ACB375}"/>
            </a:ext>
          </a:extLst>
        </xdr:cNvPr>
        <xdr:cNvSpPr/>
      </xdr:nvSpPr>
      <xdr:spPr>
        <a:xfrm>
          <a:off x="79707153" y="6477000"/>
          <a:ext cx="1445846" cy="60282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DC19202D-7F31-43FF-AD31-0262F8CEAD28}" type="TxLink">
            <a:rPr lang="en-US" sz="1100" b="0" i="0" u="none" strike="noStrike">
              <a:solidFill>
                <a:srgbClr val="000000"/>
              </a:solidFill>
              <a:latin typeface="Aptos Narrow"/>
            </a:rPr>
            <a:pPr algn="ctr"/>
            <a:t>Total  Consumption         53,657,165</a:t>
          </a:fld>
          <a:endParaRPr lang="en-US" sz="1100"/>
        </a:p>
      </xdr:txBody>
    </xdr:sp>
    <xdr:clientData/>
  </xdr:twoCellAnchor>
  <xdr:twoCellAnchor>
    <xdr:from>
      <xdr:col>97</xdr:col>
      <xdr:colOff>468923</xdr:colOff>
      <xdr:row>45</xdr:row>
      <xdr:rowOff>136769</xdr:rowOff>
    </xdr:from>
    <xdr:to>
      <xdr:col>99</xdr:col>
      <xdr:colOff>250463</xdr:colOff>
      <xdr:row>48</xdr:row>
      <xdr:rowOff>184435</xdr:rowOff>
    </xdr:to>
    <xdr:sp macro="" textlink="$AH$39">
      <xdr:nvSpPr>
        <xdr:cNvPr id="27" name="Rectangle: Rounded Corners 26">
          <a:extLst>
            <a:ext uri="{FF2B5EF4-FFF2-40B4-BE49-F238E27FC236}">
              <a16:creationId xmlns:a16="http://schemas.microsoft.com/office/drawing/2014/main" id="{150D3FAD-BBBD-4C79-9347-1FF1FEED5389}"/>
            </a:ext>
          </a:extLst>
        </xdr:cNvPr>
        <xdr:cNvSpPr/>
      </xdr:nvSpPr>
      <xdr:spPr>
        <a:xfrm>
          <a:off x="80439846" y="8489461"/>
          <a:ext cx="1237155" cy="604512"/>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A3EE146F-8852-403B-8EA6-947E59532535}" type="TxLink">
            <a:rPr lang="en-US" sz="1100" b="0" i="0" u="none" strike="noStrike">
              <a:solidFill>
                <a:srgbClr val="000000"/>
              </a:solidFill>
              <a:latin typeface="Aptos Narrow"/>
            </a:rPr>
            <a:pPr algn="ctr"/>
            <a:t>Number of Cities          5</a:t>
          </a:fld>
          <a:endParaRPr lang="en-US" sz="1100"/>
        </a:p>
      </xdr:txBody>
    </xdr:sp>
    <xdr:clientData/>
  </xdr:twoCellAnchor>
  <xdr:twoCellAnchor>
    <xdr:from>
      <xdr:col>97</xdr:col>
      <xdr:colOff>449385</xdr:colOff>
      <xdr:row>49</xdr:row>
      <xdr:rowOff>136768</xdr:rowOff>
    </xdr:from>
    <xdr:to>
      <xdr:col>99</xdr:col>
      <xdr:colOff>341284</xdr:colOff>
      <xdr:row>52</xdr:row>
      <xdr:rowOff>135453</xdr:rowOff>
    </xdr:to>
    <xdr:sp macro="" textlink="$AH$45">
      <xdr:nvSpPr>
        <xdr:cNvPr id="28" name="Rectangle: Rounded Corners 27">
          <a:extLst>
            <a:ext uri="{FF2B5EF4-FFF2-40B4-BE49-F238E27FC236}">
              <a16:creationId xmlns:a16="http://schemas.microsoft.com/office/drawing/2014/main" id="{7FB5BA34-EB3C-4E90-8212-E2F095026944}"/>
            </a:ext>
          </a:extLst>
        </xdr:cNvPr>
        <xdr:cNvSpPr/>
      </xdr:nvSpPr>
      <xdr:spPr>
        <a:xfrm>
          <a:off x="80420308" y="9231922"/>
          <a:ext cx="1347514" cy="555531"/>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16966B78-EC72-485F-B0FB-36CB100A6E0E}" type="TxLink">
            <a:rPr lang="en-US" sz="1100" b="0" i="0" u="none" strike="noStrike">
              <a:solidFill>
                <a:srgbClr val="000000"/>
              </a:solidFill>
              <a:latin typeface="Aptos Narrow"/>
            </a:rPr>
            <a:pPr algn="ctr"/>
            <a:t>Number of Building 11</a:t>
          </a:fld>
          <a:endParaRPr lang="en-US" sz="1100"/>
        </a:p>
      </xdr:txBody>
    </xdr:sp>
    <xdr:clientData/>
  </xdr:twoCellAnchor>
  <xdr:twoCellAnchor>
    <xdr:from>
      <xdr:col>94</xdr:col>
      <xdr:colOff>0</xdr:colOff>
      <xdr:row>42</xdr:row>
      <xdr:rowOff>0</xdr:rowOff>
    </xdr:from>
    <xdr:to>
      <xdr:col>95</xdr:col>
      <xdr:colOff>576384</xdr:colOff>
      <xdr:row>45</xdr:row>
      <xdr:rowOff>45983</xdr:rowOff>
    </xdr:to>
    <xdr:sp macro="" textlink="$CQ$40">
      <xdr:nvSpPr>
        <xdr:cNvPr id="29" name="Rectangle: Rounded Corners 28">
          <a:extLst>
            <a:ext uri="{FF2B5EF4-FFF2-40B4-BE49-F238E27FC236}">
              <a16:creationId xmlns:a16="http://schemas.microsoft.com/office/drawing/2014/main" id="{94015BB8-D079-4653-908A-694A96A86ED9}"/>
            </a:ext>
          </a:extLst>
        </xdr:cNvPr>
        <xdr:cNvSpPr/>
      </xdr:nvSpPr>
      <xdr:spPr>
        <a:xfrm>
          <a:off x="77147615" y="7795846"/>
          <a:ext cx="1445846" cy="60282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90B9128E-884E-4962-89F1-ADCCE52E5542}" type="TxLink">
            <a:rPr lang="en-US" sz="1100" b="0" i="0" u="none" strike="noStrike">
              <a:solidFill>
                <a:srgbClr val="000000"/>
              </a:solidFill>
              <a:latin typeface="Aptos Narrow"/>
            </a:rPr>
            <a:pPr algn="ctr"/>
            <a:t>Median Value            43,053</a:t>
          </a:fld>
          <a:endParaRPr lang="en-US" sz="1100"/>
        </a:p>
      </xdr:txBody>
    </xdr:sp>
    <xdr:clientData/>
  </xdr:twoCellAnchor>
  <xdr:twoCellAnchor>
    <xdr:from>
      <xdr:col>94</xdr:col>
      <xdr:colOff>0</xdr:colOff>
      <xdr:row>53</xdr:row>
      <xdr:rowOff>0</xdr:rowOff>
    </xdr:from>
    <xdr:to>
      <xdr:col>95</xdr:col>
      <xdr:colOff>683846</xdr:colOff>
      <xdr:row>56</xdr:row>
      <xdr:rowOff>45982</xdr:rowOff>
    </xdr:to>
    <xdr:sp macro="" textlink="$CQ$51">
      <xdr:nvSpPr>
        <xdr:cNvPr id="30" name="Rectangle: Rounded Corners 29">
          <a:extLst>
            <a:ext uri="{FF2B5EF4-FFF2-40B4-BE49-F238E27FC236}">
              <a16:creationId xmlns:a16="http://schemas.microsoft.com/office/drawing/2014/main" id="{7F7454D9-5DC2-4D3D-B435-A0BE837959FF}"/>
            </a:ext>
          </a:extLst>
        </xdr:cNvPr>
        <xdr:cNvSpPr/>
      </xdr:nvSpPr>
      <xdr:spPr>
        <a:xfrm>
          <a:off x="77147615" y="9837615"/>
          <a:ext cx="1553308" cy="60282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fld id="{7A3DDBDC-E729-47C5-9439-70373C845296}" type="TxLink">
            <a:rPr lang="en-US" sz="1100" b="0" i="0" u="none" strike="noStrike">
              <a:solidFill>
                <a:srgbClr val="000000"/>
              </a:solidFill>
              <a:latin typeface="Aptos Narrow"/>
            </a:rPr>
            <a:pPr algn="ctr"/>
            <a:t>Total   cost   for   Water   is $47,370,649</a:t>
          </a:fld>
          <a:endParaRPr lang="en-US" sz="1100"/>
        </a:p>
      </xdr:txBody>
    </xdr:sp>
    <xdr:clientData/>
  </xdr:twoCellAnchor>
  <xdr:twoCellAnchor>
    <xdr:from>
      <xdr:col>35</xdr:col>
      <xdr:colOff>0</xdr:colOff>
      <xdr:row>62</xdr:row>
      <xdr:rowOff>0</xdr:rowOff>
    </xdr:from>
    <xdr:to>
      <xdr:col>39</xdr:col>
      <xdr:colOff>843415</xdr:colOff>
      <xdr:row>76</xdr:row>
      <xdr:rowOff>161200</xdr:rowOff>
    </xdr:to>
    <xdr:graphicFrame macro="">
      <xdr:nvGraphicFramePr>
        <xdr:cNvPr id="38" name="Chart 37">
          <a:extLst>
            <a:ext uri="{FF2B5EF4-FFF2-40B4-BE49-F238E27FC236}">
              <a16:creationId xmlns:a16="http://schemas.microsoft.com/office/drawing/2014/main" id="{FCDA1D1F-28AA-743B-733B-9FEA80E86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37</xdr:col>
      <xdr:colOff>194236</xdr:colOff>
      <xdr:row>68</xdr:row>
      <xdr:rowOff>0</xdr:rowOff>
    </xdr:from>
    <xdr:to>
      <xdr:col>38</xdr:col>
      <xdr:colOff>688431</xdr:colOff>
      <xdr:row>72</xdr:row>
      <xdr:rowOff>49696</xdr:rowOff>
    </xdr:to>
    <xdr:sp macro="" textlink="$AH$66">
      <xdr:nvSpPr>
        <xdr:cNvPr id="39" name="TextBox 38">
          <a:extLst>
            <a:ext uri="{FF2B5EF4-FFF2-40B4-BE49-F238E27FC236}">
              <a16:creationId xmlns:a16="http://schemas.microsoft.com/office/drawing/2014/main" id="{5069A712-FCC9-5879-2450-B7A3AF774F54}"/>
            </a:ext>
          </a:extLst>
        </xdr:cNvPr>
        <xdr:cNvSpPr txBox="1"/>
      </xdr:nvSpPr>
      <xdr:spPr>
        <a:xfrm>
          <a:off x="38398824" y="12192000"/>
          <a:ext cx="1106783" cy="7668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2C9A07-563E-44D9-B17C-CD407A634E77}" type="TxLink">
            <a:rPr lang="en-US" sz="2800" b="0" i="0" u="none" strike="noStrike">
              <a:solidFill>
                <a:schemeClr val="bg1"/>
              </a:solidFill>
              <a:latin typeface="Arial" panose="020B0604020202020204" pitchFamily="34" charset="0"/>
              <a:cs typeface="Arial" panose="020B0604020202020204" pitchFamily="34" charset="0"/>
            </a:rPr>
            <a:pPr/>
            <a:t>65%</a:t>
          </a:fld>
          <a:endParaRPr lang="en-US" sz="2800">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85912</xdr:colOff>
      <xdr:row>20</xdr:row>
      <xdr:rowOff>137460</xdr:rowOff>
    </xdr:from>
    <xdr:to>
      <xdr:col>17</xdr:col>
      <xdr:colOff>1042148</xdr:colOff>
      <xdr:row>36</xdr:row>
      <xdr:rowOff>11954</xdr:rowOff>
    </xdr:to>
    <xdr:graphicFrame macro="">
      <xdr:nvGraphicFramePr>
        <xdr:cNvPr id="8" name="Chart 7">
          <a:extLst>
            <a:ext uri="{FF2B5EF4-FFF2-40B4-BE49-F238E27FC236}">
              <a16:creationId xmlns:a16="http://schemas.microsoft.com/office/drawing/2014/main" id="{9B3896F7-FAC1-916C-B95B-79D1F889F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64</xdr:col>
      <xdr:colOff>569359</xdr:colOff>
      <xdr:row>30</xdr:row>
      <xdr:rowOff>6849</xdr:rowOff>
    </xdr:from>
    <xdr:to>
      <xdr:col>70</xdr:col>
      <xdr:colOff>33254</xdr:colOff>
      <xdr:row>43</xdr:row>
      <xdr:rowOff>1199</xdr:rowOff>
    </xdr:to>
    <xdr:graphicFrame macro="">
      <xdr:nvGraphicFramePr>
        <xdr:cNvPr id="36" name="Chart 35">
          <a:extLst>
            <a:ext uri="{FF2B5EF4-FFF2-40B4-BE49-F238E27FC236}">
              <a16:creationId xmlns:a16="http://schemas.microsoft.com/office/drawing/2014/main" id="{F78AD893-2A08-09EC-752B-A27008DD1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93</xdr:col>
      <xdr:colOff>11053</xdr:colOff>
      <xdr:row>80</xdr:row>
      <xdr:rowOff>127081</xdr:rowOff>
    </xdr:from>
    <xdr:to>
      <xdr:col>95</xdr:col>
      <xdr:colOff>339665</xdr:colOff>
      <xdr:row>90</xdr:row>
      <xdr:rowOff>130256</xdr:rowOff>
    </xdr:to>
    <xdr:graphicFrame macro="">
      <xdr:nvGraphicFramePr>
        <xdr:cNvPr id="40" name="Chart 39">
          <a:extLst>
            <a:ext uri="{FF2B5EF4-FFF2-40B4-BE49-F238E27FC236}">
              <a16:creationId xmlns:a16="http://schemas.microsoft.com/office/drawing/2014/main" id="{8CEBBBBE-1116-6340-3A2A-D2837D63C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93</xdr:col>
      <xdr:colOff>468315</xdr:colOff>
      <xdr:row>83</xdr:row>
      <xdr:rowOff>37080</xdr:rowOff>
    </xdr:from>
    <xdr:to>
      <xdr:col>94</xdr:col>
      <xdr:colOff>771527</xdr:colOff>
      <xdr:row>88</xdr:row>
      <xdr:rowOff>38668</xdr:rowOff>
    </xdr:to>
    <xdr:sp macro="" textlink="">
      <xdr:nvSpPr>
        <xdr:cNvPr id="42" name="Oval 41">
          <a:extLst>
            <a:ext uri="{FF2B5EF4-FFF2-40B4-BE49-F238E27FC236}">
              <a16:creationId xmlns:a16="http://schemas.microsoft.com/office/drawing/2014/main" id="{EBA05748-0585-79E4-756C-F7D0282A9941}"/>
            </a:ext>
          </a:extLst>
        </xdr:cNvPr>
        <xdr:cNvSpPr/>
      </xdr:nvSpPr>
      <xdr:spPr>
        <a:xfrm>
          <a:off x="77072801" y="15198792"/>
          <a:ext cx="913856" cy="914944"/>
        </a:xfrm>
        <a:prstGeom prst="ellipse">
          <a:avLst/>
        </a:prstGeom>
        <a:gradFill>
          <a:gsLst>
            <a:gs pos="82000">
              <a:srgbClr val="7030A0"/>
            </a:gs>
            <a:gs pos="32000">
              <a:srgbClr val="00206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93</xdr:col>
      <xdr:colOff>513287</xdr:colOff>
      <xdr:row>83</xdr:row>
      <xdr:rowOff>87143</xdr:rowOff>
    </xdr:from>
    <xdr:to>
      <xdr:col>94</xdr:col>
      <xdr:colOff>725059</xdr:colOff>
      <xdr:row>87</xdr:row>
      <xdr:rowOff>179961</xdr:rowOff>
    </xdr:to>
    <xdr:sp macro="" textlink="">
      <xdr:nvSpPr>
        <xdr:cNvPr id="43" name="Oval 42">
          <a:extLst>
            <a:ext uri="{FF2B5EF4-FFF2-40B4-BE49-F238E27FC236}">
              <a16:creationId xmlns:a16="http://schemas.microsoft.com/office/drawing/2014/main" id="{5309F560-1013-FE9F-C431-BE5722A49FB1}"/>
            </a:ext>
          </a:extLst>
        </xdr:cNvPr>
        <xdr:cNvSpPr/>
      </xdr:nvSpPr>
      <xdr:spPr>
        <a:xfrm>
          <a:off x="77073895" y="15230551"/>
          <a:ext cx="821372" cy="822621"/>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97</xdr:col>
      <xdr:colOff>0</xdr:colOff>
      <xdr:row>83</xdr:row>
      <xdr:rowOff>182451</xdr:rowOff>
    </xdr:from>
    <xdr:to>
      <xdr:col>98</xdr:col>
      <xdr:colOff>28463</xdr:colOff>
      <xdr:row>89</xdr:row>
      <xdr:rowOff>1588</xdr:rowOff>
    </xdr:to>
    <xdr:sp macro="" textlink="">
      <xdr:nvSpPr>
        <xdr:cNvPr id="44" name="Oval 43">
          <a:extLst>
            <a:ext uri="{FF2B5EF4-FFF2-40B4-BE49-F238E27FC236}">
              <a16:creationId xmlns:a16="http://schemas.microsoft.com/office/drawing/2014/main" id="{278A54EF-1C75-4C2D-B7C5-0B515884C360}"/>
            </a:ext>
          </a:extLst>
        </xdr:cNvPr>
        <xdr:cNvSpPr/>
      </xdr:nvSpPr>
      <xdr:spPr>
        <a:xfrm>
          <a:off x="79745983" y="15325859"/>
          <a:ext cx="912812" cy="913842"/>
        </a:xfrm>
        <a:prstGeom prst="ellipse">
          <a:avLst/>
        </a:prstGeom>
        <a:gradFill>
          <a:gsLst>
            <a:gs pos="82000">
              <a:srgbClr val="7030A0"/>
            </a:gs>
            <a:gs pos="32000">
              <a:srgbClr val="002060"/>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0.35329</cdr:x>
      <cdr:y>0.24158</cdr:y>
    </cdr:from>
    <cdr:to>
      <cdr:x>0.65296</cdr:x>
      <cdr:y>0.74959</cdr:y>
    </cdr:to>
    <cdr:sp macro="" textlink="">
      <cdr:nvSpPr>
        <cdr:cNvPr id="2" name="Oval 1">
          <a:extLst xmlns:a="http://schemas.openxmlformats.org/drawingml/2006/main">
            <a:ext uri="{FF2B5EF4-FFF2-40B4-BE49-F238E27FC236}">
              <a16:creationId xmlns:a16="http://schemas.microsoft.com/office/drawing/2014/main" id="{B1F79FC4-B88B-BE73-90C5-487CBF665CA8}"/>
            </a:ext>
          </a:extLst>
        </cdr:cNvPr>
        <cdr:cNvSpPr/>
      </cdr:nvSpPr>
      <cdr:spPr>
        <a:xfrm xmlns:a="http://schemas.openxmlformats.org/drawingml/2006/main">
          <a:off x="1617396" y="652260"/>
          <a:ext cx="1371945" cy="1371600"/>
        </a:xfrm>
        <a:prstGeom xmlns:a="http://schemas.openxmlformats.org/drawingml/2006/main" prst="ellipse">
          <a:avLst/>
        </a:prstGeom>
        <a:gradFill xmlns:a="http://schemas.openxmlformats.org/drawingml/2006/main">
          <a:gsLst>
            <a:gs pos="82000">
              <a:srgbClr val="7030A0"/>
            </a:gs>
            <a:gs pos="32000">
              <a:srgbClr val="002060"/>
            </a:gs>
          </a:gsLst>
          <a:lin ang="54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0.36242</cdr:x>
      <cdr:y>0.26843</cdr:y>
    </cdr:from>
    <cdr:to>
      <cdr:x>0.64212</cdr:x>
      <cdr:y>0.74257</cdr:y>
    </cdr:to>
    <cdr:sp macro="" textlink="">
      <cdr:nvSpPr>
        <cdr:cNvPr id="3" name="Oval 2">
          <a:extLst xmlns:a="http://schemas.openxmlformats.org/drawingml/2006/main">
            <a:ext uri="{FF2B5EF4-FFF2-40B4-BE49-F238E27FC236}">
              <a16:creationId xmlns:a16="http://schemas.microsoft.com/office/drawing/2014/main" id="{692FC30A-2F5E-A70D-F85D-5C78169049B3}"/>
            </a:ext>
          </a:extLst>
        </cdr:cNvPr>
        <cdr:cNvSpPr/>
      </cdr:nvSpPr>
      <cdr:spPr>
        <a:xfrm xmlns:a="http://schemas.openxmlformats.org/drawingml/2006/main">
          <a:off x="1608819" y="729356"/>
          <a:ext cx="1241617" cy="1288274"/>
        </a:xfrm>
        <a:prstGeom xmlns:a="http://schemas.openxmlformats.org/drawingml/2006/main" prst="ellipse">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2962966" backgroundQuery="1" createdVersion="8" refreshedVersion="8" minRefreshableVersion="3" recordCount="0" supportSubquery="1" supportAdvancedDrill="1" xr:uid="{0E7F256B-D7D6-486D-840B-421865CF7A40}">
  <cacheSource type="external" connectionId="4"/>
  <cacheFields count="5">
    <cacheField name="[Measures].[Total Cost]" caption="Total Cost" numFmtId="0" hierarchy="25" level="32767"/>
    <cacheField name="[Energy Consumptions].[Date (Month)].[Date (Month)]" caption="Date (Month)" numFmtId="0" hierarchy="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Energy Consumptions].[Date (Year)].[Date (Year)]" caption="Date (Year)" numFmtId="0" hierarchy="7" level="1">
      <sharedItems count="1">
        <s v="2019"/>
      </sharedItems>
      <extLst>
        <ext xmlns:x15="http://schemas.microsoft.com/office/spreadsheetml/2010/11/main" uri="{4F2E5C28-24EA-4eb8-9CBF-B6C8F9C3D259}">
          <x15:cachedUniqueNames>
            <x15:cachedUniqueName index="0" name="[Energy Consumptions].[Date (Year)].&amp;[2019]"/>
          </x15:cachedUniqueNames>
        </ext>
      </extLst>
    </cacheField>
    <cacheField name="[Rates].[Energy Type].[Energy Type]" caption="Energy Type" numFmtId="0" hierarchy="1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Value]" caption="Value" attribute="1" defaultMemberUniqueName="[Energy Consumptions].[Value].[All]" allUniqueName="[Energy Consumptions].[Value].[All]" dimensionUniqueName="[Energy Consumptions]" displayFolder="" count="2" memberValueDatatype="20" unbalanced="0"/>
    <cacheHierarchy uniqueName="[Energy Consumptions].[Key]" caption="Key" attribute="1" defaultMemberUniqueName="[Energy Consumptions].[Key].[All]" allUniqueName="[Energy Consumptions].[Key].[All]" dimensionUniqueName="[Energy Consumptions]" displayFolder="" count="2"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2" memberValueDatatype="5" unbalanced="0"/>
    <cacheHierarchy uniqueName="[Rates].[Key]" caption="Key" attribute="1" defaultMemberUniqueName="[Rates].[Key].[All]" allUniqueName="[Rates].[Key].[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y uniqueName="Unsupported0" caption="Building" measure="1" count="0">
      <extLst>
        <ext xmlns:x14="http://schemas.microsoft.com/office/spreadsheetml/2009/9/main" uri="{8CF416AD-EC4C-4aba-99F5-12A058AE0983}">
          <x14:cacheHierarchy ignore="1"/>
        </ext>
      </extLst>
    </cacheHierarchy>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3541667" backgroundQuery="1" createdVersion="8" refreshedVersion="8" minRefreshableVersion="3" recordCount="0" supportSubquery="1" supportAdvancedDrill="1" xr:uid="{077E731F-37F3-455A-851A-9533F39650F2}">
  <cacheSource type="external" connectionId="4"/>
  <cacheFields count="4">
    <cacheField name="[Measures].[Total Cost]" caption="Total Cost" numFmtId="0" hierarchy="25" level="32767"/>
    <cacheField name="[Energy Consumptions].[Date (Month)].[Date (Month)]" caption="Date (Month)" numFmtId="0" hierarchy="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Energy Consumptions].[Date (Year)].[Date (Year)]" caption="Date (Year)" numFmtId="0" hierarchy="7" level="1">
      <sharedItems count="1">
        <s v="2019"/>
      </sharedItems>
      <extLst>
        <ext xmlns:x15="http://schemas.microsoft.com/office/spreadsheetml/2010/11/main" uri="{4F2E5C28-24EA-4eb8-9CBF-B6C8F9C3D259}">
          <x15:cachedUniqueNames>
            <x15:cachedUniqueName index="0" name="[Energy Consumptions].[Date (Year)].&amp;[2019]"/>
          </x15:cachedUniqueNames>
        </ext>
      </extLst>
    </cacheField>
    <cacheField name="[Rates].[Energy Type].[Energy Type]" caption="Energy Type" numFmtId="0" hierarchy="11"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4120367" backgroundQuery="1" createdVersion="8" refreshedVersion="8" minRefreshableVersion="3" recordCount="0" supportSubquery="1" supportAdvancedDrill="1" xr:uid="{A58361E8-AAFF-4A55-9D45-B7511CFCC1F4}">
  <cacheSource type="external" connectionId="4"/>
  <cacheFields count="3">
    <cacheField name="[Rates].[Energy Type].[Energy Type]" caption="Energy Type" numFmtId="0" hierarchy="11" level="1">
      <sharedItems count="3">
        <s v="Electricity"/>
        <s v="Gas"/>
        <s v="Water"/>
      </sharedItems>
      <extLst>
        <ext xmlns:x15="http://schemas.microsoft.com/office/spreadsheetml/2010/11/main" uri="{4F2E5C28-24EA-4eb8-9CBF-B6C8F9C3D259}">
          <x15:cachedUniqueNames>
            <x15:cachedUniqueName index="0" name="[Rates].[Energy Type].&amp;[Electricity]"/>
            <x15:cachedUniqueName index="1" name="[Rates].[Energy Type].&amp;[Gas]"/>
            <x15:cachedUniqueName index="2" name="[Rates].[Energy Type].&amp;[Water]"/>
          </x15:cachedUniqueNames>
        </ext>
      </extLst>
    </cacheField>
    <cacheField name="[Measures].[Total Cost]" caption="Total Cost" numFmtId="0" hierarchy="25" level="32767"/>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5624999" backgroundQuery="1" createdVersion="8" refreshedVersion="8" minRefreshableVersion="3" recordCount="0" supportSubquery="1" supportAdvancedDrill="1" xr:uid="{FCB3785F-A660-453F-A853-2BF0B09E97B7}">
  <cacheSource type="external" connectionId="4"/>
  <cacheFields count="4">
    <cacheField name="[Building Master].[Building].[Building]" caption="Building" numFmtId="0" level="1">
      <sharedItems count="5">
        <s v="B1001"/>
        <s v="B1004"/>
        <s v="B1006"/>
        <s v="B1008"/>
        <s v="B1010"/>
      </sharedItems>
      <extLst>
        <ext xmlns:x15="http://schemas.microsoft.com/office/spreadsheetml/2010/11/main" uri="{4F2E5C28-24EA-4eb8-9CBF-B6C8F9C3D259}">
          <x15:cachedUniqueNames>
            <x15:cachedUniqueName index="0" name="[Building Master].[Building].&amp;[B1001]"/>
            <x15:cachedUniqueName index="1" name="[Building Master].[Building].&amp;[B1004]"/>
            <x15:cachedUniqueName index="2" name="[Building Master].[Building].&amp;[B1006]"/>
            <x15:cachedUniqueName index="3" name="[Building Master].[Building].&amp;[B1008]"/>
            <x15:cachedUniqueName index="4" name="[Building Master].[Building].&amp;[B1010]"/>
          </x15:cachedUniqueNames>
        </ext>
      </extLst>
    </cacheField>
    <cacheField name="[Measures].[Total Cost]" caption="Total Cost" numFmtId="0" hierarchy="25" level="32767"/>
    <cacheField name="[Rates].[Energy Type].[Energy Type]" caption="Energy Type" numFmtId="0" hierarchy="11" level="1">
      <sharedItems containsSemiMixedTypes="0" containsNonDate="0" containsString="0"/>
    </cacheField>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1"/>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6203707" backgroundQuery="1" createdVersion="8" refreshedVersion="8" minRefreshableVersion="3" recordCount="0" supportSubquery="1" supportAdvancedDrill="1" xr:uid="{D579F35F-B739-442F-A043-90789BC0402C}">
  <cacheSource type="external" connectionId="4"/>
  <cacheFields count="4">
    <cacheField name="[Measures].[Total Cost]" caption="Total Cost" numFmtId="0" hierarchy="25" level="32767"/>
    <cacheField name="[Building Master].[City].[City]" caption="City" numFmtId="0" hierarchy="1" level="1">
      <sharedItems count="5">
        <s v="Chicago"/>
        <s v="Houston"/>
        <s v="Los Angeles"/>
        <s v="New York"/>
        <s v="Phoenix"/>
      </sharedItems>
      <extLst>
        <ext xmlns:x15="http://schemas.microsoft.com/office/spreadsheetml/2010/11/main" uri="{4F2E5C28-24EA-4eb8-9CBF-B6C8F9C3D259}">
          <x15:cachedUniqueNames>
            <x15:cachedUniqueName index="0" name="[Building Master].[City].&amp;[Chicago]"/>
            <x15:cachedUniqueName index="1" name="[Building Master].[City].&amp;[Houston]"/>
            <x15:cachedUniqueName index="2" name="[Building Master].[City].&amp;[Los Angeles]"/>
            <x15:cachedUniqueName index="3" name="[Building Master].[City].&amp;[New York]"/>
            <x15:cachedUniqueName index="4" name="[Building Master].[City].&amp;[Phoenix]"/>
          </x15:cachedUniqueNames>
        </ext>
      </extLst>
    </cacheField>
    <cacheField name="[Rates].[Energy Type].[Energy Type]" caption="Energy Type" numFmtId="0" hierarchy="11" level="1">
      <sharedItems containsSemiMixedTypes="0" containsNonDate="0" containsString="0"/>
    </cacheField>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1"/>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0"/>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6666669" backgroundQuery="1" createdVersion="8" refreshedVersion="8" minRefreshableVersion="3" recordCount="0" supportSubquery="1" supportAdvancedDrill="1" xr:uid="{FA61684E-8D24-48DD-9E6F-77C1EA3239F4}">
  <cacheSource type="external" connectionId="4"/>
  <cacheFields count="6">
    <cacheField name="[Measures].[Number of Cities]" caption="Number of Cities" numFmtId="0" hierarchy="21" level="32767"/>
    <cacheField name="[Measures].[Number of Building]" caption="Number of Building" numFmtId="0" hierarchy="22" level="32767"/>
    <cacheField name="[Measures].[Total Cost]" caption="Total Cost" numFmtId="0" hierarchy="25" level="32767"/>
    <cacheField name="[Rates].[Energy Type].[Energy Type]" caption="Energy Type" numFmtId="0" hierarchy="11" level="1">
      <sharedItems containsSemiMixedTypes="0" containsNonDate="0" containsString="0"/>
    </cacheField>
    <cacheField name="[Measures].[Median Price]" caption="Median Price" numFmtId="0" hierarchy="23" level="32767"/>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5"/>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oneField="1">
      <fieldsUsage count="1">
        <fieldUsage x="0"/>
      </fieldsUsage>
    </cacheHierarchy>
    <cacheHierarchy uniqueName="[Measures].[Number of Building]" caption="Number of Building" measure="1" displayFolder="" measureGroup="Building Master" count="0" oneField="1">
      <fieldsUsage count="1">
        <fieldUsage x="1"/>
      </fieldsUsage>
    </cacheHierarchy>
    <cacheHierarchy uniqueName="[Measures].[Median Price]" caption="Median Price" measure="1" displayFolder="" measureGroup="Building Master" count="0" oneField="1">
      <fieldsUsage count="1">
        <fieldUsage x="4"/>
      </fieldsUsage>
    </cacheHierarchy>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2"/>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067361108" backgroundQuery="1" createdVersion="8" refreshedVersion="8" minRefreshableVersion="3" recordCount="0" supportSubquery="1" supportAdvancedDrill="1" xr:uid="{AB4DC15A-9931-4802-9350-69EDACAD4E4E}">
  <cacheSource type="external" connectionId="4"/>
  <cacheFields count="3">
    <cacheField name="[Rates].[Energy Type].[Energy Type]" caption="Energy Type" numFmtId="0" hierarchy="11" level="1">
      <sharedItems count="1">
        <s v="Water"/>
      </sharedItems>
      <extLst>
        <ext xmlns:x15="http://schemas.microsoft.com/office/spreadsheetml/2010/11/main" uri="{4F2E5C28-24EA-4eb8-9CBF-B6C8F9C3D259}">
          <x15:cachedUniqueNames>
            <x15:cachedUniqueName index="0" name="[Rates].[Energy Type].&amp;[Water]"/>
          </x15:cachedUniqueNames>
        </ext>
      </extLst>
    </cacheField>
    <cacheField name="[Energy Consumptions].[Date (Year)].[Date (Year)]" caption="Date (Year)" numFmtId="0" hierarchy="7" level="1">
      <sharedItems containsSemiMixedTypes="0" containsNonDate="0" containsString="0"/>
    </cacheField>
    <cacheField name="[Measures].[Total Cost]" caption="Total Cost" numFmtId="0" hierarchy="25" level="32767"/>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oneField="1">
      <fieldsUsage count="1">
        <fieldUsage x="2"/>
      </fieldsUsage>
    </cacheHierarchy>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5578701" backgroundQuery="1" createdVersion="8" refreshedVersion="8" minRefreshableVersion="3" recordCount="0" supportSubquery="1" supportAdvancedDrill="1" xr:uid="{3EA8BD68-79D3-41E6-BE4C-CC33A9FAAA1A}">
  <cacheSource type="external" connectionId="4"/>
  <cacheFields count="5">
    <cacheField name="[Energy Consumptions].[Date (Year)].[Date (Year)]" caption="Date (Year)" numFmtId="0" hierarchy="7" level="1">
      <sharedItems count="1">
        <s v="2018"/>
      </sharedItems>
      <extLst>
        <ext xmlns:x15="http://schemas.microsoft.com/office/spreadsheetml/2010/11/main" uri="{4F2E5C28-24EA-4eb8-9CBF-B6C8F9C3D259}">
          <x15:cachedUniqueNames>
            <x15:cachedUniqueName index="0" name="[Energy Consumptions].[Date (Year)].&amp;[2018]"/>
          </x15:cachedUniqueNames>
        </ext>
      </extLst>
    </cacheField>
    <cacheField name="[Energy Consumptions].[Date (Month)].[Date (Month)]" caption="Date (Month)" numFmtId="0" hierarchy="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Measures].[Sum of Value 2]" caption="Sum of Value 2" numFmtId="0" hierarchy="15" level="32767"/>
    <cacheField name="[Rates].[Energy Type].[Energy Type]" caption="Energy Type" numFmtId="0" hierarchy="1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oneField="1">
      <fieldsUsage count="1">
        <fieldUsage x="2"/>
      </fieldsUsage>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y uniqueName="Unsupported0" caption="Building" measure="1" count="0">
      <extLst>
        <ext xmlns:x14="http://schemas.microsoft.com/office/spreadsheetml/2009/9/main" uri="{8CF416AD-EC4C-4aba-99F5-12A058AE0983}">
          <x14:cacheHierarchy ignore="1"/>
        </ext>
      </extLst>
    </cacheHierarchy>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662037" backgroundQuery="1" createdVersion="8" refreshedVersion="8" minRefreshableVersion="3" recordCount="0" supportSubquery="1" supportAdvancedDrill="1" xr:uid="{22ED8ABB-0E11-40B5-A3AE-0B8E14BA8E88}">
  <cacheSource type="external" connectionId="4"/>
  <cacheFields count="4">
    <cacheField name="[Energy Consumptions].[Date (Year)].[Date (Year)]" caption="Date (Year)" numFmtId="0" hierarchy="7" level="1">
      <sharedItems count="1">
        <s v="2018"/>
      </sharedItems>
      <extLst>
        <ext xmlns:x15="http://schemas.microsoft.com/office/spreadsheetml/2010/11/main" uri="{4F2E5C28-24EA-4eb8-9CBF-B6C8F9C3D259}">
          <x15:cachedUniqueNames>
            <x15:cachedUniqueName index="0" name="[Energy Consumptions].[Date (Year)].&amp;[2018]"/>
          </x15:cachedUniqueNames>
        </ext>
      </extLst>
    </cacheField>
    <cacheField name="[Energy Consumptions].[Date (Month)].[Date (Month)]" caption="Date (Month)" numFmtId="0" hierarchy="9"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Energy Consumptions].[Date (Month)].&amp;[Jan]"/>
            <x15:cachedUniqueName index="1" name="[Energy Consumptions].[Date (Month)].&amp;[Feb]"/>
            <x15:cachedUniqueName index="2" name="[Energy Consumptions].[Date (Month)].&amp;[Mar]"/>
            <x15:cachedUniqueName index="3" name="[Energy Consumptions].[Date (Month)].&amp;[Apr]"/>
            <x15:cachedUniqueName index="4" name="[Energy Consumptions].[Date (Month)].&amp;[May]"/>
            <x15:cachedUniqueName index="5" name="[Energy Consumptions].[Date (Month)].&amp;[Jun]"/>
            <x15:cachedUniqueName index="6" name="[Energy Consumptions].[Date (Month)].&amp;[Jul]"/>
            <x15:cachedUniqueName index="7" name="[Energy Consumptions].[Date (Month)].&amp;[Aug]"/>
            <x15:cachedUniqueName index="8" name="[Energy Consumptions].[Date (Month)].&amp;[Sep]"/>
            <x15:cachedUniqueName index="9" name="[Energy Consumptions].[Date (Month)].&amp;[Oct]"/>
            <x15:cachedUniqueName index="10" name="[Energy Consumptions].[Date (Month)].&amp;[Nov]"/>
            <x15:cachedUniqueName index="11" name="[Energy Consumptions].[Date (Month)].&amp;[Dec]"/>
          </x15:cachedUniqueNames>
        </ext>
      </extLst>
    </cacheField>
    <cacheField name="[Measures].[Sum of Value 2]" caption="Sum of Value 2" numFmtId="0" hierarchy="15" level="32767"/>
    <cacheField name="[Rates].[Energy Type].[Energy Type]" caption="Energy Type" numFmtId="0" hierarchy="11"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oneField="1">
      <fieldsUsage count="1">
        <fieldUsage x="2"/>
      </fieldsUsage>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7083332" backgroundQuery="1" createdVersion="8" refreshedVersion="8" minRefreshableVersion="3" recordCount="0" supportSubquery="1" supportAdvancedDrill="1" xr:uid="{588B5BD2-73AA-491F-BEB3-A2FE6A5DE50F}">
  <cacheSource type="external" connectionId="4"/>
  <cacheFields count="3">
    <cacheField name="[Rates].[Energy Type].[Energy Type]" caption="Energy Type" numFmtId="0" hierarchy="11" level="1">
      <sharedItems count="3">
        <s v="Electricity"/>
        <s v="Gas"/>
        <s v="Water"/>
      </sharedItems>
      <extLst>
        <ext xmlns:x15="http://schemas.microsoft.com/office/spreadsheetml/2010/11/main" uri="{4F2E5C28-24EA-4eb8-9CBF-B6C8F9C3D259}">
          <x15:cachedUniqueNames>
            <x15:cachedUniqueName index="0" name="[Rates].[Energy Type].&amp;[Electricity]"/>
            <x15:cachedUniqueName index="1" name="[Rates].[Energy Type].&amp;[Gas]"/>
            <x15:cachedUniqueName index="2" name="[Rates].[Energy Type].&amp;[Water]"/>
          </x15:cachedUniqueNames>
        </ext>
      </extLst>
    </cacheField>
    <cacheField name="[Measures].[Sum of Value 2]" caption="Sum of Value 2" numFmtId="0" hierarchy="15" level="32767"/>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oneField="1">
      <fieldsUsage count="1">
        <fieldUsage x="1"/>
      </fieldsUsage>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7546294" backgroundQuery="1" createdVersion="8" refreshedVersion="8" minRefreshableVersion="3" recordCount="0" supportSubquery="1" supportAdvancedDrill="1" xr:uid="{C52E1326-3EAA-4A5F-9D7E-D1A48AAED50F}">
  <cacheSource type="external" connectionId="4"/>
  <cacheFields count="4">
    <cacheField name="[Building Master].[Building].[Building]" caption="Building" numFmtId="0" level="1">
      <sharedItems count="5">
        <s v="B1000"/>
        <s v="B1003"/>
        <s v="B1005"/>
        <s v="B1006"/>
        <s v="B1008"/>
      </sharedItems>
      <extLst>
        <ext xmlns:x15="http://schemas.microsoft.com/office/spreadsheetml/2010/11/main" uri="{4F2E5C28-24EA-4eb8-9CBF-B6C8F9C3D259}">
          <x15:cachedUniqueNames>
            <x15:cachedUniqueName index="0" name="[Building Master].[Building].&amp;[B1000]"/>
            <x15:cachedUniqueName index="1" name="[Building Master].[Building].&amp;[B1003]"/>
            <x15:cachedUniqueName index="2" name="[Building Master].[Building].&amp;[B1005]"/>
            <x15:cachedUniqueName index="3" name="[Building Master].[Building].&amp;[B1006]"/>
            <x15:cachedUniqueName index="4" name="[Building Master].[Building].&amp;[B1008]"/>
          </x15:cachedUniqueNames>
        </ext>
      </extLst>
    </cacheField>
    <cacheField name="[Measures].[Sum of Value 2]" caption="Sum of Value 2" numFmtId="0" hierarchy="15" level="32767"/>
    <cacheField name="[Energy Consumptions].[Date (Year)].[Date (Year)]" caption="Date (Year)" numFmtId="0" hierarchy="7" level="1">
      <sharedItems containsSemiMixedTypes="0" containsNonDate="0" containsString="0"/>
    </cacheField>
    <cacheField name="[Rates].[Energy Type].[Energy Type]" caption="Energy Type" numFmtId="0" hierarchy="11"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oneField="1">
      <fieldsUsage count="1">
        <fieldUsage x="1"/>
      </fieldsUsage>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7893517" backgroundQuery="1" createdVersion="8" refreshedVersion="8" minRefreshableVersion="3" recordCount="0" supportSubquery="1" supportAdvancedDrill="1" xr:uid="{934EC320-059E-4692-B376-B2F4669CD70D}">
  <cacheSource type="external" connectionId="4"/>
  <cacheFields count="4">
    <cacheField name="[Building Master].[City].[City]" caption="City" numFmtId="0" hierarchy="1" level="1">
      <sharedItems count="5">
        <s v="Chicago"/>
        <s v="Houston"/>
        <s v="Los Angeles"/>
        <s v="New York"/>
        <s v="Phoenix"/>
      </sharedItems>
      <extLst>
        <ext xmlns:x15="http://schemas.microsoft.com/office/spreadsheetml/2010/11/main" uri="{4F2E5C28-24EA-4eb8-9CBF-B6C8F9C3D259}">
          <x15:cachedUniqueNames>
            <x15:cachedUniqueName index="0" name="[Building Master].[City].&amp;[Chicago]"/>
            <x15:cachedUniqueName index="1" name="[Building Master].[City].&amp;[Houston]"/>
            <x15:cachedUniqueName index="2" name="[Building Master].[City].&amp;[Los Angeles]"/>
            <x15:cachedUniqueName index="3" name="[Building Master].[City].&amp;[New York]"/>
            <x15:cachedUniqueName index="4" name="[Building Master].[City].&amp;[Phoenix]"/>
          </x15:cachedUniqueNames>
        </ext>
      </extLst>
    </cacheField>
    <cacheField name="[Measures].[Sum of Value]" caption="Sum of Value" numFmtId="0" hierarchy="27" level="32767"/>
    <cacheField name="[Rates].[Energy Type].[Energy Type]" caption="Energy Type" numFmtId="0" hierarchy="11" level="1">
      <sharedItems containsSemiMixedTypes="0" containsNonDate="0" containsString="0"/>
    </cacheField>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oneField="1">
      <fieldsUsage count="1">
        <fieldUsage x="1"/>
      </fieldsUsage>
    </cacheHierarchy>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8472225" backgroundQuery="1" createdVersion="8" refreshedVersion="8" minRefreshableVersion="3" recordCount="0" supportSubquery="1" supportAdvancedDrill="1" xr:uid="{E89A2EFB-028D-4538-8D24-404C7E63747C}">
  <cacheSource type="external" connectionId="4"/>
  <cacheFields count="6">
    <cacheField name="[Measures].[Sum of Value]" caption="Sum of Value" numFmtId="0" hierarchy="27" level="32767"/>
    <cacheField name="[Measures].[Distinct Count of City]" caption="Distinct Count of City" numFmtId="0" hierarchy="19" level="32767"/>
    <cacheField name="[Measures].[Distinct Count of Building]" caption="Distinct Count of Building" numFmtId="0" hierarchy="20" level="32767"/>
    <cacheField name="[Measures].[Median Value]" caption="Median Value" numFmtId="0" hierarchy="28" level="32767"/>
    <cacheField name="[Rates].[Energy Type].[Energy Type]" caption="Energy Type" numFmtId="0" hierarchy="11" level="1">
      <sharedItems containsSemiMixedTypes="0" containsNonDate="0" containsString="0"/>
    </cacheField>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5"/>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4"/>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oneField="1">
      <fieldsUsage count="1">
        <fieldUsage x="1"/>
      </fieldsUsage>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oneField="1">
      <fieldsUsage count="1">
        <fieldUsage x="2"/>
      </fieldsUsage>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oneField="1">
      <fieldsUsage count="1">
        <fieldUsage x="0"/>
      </fieldsUsage>
    </cacheHierarchy>
    <cacheHierarchy uniqueName="[Measures].[Median Value]" caption="Median Value" measure="1" displayFolder="" measureGroup="Building Master" count="0" oneField="1">
      <fieldsUsage count="1">
        <fieldUsage x="3"/>
      </fieldsUsage>
    </cacheHierarchy>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72.542129166664" backgroundQuery="1" createdVersion="8" refreshedVersion="8" minRefreshableVersion="3" recordCount="0" supportSubquery="1" supportAdvancedDrill="1" xr:uid="{E83A5859-F312-4487-80C7-B8433FCAB855}">
  <cacheSource type="external" connectionId="4"/>
  <cacheFields count="3">
    <cacheField name="[Rates].[Energy Type].[Energy Type]" caption="Energy Type" numFmtId="0" hierarchy="11" level="1">
      <sharedItems count="1">
        <s v="Water"/>
      </sharedItems>
      <extLst>
        <ext xmlns:x15="http://schemas.microsoft.com/office/spreadsheetml/2010/11/main" uri="{4F2E5C28-24EA-4eb8-9CBF-B6C8F9C3D259}">
          <x15:cachedUniqueNames>
            <x15:cachedUniqueName index="0" name="[Rates].[Energy Type].&amp;[Water]"/>
          </x15:cachedUniqueNames>
        </ext>
      </extLst>
    </cacheField>
    <cacheField name="[Measures].[Sum of Value]" caption="Sum of Value" numFmtId="0" hierarchy="27" level="32767"/>
    <cacheField name="[Energy Consumptions].[Date (Year)].[Date (Year)]" caption="Date (Year)" numFmtId="0" hierarchy="7" level="1">
      <sharedItems containsSemiMixedTypes="0" containsNonDate="0" containsString="0"/>
    </cacheField>
  </cacheFields>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oneField="1">
      <fieldsUsage count="1">
        <fieldUsage x="1"/>
      </fieldsUsage>
    </cacheHierarchy>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56.916392708335" backgroundQuery="1" createdVersion="3" refreshedVersion="8" minRefreshableVersion="3" recordCount="0" supportSubquery="1" supportAdvancedDrill="1" xr:uid="{A554707E-F42E-434F-9EEF-ABACAE6B5E26}">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extLst>
    <ext xmlns:x14="http://schemas.microsoft.com/office/spreadsheetml/2009/9/main" uri="{725AE2AE-9491-48be-B2B4-4EB974FC3084}">
      <x14:pivotCacheDefinition slicerData="1" pivotCacheId="47127973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56.916402430557" backgroundQuery="1" createdVersion="3" refreshedVersion="8" minRefreshableVersion="3" recordCount="0" supportSubquery="1" supportAdvancedDrill="1" xr:uid="{D6E1F1B3-63C6-41D6-BFE0-B6D96927E91B}">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Sum of Value 2]" caption="Sum of Value 2" measure="1" displayFolder="" measureGroup="Energy Consumptions" count="0">
      <extLst>
        <ext xmlns:x15="http://schemas.microsoft.com/office/spreadsheetml/2010/11/main" uri="{B97F6D7D-B522-45F9-BDA1-12C45D357490}">
          <x15:cacheHierarchy aggregatedColumn="5"/>
        </ext>
      </extLst>
    </cacheHierarchy>
    <cacheHierarchy uniqueName="[Measures].[Sum of Price Per Unit]" caption="Sum of Price Per Unit" measure="1" displayFolder="" measureGroup="Rates" count="0">
      <extLst>
        <ext xmlns:x15="http://schemas.microsoft.com/office/spreadsheetml/2010/11/main" uri="{B97F6D7D-B522-45F9-BDA1-12C45D357490}">
          <x15:cacheHierarchy aggregatedColumn="12"/>
        </ext>
      </extLst>
    </cacheHierarchy>
    <cacheHierarchy uniqueName="[Measures].[Count of Building]" caption="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Count of City]" caption="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City]" caption="Distinct Count of City" measure="1" displayFolder="" measureGroup="Building Master" count="0">
      <extLst>
        <ext xmlns:x15="http://schemas.microsoft.com/office/spreadsheetml/2010/11/main" uri="{B97F6D7D-B522-45F9-BDA1-12C45D357490}">
          <x15:cacheHierarchy aggregatedColumn="1"/>
        </ext>
      </extLst>
    </cacheHierarchy>
    <cacheHierarchy uniqueName="[Measures].[Distinct Count of Building]" caption="Distinct Count of Building" measure="1" displayFolder="" measureGroup="Energy Consumptions" count="0">
      <extLst>
        <ext xmlns:x15="http://schemas.microsoft.com/office/spreadsheetml/2010/11/main" uri="{B97F6D7D-B522-45F9-BDA1-12C45D357490}">
          <x15:cacheHierarchy aggregatedColumn="4"/>
        </ext>
      </extLst>
    </cacheHierarchy>
    <cacheHierarchy uniqueName="[Measures].[Number of Cities]" caption="Number of Cities" measure="1" displayFolder="" measureGroup="Building Master" count="0"/>
    <cacheHierarchy uniqueName="[Measures].[Number of Building]" caption="Number of Building" measure="1" displayFolder="" measureGroup="Building Master" count="0"/>
    <cacheHierarchy uniqueName="[Measures].[Median Price]" caption="Median Price" measure="1" displayFolder="" measureGroup="Building Master" count="0"/>
    <cacheHierarchy uniqueName="[Measures].[Avg Price]" caption="Avg Price" measure="1" displayFolder="" measureGroup="Energy Consumptions" count="0"/>
    <cacheHierarchy uniqueName="[Measures].[Total Cost]" caption="Total Cost" measure="1" displayFolder="" measureGroup="Energy Consumptions" count="0"/>
    <cacheHierarchy uniqueName="[Measures].[AVG unit price]" caption="AVG unit price" measure="1" displayFolder="" measureGroup="Energy Consumptions" count="0"/>
    <cacheHierarchy uniqueName="[Measures].[Sum of Value]" caption="Sum of Value" measure="1" displayFolder="" measureGroup="Energy Consumptions" count="0"/>
    <cacheHierarchy uniqueName="[Measures].[Median Value]" caption="Median Value" measure="1" displayFolder="" measureGroup="Building Master"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Sum of Value Goal]" caption="_Sum of Value Goal" measure="1" displayFolder="" measureGroup="Energy Consumptions" count="0" hidden="1"/>
    <cacheHierarchy uniqueName="[Measures].[_Sum of Value Status]" caption="_Sum of Value Status" measure="1" iconSet="6" displayFolder="" measureGroup="Energy Consumptions" count="0" hidden="1"/>
  </cacheHierarchies>
  <kpis count="1">
    <kpi uniqueName="Sum of Value" caption="Sum of Value" displayFolder="" measureGroup="Energy Consumptions" parent="" value="[Measures].[Sum of Value]" goal="[Measures].[_Sum of Value Goal]" status="[Measures].[_Sum of Value Status]" trend="" weight=""/>
  </kpis>
  <extLst>
    <ext xmlns:x14="http://schemas.microsoft.com/office/spreadsheetml/2009/9/main" uri="{725AE2AE-9491-48be-B2B4-4EB974FC3084}">
      <x14:pivotCacheDefinition slicerData="1" pivotCacheId="8431854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00638-A629-4609-9657-7403846AC929}" name="PivotTable20" cacheId="4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H18:BI32"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14">
    <i>
      <x/>
    </i>
    <i r="1">
      <x/>
    </i>
    <i r="1">
      <x v="1"/>
    </i>
    <i r="1">
      <x v="2"/>
    </i>
    <i r="1">
      <x v="3"/>
    </i>
    <i r="1">
      <x v="4"/>
    </i>
    <i r="1">
      <x v="5"/>
    </i>
    <i r="1">
      <x v="6"/>
    </i>
    <i r="1">
      <x v="7"/>
    </i>
    <i r="1">
      <x v="8"/>
    </i>
    <i r="1">
      <x v="9"/>
    </i>
    <i r="1">
      <x v="10"/>
    </i>
    <i r="1">
      <x v="11"/>
    </i>
    <i t="grand">
      <x/>
    </i>
  </rowItems>
  <colItems count="1">
    <i/>
  </colItems>
  <dataFields count="1">
    <dataField name="Sum of Value" fld="2" showDataAs="percentDiff" baseField="1" baseItem="1048828" numFmtId="10"/>
  </dataFields>
  <chartFormats count="2">
    <chartFormat chart="0" format="5"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91399E-6BA9-4547-B1E0-DEB4271DE869}" name="PivotTable22" cacheId="4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X18:BY24"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i>
    <i>
      <x v="1"/>
    </i>
    <i>
      <x v="3"/>
    </i>
    <i>
      <x v="2"/>
    </i>
    <i t="grand">
      <x/>
    </i>
  </rowItems>
  <colItems count="1">
    <i/>
  </colItems>
  <dataFields count="1">
    <dataField name="Sum of Value" fld="1" baseField="0" baseItem="0"/>
  </dataFields>
  <chartFormats count="2">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78144-0627-406C-9984-58B3D5ADF751}" name="PivotTable5" cacheId="426" applyNumberFormats="0" applyBorderFormats="0" applyFontFormats="0" applyPatternFormats="0" applyAlignmentFormats="0" applyWidthHeightFormats="1" dataCaption="Values" tag="40799ebb-b4f1-40e1-9910-6fd281445381" updatedVersion="8" minRefreshableVersion="3" useAutoFormatting="1" subtotalHiddenItems="1" itemPrintTitles="1" createdVersion="8" indent="0" outline="1" outlineData="1" multipleFieldFilters="0" chartFormat="13">
  <location ref="V8:W14"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4"/>
    </i>
    <i>
      <x v="3"/>
    </i>
    <i>
      <x v="1"/>
    </i>
    <i>
      <x v="2"/>
    </i>
    <i t="grand">
      <x/>
    </i>
  </rowItems>
  <colItems count="1">
    <i/>
  </colItems>
  <dataFields count="1">
    <dataField fld="1" subtotal="count" baseField="0" baseItem="0" numFmtId="168"/>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9]"/>
      </members>
    </pivotHierarchy>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25">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65BCF6-2217-456E-94F0-CC54008B7C5F}" name="PivotTable25" cacheId="471" applyNumberFormats="0" applyBorderFormats="0" applyFontFormats="0" applyPatternFormats="0" applyAlignmentFormats="0" applyWidthHeightFormats="1" dataCaption="Values" tag="9a2e21cc-d22d-4bbd-a7f6-5b4ec51315fe" updatedVersion="8" minRefreshableVersion="3" useAutoFormatting="1" itemPrintTitles="1" createdVersion="8" indent="0" outline="1" outlineData="1" multipleFieldFilters="0">
  <location ref="CQ25:CR27"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Value"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7229E4-57EA-4AEA-997B-E167240701B6}" name="PivotTable21" cacheId="4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P18:BQ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Value" fld="1" baseField="0" baseItem="0"/>
  </dataField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D8C69C-72E3-4641-BE78-2A57FF0400DB}" name="PivotTable9" cacheId="435" applyNumberFormats="0" applyBorderFormats="0" applyFontFormats="0" applyPatternFormats="0" applyAlignmentFormats="0" applyWidthHeightFormats="1" dataCaption="Values" tag="65b8ebf9-e3f3-4f04-9be7-135ee30cbe3f" updatedVersion="8" minRefreshableVersion="3" useAutoFormatting="1" itemPrintTitles="1" createdVersion="8" indent="0" outline="1" outlineData="1" multipleFieldFilters="0">
  <location ref="AH20:AI22" firstHeaderRow="1" firstDataRow="1" firstDataCol="1"/>
  <pivotFields count="3">
    <pivotField axis="axisRow" allDrilled="1" subtotalTop="0" showAll="0" defaultSubtotal="0" defaultAttributeDrillState="1">
      <items count="1">
        <item s="1" x="0"/>
      </items>
    </pivotField>
    <pivotField allDrilled="1" subtotalTop="0" showAll="0" dataSourceSort="1" defaultSubtotal="0" defaultAttributeDrillState="1"/>
    <pivotField dataField="1" subtotalTop="0" showAll="0" defaultSubtotal="0"/>
  </pivotFields>
  <rowFields count="1">
    <field x="0"/>
  </rowFields>
  <rowItems count="2">
    <i>
      <x/>
    </i>
    <i t="grand">
      <x/>
    </i>
  </rowItems>
  <colItems count="1">
    <i/>
  </colItems>
  <dataFields count="1">
    <dataField fld="2" subtotal="count" baseField="0" baseItem="0"/>
  </dataFields>
  <formats count="1">
    <format dxfId="116">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9]"/>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8BFF8-64B3-4950-AE1A-EB91C406274D}" name="PivotTable7" cacheId="4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B9:AC15" firstHeaderRow="1" firstDataRow="1" firstDataCol="1"/>
  <pivotFields count="4">
    <pivotField dataField="1" subtotalTop="0" showAll="0" defaultSubtotal="0"/>
    <pivotField axis="axisRow" allDrilled="1" subtotalTop="0" showAll="0" sortType="descending" defaultSubtotal="0" defaultAttributeDrillState="1">
      <items count="5">
        <item x="4"/>
        <item x="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9]"/>
      </members>
    </pivotHierarchy>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Building Master]"/>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FAB53-2055-4F16-838F-0EA7F19B422C}" name="PivotTable23" cacheId="4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G17:CH23" firstHeaderRow="1" firstDataRow="1" firstDataCol="1"/>
  <pivotFields count="4">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Value" fld="1" subtotal="count" baseField="0" baseItem="0" numFmtId="43"/>
  </dataFields>
  <formats count="1">
    <format dxfId="117">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E09D6D-2B2A-49B3-BDCF-87C2853ECDE5}" name="PivotTable4" cacheId="423" applyNumberFormats="0" applyBorderFormats="0" applyFontFormats="0" applyPatternFormats="0" applyAlignmentFormats="0" applyWidthHeightFormats="1" dataCaption="Values" tag="d78924df-9f1a-4fe9-9e91-f441f150f9f0" updatedVersion="8" minRefreshableVersion="3" useAutoFormatting="1" subtotalHiddenItems="1" itemPrintTitles="1" createdVersion="8" indent="0" outline="1" outlineData="1" multipleFieldFilters="0" chartFormat="54">
  <location ref="P8:Q12"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fld="1" subtotal="count" baseField="0" baseItem="0" numFmtId="42"/>
  </dataFields>
  <formats count="6">
    <format dxfId="123">
      <pivotArea type="all" dataOnly="0" outline="0" fieldPosition="0"/>
    </format>
    <format dxfId="122">
      <pivotArea outline="0" collapsedLevelsAreSubtotals="1" fieldPosition="0"/>
    </format>
    <format dxfId="121">
      <pivotArea field="0" type="button" dataOnly="0" labelOnly="1" outline="0" axis="axisRow" fieldPosition="0"/>
    </format>
    <format dxfId="120">
      <pivotArea dataOnly="0" labelOnly="1" fieldPosition="0">
        <references count="1">
          <reference field="0" count="0"/>
        </references>
      </pivotArea>
    </format>
    <format dxfId="119">
      <pivotArea dataOnly="0" labelOnly="1" grandRow="1" outline="0" fieldPosition="0"/>
    </format>
    <format dxfId="118">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9]"/>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4EB2B3-C3D0-43F7-A8D6-4A65D3658D22}" name="PivotTable17" cacheId="453" applyNumberFormats="0" applyBorderFormats="0" applyFontFormats="0" applyPatternFormats="0" applyAlignmentFormats="0" applyWidthHeightFormats="1" dataCaption="Values" tag="68dfeb47-cdb6-4f31-b128-afdb77653566" updatedVersion="8" minRefreshableVersion="3" useAutoFormatting="1" itemPrintTitles="1" createdVersion="8" indent="0" outline="1" outlineData="1" multipleFieldFilters="0" chartFormat="15">
  <location ref="AX18:AZ32" firstHeaderRow="0" firstDataRow="1" firstDataCol="1"/>
  <pivotFields count="5">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14">
    <i>
      <x/>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Value" fld="2" baseField="0" baseItem="0"/>
    <dataField name="Sum of Value2" fld="4" baseField="0" baseItem="0">
      <extLst>
        <ext xmlns:x14="http://schemas.microsoft.com/office/spreadsheetml/2009/9/main" uri="{E15A36E0-9728-4e99-A89B-3F7291B0FE68}">
          <x14:dataField sourceField="2" uniqueName="[__Xl2].[Measures].[Sum of Value 2]"/>
        </ext>
      </extLst>
    </dataField>
  </dataFields>
  <formats count="2">
    <format dxfId="125">
      <pivotArea collapsedLevelsAreSubtotals="1" fieldPosition="0">
        <references count="2">
          <reference field="0" count="0" selected="0"/>
          <reference field="1" count="0"/>
        </references>
      </pivotArea>
    </format>
    <format dxfId="124">
      <pivotArea grandRow="1" outline="0" collapsedLevelsAreSubtotals="1" fieldPosition="0"/>
    </format>
  </formats>
  <chartFormats count="4">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ies>
  <pivotTableStyleInfo name="PivotStyleLight16" showRowHeaders="1" showColHeaders="1" showRowStripes="0" showColStripes="0" showLastColumn="1"/>
  <rowHierarchiesUsage count="2">
    <rowHierarchyUsage hierarchyUsage="7"/>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F1B4CB-CDAD-40AB-A874-17C2A25438CA}" name="PivotTable1" cacheId="417" applyNumberFormats="0" applyBorderFormats="0" applyFontFormats="0" applyPatternFormats="0" applyAlignmentFormats="0" applyWidthHeightFormats="1" dataCaption="Values" tag="1a928deb-778c-42ec-9ef6-ff78b602afb2" updatedVersion="8" minRefreshableVersion="3" useAutoFormatting="1" subtotalHiddenItems="1" itemPrintTitles="1" createdVersion="8" indent="0" outline="1" outlineData="1" multipleFieldFilters="0" chartFormat="18">
  <location ref="B9:D23" firstHeaderRow="0"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4">
    <i>
      <x/>
    </i>
    <i r="1">
      <x/>
    </i>
    <i r="1">
      <x v="1"/>
    </i>
    <i r="1">
      <x v="2"/>
    </i>
    <i r="1">
      <x v="3"/>
    </i>
    <i r="1">
      <x v="4"/>
    </i>
    <i r="1">
      <x v="5"/>
    </i>
    <i r="1">
      <x v="6"/>
    </i>
    <i r="1">
      <x v="7"/>
    </i>
    <i r="1">
      <x v="8"/>
    </i>
    <i r="1">
      <x v="9"/>
    </i>
    <i r="1">
      <x v="10"/>
    </i>
    <i r="1">
      <x v="11"/>
    </i>
    <i t="grand">
      <x/>
    </i>
  </rowItems>
  <colFields count="1">
    <field x="-2"/>
  </colFields>
  <colItems count="2">
    <i>
      <x/>
    </i>
    <i i="1">
      <x v="1"/>
    </i>
  </colItems>
  <dataFields count="2">
    <dataField fld="0" subtotal="count" baseField="0" baseItem="0"/>
    <dataField name="Total Cost2" fld="4" subtotal="count" baseField="0" baseItem="0">
      <extLst>
        <ext xmlns:x14="http://schemas.microsoft.com/office/spreadsheetml/2009/9/main" uri="{E15A36E0-9728-4e99-A89B-3F7291B0FE68}">
          <x14:dataField sourceField="0" uniqueName="[__Xl2].[Measures].[Total Cost]"/>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ies>
  <pivotTableStyleInfo name="PivotStyleLight16" showRowHeaders="1" showColHeaders="1" showRowStripes="0" showColStripes="0" showLastColumn="1"/>
  <rowHierarchiesUsage count="2">
    <rowHierarchyUsage hierarchyUsage="7"/>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0671BA-DDCD-4A68-90FC-A8905F12DD3C}" name="PivotTable3" cacheId="420" applyNumberFormats="0" applyBorderFormats="0" applyFontFormats="0" applyPatternFormats="0" applyAlignmentFormats="0" applyWidthHeightFormats="1" dataCaption="Values" tag="360eed73-e1eb-4725-bb06-ef6231d6e3dc" updatedVersion="8" minRefreshableVersion="3" useAutoFormatting="1" subtotalHiddenItems="1" itemPrintTitles="1" createdVersion="8" indent="0" outline="1" outlineData="1" multipleFieldFilters="0" chartFormat="15">
  <location ref="I8:J22"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14">
    <i>
      <x/>
    </i>
    <i r="1">
      <x/>
    </i>
    <i r="1">
      <x v="1"/>
    </i>
    <i r="1">
      <x v="2"/>
    </i>
    <i r="1">
      <x v="3"/>
    </i>
    <i r="1">
      <x v="4"/>
    </i>
    <i r="1">
      <x v="5"/>
    </i>
    <i r="1">
      <x v="6"/>
    </i>
    <i r="1">
      <x v="7"/>
    </i>
    <i r="1">
      <x v="8"/>
    </i>
    <i r="1">
      <x v="9"/>
    </i>
    <i r="1">
      <x v="10"/>
    </i>
    <i r="1">
      <x v="11"/>
    </i>
    <i t="grand">
      <x/>
    </i>
  </rowItems>
  <colItems count="1">
    <i/>
  </colItems>
  <dataFields count="1">
    <dataField fld="0" subtotal="count" showDataAs="percentDiff" baseField="1" baseItem="1048828" numFmtId="1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4873C7-5626-4083-933F-DDC6D811E66F}" name="PivotTable24" cacheId="468" applyNumberFormats="0" applyBorderFormats="0" applyFontFormats="0" applyPatternFormats="0" applyAlignmentFormats="0" applyWidthHeightFormats="1" dataCaption="Values" tag="634f2926-f75d-4989-a926-b0df345548f3" updatedVersion="8" minRefreshableVersion="3" useAutoFormatting="1" itemPrintTitles="1" createdVersion="8" indent="0" outline="1" outlineData="1" multipleFieldFilters="0">
  <location ref="CQ16:CT1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Distinct Count of Building" fld="2" subtotal="count" baseField="0" baseItem="0">
      <extLst>
        <ext xmlns:x15="http://schemas.microsoft.com/office/spreadsheetml/2010/11/main" uri="{FABC7310-3BB5-11E1-824E-6D434824019B}">
          <x15:dataField isCountDistinct="1"/>
        </ext>
      </extLst>
    </dataField>
    <dataField name="Distinct Count of City" fld="1" subtotal="count" baseField="0" baseItem="0">
      <extLst>
        <ext xmlns:x15="http://schemas.microsoft.com/office/spreadsheetml/2010/11/main" uri="{FABC7310-3BB5-11E1-824E-6D434824019B}">
          <x15:dataField isCountDistinct="1"/>
        </ext>
      </extLst>
    </dataField>
    <dataField name="Sum of Value" fld="0" subtotal="count" baseField="0" baseItem="0" numFmtId="167"/>
    <dataField fld="3" subtotal="count" baseField="0" baseItem="0" numFmtId="167"/>
  </dataFields>
  <formats count="2">
    <format dxfId="127">
      <pivotArea outline="0" collapsedLevelsAreSubtotals="1" fieldPosition="0">
        <references count="1">
          <reference field="4294967294" count="1" selected="0">
            <x v="2"/>
          </reference>
        </references>
      </pivotArea>
    </format>
    <format dxfId="126">
      <pivotArea outline="0" collapsedLevelsAreSubtotals="1" fieldPosition="0">
        <references count="1">
          <reference field="4294967294" count="1" selected="0">
            <x v="3"/>
          </reference>
        </references>
      </pivotArea>
    </format>
  </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Data="1"/>
    <pivotHierarchy dragToData="1"/>
    <pivotHierarchy dragToData="1"/>
    <pivotHierarchy dragToData="1" caption="Distinct Count of City"/>
    <pivotHierarchy dragToData="1" caption="Distinct Count of Build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Building Master]"/>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7542D6-8673-44C0-8B74-2F7CCF322F87}" name="PivotTable8" cacheId="432" applyNumberFormats="0" applyBorderFormats="0" applyFontFormats="0" applyPatternFormats="0" applyAlignmentFormats="0" applyWidthHeightFormats="1" dataCaption="Values" tag="16352210-ef8e-4fd5-a90a-8d99df6d8c4f" updatedVersion="8" minRefreshableVersion="3" useAutoFormatting="1" itemPrintTitles="1" createdVersion="8" indent="0" outline="1" outlineData="1" multipleFieldFilters="0">
  <location ref="AH11:AK12"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numFmtId="164"/>
    <dataField fld="4" subtotal="count" baseField="0" baseItem="0" numFmtId="166"/>
  </dataFields>
  <formats count="2">
    <format dxfId="129">
      <pivotArea outline="0" collapsedLevelsAreSubtotals="1" fieldPosition="0">
        <references count="1">
          <reference field="4294967294" count="1" selected="0">
            <x v="2"/>
          </reference>
        </references>
      </pivotArea>
    </format>
    <format dxfId="128">
      <pivotArea outline="0" collapsedLevelsAreSubtotals="1" fieldPosition="0">
        <references count="1">
          <reference field="4294967294" count="1" selected="0">
            <x v="3"/>
          </reference>
        </references>
      </pivotArea>
    </format>
  </formats>
  <pivotHierarchies count="3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9]"/>
      </members>
    </pivotHierarchy>
    <pivotHierarchy dragToData="1"/>
    <pivotHierarchy dragToData="1"/>
    <pivotHierarchy dragToData="1"/>
    <pivotHierarchy multipleItemSelectionAllowed="1" dragToData="1">
      <members count="1" level="1">
        <member name="[Rates].[Energy Type].&amp;[Electrici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New%20York%20City" TargetMode="External"/><Relationship Id="rId13" Type="http://schemas.openxmlformats.org/officeDocument/2006/relationships/hyperlink" Target="https://www.bing.com/th?id=OSK.64a722b3d40292398291610dc8c47d2c&amp;qlt=95" TargetMode="External"/><Relationship Id="rId18" Type="http://schemas.openxmlformats.org/officeDocument/2006/relationships/hyperlink" Target="https://www.bing.com/images/search?form=xlimg&amp;q=Illinois" TargetMode="External"/><Relationship Id="rId3" Type="http://schemas.openxmlformats.org/officeDocument/2006/relationships/hyperlink" Target="https://www.bing.com/th?id=OSK.9e8d8b39f5e82ab79a68413dbad9a090&amp;qlt=95" TargetMode="External"/><Relationship Id="rId7" Type="http://schemas.openxmlformats.org/officeDocument/2006/relationships/hyperlink" Target="https://www.bing.com/th?id=OSK.YtMhN6HhvG5MEe3503eBpt0x5dUEQecJSHfTztAgl0U&amp;qlt=95" TargetMode="External"/><Relationship Id="rId12" Type="http://schemas.openxmlformats.org/officeDocument/2006/relationships/hyperlink" Target="https://www.bing.com/images/search?form=xlimg&amp;q=Los%20Angeles" TargetMode="External"/><Relationship Id="rId17" Type="http://schemas.openxmlformats.org/officeDocument/2006/relationships/hyperlink" Target="https://www.bing.com/th?id=OSK.25a374587d56b5b92ef759ecb4ca433e&amp;qlt=95" TargetMode="External"/><Relationship Id="rId2" Type="http://schemas.openxmlformats.org/officeDocument/2006/relationships/hyperlink" Target="https://www.bing.com/images/search?form=xlimg&amp;q=Arizona" TargetMode="External"/><Relationship Id="rId16" Type="http://schemas.openxmlformats.org/officeDocument/2006/relationships/hyperlink" Target="https://www.bing.com/images/search?form=xlimg&amp;q=Houston" TargetMode="External"/><Relationship Id="rId20" Type="http://schemas.openxmlformats.org/officeDocument/2006/relationships/hyperlink" Target="https://www.bing.com/images/search?form=xlimg&amp;q=Chicago" TargetMode="External"/><Relationship Id="rId1" Type="http://schemas.openxmlformats.org/officeDocument/2006/relationships/hyperlink" Target="https://www.bing.com/th?id=OSK.0641697055dc04237b54e70519cef566&amp;qlt=95" TargetMode="External"/><Relationship Id="rId6" Type="http://schemas.openxmlformats.org/officeDocument/2006/relationships/hyperlink" Target="https://www.bing.com/images/search?form=xlimg&amp;q=New%20York%20(state)" TargetMode="External"/><Relationship Id="rId11" Type="http://schemas.openxmlformats.org/officeDocument/2006/relationships/hyperlink" Target="https://www.bing.com/th?id=OSK.58ac448972c6ab144b54e831a714990d&amp;qlt=95" TargetMode="External"/><Relationship Id="rId5" Type="http://schemas.openxmlformats.org/officeDocument/2006/relationships/hyperlink" Target="https://www.bing.com/th?id=OSK.cba7f275842a20f49b98d704e1366fd5&amp;qlt=95" TargetMode="External"/><Relationship Id="rId15" Type="http://schemas.openxmlformats.org/officeDocument/2006/relationships/hyperlink" Target="https://www.bing.com/th?id=OSK.fa4514eac6dc7cbde45b9401def6292c&amp;qlt=95" TargetMode="External"/><Relationship Id="rId10" Type="http://schemas.openxmlformats.org/officeDocument/2006/relationships/hyperlink" Target="https://www.bing.com/images/search?form=xlimg&amp;q=California" TargetMode="External"/><Relationship Id="rId19" Type="http://schemas.openxmlformats.org/officeDocument/2006/relationships/hyperlink" Target="https://www.bing.com/th?id=OSK.gwa-EN4TFCH7Z0dxE6E8LbA5EynvrRp4OgLZO4hNrQY&amp;qlt=95" TargetMode="External"/><Relationship Id="rId4" Type="http://schemas.openxmlformats.org/officeDocument/2006/relationships/hyperlink" Target="https://www.bing.com/images/search?form=xlimg&amp;q=Phoenix,%20Arizona" TargetMode="External"/><Relationship Id="rId9" Type="http://schemas.openxmlformats.org/officeDocument/2006/relationships/hyperlink" Target="https://www.bing.com/th?id=OSK.00be164b931c0a9427c0a2ebdae3e140&amp;qlt=95" TargetMode="External"/><Relationship Id="rId14" Type="http://schemas.openxmlformats.org/officeDocument/2006/relationships/hyperlink" Target="https://www.bing.com/images/search?form=xlimg&amp;q=Texa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16">
  <a r="4">
    <v t="r">8</v>
    <v t="r">9</v>
    <v t="r">10</v>
    <v t="r">11</v>
  </a>
  <a r="1">
    <v t="s">English</v>
  </a>
  <a r="1">
    <v t="s">Mountain Time Zone</v>
  </a>
  <a r="1">
    <v t="r">43</v>
  </a>
  <a r="4">
    <v t="r">57</v>
    <v t="r">58</v>
    <v t="r">59</v>
    <v t="r">60</v>
  </a>
  <a r="1">
    <v t="s">Eastern Time Zone</v>
  </a>
  <a r="1">
    <v t="r">89</v>
  </a>
  <a r="4">
    <v t="r">103</v>
    <v t="r">104</v>
    <v t="r">105</v>
    <v t="r">106</v>
  </a>
  <a r="1">
    <v t="s">Pacific Time Zone</v>
  </a>
  <a r="1">
    <v t="r">137</v>
  </a>
  <a r="4">
    <v t="r">151</v>
    <v t="r">152</v>
    <v t="r">153</v>
    <v t="r">154</v>
  </a>
  <a r="1">
    <v t="s">Central Time Zone</v>
  </a>
  <a r="1">
    <v t="r">180</v>
  </a>
  <a r="4">
    <v t="r">194</v>
    <v t="r">195</v>
    <v t="r">196</v>
    <v t="r">197</v>
  </a>
  <a r="1">
    <v t="r">222</v>
  </a>
  <a r="2">
    <v t="s">UTC−05:00</v>
    <v t="s">UTC−06:00</v>
  </a>
</arrayData>
</file>

<file path=xl/richData/rdrichvalue.xml><?xml version="1.0" encoding="utf-8"?>
<rvData xmlns="http://schemas.microsoft.com/office/spreadsheetml/2017/richdata" count="229">
  <rv s="0">
    <v>536870912</v>
    <v>Arizona</v>
    <v>bf973f46-5962-4997-a7ba-a05f1aa2a9f9</v>
    <v>en-US</v>
    <v>Map</v>
  </rv>
  <rv s="1">
    <fb>295234</fb>
    <v>11</v>
  </rv>
  <rv s="1">
    <fb>35578</fb>
    <v>11</v>
  </rv>
  <rv s="0">
    <v>536870912</v>
    <v>Phoenix, Arizona</v>
    <v>b06044c3-41e1-4e2a-bba7-27a29bba8ea9</v>
    <v>en-US</v>
    <v>Map</v>
  </rv>
  <rv s="0">
    <v>536870912</v>
    <v>United States</v>
    <v>5232ed96-85b1-2edb-12c6-63e6c597a1de</v>
    <v>en-US</v>
    <v>Map</v>
  </rv>
  <rv s="1">
    <fb>2412212</fb>
    <v>11</v>
  </rv>
  <rv s="1">
    <fb>2961003</fb>
    <v>11</v>
  </rv>
  <rv s="2">
    <v>0</v>
    <v>9</v>
    <v>0</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0</v>
  </rv>
  <rv s="4">
    <v>https://www.bing.com/search?q=arizona&amp;form=skydnc</v>
    <v>Learn more on Bing</v>
  </rv>
  <rv s="1">
    <fb>913</fb>
    <v>12</v>
  </rv>
  <rv s="1">
    <fb>50255</fb>
    <v>12</v>
  </rv>
  <rv s="1">
    <fb>167500</fb>
    <v>12</v>
  </rv>
  <rv s="3">
    <v>1</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3.0000000000000001E-3</fb>
    <v>14</v>
  </rv>
  <rv s="1">
    <fb>8.199999999999999E-2</fb>
    <v>14</v>
  </rv>
  <rv s="1">
    <fb>2.7000000000000003E-2</fb>
    <v>14</v>
  </rv>
  <rv s="1">
    <fb>0.23800000000000002</fb>
    <v>14</v>
  </rv>
  <rv s="1">
    <fb>6.3E-2</fb>
    <v>14</v>
  </rv>
  <rv s="1">
    <fb>0.83499999999999996</fb>
    <v>14</v>
  </rv>
  <rv s="3">
    <v>2</v>
  </rv>
  <rv s="5">
    <v>#VALUE!</v>
    <v>en-US</v>
    <v>bf973f46-5962-4997-a7ba-a05f1aa2a9f9</v>
    <v>536870912</v>
    <v>1</v>
    <v>4</v>
    <v>5</v>
    <v>Arizona</v>
    <v>7</v>
    <v>8</v>
    <v>Map</v>
    <v>9</v>
    <v>10</v>
    <v>US-AZ</v>
    <v>1</v>
    <v>2</v>
    <v>3</v>
    <v>4</v>
    <v>Arizona is a state in the Southwestern region of the United States, sharing the Four Corners region of the western United States with Colorado, New Mexico, and Utah. It also borders Nevada to the northwest and California to the west, and shares ...</v>
    <v>5</v>
    <v>6</v>
    <v>7</v>
    <v>3</v>
    <v>12</v>
    <v>13</v>
    <v>14</v>
    <v>15</v>
    <v>16</v>
    <v>Arizona</v>
    <v>17</v>
    <v>18</v>
    <v>19</v>
    <v>20</v>
    <v>21</v>
    <v>22</v>
    <v>23</v>
    <v>24</v>
    <v>25</v>
    <v>26</v>
    <v>27</v>
    <v>28</v>
    <v>29</v>
    <v>30</v>
    <v>31</v>
    <v>32</v>
    <v>33</v>
    <v>34</v>
    <v>35</v>
    <v>36</v>
    <v>Arizona</v>
    <v>mdp/vdpid/1945</v>
  </rv>
  <rv s="0">
    <v>536870912</v>
    <v>Maricopa County</v>
    <v>385e4056-0008-58a2-b460-55f838262318</v>
    <v>en-US</v>
    <v>Map</v>
  </rv>
  <rv s="1">
    <fb>1341.477468</fb>
    <v>11</v>
  </rv>
  <rv s="0">
    <v>536870912</v>
    <v>United States of America</v>
    <v>5232ed96-85b1-2edb-12c6-63e6c597a1de</v>
    <v>en-US</v>
    <v>Map</v>
  </rv>
  <rv s="2">
    <v>1</v>
    <v>9</v>
    <v>16</v>
    <v>7</v>
    <v>0</v>
    <v>Image of Phoenix, Arizona</v>
  </rv>
  <rv s="1">
    <fb>33.448333333333302</fb>
    <v>20</v>
  </rv>
  <rv s="0">
    <v>805306368</v>
    <v>Kate Gallego (Mayor)</v>
    <v>e1eda65c-e97b-f7be-0eba-2d9b94ca006c</v>
    <v>en-US</v>
    <v>Generic</v>
  </rv>
  <rv s="3">
    <v>3</v>
  </rv>
  <rv s="4">
    <v>https://www.bing.com/search?q=phoenix+arizona&amp;form=skydnc</v>
    <v>Learn more on Bing</v>
  </rv>
  <rv s="1">
    <fb>-112.073888888889</fb>
    <v>20</v>
  </rv>
  <rv s="1">
    <fb>1608139</fb>
    <v>11</v>
  </rv>
  <rv s="6">
    <v>#VALUE!</v>
    <v>en-US</v>
    <v>b06044c3-41e1-4e2a-bba7-27a29bba8ea9</v>
    <v>536870912</v>
    <v>1</v>
    <v>17</v>
    <v>18</v>
    <v>Phoenix, Arizona</v>
    <v>7</v>
    <v>8</v>
    <v>Map</v>
    <v>9</v>
    <v>19</v>
    <v>0</v>
    <v>38</v>
    <v>39</v>
    <v>40</v>
    <v>Phoenix is the capital and most populous city of the U.S. state of Arizona, with 1,608,139 residents as of 2020. It is the fifth-most populous city in the United States and the most populous state capital in the country.</v>
    <v>41</v>
    <v>42</v>
    <v>44</v>
    <v>45</v>
    <v>46</v>
    <v>Phoenix, Arizona</v>
    <v>47</v>
    <v>36</v>
    <v>Phoenix, Arizona</v>
    <v>mdp/vdpid/5098089334867755012</v>
  </rv>
  <rv s="0">
    <v>536870912</v>
    <v>New York</v>
    <v>caeb7b9a-f5d7-4686-8fb5-cf7628296b13</v>
    <v>en-US</v>
    <v>Map</v>
  </rv>
  <rv s="1">
    <fb>141300</fb>
    <v>11</v>
  </rv>
  <rv s="1">
    <fb>33711</fb>
    <v>11</v>
  </rv>
  <rv s="0">
    <v>536870912</v>
    <v>Albany</v>
    <v>62ca8245-972e-448d-af38-345d4a958798</v>
    <v>en-US</v>
    <v>Map</v>
  </rv>
  <rv s="1">
    <fb>7262279</fb>
    <v>11</v>
  </rv>
  <rv s="1">
    <fb>8231687</fb>
    <v>11</v>
  </rv>
  <rv s="2">
    <v>2</v>
    <v>9</v>
    <v>21</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4</v>
  </rv>
  <rv s="4">
    <v>https://www.bing.com/search?q=new+york+state&amp;form=skydnc</v>
    <v>Learn more on Bing</v>
  </rv>
  <rv s="1">
    <fb>1132</fb>
    <v>12</v>
  </rv>
  <rv s="1">
    <fb>59269</fb>
    <v>12</v>
  </rv>
  <rv s="1">
    <fb>283400</fb>
    <v>12</v>
  </rv>
  <rv s="1">
    <fb>2.63</fb>
    <v>13</v>
  </rv>
  <rv s="1">
    <fb>20201249</fb>
    <v>11</v>
  </rv>
  <rv s="1">
    <fb>1.9E-2</fb>
    <v>14</v>
  </rv>
  <rv s="1">
    <fb>0.15</fb>
    <v>14</v>
  </rv>
  <rv s="1">
    <fb>0.01</fb>
    <v>15</v>
  </rv>
  <rv s="1">
    <fb>8.8000000000000009E-2</fb>
    <v>14</v>
  </rv>
  <rv s="1">
    <fb>0.34200000000000003</fb>
    <v>14</v>
  </rv>
  <rv s="1">
    <fb>0.17600000000000002</fb>
    <v>14</v>
  </rv>
  <rv s="1">
    <fb>0.22500000000000001</fb>
    <v>14</v>
  </rv>
  <rv s="1">
    <fb>0.85599999999999998</fb>
    <v>14</v>
  </rv>
  <rv s="1">
    <fb>0.188</fb>
    <v>14</v>
  </rv>
  <rv s="1">
    <fb>0.63300000000000001</fb>
    <v>14</v>
  </rv>
  <rv s="1">
    <fb>1E-3</fb>
    <v>14</v>
  </rv>
  <rv s="1">
    <fb>7.400000000000001E-2</fb>
    <v>14</v>
  </rv>
  <rv s="1">
    <fb>2.4E-2</fb>
    <v>14</v>
  </rv>
  <rv s="1">
    <fb>0.21299999999999999</fb>
    <v>14</v>
  </rv>
  <rv s="1">
    <fb>0.06</fb>
    <v>14</v>
  </rv>
  <rv s="1">
    <fb>0.70099999999999996</fb>
    <v>14</v>
  </rv>
  <rv s="3">
    <v>5</v>
  </rv>
  <rv s="7">
    <v>#VALUE!</v>
    <v>en-US</v>
    <v>caeb7b9a-f5d7-4686-8fb5-cf7628296b13</v>
    <v>536870912</v>
    <v>1</v>
    <v>24</v>
    <v>25</v>
    <v>New York</v>
    <v>7</v>
    <v>8</v>
    <v>Map</v>
    <v>9</v>
    <v>26</v>
    <v>US-NY</v>
    <v>50</v>
    <v>51</v>
    <v>52</v>
    <v>40</v>
    <v>New York, sometimes called New York State, is a state in the Northeastern region of the United States. A Mid-Atlantic state, New York borders New England, and has an international border with Canada. With almost 19.6 million residents, it is the ...</v>
    <v>53</v>
    <v>54</v>
    <v>55</v>
    <v>56</v>
    <v>61</v>
    <v>62</v>
    <v>63</v>
    <v>64</v>
    <v>65</v>
    <v>New York</v>
    <v>66</v>
    <v>67</v>
    <v>68</v>
    <v>69</v>
    <v>70</v>
    <v>71</v>
    <v>72</v>
    <v>73</v>
    <v>74</v>
    <v>75</v>
    <v>76</v>
    <v>77</v>
    <v>78</v>
    <v>79</v>
    <v>80</v>
    <v>81</v>
    <v>82</v>
    <v>83</v>
    <v>84</v>
    <v>New York</v>
    <v>mdp/vdpid/23161</v>
  </rv>
  <rv s="1">
    <fb>1213.369839</fb>
    <v>11</v>
  </rv>
  <rv s="2">
    <v>3</v>
    <v>9</v>
    <v>27</v>
    <v>7</v>
    <v>0</v>
    <v>Image of New York City</v>
  </rv>
  <rv s="1">
    <fb>40.700000000000003</fb>
    <v>20</v>
  </rv>
  <rv s="0">
    <v>805306368</v>
    <v>Eric Adams (Mayor)</v>
    <v>d104f492-36f0-3246-f9f7-c35dae370b2c</v>
    <v>en-US</v>
    <v>Generic</v>
  </rv>
  <rv s="3">
    <v>6</v>
  </rv>
  <rv s="4">
    <v>https://www.bing.com/search?q=new+york+city&amp;form=skydnc</v>
    <v>Learn more on Bing</v>
  </rv>
  <rv s="1">
    <fb>-74</fb>
    <v>20</v>
  </rv>
  <rv s="1">
    <fb>8804190</fb>
    <v>11</v>
  </rv>
  <rv s="8">
    <v>#VALUE!</v>
    <v>en-US</v>
    <v>60d5dc2b-c915-460b-b722-c9e3485499ca</v>
    <v>536870912</v>
    <v>1</v>
    <v>28</v>
    <v>29</v>
    <v>New York City</v>
    <v>7</v>
    <v>8</v>
    <v>Map</v>
    <v>9</v>
    <v>19</v>
    <v>49</v>
    <v>86</v>
    <v>40</v>
    <v>New York, often called New York City or simply NYC, is the most populous city in the United States, located at the southern tip of New York State on one of the world's largest natural harbors. The city comprises five boroughs, each coextensive ...</v>
    <v>87</v>
    <v>88</v>
    <v>90</v>
    <v>91</v>
    <v>92</v>
    <v>New York City</v>
    <v>93</v>
    <v>84</v>
    <v>New York City</v>
    <v>mdp/vdpid/5487505297524129794</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4</v>
    <v>9</v>
    <v>30</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7</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0.14699999999999999</fb>
    <v>14</v>
  </rv>
  <rv s="1">
    <fb>0.314</fb>
    <v>14</v>
  </rv>
  <rv s="1">
    <fb>6.5000000000000002E-2</fb>
    <v>14</v>
  </rv>
  <rv s="1">
    <fb>0.27</fb>
    <v>14</v>
  </rv>
  <rv s="1">
    <fb>0.81799999999999995</fb>
    <v>14</v>
  </rv>
  <rv s="1">
    <fb>0.38799999999999996</fb>
    <v>14</v>
  </rv>
  <rv s="1">
    <fb>0.63100000000000001</fb>
    <v>14</v>
  </rv>
  <rv s="1">
    <fb>5.0000000000000001E-3</fb>
    <v>14</v>
  </rv>
  <rv s="1">
    <fb>6.8000000000000005E-2</fb>
    <v>14</v>
  </rv>
  <rv s="1">
    <fb>3.7999999999999999E-2</fb>
    <v>14</v>
  </rv>
  <rv s="1">
    <fb>0.23300000000000001</fb>
    <v>14</v>
  </rv>
  <rv s="1">
    <fb>6.4000000000000001E-2</fb>
    <v>14</v>
  </rv>
  <rv s="1">
    <fb>0.72900000000000009</fb>
    <v>14</v>
  </rv>
  <rv s="3">
    <v>8</v>
  </rv>
  <rv s="5">
    <v>#VALUE!</v>
    <v>en-US</v>
    <v>3009d91d-d582-4c34-85ba-772ba09e5be1</v>
    <v>536870912</v>
    <v>1</v>
    <v>33</v>
    <v>5</v>
    <v>California</v>
    <v>7</v>
    <v>8</v>
    <v>Map</v>
    <v>9</v>
    <v>10</v>
    <v>US-CA</v>
    <v>96</v>
    <v>97</v>
    <v>98</v>
    <v>4</v>
    <v>California is a state in the Western region of the United States that lies on the Pacific Coast. It borders Oregon to the north, Nevada and Arizona to the east, and shares an international border with the Mexican state of Baja California to the ...</v>
    <v>99</v>
    <v>100</v>
    <v>101</v>
    <v>102</v>
    <v>107</v>
    <v>108</v>
    <v>109</v>
    <v>110</v>
    <v>111</v>
    <v>California</v>
    <v>17</v>
    <v>112</v>
    <v>113</v>
    <v>114</v>
    <v>115</v>
    <v>116</v>
    <v>117</v>
    <v>118</v>
    <v>119</v>
    <v>120</v>
    <v>121</v>
    <v>122</v>
    <v>123</v>
    <v>124</v>
    <v>125</v>
    <v>126</v>
    <v>127</v>
    <v>128</v>
    <v>129</v>
    <v>130</v>
    <v>California</v>
    <v>mdp/vdpid/5599</v>
  </rv>
  <rv s="0">
    <v>536870912</v>
    <v>Los Angeles County, California</v>
    <v>a22eb5ba-111e-51ea-f880-81d4f242d057</v>
    <v>en-US</v>
    <v>Map</v>
  </rv>
  <rv s="1">
    <fb>1302.1517100000001</fb>
    <v>11</v>
  </rv>
  <rv s="0">
    <v>536870912</v>
    <v>United States</v>
    <v>e3ef53f2-d302-b22a-64a7-6e0ce65be769</v>
    <v>en-US</v>
    <v>Map</v>
  </rv>
  <rv s="2">
    <v>5</v>
    <v>9</v>
    <v>34</v>
    <v>7</v>
    <v>0</v>
    <v>Image of Los Angeles</v>
  </rv>
  <rv s="1">
    <fb>34.052230000000002</fb>
    <v>20</v>
  </rv>
  <rv s="0">
    <v>805306368</v>
    <v>Karen Bass (Mayor)</v>
    <v>a751553e-fe0b-cc4e-1581-201bdf467bf3</v>
    <v>en-US</v>
    <v>Generic</v>
  </rv>
  <rv s="3">
    <v>9</v>
  </rv>
  <rv s="4">
    <v>https://www.bing.com/search?q=los+angeles&amp;form=skydnc</v>
    <v>Learn more on Bing</v>
  </rv>
  <rv s="1">
    <fb>-118.24368</fb>
    <v>20</v>
  </rv>
  <rv s="1">
    <fb>3820914</fb>
    <v>11</v>
  </rv>
  <rv s="6">
    <v>#VALUE!</v>
    <v>en-US</v>
    <v>9958ca5c-ea31-4e71-8a17-bd1e7839c723</v>
    <v>536870912</v>
    <v>1</v>
    <v>35</v>
    <v>18</v>
    <v>Los Angeles</v>
    <v>7</v>
    <v>8</v>
    <v>Map</v>
    <v>9</v>
    <v>36</v>
    <v>95</v>
    <v>132</v>
    <v>133</v>
    <v>134</v>
    <v>Los Angeles, often referred to by its initials L.A., is the most populous city in the U.S. state of California. With an estimated 3,820,914 residents within the city limits as of 2023, it is the second-most populous city in the United States, ...</v>
    <v>135</v>
    <v>136</v>
    <v>138</v>
    <v>139</v>
    <v>140</v>
    <v>Los Angeles</v>
    <v>141</v>
    <v>130</v>
    <v>Los Angeles</v>
    <v>mdp/vdpid/5059788015119892481</v>
  </rv>
  <rv s="0">
    <v>536870912</v>
    <v>Texas</v>
    <v>00a23ccd-3344-461c-8b9f-c2bb55be5815</v>
    <v>en-US</v>
    <v>Map</v>
  </rv>
  <rv s="1">
    <fb>696241</fb>
    <v>11</v>
  </rv>
  <rv s="1">
    <fb>165853</fb>
    <v>11</v>
  </rv>
  <rv s="0">
    <v>536870912</v>
    <v>Austin, Texas</v>
    <v>afd7d7f6-01a2-401c-bb4d-59f7e34d585c</v>
    <v>en-US</v>
    <v>Map</v>
  </rv>
  <rv s="1">
    <fb>9149196</fb>
    <v>11</v>
  </rv>
  <rv s="1">
    <fb>10753629</fb>
    <v>11</v>
  </rv>
  <rv s="2">
    <v>6</v>
    <v>9</v>
    <v>37</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10</v>
  </rv>
  <rv s="4">
    <v>https://www.bing.com/search?q=texas&amp;form=skydnc</v>
    <v>Learn more on Bing</v>
  </rv>
  <rv s="1">
    <fb>882</fb>
    <v>12</v>
  </rv>
  <rv s="1">
    <fb>53207</fb>
    <v>12</v>
  </rv>
  <rv s="1">
    <fb>136000</fb>
    <v>12</v>
  </rv>
  <rv s="1">
    <fb>2.84</fb>
    <v>13</v>
  </rv>
  <rv s="1">
    <fb>31290831</fb>
    <v>11</v>
  </rv>
  <rv s="1">
    <fb>0.10800000000000001</fb>
    <v>14</v>
  </rv>
  <rv s="1">
    <fb>0.11699999999999999</fb>
    <v>14</v>
  </rv>
  <rv s="1">
    <fb>4.7E-2</fb>
    <v>14</v>
  </rv>
  <rv s="1">
    <fb>0.27600000000000002</fb>
    <v>14</v>
  </rv>
  <rv s="1">
    <fb>0.125</fb>
    <v>14</v>
  </rv>
  <rv s="1">
    <fb>0.16600000000000001</fb>
    <v>14</v>
  </rv>
  <rv s="1">
    <fb>0.81900000000000006</fb>
    <v>14</v>
  </rv>
  <rv s="1">
    <fb>0.64300000000000002</fb>
    <v>14</v>
  </rv>
  <rv s="1">
    <fb>8.1000000000000003E-2</fb>
    <v>14</v>
  </rv>
  <rv s="1">
    <fb>0.26300000000000001</fb>
    <v>14</v>
  </rv>
  <rv s="1">
    <fb>7.2000000000000008E-2</fb>
    <v>14</v>
  </rv>
  <rv s="1">
    <fb>0.79700000000000004</fb>
    <v>14</v>
  </rv>
  <rv s="3">
    <v>11</v>
  </rv>
  <rv s="7">
    <v>#VALUE!</v>
    <v>en-US</v>
    <v>00a23ccd-3344-461c-8b9f-c2bb55be5815</v>
    <v>536870912</v>
    <v>1</v>
    <v>40</v>
    <v>25</v>
    <v>Texas</v>
    <v>7</v>
    <v>8</v>
    <v>Map</v>
    <v>9</v>
    <v>10</v>
    <v>US-TX</v>
    <v>144</v>
    <v>145</v>
    <v>146</v>
    <v>4</v>
    <v>Texas is the most populous state in the South Central region of the United States. It borders Louisiana to the east, Arkansas to the northeast, Oklahoma to the north, New Mexico to the west, and has an international border with the Mexican ...</v>
    <v>147</v>
    <v>148</v>
    <v>149</v>
    <v>150</v>
    <v>155</v>
    <v>156</v>
    <v>157</v>
    <v>158</v>
    <v>159</v>
    <v>Texas</v>
    <v>160</v>
    <v>161</v>
    <v>162</v>
    <v>163</v>
    <v>70</v>
    <v>164</v>
    <v>165</v>
    <v>166</v>
    <v>167</v>
    <v>168</v>
    <v>122</v>
    <v>169</v>
    <v>78</v>
    <v>170</v>
    <v>68</v>
    <v>171</v>
    <v>172</v>
    <v>173</v>
    <v>174</v>
    <v>Texas</v>
    <v>mdp/vdpid/33145</v>
  </rv>
  <rv s="0">
    <v>536870912</v>
    <v>Montgomery County</v>
    <v>27d3e780-702a-653d-5cb6-1ab46da66710</v>
    <v>en-US</v>
    <v>Map</v>
  </rv>
  <rv s="1">
    <fb>1724.5445070000001</fb>
    <v>11</v>
  </rv>
  <rv s="2">
    <v>7</v>
    <v>9</v>
    <v>41</v>
    <v>7</v>
    <v>0</v>
    <v>Image of Houston</v>
  </rv>
  <rv s="1">
    <fb>29.762777777777998</fb>
    <v>20</v>
  </rv>
  <rv s="0">
    <v>805306368</v>
    <v>Sylvester Turner (Mayor)</v>
    <v>70668f90-c5da-66f0-41ae-152a1286911b</v>
    <v>en-US</v>
    <v>Generic</v>
  </rv>
  <rv s="3">
    <v>12</v>
  </rv>
  <rv s="4">
    <v>https://www.bing.com/search?q=houston+texas&amp;form=skydnc</v>
    <v>Learn more on Bing</v>
  </rv>
  <rv s="1">
    <fb>-95.383055555555998</fb>
    <v>20</v>
  </rv>
  <rv s="1">
    <fb>2304580</fb>
    <v>11</v>
  </rv>
  <rv s="6">
    <v>#VALUE!</v>
    <v>en-US</v>
    <v>ad99c262-d92e-4e88-87f7-5c66752fec36</v>
    <v>536870912</v>
    <v>1</v>
    <v>42</v>
    <v>18</v>
    <v>Houston</v>
    <v>7</v>
    <v>8</v>
    <v>Map</v>
    <v>9</v>
    <v>19</v>
    <v>143</v>
    <v>176</v>
    <v>177</v>
    <v>40</v>
    <v>Houston is the most populous city in the U.S. state of Texas and in the Southern United States. Located in Southeast Texas near Galveston Bay and the Gulf of Mexico, it is the seat of Harris County; as well as the principal city of the Greater ...</v>
    <v>178</v>
    <v>179</v>
    <v>181</v>
    <v>182</v>
    <v>183</v>
    <v>Houston</v>
    <v>184</v>
    <v>174</v>
    <v>Houston</v>
    <v>mdp/vdpid/5110537662389813249</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8</v>
    <v>9</v>
    <v>43</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13</v>
  </rv>
  <rv s="4">
    <v>https://www.bing.com/search?q=illinois&amp;form=skydnc</v>
    <v>Learn more on Bing</v>
  </rv>
  <rv s="1">
    <fb>907</fb>
    <v>12</v>
  </rv>
  <rv s="1">
    <fb>57574</fb>
    <v>12</v>
  </rv>
  <rv s="1">
    <fb>173800</fb>
    <v>12</v>
  </rv>
  <rv s="1">
    <fb>12710158</fb>
    <v>11</v>
  </rv>
  <rv s="1">
    <fb>-2E-3</fb>
    <v>14</v>
  </rv>
  <rv s="1">
    <fb>0.14199999999999999</fb>
    <v>14</v>
  </rv>
  <rv s="1">
    <fb>6.0000000000000001E-3</fb>
    <v>15</v>
  </rv>
  <rv s="1">
    <fb>5.5E-2</fb>
    <v>14</v>
  </rv>
  <rv s="1">
    <fb>0.32299999999999995</fb>
    <v>14</v>
  </rv>
  <rv s="1">
    <fb>0.14000000000000001</fb>
    <v>14</v>
  </rv>
  <rv s="1">
    <fb>0.879</fb>
    <v>14</v>
  </rv>
  <rv s="1">
    <fb>0.16899999999999998</fb>
    <v>14</v>
  </rv>
  <rv s="1">
    <fb>0.65599999999999992</fb>
    <v>14</v>
  </rv>
  <rv s="1">
    <fb>7.0999999999999994E-2</fb>
    <v>14</v>
  </rv>
  <rv s="1">
    <fb>0.23</fb>
    <v>14</v>
  </rv>
  <rv s="1">
    <fb>6.0999999999999999E-2</fb>
    <v>14</v>
  </rv>
  <rv s="1">
    <fb>0.77300000000000002</fb>
    <v>14</v>
  </rv>
  <rv s="5">
    <v>#VALUE!</v>
    <v>en-US</v>
    <v>4131acb8-628a-4241-8920-ca79eab9dade</v>
    <v>536870912</v>
    <v>1</v>
    <v>46</v>
    <v>5</v>
    <v>Illinois</v>
    <v>7</v>
    <v>8</v>
    <v>Map</v>
    <v>9</v>
    <v>10</v>
    <v>US-IL</v>
    <v>187</v>
    <v>188</v>
    <v>189</v>
    <v>4</v>
    <v>Illinois is a state in the Midwestern region of the United States. It borders on Lake Michigan to its northeast, the Mississippi River to its west, and the Wabash and Ohio rivers to its south. Of the fifty U.S. states, Illinois has the ...</v>
    <v>190</v>
    <v>191</v>
    <v>192</v>
    <v>193</v>
    <v>198</v>
    <v>199</v>
    <v>200</v>
    <v>201</v>
    <v>202</v>
    <v>Illinois</v>
    <v>17</v>
    <v>66</v>
    <v>203</v>
    <v>204</v>
    <v>205</v>
    <v>206</v>
    <v>207</v>
    <v>208</v>
    <v>117</v>
    <v>209</v>
    <v>210</v>
    <v>211</v>
    <v>212</v>
    <v>78</v>
    <v>213</v>
    <v>68</v>
    <v>214</v>
    <v>215</v>
    <v>216</v>
    <v>174</v>
    <v>Illinois</v>
    <v>mdp/vdpid/14808</v>
  </rv>
  <rv s="0">
    <v>536870912</v>
    <v>Cook County, Illinois</v>
    <v>38aa555d-a2f0-25e5-0b3a-ef870e8ef479</v>
    <v>en-US</v>
    <v>Map</v>
  </rv>
  <rv s="1">
    <fb>606.42399999999998</fb>
    <v>11</v>
  </rv>
  <rv s="2">
    <v>9</v>
    <v>9</v>
    <v>47</v>
    <v>7</v>
    <v>0</v>
    <v>Image of Chicago</v>
  </rv>
  <rv s="1">
    <fb>41.850029999999997</fb>
    <v>20</v>
  </rv>
  <rv s="0">
    <v>805306368</v>
    <v>Brandon Johnson (Mayor)</v>
    <v>51f38d5b-94e7-0349-9108-0f3eb33757cb</v>
    <v>en-US</v>
    <v>Generic</v>
  </rv>
  <rv s="3">
    <v>14</v>
  </rv>
  <rv s="4">
    <v>https://www.bing.com/search?q=chicago&amp;form=skydnc</v>
    <v>Learn more on Bing</v>
  </rv>
  <rv s="1">
    <fb>-87.650049999999993</fb>
    <v>20</v>
  </rv>
  <rv s="1">
    <fb>2664452</fb>
    <v>11</v>
  </rv>
  <rv s="3">
    <v>15</v>
  </rv>
  <rv s="6">
    <v>#VALUE!</v>
    <v>en-US</v>
    <v>28deeb39-ca49-4bd4-913b-929b1de4b25b</v>
    <v>536870912</v>
    <v>1</v>
    <v>48</v>
    <v>18</v>
    <v>Chicago</v>
    <v>7</v>
    <v>8</v>
    <v>Map</v>
    <v>9</v>
    <v>36</v>
    <v>186</v>
    <v>218</v>
    <v>219</v>
    <v>134</v>
    <v>Chicago is the most populous city in the U.S. state of Illinois and in the Midwestern United States. With a population of 2,746,388, as of the 2020 census, it is the third-most populous city in the United States after New York City and Los ...</v>
    <v>220</v>
    <v>221</v>
    <v>223</v>
    <v>224</v>
    <v>225</v>
    <v>Chicago</v>
    <v>226</v>
    <v>227</v>
    <v>Chicago</v>
    <v>mdp/vdpid/5477686925982695427</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4">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spbArrays>
  <spbData count="49">
    <spb s="0">
      <v xml:space="preserve">Wikipedia	</v>
      <v xml:space="preserve">CC BY-SA 3.0	</v>
      <v xml:space="preserve">https://en.wikipedia.org/wiki/Arizona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https://en.wikipedia.org/wiki/Phoenix,_Arizona	</v>
      <v xml:space="preserve">https://creativecommons.org/licenses/by-sa/3.0	</v>
    </spb>
    <spb s="9">
      <v>16</v>
      <v>16</v>
      <v>16</v>
      <v>16</v>
      <v>16</v>
      <v>16</v>
      <v>16</v>
      <v>16</v>
      <v>16</v>
      <v>16</v>
    </spb>
    <spb s="2">
      <v>1</v>
      <v>Name</v>
      <v>LearnMoreOnLink</v>
    </spb>
    <spb s="10">
      <v>square km</v>
      <v>2020</v>
    </spb>
    <spb s="8">
      <v>8</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21</v>
      <v>21</v>
      <v>1</v>
      <v>21</v>
      <v>21</v>
      <v>21</v>
      <v>22</v>
      <v>21</v>
      <v>1</v>
      <v>21</v>
      <v>1</v>
      <v>23</v>
      <v>21</v>
      <v>1</v>
      <v>1</v>
      <v>1</v>
      <v>1</v>
      <v>23</v>
      <v>1</v>
      <v>1</v>
      <v>1</v>
      <v>1</v>
      <v>1</v>
      <v>1</v>
      <v>1</v>
      <v>1</v>
      <v>1</v>
      <v>23</v>
      <v>1</v>
      <v>1</v>
      <v>1</v>
      <v>1</v>
    </spb>
    <spb s="2">
      <v>2</v>
      <v>Name</v>
      <v>LearnMoreOnLink</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https://en.wikipedia.org/wiki/New_York_City	</v>
      <v xml:space="preserve">https://creativecommons.org/licenses/by-sa/3.0	</v>
    </spb>
    <spb s="11">
      <v>27</v>
      <v>27</v>
      <v>27</v>
      <v>27</v>
      <v>27</v>
      <v>27</v>
      <v>27</v>
      <v>27</v>
      <v>27</v>
    </spb>
    <spb s="2">
      <v>3</v>
      <v>Name</v>
      <v>LearnMoreOnLink</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30</v>
      <v>30</v>
      <v>1</v>
      <v>30</v>
      <v>30</v>
      <v>30</v>
      <v>31</v>
      <v>30</v>
      <v>1</v>
      <v>30</v>
      <v>1</v>
      <v>32</v>
      <v>30</v>
      <v>1</v>
      <v>1</v>
      <v>1</v>
      <v>1</v>
      <v>32</v>
      <v>1</v>
      <v>1</v>
      <v>1</v>
      <v>1</v>
      <v>1</v>
      <v>1</v>
      <v>1</v>
      <v>1</v>
      <v>1</v>
      <v>32</v>
      <v>1</v>
      <v>1</v>
      <v>1</v>
      <v>1</v>
    </spb>
    <spb s="0">
      <v xml:space="preserve">Wikipedia	</v>
      <v xml:space="preserve">CC BY-SA 3.0	</v>
      <v xml:space="preserve">https://en.wikipedia.org/wiki/Los_Angeles	</v>
      <v xml:space="preserve">https://creativecommons.org/licenses/by-sa/3.0	</v>
    </spb>
    <spb s="9">
      <v>34</v>
      <v>34</v>
      <v>34</v>
      <v>34</v>
      <v>34</v>
      <v>34</v>
      <v>34</v>
      <v>34</v>
      <v>34</v>
      <v>34</v>
    </spb>
    <spb s="10">
      <v>square km</v>
      <v>2023</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37</v>
      <v>37</v>
      <v>1</v>
      <v>37</v>
      <v>37</v>
      <v>37</v>
      <v>38</v>
      <v>37</v>
      <v>1</v>
      <v>37</v>
      <v>1</v>
      <v>39</v>
      <v>37</v>
      <v>1</v>
      <v>1</v>
      <v>1</v>
      <v>1</v>
      <v>39</v>
      <v>1</v>
      <v>1</v>
      <v>1</v>
      <v>1</v>
      <v>1</v>
      <v>1</v>
      <v>1</v>
      <v>1</v>
      <v>1</v>
      <v>39</v>
      <v>1</v>
      <v>1</v>
      <v>1</v>
      <v>1</v>
    </spb>
    <spb s="0">
      <v xml:space="preserve">Wikipedia	</v>
      <v xml:space="preserve">CC BY-SA 3.0	</v>
      <v xml:space="preserve">https://en.wikipedia.org/wiki/Houston	</v>
      <v xml:space="preserve">https://creativecommons.org/licenses/by-sa/3.0	</v>
    </spb>
    <spb s="9">
      <v>41</v>
      <v>41</v>
      <v>41</v>
      <v>41</v>
      <v>41</v>
      <v>41</v>
      <v>41</v>
      <v>41</v>
      <v>41</v>
      <v>41</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43</v>
      <v>43</v>
      <v>1</v>
      <v>43</v>
      <v>43</v>
      <v>43</v>
      <v>44</v>
      <v>43</v>
      <v>1</v>
      <v>43</v>
      <v>1</v>
      <v>45</v>
      <v>43</v>
      <v>1</v>
      <v>1</v>
      <v>1</v>
      <v>1</v>
      <v>45</v>
      <v>1</v>
      <v>1</v>
      <v>1</v>
      <v>1</v>
      <v>1</v>
      <v>1</v>
      <v>1</v>
      <v>1</v>
      <v>1</v>
      <v>45</v>
      <v>1</v>
      <v>1</v>
      <v>1</v>
      <v>1</v>
    </spb>
    <spb s="0">
      <v xml:space="preserve">Wikipedia	</v>
      <v xml:space="preserve">CC BY-SA 3.0	</v>
      <v xml:space="preserve">https://en.wikipedia.org/wiki/Chicago	</v>
      <v xml:space="preserve">https://creativecommons.org/licenses/by-sa/3.0	</v>
    </spb>
    <spb s="9">
      <v>47</v>
      <v>47</v>
      <v>47</v>
      <v>47</v>
      <v>47</v>
      <v>47</v>
      <v>47</v>
      <v>47</v>
      <v>47</v>
      <v>47</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14" formatCode="0.00%"/>
    </x:dxf>
    <x:dxf>
      <x:numFmt numFmtId="2" formatCode="0.00"/>
    </x:dxf>
    <x:dxf>
      <x:numFmt numFmtId="13" formatCode="0%"/>
    </x:dxf>
  </dxfs>
  <richProperties>
    <rPr n="IsTitleField" t="b"/>
    <rPr n="IsHeroField" t="b"/>
    <rPr n="NumberFormat" t="s"/>
  </richProperties>
  <richStyles>
    <rSty>
      <rpv i="0">1</rpv>
    </rSty>
    <rSty>
      <rpv i="1">1</rpv>
    </rSty>
    <rSty dxfid="0">
      <rpv i="2">#,##0</rpv>
    </rSty>
    <rSty dxfid="1">
      <rpv i="2">_([$$-en-US]* #,##0_);_([$$-en-US]* (#,##0);_([$$-en-US]* "-"_);_(@_)</rpv>
    </rSty>
    <rSty dxfid="3">
      <rpv i="2">0.00</rpv>
    </rSty>
    <rSty dxfid="2">
      <rpv i="2">0.0%</rpv>
    </rSty>
    <rSty dxfid="4"/>
    <rSty dxfid="1">
      <rpv i="2">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Type" xr10:uid="{A10F5327-D6B5-4521-A8AC-26EBB95CFDC4}" sourceName="[Rates].[Energy Type]">
  <pivotTables>
    <pivotTable tabId="1" name="PivotTable1"/>
    <pivotTable tabId="1" name="PivotTable3"/>
    <pivotTable tabId="1" name="PivotTable5"/>
    <pivotTable tabId="1" name="PivotTable7"/>
    <pivotTable tabId="1" name="PivotTable9"/>
  </pivotTables>
  <data>
    <olap pivotCacheId="843185487">
      <levels count="2">
        <level uniqueName="[Rates].[Energy Type].[(All)]" sourceCaption="(All)" count="0"/>
        <level uniqueName="[Rates].[Energy Type].[Energy Type]" sourceCaption="Energy Type" count="3">
          <ranges>
            <range startItem="0">
              <i n="[Rates].[Energy Type].&amp;[Electricity]" c="Electricity"/>
              <i n="[Rates].[Energy Type].&amp;[Gas]" c="Gas"/>
              <i n="[Rates].[Energy Type].&amp;[Water]" c="Water"/>
            </range>
          </ranges>
        </level>
      </levels>
      <selections count="1">
        <selection n="[Rates].[Energy Type].&amp;[Water]"/>
      </selections>
    </olap>
  </data>
  <extLst>
    <x:ext xmlns:x15="http://schemas.microsoft.com/office/spreadsheetml/2010/11/main" uri="{470722E0-AACD-4C17-9CDC-17EF765DBC7E}">
      <x15:slicerCacheHideItemsWithNoData count="1">
        <x15:slicerCacheOlapLevelName uniqueName="[Rates].[Energy Type].[Energy Typ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4769D87-BBB8-4BBC-AD1A-FDD450D001AA}" sourceName="[Energy Consumptions].[Date (Year)]">
  <pivotTables>
    <pivotTable tabId="1" name="PivotTable1"/>
    <pivotTable tabId="1" name="PivotTable3"/>
    <pivotTable tabId="1" name="PivotTable4"/>
    <pivotTable tabId="1" name="PivotTable5"/>
    <pivotTable tabId="1" name="PivotTable7"/>
    <pivotTable tabId="1" name="PivotTable8"/>
    <pivotTable tabId="1" name="PivotTable9"/>
  </pivotTables>
  <data>
    <olap pivotCacheId="843185487">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mp;[2019]"/>
      </selections>
    </olap>
  </data>
  <extLst>
    <x:ext xmlns:x15="http://schemas.microsoft.com/office/spreadsheetml/2010/11/main" uri="{470722E0-AACD-4C17-9CDC-17EF765DBC7E}">
      <x15:slicerCacheHideItemsWithNoData count="1">
        <x15:slicerCacheOlapLevelName uniqueName="[Energy Consumptions].[Date (Year)].[Date (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1" xr10:uid="{711BC396-2C0B-496C-AED6-FB0B274786A3}" sourceName="[Energy Consumptions].[Date (Year)]">
  <pivotTables>
    <pivotTable tabId="1" name="PivotTable17"/>
    <pivotTable tabId="1" name="PivotTable20"/>
    <pivotTable tabId="1" name="PivotTable21"/>
    <pivotTable tabId="1" name="PivotTable22"/>
    <pivotTable tabId="1" name="PivotTable23"/>
    <pivotTable tabId="1" name="PivotTable24"/>
    <pivotTable tabId="1" name="PivotTable25"/>
  </pivotTables>
  <data>
    <olap pivotCacheId="471279731">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mp;[2018]"/>
      </selections>
    </olap>
  </data>
  <extLst>
    <x:ext xmlns:x15="http://schemas.microsoft.com/office/spreadsheetml/2010/11/main" uri="{470722E0-AACD-4C17-9CDC-17EF765DBC7E}">
      <x15:slicerCacheHideItemsWithNoData count="1">
        <x15:slicerCacheOlapLevelName uniqueName="[Energy Consumptions].[Date (Year)].[Date (Year)]"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Type1" xr10:uid="{D8403156-F0ED-496A-8D6B-B5065ABF3F4D}" sourceName="[Rates].[Energy Type]">
  <pivotTables>
    <pivotTable tabId="1" name="PivotTable17"/>
    <pivotTable tabId="1" name="PivotTable20"/>
    <pivotTable tabId="1" name="PivotTable22"/>
    <pivotTable tabId="1" name="PivotTable23"/>
    <pivotTable tabId="1" name="PivotTable25"/>
  </pivotTables>
  <data>
    <olap pivotCacheId="471279731">
      <levels count="2">
        <level uniqueName="[Rates].[Energy Type].[(All)]" sourceCaption="(All)" count="0"/>
        <level uniqueName="[Rates].[Energy Type].[Energy Type]" sourceCaption="Energy Type" count="3">
          <ranges>
            <range startItem="0">
              <i n="[Rates].[Energy Type].&amp;[Electricity]" c="Electricity"/>
              <i n="[Rates].[Energy Type].&amp;[Gas]" c="Gas"/>
              <i n="[Rates].[Energy Type].&amp;[Water]" c="Water"/>
            </range>
          </ranges>
        </level>
      </levels>
      <selections count="1">
        <selection n="[Rates].[Energy Type].&amp;[Water]"/>
      </selections>
    </olap>
  </data>
  <extLst>
    <x:ext xmlns:x15="http://schemas.microsoft.com/office/spreadsheetml/2010/11/main" uri="{470722E0-AACD-4C17-9CDC-17EF765DBC7E}">
      <x15:slicerCacheHideItemsWithNoData count="1">
        <x15:slicerCacheOlapLevelName uniqueName="[Rates].[Energy Type].[Energy Typ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4" xr10:uid="{96C12AAC-1130-4B36-9F87-B98DFBA4482F}" cache="Slicer_Date__Year1" caption="Year" showCaption="0" level="1" style="SlicerStyleLight1 2" rowHeight="247650"/>
  <slicer name="Energy Type 4" xr10:uid="{C32F4997-6A59-4459-8682-5057F2EA0F04}" cache="Slicer_Energy_Type1" caption="Energy Type" showCaption="0" level="1"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ergy Type 2" xr10:uid="{BE3F4434-22F1-49EC-B61B-A2D9ADD638D8}" cache="Slicer_Energy_Type" caption="Energy Type" showCaption="0" level="1" style="SlicerStyleLight1 2" rowHeight="247650"/>
  <slicer name="Date (Year) 2" xr10:uid="{BCA7E46E-C770-4AFD-A913-14C6C699DE50}" cache="Slicer_Date__Year" caption="                    Year" showCaption="0" level="1" style="SlicerStyleLight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ergy Type" xr10:uid="{3E028B79-39DC-4BBD-81B2-AA2B3B3954CF}" cache="Slicer_Energy_Type" caption="Energy Type" showCaption="0" level="1" rowHeight="247650"/>
  <slicer name="Date (Year)" xr10:uid="{52600E98-3FD6-4D48-A3AB-904693C98E80}" cache="Slicer_Date__Year" caption="                    Year" level="1" rowHeight="247650"/>
  <slicer name="Date (Year) 1" xr10:uid="{6B248970-C6EA-4739-A07A-914F4076D6A8}" cache="Slicer_Date__Year1" caption="Year" showCaption="0" level="1" rowHeight="247650"/>
  <slicer name="Energy Type 1" xr10:uid="{268606AD-A605-480D-BD90-86A1159CC97B}" cache="Slicer_Energy_Type1" caption="Energy Type" showCaption="0"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96FA-E1E6-4BFF-8CBC-E7B54CFA940C}">
  <sheetPr>
    <tabColor rgb="FF7030A0"/>
  </sheetPr>
  <dimension ref="A1:T34"/>
  <sheetViews>
    <sheetView showGridLines="0" tabSelected="1" zoomScaleNormal="100" workbookViewId="0">
      <selection sqref="A1:T34"/>
    </sheetView>
  </sheetViews>
  <sheetFormatPr defaultRowHeight="14.4" x14ac:dyDescent="0.3"/>
  <sheetData>
    <row r="1" spans="1:20" x14ac:dyDescent="0.3">
      <c r="A1" s="22"/>
      <c r="B1" s="22"/>
      <c r="C1" s="22"/>
      <c r="D1" s="22"/>
      <c r="E1" s="22"/>
      <c r="F1" s="22"/>
      <c r="G1" s="22"/>
      <c r="H1" s="22"/>
      <c r="I1" s="22"/>
      <c r="J1" s="22"/>
      <c r="K1" s="22"/>
      <c r="L1" s="22"/>
      <c r="M1" s="22"/>
      <c r="N1" s="22"/>
      <c r="O1" s="22"/>
      <c r="P1" s="22"/>
      <c r="Q1" s="22"/>
      <c r="R1" s="22"/>
      <c r="S1" s="22"/>
      <c r="T1" s="22"/>
    </row>
    <row r="2" spans="1:20" x14ac:dyDescent="0.3">
      <c r="A2" s="22"/>
      <c r="B2" s="22"/>
      <c r="C2" s="22"/>
      <c r="D2" s="22"/>
      <c r="E2" s="22"/>
      <c r="F2" s="22"/>
      <c r="G2" s="22"/>
      <c r="H2" s="22"/>
      <c r="I2" s="22"/>
      <c r="J2" s="22"/>
      <c r="K2" s="22"/>
      <c r="L2" s="22"/>
      <c r="M2" s="22"/>
      <c r="N2" s="22"/>
      <c r="O2" s="22"/>
      <c r="P2" s="22"/>
      <c r="Q2" s="22"/>
      <c r="R2" s="22"/>
      <c r="S2" s="22"/>
      <c r="T2" s="22"/>
    </row>
    <row r="3" spans="1:20" x14ac:dyDescent="0.3">
      <c r="A3" s="22"/>
      <c r="B3" s="22"/>
      <c r="C3" s="22"/>
      <c r="D3" s="22"/>
      <c r="E3" s="22"/>
      <c r="F3" s="22"/>
      <c r="G3" s="22"/>
      <c r="H3" s="22"/>
      <c r="I3" s="22"/>
      <c r="J3" s="22"/>
      <c r="K3" s="22"/>
      <c r="L3" s="22"/>
      <c r="M3" s="22"/>
      <c r="N3" s="22"/>
      <c r="O3" s="22"/>
      <c r="P3" s="22"/>
      <c r="Q3" s="22"/>
      <c r="R3" s="22"/>
      <c r="S3" s="22"/>
      <c r="T3" s="22"/>
    </row>
    <row r="4" spans="1:20" x14ac:dyDescent="0.3">
      <c r="A4" s="22"/>
      <c r="B4" s="22"/>
      <c r="C4" s="22"/>
      <c r="D4" s="22"/>
      <c r="E4" s="22"/>
      <c r="F4" s="22"/>
      <c r="G4" s="22"/>
      <c r="H4" s="22"/>
      <c r="I4" s="22"/>
      <c r="J4" s="22"/>
      <c r="K4" s="22"/>
      <c r="L4" s="22"/>
      <c r="M4" s="22"/>
      <c r="N4" s="22"/>
      <c r="O4" s="22"/>
      <c r="P4" s="22"/>
      <c r="Q4" s="22"/>
      <c r="R4" s="22"/>
      <c r="S4" s="22"/>
      <c r="T4" s="22"/>
    </row>
    <row r="5" spans="1:20" x14ac:dyDescent="0.3">
      <c r="A5" s="22"/>
      <c r="B5" s="22"/>
      <c r="C5" s="22"/>
      <c r="D5" s="22"/>
      <c r="E5" s="22"/>
      <c r="F5" s="22"/>
      <c r="G5" s="22"/>
      <c r="H5" s="22"/>
      <c r="I5" s="22"/>
      <c r="J5" s="22"/>
      <c r="K5" s="22"/>
      <c r="L5" s="22"/>
      <c r="M5" s="22"/>
      <c r="N5" s="22"/>
      <c r="O5" s="22"/>
      <c r="P5" s="22"/>
      <c r="Q5" s="22"/>
      <c r="R5" s="22"/>
      <c r="S5" s="22"/>
      <c r="T5" s="22"/>
    </row>
    <row r="6" spans="1:20" x14ac:dyDescent="0.3">
      <c r="A6" s="22"/>
      <c r="B6" s="22"/>
      <c r="C6" s="22"/>
      <c r="D6" s="22"/>
      <c r="E6" s="22"/>
      <c r="F6" s="22"/>
      <c r="G6" s="22"/>
      <c r="H6" s="22"/>
      <c r="I6" s="22"/>
      <c r="J6" s="22"/>
      <c r="K6" s="22"/>
      <c r="L6" s="22"/>
      <c r="M6" s="22"/>
      <c r="N6" s="22"/>
      <c r="O6" s="22"/>
      <c r="P6" s="22"/>
      <c r="Q6" s="22"/>
      <c r="R6" s="22"/>
      <c r="S6" s="22"/>
      <c r="T6" s="22"/>
    </row>
    <row r="7" spans="1:20" x14ac:dyDescent="0.3">
      <c r="A7" s="22"/>
      <c r="B7" s="22"/>
      <c r="C7" s="22"/>
      <c r="D7" s="22"/>
      <c r="E7" s="22"/>
      <c r="F7" s="22"/>
      <c r="G7" s="22"/>
      <c r="H7" s="22"/>
      <c r="I7" s="22"/>
      <c r="J7" s="22"/>
      <c r="K7" s="22"/>
      <c r="L7" s="22"/>
      <c r="M7" s="22"/>
      <c r="N7" s="22"/>
      <c r="O7" s="22"/>
      <c r="P7" s="22"/>
      <c r="Q7" s="22"/>
      <c r="R7" s="22"/>
      <c r="S7" s="22"/>
      <c r="T7" s="22"/>
    </row>
    <row r="8" spans="1:20" x14ac:dyDescent="0.3">
      <c r="A8" s="22"/>
      <c r="B8" s="22"/>
      <c r="C8" s="22"/>
      <c r="D8" s="22"/>
      <c r="E8" s="22"/>
      <c r="F8" s="22"/>
      <c r="G8" s="22"/>
      <c r="H8" s="22"/>
      <c r="I8" s="22"/>
      <c r="J8" s="22"/>
      <c r="K8" s="22"/>
      <c r="L8" s="22"/>
      <c r="M8" s="22"/>
      <c r="N8" s="22"/>
      <c r="O8" s="22"/>
      <c r="P8" s="22"/>
      <c r="Q8" s="22"/>
      <c r="R8" s="22"/>
      <c r="S8" s="22"/>
      <c r="T8" s="22"/>
    </row>
    <row r="9" spans="1:20" x14ac:dyDescent="0.3">
      <c r="A9" s="22"/>
      <c r="B9" s="22"/>
      <c r="C9" s="22"/>
      <c r="D9" s="22"/>
      <c r="E9" s="22"/>
      <c r="F9" s="22"/>
      <c r="G9" s="22"/>
      <c r="H9" s="22"/>
      <c r="I9" s="22"/>
      <c r="J9" s="22"/>
      <c r="K9" s="22"/>
      <c r="L9" s="22"/>
      <c r="M9" s="22"/>
      <c r="N9" s="22"/>
      <c r="O9" s="22"/>
      <c r="P9" s="22"/>
      <c r="Q9" s="22"/>
      <c r="R9" s="22"/>
      <c r="S9" s="22"/>
      <c r="T9" s="22"/>
    </row>
    <row r="10" spans="1:20" x14ac:dyDescent="0.3">
      <c r="A10" s="22"/>
      <c r="B10" s="22"/>
      <c r="C10" s="22"/>
      <c r="D10" s="22"/>
      <c r="E10" s="22"/>
      <c r="F10" s="22"/>
      <c r="G10" s="22"/>
      <c r="H10" s="22"/>
      <c r="I10" s="22"/>
      <c r="J10" s="22"/>
      <c r="K10" s="22"/>
      <c r="L10" s="22"/>
      <c r="M10" s="22"/>
      <c r="N10" s="22"/>
      <c r="O10" s="22"/>
      <c r="P10" s="22"/>
      <c r="Q10" s="22"/>
      <c r="R10" s="22"/>
      <c r="S10" s="22"/>
      <c r="T10" s="22"/>
    </row>
    <row r="11" spans="1:20" x14ac:dyDescent="0.3">
      <c r="A11" s="22"/>
      <c r="B11" s="22"/>
      <c r="C11" s="22"/>
      <c r="D11" s="22"/>
      <c r="E11" s="22"/>
      <c r="F11" s="22"/>
      <c r="G11" s="22"/>
      <c r="H11" s="22"/>
      <c r="I11" s="22"/>
      <c r="J11" s="22"/>
      <c r="K11" s="22"/>
      <c r="L11" s="22"/>
      <c r="M11" s="22"/>
      <c r="N11" s="22"/>
      <c r="O11" s="22"/>
      <c r="P11" s="22"/>
      <c r="Q11" s="22"/>
      <c r="R11" s="22"/>
      <c r="S11" s="22"/>
      <c r="T11" s="22"/>
    </row>
    <row r="12" spans="1:20" x14ac:dyDescent="0.3">
      <c r="A12" s="22"/>
      <c r="B12" s="22"/>
      <c r="C12" s="22"/>
      <c r="D12" s="22"/>
      <c r="E12" s="22"/>
      <c r="F12" s="22"/>
      <c r="G12" s="22"/>
      <c r="H12" s="22"/>
      <c r="I12" s="22"/>
      <c r="J12" s="22"/>
      <c r="K12" s="22"/>
      <c r="L12" s="22"/>
      <c r="M12" s="22"/>
      <c r="N12" s="22"/>
      <c r="O12" s="22"/>
      <c r="P12" s="22"/>
      <c r="Q12" s="22"/>
      <c r="R12" s="22"/>
      <c r="S12" s="22"/>
      <c r="T12" s="22"/>
    </row>
    <row r="13" spans="1:20" x14ac:dyDescent="0.3">
      <c r="A13" s="22"/>
      <c r="B13" s="22"/>
      <c r="C13" s="22"/>
      <c r="D13" s="22"/>
      <c r="E13" s="22"/>
      <c r="F13" s="22"/>
      <c r="G13" s="22"/>
      <c r="H13" s="22"/>
      <c r="I13" s="22"/>
      <c r="J13" s="22"/>
      <c r="K13" s="22"/>
      <c r="L13" s="22"/>
      <c r="M13" s="22"/>
      <c r="N13" s="22"/>
      <c r="O13" s="22"/>
      <c r="P13" s="22"/>
      <c r="Q13" s="22"/>
      <c r="R13" s="22"/>
      <c r="S13" s="22"/>
      <c r="T13" s="22"/>
    </row>
    <row r="14" spans="1:20" x14ac:dyDescent="0.3">
      <c r="A14" s="22"/>
      <c r="B14" s="22"/>
      <c r="C14" s="22"/>
      <c r="D14" s="22"/>
      <c r="E14" s="22"/>
      <c r="F14" s="22"/>
      <c r="G14" s="22"/>
      <c r="H14" s="22"/>
      <c r="I14" s="22"/>
      <c r="J14" s="22"/>
      <c r="K14" s="22"/>
      <c r="L14" s="22"/>
      <c r="M14" s="22"/>
      <c r="N14" s="22"/>
      <c r="O14" s="22"/>
      <c r="P14" s="22"/>
      <c r="Q14" s="22"/>
      <c r="R14" s="22"/>
      <c r="S14" s="22"/>
      <c r="T14" s="22"/>
    </row>
    <row r="15" spans="1:20" x14ac:dyDescent="0.3">
      <c r="A15" s="22"/>
      <c r="B15" s="22"/>
      <c r="C15" s="22"/>
      <c r="D15" s="22"/>
      <c r="E15" s="22"/>
      <c r="F15" s="22"/>
      <c r="G15" s="22"/>
      <c r="H15" s="22"/>
      <c r="I15" s="22"/>
      <c r="J15" s="22"/>
      <c r="K15" s="22"/>
      <c r="L15" s="22"/>
      <c r="M15" s="22"/>
      <c r="N15" s="22"/>
      <c r="O15" s="22"/>
      <c r="P15" s="22"/>
      <c r="Q15" s="22"/>
      <c r="R15" s="22"/>
      <c r="S15" s="22"/>
      <c r="T15" s="22"/>
    </row>
    <row r="16" spans="1:20" x14ac:dyDescent="0.3">
      <c r="A16" s="22"/>
      <c r="B16" s="22"/>
      <c r="C16" s="22"/>
      <c r="D16" s="22"/>
      <c r="E16" s="22"/>
      <c r="F16" s="22"/>
      <c r="G16" s="22"/>
      <c r="H16" s="22"/>
      <c r="I16" s="22"/>
      <c r="J16" s="22"/>
      <c r="K16" s="22"/>
      <c r="L16" s="22"/>
      <c r="M16" s="22"/>
      <c r="N16" s="22"/>
      <c r="O16" s="22"/>
      <c r="P16" s="22"/>
      <c r="Q16" s="22"/>
      <c r="R16" s="22"/>
      <c r="S16" s="22"/>
      <c r="T16" s="22"/>
    </row>
    <row r="17" spans="1:20" x14ac:dyDescent="0.3">
      <c r="A17" s="22"/>
      <c r="B17" s="22"/>
      <c r="C17" s="22"/>
      <c r="D17" s="22"/>
      <c r="E17" s="22"/>
      <c r="F17" s="22"/>
      <c r="G17" s="22"/>
      <c r="H17" s="22"/>
      <c r="I17" s="22"/>
      <c r="J17" s="22"/>
      <c r="K17" s="22"/>
      <c r="L17" s="22"/>
      <c r="M17" s="22"/>
      <c r="N17" s="22"/>
      <c r="O17" s="22"/>
      <c r="P17" s="22"/>
      <c r="Q17" s="22"/>
      <c r="R17" s="22"/>
      <c r="S17" s="22"/>
      <c r="T17" s="22"/>
    </row>
    <row r="18" spans="1:20" x14ac:dyDescent="0.3">
      <c r="A18" s="22"/>
      <c r="B18" s="22"/>
      <c r="C18" s="22"/>
      <c r="D18" s="22"/>
      <c r="E18" s="22"/>
      <c r="F18" s="22"/>
      <c r="G18" s="22"/>
      <c r="H18" s="22"/>
      <c r="I18" s="22"/>
      <c r="J18" s="22"/>
      <c r="K18" s="22"/>
      <c r="L18" s="22"/>
      <c r="M18" s="22"/>
      <c r="N18" s="22"/>
      <c r="O18" s="22"/>
      <c r="P18" s="22"/>
      <c r="Q18" s="22"/>
      <c r="R18" s="22"/>
      <c r="S18" s="22"/>
      <c r="T18" s="22"/>
    </row>
    <row r="19" spans="1:20" x14ac:dyDescent="0.3">
      <c r="A19" s="22"/>
      <c r="B19" s="22"/>
      <c r="C19" s="22"/>
      <c r="D19" s="22"/>
      <c r="E19" s="22"/>
      <c r="F19" s="22"/>
      <c r="G19" s="22"/>
      <c r="H19" s="22"/>
      <c r="I19" s="22"/>
      <c r="J19" s="22"/>
      <c r="K19" s="22"/>
      <c r="L19" s="22"/>
      <c r="M19" s="22"/>
      <c r="N19" s="22"/>
      <c r="O19" s="22"/>
      <c r="P19" s="22"/>
      <c r="Q19" s="22"/>
      <c r="R19" s="22"/>
      <c r="S19" s="22"/>
      <c r="T19" s="22"/>
    </row>
    <row r="20" spans="1:20" x14ac:dyDescent="0.3">
      <c r="A20" s="22"/>
      <c r="B20" s="22"/>
      <c r="C20" s="22"/>
      <c r="D20" s="22"/>
      <c r="E20" s="22"/>
      <c r="F20" s="22"/>
      <c r="G20" s="22"/>
      <c r="H20" s="22"/>
      <c r="I20" s="22"/>
      <c r="J20" s="22"/>
      <c r="K20" s="22"/>
      <c r="L20" s="22"/>
      <c r="M20" s="22"/>
      <c r="N20" s="22"/>
      <c r="O20" s="22"/>
      <c r="P20" s="22"/>
      <c r="Q20" s="22"/>
      <c r="R20" s="22"/>
      <c r="S20" s="22"/>
      <c r="T20" s="22"/>
    </row>
    <row r="21" spans="1:20" x14ac:dyDescent="0.3">
      <c r="A21" s="22"/>
      <c r="B21" s="22"/>
      <c r="C21" s="22"/>
      <c r="D21" s="22"/>
      <c r="E21" s="22"/>
      <c r="F21" s="22"/>
      <c r="G21" s="22"/>
      <c r="H21" s="22"/>
      <c r="I21" s="22"/>
      <c r="J21" s="22"/>
      <c r="K21" s="22"/>
      <c r="L21" s="22"/>
      <c r="M21" s="22"/>
      <c r="N21" s="22"/>
      <c r="O21" s="22"/>
      <c r="P21" s="22"/>
      <c r="Q21" s="22"/>
      <c r="R21" s="22"/>
      <c r="S21" s="22"/>
      <c r="T21" s="22"/>
    </row>
    <row r="22" spans="1:20" x14ac:dyDescent="0.3">
      <c r="A22" s="22"/>
      <c r="B22" s="22"/>
      <c r="C22" s="22"/>
      <c r="D22" s="22"/>
      <c r="E22" s="22"/>
      <c r="F22" s="22"/>
      <c r="G22" s="22"/>
      <c r="H22" s="22"/>
      <c r="I22" s="22"/>
      <c r="J22" s="22"/>
      <c r="K22" s="22"/>
      <c r="L22" s="22"/>
      <c r="M22" s="22"/>
      <c r="N22" s="22"/>
      <c r="O22" s="22"/>
      <c r="P22" s="22"/>
      <c r="Q22" s="22"/>
      <c r="R22" s="22"/>
      <c r="S22" s="22"/>
      <c r="T22" s="22"/>
    </row>
    <row r="23" spans="1:20" x14ac:dyDescent="0.3">
      <c r="A23" s="22"/>
      <c r="B23" s="22"/>
      <c r="C23" s="22"/>
      <c r="D23" s="22"/>
      <c r="E23" s="22"/>
      <c r="F23" s="22"/>
      <c r="G23" s="22"/>
      <c r="H23" s="22"/>
      <c r="I23" s="22"/>
      <c r="J23" s="22"/>
      <c r="K23" s="22"/>
      <c r="L23" s="22"/>
      <c r="M23" s="22"/>
      <c r="N23" s="22"/>
      <c r="O23" s="22"/>
      <c r="P23" s="22"/>
      <c r="Q23" s="22"/>
      <c r="R23" s="22"/>
      <c r="S23" s="22"/>
      <c r="T23" s="22"/>
    </row>
    <row r="24" spans="1:20" x14ac:dyDescent="0.3">
      <c r="A24" s="22"/>
      <c r="B24" s="22"/>
      <c r="C24" s="22"/>
      <c r="D24" s="22"/>
      <c r="E24" s="22"/>
      <c r="F24" s="22"/>
      <c r="G24" s="22"/>
      <c r="H24" s="22"/>
      <c r="I24" s="22"/>
      <c r="J24" s="22"/>
      <c r="K24" s="22"/>
      <c r="L24" s="22"/>
      <c r="M24" s="22"/>
      <c r="N24" s="22"/>
      <c r="O24" s="22"/>
      <c r="P24" s="22"/>
      <c r="Q24" s="22"/>
      <c r="R24" s="22"/>
      <c r="S24" s="22"/>
      <c r="T24" s="22"/>
    </row>
    <row r="25" spans="1:20" x14ac:dyDescent="0.3">
      <c r="A25" s="22"/>
      <c r="B25" s="22"/>
      <c r="C25" s="22"/>
      <c r="D25" s="22"/>
      <c r="E25" s="22"/>
      <c r="F25" s="22"/>
      <c r="G25" s="22"/>
      <c r="H25" s="22"/>
      <c r="I25" s="22"/>
      <c r="J25" s="22"/>
      <c r="K25" s="22"/>
      <c r="L25" s="22"/>
      <c r="M25" s="22"/>
      <c r="N25" s="22"/>
      <c r="O25" s="22"/>
      <c r="P25" s="22"/>
      <c r="Q25" s="22"/>
      <c r="R25" s="22"/>
      <c r="S25" s="22"/>
      <c r="T25" s="22"/>
    </row>
    <row r="26" spans="1:20" x14ac:dyDescent="0.3">
      <c r="A26" s="22"/>
      <c r="B26" s="22"/>
      <c r="C26" s="22"/>
      <c r="D26" s="22"/>
      <c r="E26" s="22"/>
      <c r="F26" s="22"/>
      <c r="G26" s="22"/>
      <c r="H26" s="22"/>
      <c r="I26" s="22"/>
      <c r="J26" s="22"/>
      <c r="K26" s="22"/>
      <c r="L26" s="22"/>
      <c r="M26" s="22"/>
      <c r="N26" s="22"/>
      <c r="O26" s="22"/>
      <c r="P26" s="22"/>
      <c r="Q26" s="22"/>
      <c r="R26" s="22"/>
      <c r="S26" s="22"/>
      <c r="T26" s="22"/>
    </row>
    <row r="27" spans="1:20" x14ac:dyDescent="0.3">
      <c r="A27" s="22"/>
      <c r="B27" s="22"/>
      <c r="C27" s="22"/>
      <c r="D27" s="22"/>
      <c r="E27" s="22"/>
      <c r="F27" s="22"/>
      <c r="G27" s="22"/>
      <c r="H27" s="22"/>
      <c r="I27" s="22"/>
      <c r="J27" s="22"/>
      <c r="K27" s="22"/>
      <c r="L27" s="22"/>
      <c r="M27" s="22"/>
      <c r="N27" s="22"/>
      <c r="O27" s="22"/>
      <c r="P27" s="22"/>
      <c r="Q27" s="22"/>
      <c r="R27" s="22"/>
      <c r="S27" s="22"/>
      <c r="T27" s="22"/>
    </row>
    <row r="28" spans="1:20" x14ac:dyDescent="0.3">
      <c r="A28" s="22"/>
      <c r="B28" s="22"/>
      <c r="C28" s="22"/>
      <c r="D28" s="22"/>
      <c r="E28" s="22"/>
      <c r="F28" s="22"/>
      <c r="G28" s="22"/>
      <c r="H28" s="22"/>
      <c r="I28" s="22"/>
      <c r="J28" s="22"/>
      <c r="K28" s="22"/>
      <c r="L28" s="22"/>
      <c r="M28" s="22"/>
      <c r="N28" s="22"/>
      <c r="O28" s="22"/>
      <c r="P28" s="22"/>
      <c r="Q28" s="22"/>
      <c r="R28" s="22"/>
      <c r="S28" s="22"/>
      <c r="T28" s="22"/>
    </row>
    <row r="29" spans="1:20" x14ac:dyDescent="0.3">
      <c r="A29" s="22"/>
      <c r="B29" s="22"/>
      <c r="C29" s="22"/>
      <c r="D29" s="22"/>
      <c r="E29" s="22"/>
      <c r="F29" s="22"/>
      <c r="G29" s="22"/>
      <c r="H29" s="22"/>
      <c r="I29" s="22"/>
      <c r="J29" s="22"/>
      <c r="K29" s="22"/>
      <c r="L29" s="22"/>
      <c r="M29" s="22"/>
      <c r="N29" s="22"/>
      <c r="O29" s="22"/>
      <c r="P29" s="22"/>
      <c r="Q29" s="22"/>
      <c r="R29" s="22"/>
      <c r="S29" s="22"/>
      <c r="T29" s="22"/>
    </row>
    <row r="30" spans="1:20" x14ac:dyDescent="0.3">
      <c r="A30" s="22"/>
      <c r="B30" s="22"/>
      <c r="C30" s="22"/>
      <c r="D30" s="22"/>
      <c r="E30" s="22"/>
      <c r="F30" s="22"/>
      <c r="G30" s="22"/>
      <c r="H30" s="22"/>
      <c r="I30" s="22"/>
      <c r="J30" s="22"/>
      <c r="K30" s="22"/>
      <c r="L30" s="22"/>
      <c r="M30" s="22"/>
      <c r="N30" s="22"/>
      <c r="O30" s="22"/>
      <c r="P30" s="22"/>
      <c r="Q30" s="22"/>
      <c r="R30" s="22"/>
      <c r="S30" s="22"/>
      <c r="T30" s="22"/>
    </row>
    <row r="31" spans="1:20" x14ac:dyDescent="0.3">
      <c r="A31" s="22"/>
      <c r="B31" s="22"/>
      <c r="C31" s="22"/>
      <c r="D31" s="22"/>
      <c r="E31" s="22"/>
      <c r="F31" s="22"/>
      <c r="G31" s="22"/>
      <c r="H31" s="22"/>
      <c r="I31" s="22"/>
      <c r="J31" s="22"/>
      <c r="K31" s="22"/>
      <c r="L31" s="22"/>
      <c r="M31" s="22"/>
      <c r="N31" s="22"/>
      <c r="O31" s="22"/>
      <c r="P31" s="22"/>
      <c r="Q31" s="22"/>
      <c r="R31" s="22"/>
      <c r="S31" s="22"/>
      <c r="T31" s="22"/>
    </row>
    <row r="32" spans="1:20" x14ac:dyDescent="0.3">
      <c r="A32" s="22"/>
      <c r="B32" s="22"/>
      <c r="C32" s="22"/>
      <c r="D32" s="22"/>
      <c r="E32" s="22"/>
      <c r="F32" s="22"/>
      <c r="G32" s="22"/>
      <c r="H32" s="22"/>
      <c r="I32" s="22"/>
      <c r="J32" s="22"/>
      <c r="K32" s="22"/>
      <c r="L32" s="22"/>
      <c r="M32" s="22"/>
      <c r="N32" s="22"/>
      <c r="O32" s="22"/>
      <c r="P32" s="22"/>
      <c r="Q32" s="22"/>
      <c r="R32" s="22"/>
      <c r="S32" s="22"/>
      <c r="T32" s="22"/>
    </row>
    <row r="33" spans="1:20" x14ac:dyDescent="0.3">
      <c r="A33" s="22"/>
      <c r="B33" s="22"/>
      <c r="C33" s="22"/>
      <c r="D33" s="22"/>
      <c r="E33" s="22"/>
      <c r="F33" s="22"/>
      <c r="G33" s="22"/>
      <c r="H33" s="22"/>
      <c r="I33" s="22"/>
      <c r="J33" s="22"/>
      <c r="K33" s="22"/>
      <c r="L33" s="22"/>
      <c r="M33" s="22"/>
      <c r="N33" s="22"/>
      <c r="O33" s="22"/>
      <c r="P33" s="22"/>
      <c r="Q33" s="22"/>
      <c r="R33" s="22"/>
      <c r="S33" s="22"/>
      <c r="T33" s="22"/>
    </row>
    <row r="34" spans="1:20" x14ac:dyDescent="0.3">
      <c r="A34" s="22"/>
      <c r="B34" s="22"/>
      <c r="C34" s="22"/>
      <c r="D34" s="22"/>
      <c r="E34" s="22"/>
      <c r="F34" s="22"/>
      <c r="G34" s="22"/>
      <c r="H34" s="22"/>
      <c r="I34" s="22"/>
      <c r="J34" s="22"/>
      <c r="K34" s="22"/>
      <c r="L34" s="22"/>
      <c r="M34" s="22"/>
      <c r="N34" s="22"/>
      <c r="O34" s="22"/>
      <c r="P34" s="22"/>
      <c r="Q34" s="22"/>
      <c r="R34" s="22"/>
      <c r="S34" s="22"/>
      <c r="T34" s="22"/>
    </row>
  </sheetData>
  <mergeCells count="1">
    <mergeCell ref="A1:T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921F-E798-4301-9173-05841AC79122}">
  <sheetPr>
    <tabColor rgb="FF7030A0"/>
  </sheetPr>
  <dimension ref="A1:T34"/>
  <sheetViews>
    <sheetView showGridLines="0" zoomScaleNormal="100" workbookViewId="0">
      <selection sqref="A1:T34"/>
    </sheetView>
  </sheetViews>
  <sheetFormatPr defaultRowHeight="14.4" x14ac:dyDescent="0.3"/>
  <sheetData>
    <row r="1" spans="1:20" x14ac:dyDescent="0.3">
      <c r="A1" s="22"/>
      <c r="B1" s="22"/>
      <c r="C1" s="22"/>
      <c r="D1" s="22"/>
      <c r="E1" s="22"/>
      <c r="F1" s="22"/>
      <c r="G1" s="22"/>
      <c r="H1" s="22"/>
      <c r="I1" s="22"/>
      <c r="J1" s="22"/>
      <c r="K1" s="22"/>
      <c r="L1" s="22"/>
      <c r="M1" s="22"/>
      <c r="N1" s="22"/>
      <c r="O1" s="22"/>
      <c r="P1" s="22"/>
      <c r="Q1" s="22"/>
      <c r="R1" s="22"/>
      <c r="S1" s="22"/>
      <c r="T1" s="22"/>
    </row>
    <row r="2" spans="1:20" x14ac:dyDescent="0.3">
      <c r="A2" s="22"/>
      <c r="B2" s="22"/>
      <c r="C2" s="22"/>
      <c r="D2" s="22"/>
      <c r="E2" s="22"/>
      <c r="F2" s="22"/>
      <c r="G2" s="22"/>
      <c r="H2" s="22"/>
      <c r="I2" s="22"/>
      <c r="J2" s="22"/>
      <c r="K2" s="22"/>
      <c r="L2" s="22"/>
      <c r="M2" s="22"/>
      <c r="N2" s="22"/>
      <c r="O2" s="22"/>
      <c r="P2" s="22"/>
      <c r="Q2" s="22"/>
      <c r="R2" s="22"/>
      <c r="S2" s="22"/>
      <c r="T2" s="22"/>
    </row>
    <row r="3" spans="1:20" x14ac:dyDescent="0.3">
      <c r="A3" s="22"/>
      <c r="B3" s="22"/>
      <c r="C3" s="22"/>
      <c r="D3" s="22"/>
      <c r="E3" s="22"/>
      <c r="F3" s="22"/>
      <c r="G3" s="22"/>
      <c r="H3" s="22"/>
      <c r="I3" s="22"/>
      <c r="J3" s="22"/>
      <c r="K3" s="22"/>
      <c r="L3" s="22"/>
      <c r="M3" s="22"/>
      <c r="N3" s="22"/>
      <c r="O3" s="22"/>
      <c r="P3" s="22"/>
      <c r="Q3" s="22"/>
      <c r="R3" s="22"/>
      <c r="S3" s="22"/>
      <c r="T3" s="22"/>
    </row>
    <row r="4" spans="1:20" x14ac:dyDescent="0.3">
      <c r="A4" s="22"/>
      <c r="B4" s="22"/>
      <c r="C4" s="22"/>
      <c r="D4" s="22"/>
      <c r="E4" s="22"/>
      <c r="F4" s="22"/>
      <c r="G4" s="22"/>
      <c r="H4" s="22"/>
      <c r="I4" s="22"/>
      <c r="J4" s="22"/>
      <c r="K4" s="22"/>
      <c r="L4" s="22"/>
      <c r="M4" s="22"/>
      <c r="N4" s="22"/>
      <c r="O4" s="22"/>
      <c r="P4" s="22"/>
      <c r="Q4" s="22"/>
      <c r="R4" s="22"/>
      <c r="S4" s="22"/>
      <c r="T4" s="22"/>
    </row>
    <row r="5" spans="1:20" x14ac:dyDescent="0.3">
      <c r="A5" s="22"/>
      <c r="B5" s="22"/>
      <c r="C5" s="22"/>
      <c r="D5" s="22"/>
      <c r="E5" s="22"/>
      <c r="F5" s="22"/>
      <c r="G5" s="22"/>
      <c r="H5" s="22"/>
      <c r="I5" s="22"/>
      <c r="J5" s="22"/>
      <c r="K5" s="22"/>
      <c r="L5" s="22"/>
      <c r="M5" s="22"/>
      <c r="N5" s="22"/>
      <c r="O5" s="22"/>
      <c r="P5" s="22"/>
      <c r="Q5" s="22"/>
      <c r="R5" s="22"/>
      <c r="S5" s="22"/>
      <c r="T5" s="22"/>
    </row>
    <row r="6" spans="1:20" x14ac:dyDescent="0.3">
      <c r="A6" s="22"/>
      <c r="B6" s="22"/>
      <c r="C6" s="22"/>
      <c r="D6" s="22"/>
      <c r="E6" s="22"/>
      <c r="F6" s="22"/>
      <c r="G6" s="22"/>
      <c r="H6" s="22"/>
      <c r="I6" s="22"/>
      <c r="J6" s="22"/>
      <c r="K6" s="22"/>
      <c r="L6" s="22"/>
      <c r="M6" s="22"/>
      <c r="N6" s="22"/>
      <c r="O6" s="22"/>
      <c r="P6" s="22"/>
      <c r="Q6" s="22"/>
      <c r="R6" s="22"/>
      <c r="S6" s="22"/>
      <c r="T6" s="22"/>
    </row>
    <row r="7" spans="1:20" x14ac:dyDescent="0.3">
      <c r="A7" s="22"/>
      <c r="B7" s="22"/>
      <c r="C7" s="22"/>
      <c r="D7" s="22"/>
      <c r="E7" s="22"/>
      <c r="F7" s="22"/>
      <c r="G7" s="22"/>
      <c r="H7" s="22"/>
      <c r="I7" s="22"/>
      <c r="J7" s="22"/>
      <c r="K7" s="22"/>
      <c r="L7" s="22"/>
      <c r="M7" s="22"/>
      <c r="N7" s="22"/>
      <c r="O7" s="22"/>
      <c r="P7" s="22"/>
      <c r="Q7" s="22"/>
      <c r="R7" s="22"/>
      <c r="S7" s="22"/>
      <c r="T7" s="22"/>
    </row>
    <row r="8" spans="1:20" x14ac:dyDescent="0.3">
      <c r="A8" s="22"/>
      <c r="B8" s="22"/>
      <c r="C8" s="22"/>
      <c r="D8" s="22"/>
      <c r="E8" s="22"/>
      <c r="F8" s="22"/>
      <c r="G8" s="22"/>
      <c r="H8" s="22"/>
      <c r="I8" s="22"/>
      <c r="J8" s="22"/>
      <c r="K8" s="22"/>
      <c r="L8" s="22"/>
      <c r="M8" s="22"/>
      <c r="N8" s="22"/>
      <c r="O8" s="22"/>
      <c r="P8" s="22"/>
      <c r="Q8" s="22"/>
      <c r="R8" s="22"/>
      <c r="S8" s="22"/>
      <c r="T8" s="22"/>
    </row>
    <row r="9" spans="1:20" x14ac:dyDescent="0.3">
      <c r="A9" s="22"/>
      <c r="B9" s="22"/>
      <c r="C9" s="22"/>
      <c r="D9" s="22"/>
      <c r="E9" s="22"/>
      <c r="F9" s="22"/>
      <c r="G9" s="22"/>
      <c r="H9" s="22"/>
      <c r="I9" s="22"/>
      <c r="J9" s="22"/>
      <c r="K9" s="22"/>
      <c r="L9" s="22"/>
      <c r="M9" s="22"/>
      <c r="N9" s="22"/>
      <c r="O9" s="22"/>
      <c r="P9" s="22"/>
      <c r="Q9" s="22"/>
      <c r="R9" s="22"/>
      <c r="S9" s="22"/>
      <c r="T9" s="22"/>
    </row>
    <row r="10" spans="1:20" x14ac:dyDescent="0.3">
      <c r="A10" s="22"/>
      <c r="B10" s="22"/>
      <c r="C10" s="22"/>
      <c r="D10" s="22"/>
      <c r="E10" s="22"/>
      <c r="F10" s="22"/>
      <c r="G10" s="22"/>
      <c r="H10" s="22"/>
      <c r="I10" s="22"/>
      <c r="J10" s="22"/>
      <c r="K10" s="22"/>
      <c r="L10" s="22"/>
      <c r="M10" s="22"/>
      <c r="N10" s="22"/>
      <c r="O10" s="22"/>
      <c r="P10" s="22"/>
      <c r="Q10" s="22"/>
      <c r="R10" s="22"/>
      <c r="S10" s="22"/>
      <c r="T10" s="22"/>
    </row>
    <row r="11" spans="1:20" x14ac:dyDescent="0.3">
      <c r="A11" s="22"/>
      <c r="B11" s="22"/>
      <c r="C11" s="22"/>
      <c r="D11" s="22"/>
      <c r="E11" s="22"/>
      <c r="F11" s="22"/>
      <c r="G11" s="22"/>
      <c r="H11" s="22"/>
      <c r="I11" s="22"/>
      <c r="J11" s="22"/>
      <c r="K11" s="22"/>
      <c r="L11" s="22"/>
      <c r="M11" s="22"/>
      <c r="N11" s="22"/>
      <c r="O11" s="22"/>
      <c r="P11" s="22"/>
      <c r="Q11" s="22"/>
      <c r="R11" s="22"/>
      <c r="S11" s="22"/>
      <c r="T11" s="22"/>
    </row>
    <row r="12" spans="1:20" x14ac:dyDescent="0.3">
      <c r="A12" s="22"/>
      <c r="B12" s="22"/>
      <c r="C12" s="22"/>
      <c r="D12" s="22"/>
      <c r="E12" s="22"/>
      <c r="F12" s="22"/>
      <c r="G12" s="22"/>
      <c r="H12" s="22"/>
      <c r="I12" s="22"/>
      <c r="J12" s="22"/>
      <c r="K12" s="22"/>
      <c r="L12" s="22"/>
      <c r="M12" s="22"/>
      <c r="N12" s="22"/>
      <c r="O12" s="22"/>
      <c r="P12" s="22"/>
      <c r="Q12" s="22"/>
      <c r="R12" s="22"/>
      <c r="S12" s="22"/>
      <c r="T12" s="22"/>
    </row>
    <row r="13" spans="1:20" x14ac:dyDescent="0.3">
      <c r="A13" s="22"/>
      <c r="B13" s="22"/>
      <c r="C13" s="22"/>
      <c r="D13" s="22"/>
      <c r="E13" s="22"/>
      <c r="F13" s="22"/>
      <c r="G13" s="22"/>
      <c r="H13" s="22"/>
      <c r="I13" s="22"/>
      <c r="J13" s="22"/>
      <c r="K13" s="22"/>
      <c r="L13" s="22"/>
      <c r="M13" s="22"/>
      <c r="N13" s="22"/>
      <c r="O13" s="22"/>
      <c r="P13" s="22"/>
      <c r="Q13" s="22"/>
      <c r="R13" s="22"/>
      <c r="S13" s="22"/>
      <c r="T13" s="22"/>
    </row>
    <row r="14" spans="1:20" x14ac:dyDescent="0.3">
      <c r="A14" s="22"/>
      <c r="B14" s="22"/>
      <c r="C14" s="22"/>
      <c r="D14" s="22"/>
      <c r="E14" s="22"/>
      <c r="F14" s="22"/>
      <c r="G14" s="22"/>
      <c r="H14" s="22"/>
      <c r="I14" s="22"/>
      <c r="J14" s="22"/>
      <c r="K14" s="22"/>
      <c r="L14" s="22"/>
      <c r="M14" s="22"/>
      <c r="N14" s="22"/>
      <c r="O14" s="22"/>
      <c r="P14" s="22"/>
      <c r="Q14" s="22"/>
      <c r="R14" s="22"/>
      <c r="S14" s="22"/>
      <c r="T14" s="22"/>
    </row>
    <row r="15" spans="1:20" x14ac:dyDescent="0.3">
      <c r="A15" s="22"/>
      <c r="B15" s="22"/>
      <c r="C15" s="22"/>
      <c r="D15" s="22"/>
      <c r="E15" s="22"/>
      <c r="F15" s="22"/>
      <c r="G15" s="22"/>
      <c r="H15" s="22"/>
      <c r="I15" s="22"/>
      <c r="J15" s="22"/>
      <c r="K15" s="22"/>
      <c r="L15" s="22"/>
      <c r="M15" s="22"/>
      <c r="N15" s="22"/>
      <c r="O15" s="22"/>
      <c r="P15" s="22"/>
      <c r="Q15" s="22"/>
      <c r="R15" s="22"/>
      <c r="S15" s="22"/>
      <c r="T15" s="22"/>
    </row>
    <row r="16" spans="1:20" x14ac:dyDescent="0.3">
      <c r="A16" s="22"/>
      <c r="B16" s="22"/>
      <c r="C16" s="22"/>
      <c r="D16" s="22"/>
      <c r="E16" s="22"/>
      <c r="F16" s="22"/>
      <c r="G16" s="22"/>
      <c r="H16" s="22"/>
      <c r="I16" s="22"/>
      <c r="J16" s="22"/>
      <c r="K16" s="22"/>
      <c r="L16" s="22"/>
      <c r="M16" s="22"/>
      <c r="N16" s="22"/>
      <c r="O16" s="22"/>
      <c r="P16" s="22"/>
      <c r="Q16" s="22"/>
      <c r="R16" s="22"/>
      <c r="S16" s="22"/>
      <c r="T16" s="22"/>
    </row>
    <row r="17" spans="1:20" x14ac:dyDescent="0.3">
      <c r="A17" s="22"/>
      <c r="B17" s="22"/>
      <c r="C17" s="22"/>
      <c r="D17" s="22"/>
      <c r="E17" s="22"/>
      <c r="F17" s="22"/>
      <c r="G17" s="22"/>
      <c r="H17" s="22"/>
      <c r="I17" s="22"/>
      <c r="J17" s="22"/>
      <c r="K17" s="22"/>
      <c r="L17" s="22"/>
      <c r="M17" s="22"/>
      <c r="N17" s="22"/>
      <c r="O17" s="22"/>
      <c r="P17" s="22"/>
      <c r="Q17" s="22"/>
      <c r="R17" s="22"/>
      <c r="S17" s="22"/>
      <c r="T17" s="22"/>
    </row>
    <row r="18" spans="1:20" x14ac:dyDescent="0.3">
      <c r="A18" s="22"/>
      <c r="B18" s="22"/>
      <c r="C18" s="22"/>
      <c r="D18" s="22"/>
      <c r="E18" s="22"/>
      <c r="F18" s="22"/>
      <c r="G18" s="22"/>
      <c r="H18" s="22"/>
      <c r="I18" s="22"/>
      <c r="J18" s="22"/>
      <c r="K18" s="22"/>
      <c r="L18" s="22"/>
      <c r="M18" s="22"/>
      <c r="N18" s="22"/>
      <c r="O18" s="22"/>
      <c r="P18" s="22"/>
      <c r="Q18" s="22"/>
      <c r="R18" s="22"/>
      <c r="S18" s="22"/>
      <c r="T18" s="22"/>
    </row>
    <row r="19" spans="1:20" x14ac:dyDescent="0.3">
      <c r="A19" s="22"/>
      <c r="B19" s="22"/>
      <c r="C19" s="22"/>
      <c r="D19" s="22"/>
      <c r="E19" s="22"/>
      <c r="F19" s="22"/>
      <c r="G19" s="22"/>
      <c r="H19" s="22"/>
      <c r="I19" s="22"/>
      <c r="J19" s="22"/>
      <c r="K19" s="22"/>
      <c r="L19" s="22"/>
      <c r="M19" s="22"/>
      <c r="N19" s="22"/>
      <c r="O19" s="22"/>
      <c r="P19" s="22"/>
      <c r="Q19" s="22"/>
      <c r="R19" s="22"/>
      <c r="S19" s="22"/>
      <c r="T19" s="22"/>
    </row>
    <row r="20" spans="1:20" x14ac:dyDescent="0.3">
      <c r="A20" s="22"/>
      <c r="B20" s="22"/>
      <c r="C20" s="22"/>
      <c r="D20" s="22"/>
      <c r="E20" s="22"/>
      <c r="F20" s="22"/>
      <c r="G20" s="22"/>
      <c r="H20" s="22"/>
      <c r="I20" s="22"/>
      <c r="J20" s="22"/>
      <c r="K20" s="22"/>
      <c r="L20" s="22"/>
      <c r="M20" s="22"/>
      <c r="N20" s="22"/>
      <c r="O20" s="22"/>
      <c r="P20" s="22"/>
      <c r="Q20" s="22"/>
      <c r="R20" s="22"/>
      <c r="S20" s="22"/>
      <c r="T20" s="22"/>
    </row>
    <row r="21" spans="1:20" x14ac:dyDescent="0.3">
      <c r="A21" s="22"/>
      <c r="B21" s="22"/>
      <c r="C21" s="22"/>
      <c r="D21" s="22"/>
      <c r="E21" s="22"/>
      <c r="F21" s="22"/>
      <c r="G21" s="22"/>
      <c r="H21" s="22"/>
      <c r="I21" s="22"/>
      <c r="J21" s="22"/>
      <c r="K21" s="22"/>
      <c r="L21" s="22"/>
      <c r="M21" s="22"/>
      <c r="N21" s="22"/>
      <c r="O21" s="22"/>
      <c r="P21" s="22"/>
      <c r="Q21" s="22"/>
      <c r="R21" s="22"/>
      <c r="S21" s="22"/>
      <c r="T21" s="22"/>
    </row>
    <row r="22" spans="1:20" x14ac:dyDescent="0.3">
      <c r="A22" s="22"/>
      <c r="B22" s="22"/>
      <c r="C22" s="22"/>
      <c r="D22" s="22"/>
      <c r="E22" s="22"/>
      <c r="F22" s="22"/>
      <c r="G22" s="22"/>
      <c r="H22" s="22"/>
      <c r="I22" s="22"/>
      <c r="J22" s="22"/>
      <c r="K22" s="22"/>
      <c r="L22" s="22"/>
      <c r="M22" s="22"/>
      <c r="N22" s="22"/>
      <c r="O22" s="22"/>
      <c r="P22" s="22"/>
      <c r="Q22" s="22"/>
      <c r="R22" s="22"/>
      <c r="S22" s="22"/>
      <c r="T22" s="22"/>
    </row>
    <row r="23" spans="1:20" x14ac:dyDescent="0.3">
      <c r="A23" s="22"/>
      <c r="B23" s="22"/>
      <c r="C23" s="22"/>
      <c r="D23" s="22"/>
      <c r="E23" s="22"/>
      <c r="F23" s="22"/>
      <c r="G23" s="22"/>
      <c r="H23" s="22"/>
      <c r="I23" s="22"/>
      <c r="J23" s="22"/>
      <c r="K23" s="22"/>
      <c r="L23" s="22"/>
      <c r="M23" s="22"/>
      <c r="N23" s="22"/>
      <c r="O23" s="22"/>
      <c r="P23" s="22"/>
      <c r="Q23" s="22"/>
      <c r="R23" s="22"/>
      <c r="S23" s="22"/>
      <c r="T23" s="22"/>
    </row>
    <row r="24" spans="1:20" x14ac:dyDescent="0.3">
      <c r="A24" s="22"/>
      <c r="B24" s="22"/>
      <c r="C24" s="22"/>
      <c r="D24" s="22"/>
      <c r="E24" s="22"/>
      <c r="F24" s="22"/>
      <c r="G24" s="22"/>
      <c r="H24" s="22"/>
      <c r="I24" s="22"/>
      <c r="J24" s="22"/>
      <c r="K24" s="22"/>
      <c r="L24" s="22"/>
      <c r="M24" s="22"/>
      <c r="N24" s="22"/>
      <c r="O24" s="22"/>
      <c r="P24" s="22"/>
      <c r="Q24" s="22"/>
      <c r="R24" s="22"/>
      <c r="S24" s="22"/>
      <c r="T24" s="22"/>
    </row>
    <row r="25" spans="1:20" x14ac:dyDescent="0.3">
      <c r="A25" s="22"/>
      <c r="B25" s="22"/>
      <c r="C25" s="22"/>
      <c r="D25" s="22"/>
      <c r="E25" s="22"/>
      <c r="F25" s="22"/>
      <c r="G25" s="22"/>
      <c r="H25" s="22"/>
      <c r="I25" s="22"/>
      <c r="J25" s="22"/>
      <c r="K25" s="22"/>
      <c r="L25" s="22"/>
      <c r="M25" s="22"/>
      <c r="N25" s="22"/>
      <c r="O25" s="22"/>
      <c r="P25" s="22"/>
      <c r="Q25" s="22"/>
      <c r="R25" s="22"/>
      <c r="S25" s="22"/>
      <c r="T25" s="22"/>
    </row>
    <row r="26" spans="1:20" x14ac:dyDescent="0.3">
      <c r="A26" s="22"/>
      <c r="B26" s="22"/>
      <c r="C26" s="22"/>
      <c r="D26" s="22"/>
      <c r="E26" s="22"/>
      <c r="F26" s="22"/>
      <c r="G26" s="22"/>
      <c r="H26" s="22"/>
      <c r="I26" s="22"/>
      <c r="J26" s="22"/>
      <c r="K26" s="22"/>
      <c r="L26" s="22"/>
      <c r="M26" s="22"/>
      <c r="N26" s="22"/>
      <c r="O26" s="22"/>
      <c r="P26" s="22"/>
      <c r="Q26" s="22"/>
      <c r="R26" s="22"/>
      <c r="S26" s="22"/>
      <c r="T26" s="22"/>
    </row>
    <row r="27" spans="1:20" x14ac:dyDescent="0.3">
      <c r="A27" s="22"/>
      <c r="B27" s="22"/>
      <c r="C27" s="22"/>
      <c r="D27" s="22"/>
      <c r="E27" s="22"/>
      <c r="F27" s="22"/>
      <c r="G27" s="22"/>
      <c r="H27" s="22"/>
      <c r="I27" s="22"/>
      <c r="J27" s="22"/>
      <c r="K27" s="22"/>
      <c r="L27" s="22"/>
      <c r="M27" s="22"/>
      <c r="N27" s="22"/>
      <c r="O27" s="22"/>
      <c r="P27" s="22"/>
      <c r="Q27" s="22"/>
      <c r="R27" s="22"/>
      <c r="S27" s="22"/>
      <c r="T27" s="22"/>
    </row>
    <row r="28" spans="1:20" x14ac:dyDescent="0.3">
      <c r="A28" s="22"/>
      <c r="B28" s="22"/>
      <c r="C28" s="22"/>
      <c r="D28" s="22"/>
      <c r="E28" s="22"/>
      <c r="F28" s="22"/>
      <c r="G28" s="22"/>
      <c r="H28" s="22"/>
      <c r="I28" s="22"/>
      <c r="J28" s="22"/>
      <c r="K28" s="22"/>
      <c r="L28" s="22"/>
      <c r="M28" s="22"/>
      <c r="N28" s="22"/>
      <c r="O28" s="22"/>
      <c r="P28" s="22"/>
      <c r="Q28" s="22"/>
      <c r="R28" s="22"/>
      <c r="S28" s="22"/>
      <c r="T28" s="22"/>
    </row>
    <row r="29" spans="1:20" x14ac:dyDescent="0.3">
      <c r="A29" s="22"/>
      <c r="B29" s="22"/>
      <c r="C29" s="22"/>
      <c r="D29" s="22"/>
      <c r="E29" s="22"/>
      <c r="F29" s="22"/>
      <c r="G29" s="22"/>
      <c r="H29" s="22"/>
      <c r="I29" s="22"/>
      <c r="J29" s="22"/>
      <c r="K29" s="22"/>
      <c r="L29" s="22"/>
      <c r="M29" s="22"/>
      <c r="N29" s="22"/>
      <c r="O29" s="22"/>
      <c r="P29" s="22"/>
      <c r="Q29" s="22"/>
      <c r="R29" s="22"/>
      <c r="S29" s="22"/>
      <c r="T29" s="22"/>
    </row>
    <row r="30" spans="1:20" x14ac:dyDescent="0.3">
      <c r="A30" s="22"/>
      <c r="B30" s="22"/>
      <c r="C30" s="22"/>
      <c r="D30" s="22"/>
      <c r="E30" s="22"/>
      <c r="F30" s="22"/>
      <c r="G30" s="22"/>
      <c r="H30" s="22"/>
      <c r="I30" s="22"/>
      <c r="J30" s="22"/>
      <c r="K30" s="22"/>
      <c r="L30" s="22"/>
      <c r="M30" s="22"/>
      <c r="N30" s="22"/>
      <c r="O30" s="22"/>
      <c r="P30" s="22"/>
      <c r="Q30" s="22"/>
      <c r="R30" s="22"/>
      <c r="S30" s="22"/>
      <c r="T30" s="22"/>
    </row>
    <row r="31" spans="1:20" x14ac:dyDescent="0.3">
      <c r="A31" s="22"/>
      <c r="B31" s="22"/>
      <c r="C31" s="22"/>
      <c r="D31" s="22"/>
      <c r="E31" s="22"/>
      <c r="F31" s="22"/>
      <c r="G31" s="22"/>
      <c r="H31" s="22"/>
      <c r="I31" s="22"/>
      <c r="J31" s="22"/>
      <c r="K31" s="22"/>
      <c r="L31" s="22"/>
      <c r="M31" s="22"/>
      <c r="N31" s="22"/>
      <c r="O31" s="22"/>
      <c r="P31" s="22"/>
      <c r="Q31" s="22"/>
      <c r="R31" s="22"/>
      <c r="S31" s="22"/>
      <c r="T31" s="22"/>
    </row>
    <row r="32" spans="1:20" x14ac:dyDescent="0.3">
      <c r="A32" s="22"/>
      <c r="B32" s="22"/>
      <c r="C32" s="22"/>
      <c r="D32" s="22"/>
      <c r="E32" s="22"/>
      <c r="F32" s="22"/>
      <c r="G32" s="22"/>
      <c r="H32" s="22"/>
      <c r="I32" s="22"/>
      <c r="J32" s="22"/>
      <c r="K32" s="22"/>
      <c r="L32" s="22"/>
      <c r="M32" s="22"/>
      <c r="N32" s="22"/>
      <c r="O32" s="22"/>
      <c r="P32" s="22"/>
      <c r="Q32" s="22"/>
      <c r="R32" s="22"/>
      <c r="S32" s="22"/>
      <c r="T32" s="22"/>
    </row>
    <row r="33" spans="1:20" x14ac:dyDescent="0.3">
      <c r="A33" s="22"/>
      <c r="B33" s="22"/>
      <c r="C33" s="22"/>
      <c r="D33" s="22"/>
      <c r="E33" s="22"/>
      <c r="F33" s="22"/>
      <c r="G33" s="22"/>
      <c r="H33" s="22"/>
      <c r="I33" s="22"/>
      <c r="J33" s="22"/>
      <c r="K33" s="22"/>
      <c r="L33" s="22"/>
      <c r="M33" s="22"/>
      <c r="N33" s="22"/>
      <c r="O33" s="22"/>
      <c r="P33" s="22"/>
      <c r="Q33" s="22"/>
      <c r="R33" s="22"/>
      <c r="S33" s="22"/>
      <c r="T33" s="22"/>
    </row>
    <row r="34" spans="1:20" x14ac:dyDescent="0.3">
      <c r="A34" s="22"/>
      <c r="B34" s="22"/>
      <c r="C34" s="22"/>
      <c r="D34" s="22"/>
      <c r="E34" s="22"/>
      <c r="F34" s="22"/>
      <c r="G34" s="22"/>
      <c r="H34" s="22"/>
      <c r="I34" s="22"/>
      <c r="J34" s="22"/>
      <c r="K34" s="22"/>
      <c r="L34" s="22"/>
      <c r="M34" s="22"/>
      <c r="N34" s="22"/>
      <c r="O34" s="22"/>
      <c r="P34" s="22"/>
      <c r="Q34" s="22"/>
      <c r="R34" s="22"/>
      <c r="S34" s="22"/>
      <c r="T34" s="22"/>
    </row>
  </sheetData>
  <mergeCells count="1">
    <mergeCell ref="A1:T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C4F8-F60C-4EF1-BC2E-787CE3745B27}">
  <sheetPr>
    <tabColor theme="1"/>
  </sheetPr>
  <dimension ref="B1:DD123"/>
  <sheetViews>
    <sheetView zoomScale="59" zoomScaleNormal="355" workbookViewId="0">
      <selection activeCell="E38" sqref="E38"/>
    </sheetView>
  </sheetViews>
  <sheetFormatPr defaultRowHeight="14.4" x14ac:dyDescent="0.3"/>
  <cols>
    <col min="1" max="1" width="8.88671875" customWidth="1"/>
    <col min="2" max="2" width="18.5546875" bestFit="1" customWidth="1"/>
    <col min="3" max="4" width="17.21875" bestFit="1" customWidth="1"/>
    <col min="5" max="5" width="17.109375" bestFit="1" customWidth="1"/>
    <col min="6" max="6" width="13.77734375" style="27" bestFit="1" customWidth="1"/>
    <col min="7" max="7" width="14.6640625" style="27" bestFit="1" customWidth="1"/>
    <col min="8" max="8" width="20.109375" bestFit="1" customWidth="1"/>
    <col min="9" max="9" width="18.5546875" bestFit="1" customWidth="1"/>
    <col min="10" max="10" width="13.33203125" bestFit="1" customWidth="1"/>
    <col min="11" max="11" width="13.21875" bestFit="1" customWidth="1"/>
    <col min="12" max="12" width="8.88671875" bestFit="1" customWidth="1"/>
    <col min="13" max="13" width="17.21875" style="27" bestFit="1" customWidth="1"/>
    <col min="14" max="14" width="12" style="27" bestFit="1" customWidth="1"/>
    <col min="15" max="15" width="14.44140625" bestFit="1" customWidth="1"/>
    <col min="16" max="16" width="20.6640625" bestFit="1" customWidth="1"/>
    <col min="17" max="18" width="15.33203125" bestFit="1" customWidth="1"/>
    <col min="19" max="19" width="15.33203125" style="27" bestFit="1" customWidth="1"/>
    <col min="20" max="20" width="20.21875" style="27" bestFit="1" customWidth="1"/>
    <col min="21" max="21" width="13.21875" bestFit="1" customWidth="1"/>
    <col min="22" max="22" width="18.5546875" bestFit="1" customWidth="1"/>
    <col min="23" max="23" width="13.33203125" bestFit="1" customWidth="1"/>
    <col min="25" max="25" width="18.88671875" style="27" bestFit="1" customWidth="1"/>
    <col min="26" max="26" width="23.33203125" style="27" bestFit="1" customWidth="1"/>
    <col min="27" max="27" width="13.109375" bestFit="1" customWidth="1"/>
    <col min="28" max="28" width="18.5546875" bestFit="1" customWidth="1"/>
    <col min="29" max="29" width="17.21875" bestFit="1" customWidth="1"/>
    <col min="30" max="30" width="17.109375" customWidth="1"/>
    <col min="31" max="31" width="25.77734375" style="27" bestFit="1" customWidth="1"/>
    <col min="32" max="32" width="24.109375" style="27" bestFit="1" customWidth="1"/>
    <col min="33" max="33" width="9.44140625" customWidth="1"/>
    <col min="34" max="34" width="18.5546875" bestFit="1" customWidth="1"/>
    <col min="35" max="35" width="13.6640625" bestFit="1" customWidth="1"/>
    <col min="36" max="36" width="13.33203125" bestFit="1" customWidth="1"/>
    <col min="37" max="37" width="17.109375" bestFit="1" customWidth="1"/>
    <col min="39" max="39" width="21.109375" customWidth="1"/>
    <col min="40" max="40" width="26.88671875" customWidth="1"/>
    <col min="41" max="47" width="8.88671875" style="24"/>
    <col min="50" max="50" width="18.5546875" bestFit="1" customWidth="1"/>
    <col min="51" max="51" width="17.44140625" bestFit="1" customWidth="1"/>
    <col min="52" max="52" width="18.77734375" bestFit="1" customWidth="1"/>
    <col min="56" max="56" width="8.88671875" style="15"/>
    <col min="57" max="57" width="16.21875" style="15" customWidth="1"/>
    <col min="60" max="60" width="18.5546875" bestFit="1" customWidth="1"/>
    <col min="61" max="61" width="17.44140625" bestFit="1" customWidth="1"/>
    <col min="64" max="65" width="8.88671875" style="23"/>
    <col min="68" max="68" width="18.5546875" bestFit="1" customWidth="1"/>
    <col min="69" max="69" width="17.44140625" bestFit="1" customWidth="1"/>
    <col min="72" max="73" width="8.88671875" style="23"/>
    <col min="76" max="76" width="18.5546875" bestFit="1" customWidth="1"/>
    <col min="77" max="77" width="17.44140625" bestFit="1" customWidth="1"/>
    <col min="82" max="83" width="8.88671875" style="23"/>
    <col min="85" max="85" width="18.5546875" bestFit="1" customWidth="1"/>
    <col min="86" max="86" width="19.109375" bestFit="1" customWidth="1"/>
    <col min="87" max="87" width="14" bestFit="1" customWidth="1"/>
    <col min="91" max="92" width="8.88671875" style="23"/>
    <col min="95" max="95" width="18.5546875" bestFit="1" customWidth="1"/>
    <col min="96" max="97" width="17.44140625" bestFit="1" customWidth="1"/>
    <col min="98" max="98" width="17.6640625" bestFit="1" customWidth="1"/>
    <col min="104" max="108" width="8.88671875" style="24"/>
  </cols>
  <sheetData>
    <row r="1" spans="2:98" x14ac:dyDescent="0.3">
      <c r="E1" s="25" t="s">
        <v>31</v>
      </c>
      <c r="F1" s="26"/>
      <c r="G1" s="26"/>
      <c r="H1" s="26"/>
      <c r="I1" s="26"/>
      <c r="M1"/>
      <c r="N1"/>
      <c r="S1"/>
      <c r="T1"/>
      <c r="Y1"/>
      <c r="Z1"/>
      <c r="AE1"/>
      <c r="AF1"/>
      <c r="BD1"/>
      <c r="BE1"/>
      <c r="BG1" s="25" t="s">
        <v>29</v>
      </c>
      <c r="BH1" s="22"/>
      <c r="BI1" s="22"/>
      <c r="BJ1" s="22"/>
      <c r="BK1" s="22"/>
      <c r="BL1" s="22"/>
      <c r="BM1" s="22"/>
      <c r="BN1" s="22"/>
      <c r="BO1" s="22"/>
      <c r="BP1" s="22"/>
      <c r="BQ1" s="22"/>
      <c r="BR1" s="22"/>
      <c r="BT1"/>
      <c r="BU1"/>
      <c r="CD1"/>
      <c r="CE1"/>
      <c r="CM1"/>
      <c r="CN1"/>
    </row>
    <row r="2" spans="2:98" ht="14.4" customHeight="1" x14ac:dyDescent="0.3">
      <c r="E2" s="26"/>
      <c r="F2" s="26"/>
      <c r="G2" s="26"/>
      <c r="H2" s="26"/>
      <c r="I2" s="26"/>
      <c r="M2"/>
      <c r="N2"/>
      <c r="S2"/>
      <c r="T2"/>
      <c r="Y2"/>
      <c r="Z2"/>
      <c r="AE2"/>
      <c r="AF2"/>
      <c r="BD2"/>
      <c r="BE2"/>
      <c r="BG2" s="22"/>
      <c r="BH2" s="22"/>
      <c r="BI2" s="22"/>
      <c r="BJ2" s="22"/>
      <c r="BK2" s="22"/>
      <c r="BL2" s="22"/>
      <c r="BM2" s="22"/>
      <c r="BN2" s="22"/>
      <c r="BO2" s="22"/>
      <c r="BP2" s="22"/>
      <c r="BQ2" s="22"/>
      <c r="BR2" s="22"/>
      <c r="BT2"/>
      <c r="BU2"/>
      <c r="CD2"/>
      <c r="CE2"/>
      <c r="CM2"/>
      <c r="CN2"/>
    </row>
    <row r="3" spans="2:98" x14ac:dyDescent="0.3">
      <c r="E3" s="26"/>
      <c r="F3" s="26"/>
      <c r="G3" s="26"/>
      <c r="H3" s="26"/>
      <c r="I3" s="26"/>
      <c r="M3"/>
      <c r="N3"/>
      <c r="S3"/>
      <c r="T3"/>
      <c r="Y3"/>
      <c r="Z3"/>
      <c r="AE3"/>
      <c r="AF3"/>
      <c r="BD3"/>
      <c r="BE3"/>
      <c r="BG3" s="22"/>
      <c r="BH3" s="22"/>
      <c r="BI3" s="22"/>
      <c r="BJ3" s="22"/>
      <c r="BK3" s="22"/>
      <c r="BL3" s="22"/>
      <c r="BM3" s="22"/>
      <c r="BN3" s="22"/>
      <c r="BO3" s="22"/>
      <c r="BP3" s="22"/>
      <c r="BQ3" s="22"/>
      <c r="BR3" s="22"/>
      <c r="BT3"/>
      <c r="BU3"/>
      <c r="CD3"/>
      <c r="CE3"/>
      <c r="CM3"/>
      <c r="CN3"/>
    </row>
    <row r="4" spans="2:98" x14ac:dyDescent="0.3">
      <c r="E4" s="26"/>
      <c r="F4" s="26"/>
      <c r="G4" s="26"/>
      <c r="H4" s="26"/>
      <c r="I4" s="26"/>
      <c r="M4"/>
      <c r="N4"/>
      <c r="S4"/>
      <c r="T4"/>
      <c r="Y4"/>
      <c r="Z4"/>
      <c r="AE4"/>
      <c r="AF4"/>
      <c r="BD4"/>
      <c r="BE4"/>
      <c r="BG4" s="22"/>
      <c r="BH4" s="22"/>
      <c r="BI4" s="22"/>
      <c r="BJ4" s="22"/>
      <c r="BK4" s="22"/>
      <c r="BL4" s="22"/>
      <c r="BM4" s="22"/>
      <c r="BN4" s="22"/>
      <c r="BO4" s="22"/>
      <c r="BP4" s="22"/>
      <c r="BQ4" s="22"/>
      <c r="BR4" s="22"/>
      <c r="BT4"/>
      <c r="BU4"/>
      <c r="CD4"/>
      <c r="CE4"/>
      <c r="CM4"/>
      <c r="CN4"/>
    </row>
    <row r="5" spans="2:98" x14ac:dyDescent="0.3">
      <c r="F5"/>
      <c r="G5"/>
      <c r="M5"/>
      <c r="N5"/>
      <c r="S5"/>
      <c r="T5"/>
      <c r="Y5"/>
      <c r="Z5"/>
      <c r="AE5"/>
      <c r="AF5"/>
      <c r="BD5"/>
      <c r="BE5"/>
      <c r="BL5"/>
      <c r="BM5"/>
      <c r="BT5"/>
      <c r="BU5"/>
      <c r="CD5"/>
      <c r="CE5"/>
      <c r="CM5"/>
      <c r="CN5"/>
    </row>
    <row r="6" spans="2:98" x14ac:dyDescent="0.3">
      <c r="F6"/>
      <c r="G6"/>
      <c r="M6"/>
      <c r="N6"/>
      <c r="S6"/>
      <c r="T6"/>
      <c r="Y6"/>
      <c r="Z6"/>
      <c r="AE6"/>
      <c r="AF6"/>
      <c r="BD6"/>
      <c r="BE6"/>
      <c r="BL6"/>
      <c r="BM6"/>
      <c r="BT6"/>
      <c r="BU6"/>
      <c r="CD6"/>
      <c r="CE6"/>
      <c r="CM6"/>
      <c r="CN6"/>
    </row>
    <row r="7" spans="2:98" x14ac:dyDescent="0.3">
      <c r="Y7"/>
      <c r="Z7"/>
      <c r="AE7"/>
      <c r="AF7"/>
      <c r="BD7"/>
      <c r="BE7"/>
      <c r="BL7"/>
      <c r="BM7"/>
      <c r="BT7"/>
      <c r="BU7"/>
      <c r="CD7"/>
      <c r="CE7"/>
      <c r="CM7"/>
      <c r="CN7"/>
    </row>
    <row r="8" spans="2:98" x14ac:dyDescent="0.3">
      <c r="I8" s="1" t="s">
        <v>0</v>
      </c>
      <c r="J8" t="s">
        <v>21</v>
      </c>
      <c r="P8" s="9" t="s">
        <v>0</v>
      </c>
      <c r="Q8" s="8" t="s">
        <v>21</v>
      </c>
      <c r="V8" s="1" t="s">
        <v>0</v>
      </c>
      <c r="W8" t="s">
        <v>21</v>
      </c>
      <c r="BD8"/>
      <c r="BE8"/>
      <c r="BL8"/>
      <c r="BM8"/>
      <c r="BT8"/>
      <c r="BU8"/>
      <c r="CD8"/>
      <c r="CE8"/>
      <c r="CM8"/>
      <c r="CN8"/>
    </row>
    <row r="9" spans="2:98" x14ac:dyDescent="0.3">
      <c r="B9" s="1" t="s">
        <v>0</v>
      </c>
      <c r="C9" t="s">
        <v>21</v>
      </c>
      <c r="D9" t="s">
        <v>38</v>
      </c>
      <c r="I9" s="2" t="s">
        <v>44</v>
      </c>
      <c r="J9" s="7"/>
      <c r="P9" s="10" t="s">
        <v>4</v>
      </c>
      <c r="Q9" s="8">
        <v>3042822.3925000005</v>
      </c>
      <c r="V9" s="2" t="s">
        <v>43</v>
      </c>
      <c r="W9" s="20">
        <v>328278.63860000001</v>
      </c>
      <c r="AB9" s="1" t="s">
        <v>0</v>
      </c>
      <c r="AC9" t="s">
        <v>21</v>
      </c>
      <c r="BD9"/>
      <c r="BE9"/>
      <c r="BL9"/>
      <c r="BM9"/>
      <c r="BT9"/>
      <c r="BU9"/>
      <c r="CD9"/>
      <c r="CE9"/>
      <c r="CM9"/>
      <c r="CN9"/>
    </row>
    <row r="10" spans="2:98" x14ac:dyDescent="0.3">
      <c r="B10" s="2" t="s">
        <v>44</v>
      </c>
      <c r="C10" s="29"/>
      <c r="D10" s="29"/>
      <c r="I10" s="3" t="s">
        <v>9</v>
      </c>
      <c r="J10" s="7"/>
      <c r="P10" s="10" t="s">
        <v>3</v>
      </c>
      <c r="Q10" s="8">
        <v>1025527.5140000002</v>
      </c>
      <c r="V10" s="2" t="s">
        <v>7</v>
      </c>
      <c r="W10" s="20">
        <v>322313.69555000012</v>
      </c>
      <c r="AB10" s="2" t="s">
        <v>26</v>
      </c>
      <c r="AC10" s="6">
        <v>278862.86780000007</v>
      </c>
      <c r="BD10"/>
      <c r="BE10"/>
      <c r="BL10"/>
      <c r="BM10"/>
      <c r="BT10"/>
      <c r="BU10"/>
      <c r="CD10"/>
      <c r="CE10"/>
      <c r="CM10"/>
      <c r="CN10"/>
    </row>
    <row r="11" spans="2:98" x14ac:dyDescent="0.3">
      <c r="B11" s="3" t="s">
        <v>9</v>
      </c>
      <c r="C11" s="6">
        <v>270901.55785000004</v>
      </c>
      <c r="D11" s="6">
        <v>270901.55785000004</v>
      </c>
      <c r="I11" s="3" t="s">
        <v>10</v>
      </c>
      <c r="J11" s="7">
        <v>-2.1057340516139087E-2</v>
      </c>
      <c r="P11" s="10" t="s">
        <v>2</v>
      </c>
      <c r="Q11" s="8">
        <v>626660.14223999984</v>
      </c>
      <c r="V11" s="2" t="s">
        <v>6</v>
      </c>
      <c r="W11" s="20">
        <v>288436.81735000003</v>
      </c>
      <c r="AB11" s="2" t="s">
        <v>25</v>
      </c>
      <c r="AC11" s="6">
        <v>833650.02160000009</v>
      </c>
      <c r="AH11" t="s">
        <v>27</v>
      </c>
      <c r="AI11" t="s">
        <v>28</v>
      </c>
      <c r="AJ11" t="s">
        <v>21</v>
      </c>
      <c r="AK11" t="s">
        <v>30</v>
      </c>
      <c r="AM11" t="s">
        <v>37</v>
      </c>
      <c r="BD11"/>
      <c r="BE11"/>
      <c r="BL11"/>
      <c r="BM11"/>
      <c r="BT11"/>
      <c r="BU11"/>
      <c r="CD11"/>
      <c r="CE11"/>
      <c r="CM11"/>
      <c r="CN11"/>
    </row>
    <row r="12" spans="2:98" x14ac:dyDescent="0.3">
      <c r="B12" s="3" t="s">
        <v>10</v>
      </c>
      <c r="C12" s="6">
        <v>265197.09150000004</v>
      </c>
      <c r="D12" s="6">
        <v>265197.09150000004</v>
      </c>
      <c r="I12" s="3" t="s">
        <v>11</v>
      </c>
      <c r="J12" s="7">
        <v>4.0906615674553976E-3</v>
      </c>
      <c r="P12" s="10" t="s">
        <v>1</v>
      </c>
      <c r="Q12" s="8">
        <v>4695010.0487400005</v>
      </c>
      <c r="V12" s="2" t="s">
        <v>5</v>
      </c>
      <c r="W12" s="20">
        <v>279711.11410000006</v>
      </c>
      <c r="AB12" s="2" t="s">
        <v>24</v>
      </c>
      <c r="AC12" s="6">
        <v>852832.79290000023</v>
      </c>
      <c r="AH12" s="29">
        <v>5</v>
      </c>
      <c r="AI12" s="29">
        <v>11</v>
      </c>
      <c r="AJ12" s="4">
        <v>4695010.0487400005</v>
      </c>
      <c r="AK12" s="12">
        <v>7516.822500000002</v>
      </c>
      <c r="BD12"/>
      <c r="BE12"/>
      <c r="BL12"/>
      <c r="BM12"/>
      <c r="BT12"/>
      <c r="BU12"/>
      <c r="CD12"/>
      <c r="CE12"/>
      <c r="CM12"/>
      <c r="CN12"/>
    </row>
    <row r="13" spans="2:98" x14ac:dyDescent="0.3">
      <c r="B13" s="3" t="s">
        <v>11</v>
      </c>
      <c r="C13" s="6">
        <v>266281.92305000004</v>
      </c>
      <c r="D13" s="6">
        <v>266281.92305000004</v>
      </c>
      <c r="I13" s="3" t="s">
        <v>12</v>
      </c>
      <c r="J13" s="7">
        <v>-5.7520797974423131E-2</v>
      </c>
      <c r="V13" s="2" t="s">
        <v>42</v>
      </c>
      <c r="W13" s="20">
        <v>278862.86780000007</v>
      </c>
      <c r="AB13" s="2" t="s">
        <v>23</v>
      </c>
      <c r="AC13" s="6">
        <v>264734.1031500001</v>
      </c>
      <c r="BD13"/>
      <c r="BE13"/>
      <c r="BL13"/>
      <c r="BM13"/>
      <c r="BT13"/>
      <c r="BU13"/>
      <c r="CD13"/>
      <c r="CE13"/>
      <c r="CM13"/>
      <c r="CN13"/>
    </row>
    <row r="14" spans="2:98" x14ac:dyDescent="0.3">
      <c r="B14" s="3" t="s">
        <v>12</v>
      </c>
      <c r="C14" s="6">
        <v>250965.1743500001</v>
      </c>
      <c r="D14" s="6">
        <v>250965.1743500001</v>
      </c>
      <c r="I14" s="3" t="s">
        <v>13</v>
      </c>
      <c r="J14" s="7">
        <v>-4.786987908228886E-2</v>
      </c>
      <c r="V14" s="2" t="s">
        <v>1</v>
      </c>
      <c r="W14" s="20">
        <v>1497603.1334000004</v>
      </c>
      <c r="AB14" s="2" t="s">
        <v>22</v>
      </c>
      <c r="AC14" s="6">
        <v>812742.60705000011</v>
      </c>
      <c r="AH14" t="s">
        <v>27</v>
      </c>
      <c r="AI14" t="s">
        <v>28</v>
      </c>
      <c r="AJ14" t="s">
        <v>21</v>
      </c>
      <c r="AK14" t="s">
        <v>30</v>
      </c>
      <c r="BD14"/>
      <c r="BE14"/>
      <c r="BL14"/>
      <c r="BM14"/>
      <c r="BT14"/>
      <c r="BU14"/>
      <c r="CD14"/>
      <c r="CE14"/>
      <c r="CM14"/>
      <c r="CN14"/>
    </row>
    <row r="15" spans="2:98" x14ac:dyDescent="0.3">
      <c r="B15" s="3" t="s">
        <v>13</v>
      </c>
      <c r="C15" s="6">
        <v>238951.50180000006</v>
      </c>
      <c r="D15" s="6">
        <v>238951.50180000006</v>
      </c>
      <c r="I15" s="3" t="s">
        <v>14</v>
      </c>
      <c r="J15" s="7">
        <v>9.4502634132429569E-2</v>
      </c>
      <c r="AB15" s="2" t="s">
        <v>1</v>
      </c>
      <c r="AC15" s="6">
        <v>3042822.3925000005</v>
      </c>
      <c r="AH15">
        <f>GETPIVOTDATA("[Measures].[Number of Cities]",$AH$11)</f>
        <v>5</v>
      </c>
      <c r="AI15">
        <f>GETPIVOTDATA("[Measures].[Number of Building]",$AH$11)</f>
        <v>11</v>
      </c>
      <c r="AJ15" s="13">
        <f>GETPIVOTDATA("[Measures].[Total Cost]",$AH$11)</f>
        <v>4695010.0487400005</v>
      </c>
      <c r="AK15" s="13">
        <f>GETPIVOTDATA("[Measures].[Median Price]",$AH$11)</f>
        <v>7516.822500000002</v>
      </c>
      <c r="BD15"/>
      <c r="BE15"/>
      <c r="BL15"/>
      <c r="BM15"/>
      <c r="BT15"/>
      <c r="BU15"/>
      <c r="CD15"/>
      <c r="CE15"/>
      <c r="CM15"/>
      <c r="CN15"/>
    </row>
    <row r="16" spans="2:98" x14ac:dyDescent="0.3">
      <c r="B16" s="3" t="s">
        <v>14</v>
      </c>
      <c r="C16" s="6">
        <v>261533.04815000005</v>
      </c>
      <c r="D16" s="6">
        <v>261533.04815000005</v>
      </c>
      <c r="I16" s="3" t="s">
        <v>15</v>
      </c>
      <c r="J16" s="7">
        <v>6.040907683277603E-4</v>
      </c>
      <c r="P16" s="8" t="str">
        <f>P9</f>
        <v>Water</v>
      </c>
      <c r="Q16" s="13">
        <f>GETPIVOTDATA("[Measures].[Total Cost]", $P$8, "[Rates].[Energy Type]", "[Rates].[Energy Type].&amp;[" &amp; P16 &amp; "]")</f>
        <v>3042822.3925000005</v>
      </c>
      <c r="CQ16" t="s">
        <v>35</v>
      </c>
      <c r="CR16" t="s">
        <v>34</v>
      </c>
      <c r="CS16" t="s">
        <v>8</v>
      </c>
      <c r="CT16" t="s">
        <v>36</v>
      </c>
    </row>
    <row r="17" spans="2:98" x14ac:dyDescent="0.3">
      <c r="B17" s="3" t="s">
        <v>15</v>
      </c>
      <c r="C17" s="6">
        <v>261691.03785000008</v>
      </c>
      <c r="D17" s="6">
        <v>261691.03785000008</v>
      </c>
      <c r="I17" s="3" t="s">
        <v>16</v>
      </c>
      <c r="J17" s="7">
        <v>-9.8708194068175478E-2</v>
      </c>
      <c r="P17" s="8" t="str">
        <f t="shared" ref="P17:P18" si="0">P10</f>
        <v>Gas</v>
      </c>
      <c r="Q17" s="13">
        <f t="shared" ref="Q17:Q18" si="1">GETPIVOTDATA("[Measures].[Total Cost]", $P$8, "[Rates].[Energy Type]", "[Rates].[Energy Type].&amp;[" &amp; P17 &amp; "]")</f>
        <v>1025527.5140000002</v>
      </c>
      <c r="CG17" s="1" t="s">
        <v>0</v>
      </c>
      <c r="CH17" t="s">
        <v>8</v>
      </c>
      <c r="CQ17" s="29">
        <v>11</v>
      </c>
      <c r="CR17" s="29">
        <v>5</v>
      </c>
      <c r="CS17" s="14">
        <v>53657165</v>
      </c>
      <c r="CT17" s="14">
        <v>43053</v>
      </c>
    </row>
    <row r="18" spans="2:98" x14ac:dyDescent="0.3">
      <c r="B18" s="3" t="s">
        <v>16</v>
      </c>
      <c r="C18" s="6">
        <v>235859.98810000002</v>
      </c>
      <c r="D18" s="6">
        <v>235859.98810000002</v>
      </c>
      <c r="I18" s="3" t="s">
        <v>17</v>
      </c>
      <c r="J18" s="7">
        <v>9.8706527069480743E-2</v>
      </c>
      <c r="P18" s="8" t="str">
        <f t="shared" si="0"/>
        <v>Electricity</v>
      </c>
      <c r="Q18" s="13">
        <f t="shared" si="1"/>
        <v>626660.14223999984</v>
      </c>
      <c r="AX18" s="1" t="s">
        <v>0</v>
      </c>
      <c r="AY18" t="s">
        <v>8</v>
      </c>
      <c r="AZ18" t="s">
        <v>46</v>
      </c>
      <c r="BH18" s="1" t="s">
        <v>0</v>
      </c>
      <c r="BI18" t="s">
        <v>8</v>
      </c>
      <c r="BP18" s="1" t="s">
        <v>0</v>
      </c>
      <c r="BQ18" t="s">
        <v>8</v>
      </c>
      <c r="BX18" s="1" t="s">
        <v>0</v>
      </c>
      <c r="BY18" t="s">
        <v>8</v>
      </c>
      <c r="CG18" s="2" t="s">
        <v>26</v>
      </c>
      <c r="CH18" s="21">
        <v>4638244</v>
      </c>
    </row>
    <row r="19" spans="2:98" x14ac:dyDescent="0.3">
      <c r="B19" s="3" t="s">
        <v>17</v>
      </c>
      <c r="C19" s="6">
        <v>259140.90840000007</v>
      </c>
      <c r="D19" s="6">
        <v>259140.90840000007</v>
      </c>
      <c r="I19" s="3" t="s">
        <v>18</v>
      </c>
      <c r="J19" s="7">
        <v>-4.9620075152904834E-2</v>
      </c>
      <c r="AB19" s="5" t="s">
        <v>32</v>
      </c>
      <c r="AC19" t="s">
        <v>33</v>
      </c>
      <c r="AX19" s="2" t="s">
        <v>51</v>
      </c>
      <c r="AY19" s="29"/>
      <c r="AZ19" s="29"/>
      <c r="BH19" s="2" t="s">
        <v>51</v>
      </c>
      <c r="BI19" s="7"/>
      <c r="BP19" s="2" t="s">
        <v>2</v>
      </c>
      <c r="BQ19" s="29">
        <v>5603950</v>
      </c>
      <c r="BX19" s="2" t="s">
        <v>6</v>
      </c>
      <c r="BY19" s="29">
        <v>4925235</v>
      </c>
      <c r="CG19" s="2" t="s">
        <v>25</v>
      </c>
      <c r="CH19" s="21">
        <v>13192587</v>
      </c>
    </row>
    <row r="20" spans="2:98" x14ac:dyDescent="0.3">
      <c r="B20" s="3" t="s">
        <v>18</v>
      </c>
      <c r="C20" s="6">
        <v>246282.31705000004</v>
      </c>
      <c r="D20" s="6">
        <v>246282.31705000004</v>
      </c>
      <c r="I20" s="3" t="s">
        <v>19</v>
      </c>
      <c r="J20" s="7">
        <v>-1.1784762441595665E-2</v>
      </c>
      <c r="AA20" s="2" t="s">
        <v>26</v>
      </c>
      <c r="AB20" s="2" t="e" vm="1">
        <v>#VALUE!</v>
      </c>
      <c r="AC20" s="13">
        <f>GETPIVOTDATA(
"[Measures].[Total Cost]",
$AB$9,
"[Building Master].[City]",
"[Building Master].[City].&amp;[" &amp; AA20 &amp; "]"
)</f>
        <v>278862.86780000007</v>
      </c>
      <c r="AH20" s="1" t="s">
        <v>0</v>
      </c>
      <c r="AI20" t="s">
        <v>21</v>
      </c>
      <c r="AX20" s="3" t="s">
        <v>9</v>
      </c>
      <c r="AY20" s="14">
        <v>3870619</v>
      </c>
      <c r="AZ20" s="14">
        <v>3870619</v>
      </c>
      <c r="BH20" s="3" t="s">
        <v>9</v>
      </c>
      <c r="BI20" s="7"/>
      <c r="BP20" s="2" t="s">
        <v>3</v>
      </c>
      <c r="BQ20" s="29">
        <v>682566</v>
      </c>
      <c r="BX20" s="2" t="s">
        <v>50</v>
      </c>
      <c r="BY20" s="29">
        <v>4905866</v>
      </c>
      <c r="CG20" s="2" t="s">
        <v>24</v>
      </c>
      <c r="CH20" s="21">
        <v>11900327</v>
      </c>
      <c r="CQ20" t="s">
        <v>35</v>
      </c>
      <c r="CR20" t="s">
        <v>34</v>
      </c>
      <c r="CS20" t="s">
        <v>8</v>
      </c>
      <c r="CT20" t="s">
        <v>36</v>
      </c>
    </row>
    <row r="21" spans="2:98" x14ac:dyDescent="0.3">
      <c r="B21" s="3" t="s">
        <v>19</v>
      </c>
      <c r="C21" s="6">
        <v>243379.93845000005</v>
      </c>
      <c r="D21" s="6">
        <v>243379.93845000005</v>
      </c>
      <c r="I21" s="3" t="s">
        <v>20</v>
      </c>
      <c r="J21" s="7">
        <v>-3.0488646875569997E-3</v>
      </c>
      <c r="AA21" s="2" t="s">
        <v>25</v>
      </c>
      <c r="AB21" s="2" t="e" vm="2">
        <v>#VALUE!</v>
      </c>
      <c r="AC21" s="13">
        <f>GETPIVOTDATA(
"[Measures].[Total Cost]",
$AB$9,
"[Building Master].[City]",
"[Building Master].[City].&amp;[" &amp; AA21 &amp; "]"
)</f>
        <v>833650.02160000009</v>
      </c>
      <c r="AH21" s="2" t="s">
        <v>4</v>
      </c>
      <c r="AI21" s="4">
        <v>3042822.3925000005</v>
      </c>
      <c r="AX21" s="3" t="s">
        <v>10</v>
      </c>
      <c r="AY21" s="14">
        <v>4490752</v>
      </c>
      <c r="AZ21" s="14">
        <v>4490752</v>
      </c>
      <c r="BH21" s="3" t="s">
        <v>10</v>
      </c>
      <c r="BI21" s="7">
        <v>0.16021545907773407</v>
      </c>
      <c r="BP21" s="2" t="s">
        <v>4</v>
      </c>
      <c r="BQ21" s="29">
        <v>47370649</v>
      </c>
      <c r="BX21" s="2" t="s">
        <v>49</v>
      </c>
      <c r="BY21" s="29">
        <v>4706336</v>
      </c>
      <c r="CG21" s="2" t="s">
        <v>23</v>
      </c>
      <c r="CH21" s="21">
        <v>4424718</v>
      </c>
      <c r="CQ21">
        <f>GETPIVOTDATA("[Measures].[Distinct Count of Building]",$CQ$16)</f>
        <v>11</v>
      </c>
      <c r="CR21">
        <f>GETPIVOTDATA("[Measures].[Distinct Count of City]",$CQ$16)</f>
        <v>5</v>
      </c>
      <c r="CS21" s="17">
        <f>GETPIVOTDATA("[Measures].[Sum of Value]",$CQ$16)</f>
        <v>53657165</v>
      </c>
      <c r="CT21" s="17">
        <f>GETPIVOTDATA("[Measures].[Median Value]",$CQ$16)</f>
        <v>43053</v>
      </c>
    </row>
    <row r="22" spans="2:98" x14ac:dyDescent="0.3">
      <c r="B22" s="3" t="s">
        <v>20</v>
      </c>
      <c r="C22" s="6">
        <v>242637.90595000004</v>
      </c>
      <c r="D22" s="6">
        <v>242637.90595000004</v>
      </c>
      <c r="I22" s="2" t="s">
        <v>1</v>
      </c>
      <c r="J22" s="7"/>
      <c r="AA22" s="2" t="s">
        <v>24</v>
      </c>
      <c r="AB22" s="2" t="e" vm="3">
        <v>#VALUE!</v>
      </c>
      <c r="AC22" s="13">
        <f t="shared" ref="AC22:AC24" si="2">GETPIVOTDATA(
"[Measures].[Total Cost]",
$AB$9,
"[Building Master].[City]",
"[Building Master].[City].&amp;[" &amp; AA22 &amp; "]"
)</f>
        <v>852832.79290000023</v>
      </c>
      <c r="AH22" s="2" t="s">
        <v>1</v>
      </c>
      <c r="AI22" s="4">
        <v>3042822.3925000005</v>
      </c>
      <c r="AM22" t="s">
        <v>39</v>
      </c>
      <c r="AX22" s="3" t="s">
        <v>11</v>
      </c>
      <c r="AY22" s="14">
        <v>3820156</v>
      </c>
      <c r="AZ22" s="14">
        <v>3820156</v>
      </c>
      <c r="BH22" s="3" t="s">
        <v>11</v>
      </c>
      <c r="BI22" s="7">
        <v>-0.14932821941625812</v>
      </c>
      <c r="BP22" s="2" t="s">
        <v>1</v>
      </c>
      <c r="BQ22" s="29">
        <v>53657165</v>
      </c>
      <c r="BX22" s="2" t="s">
        <v>42</v>
      </c>
      <c r="BY22" s="29">
        <v>4638244</v>
      </c>
      <c r="CG22" s="2" t="s">
        <v>22</v>
      </c>
      <c r="CH22" s="21">
        <v>13214773</v>
      </c>
    </row>
    <row r="23" spans="2:98" x14ac:dyDescent="0.3">
      <c r="B23" s="2" t="s">
        <v>1</v>
      </c>
      <c r="C23" s="6">
        <v>3042822.3925000005</v>
      </c>
      <c r="D23" s="6">
        <v>3042822.3925000005</v>
      </c>
      <c r="AA23" s="2" t="s">
        <v>23</v>
      </c>
      <c r="AB23" s="2" t="e" vm="4">
        <v>#VALUE!</v>
      </c>
      <c r="AC23" s="13">
        <f t="shared" si="2"/>
        <v>264734.1031500001</v>
      </c>
      <c r="AX23" s="3" t="s">
        <v>12</v>
      </c>
      <c r="AY23" s="14">
        <v>4493811</v>
      </c>
      <c r="AZ23" s="14">
        <v>4493811</v>
      </c>
      <c r="BH23" s="3" t="s">
        <v>12</v>
      </c>
      <c r="BI23" s="7">
        <v>0.17634227502751196</v>
      </c>
      <c r="BX23" s="2" t="s">
        <v>45</v>
      </c>
      <c r="BY23" s="29">
        <v>4424718</v>
      </c>
      <c r="CG23" s="2" t="s">
        <v>1</v>
      </c>
      <c r="CH23" s="21">
        <v>47370649</v>
      </c>
    </row>
    <row r="24" spans="2:98" x14ac:dyDescent="0.3">
      <c r="AA24" s="2" t="s">
        <v>22</v>
      </c>
      <c r="AB24" s="2" t="e" vm="5">
        <v>#VALUE!</v>
      </c>
      <c r="AC24" s="13">
        <f t="shared" si="2"/>
        <v>812742.60705000011</v>
      </c>
      <c r="AX24" s="3" t="s">
        <v>13</v>
      </c>
      <c r="AY24" s="14">
        <v>3852541</v>
      </c>
      <c r="AZ24" s="14">
        <v>3852541</v>
      </c>
      <c r="BH24" s="3" t="s">
        <v>13</v>
      </c>
      <c r="BI24" s="7">
        <v>-0.14270070548138317</v>
      </c>
      <c r="BX24" s="2" t="s">
        <v>1</v>
      </c>
      <c r="BY24" s="29">
        <v>23600399</v>
      </c>
    </row>
    <row r="25" spans="2:98" x14ac:dyDescent="0.3">
      <c r="AX25" s="3" t="s">
        <v>14</v>
      </c>
      <c r="AY25" s="14">
        <v>4001380</v>
      </c>
      <c r="AZ25" s="14">
        <v>4001380</v>
      </c>
      <c r="BH25" s="3" t="s">
        <v>14</v>
      </c>
      <c r="BI25" s="7">
        <v>3.8633982091300263E-2</v>
      </c>
      <c r="CQ25" s="1" t="s">
        <v>0</v>
      </c>
      <c r="CR25" t="s">
        <v>8</v>
      </c>
    </row>
    <row r="26" spans="2:98" x14ac:dyDescent="0.3">
      <c r="AH26" t="str">
        <f>AH21</f>
        <v>Water</v>
      </c>
      <c r="AI26" s="13">
        <f>GETPIVOTDATA("[Measures].[Total Cost]",$AH$20)</f>
        <v>3042822.3925000005</v>
      </c>
      <c r="AX26" s="3" t="s">
        <v>15</v>
      </c>
      <c r="AY26" s="14">
        <v>3960042</v>
      </c>
      <c r="AZ26" s="14">
        <v>3960042</v>
      </c>
      <c r="BH26" s="3" t="s">
        <v>15</v>
      </c>
      <c r="BI26" s="7">
        <v>-1.0330935827139637E-2</v>
      </c>
      <c r="BP26" s="2" t="str">
        <f>BP19</f>
        <v>Electricity</v>
      </c>
      <c r="BQ26">
        <f>GETPIVOTDATA("[Measures].[Sum of Value 2]",$BP$18,"[Rates].[Energy Type]","[Rates].[Energy Type].&amp;[" &amp; BP26 &amp; "]")</f>
        <v>5603950</v>
      </c>
      <c r="CQ26" s="2" t="s">
        <v>4</v>
      </c>
      <c r="CR26" s="4">
        <v>47370649</v>
      </c>
    </row>
    <row r="27" spans="2:98" x14ac:dyDescent="0.3">
      <c r="AX27" s="3" t="s">
        <v>16</v>
      </c>
      <c r="AY27" s="14">
        <v>3986104</v>
      </c>
      <c r="AZ27" s="14">
        <v>3986104</v>
      </c>
      <c r="BH27" s="3" t="s">
        <v>16</v>
      </c>
      <c r="BI27" s="7">
        <v>6.5812433302475078E-3</v>
      </c>
      <c r="BP27" s="2" t="str">
        <f t="shared" ref="BP27:BP28" si="3">BP20</f>
        <v>Gas</v>
      </c>
      <c r="BQ27">
        <f t="shared" ref="BQ27:BQ28" si="4">GETPIVOTDATA("[Measures].[Sum of Value 2]",$BP$18,"[Rates].[Energy Type]","[Rates].[Energy Type].&amp;[" &amp; BP27 &amp; "]")</f>
        <v>682566</v>
      </c>
      <c r="CQ27" s="2" t="s">
        <v>1</v>
      </c>
      <c r="CR27" s="4">
        <v>47370649</v>
      </c>
    </row>
    <row r="28" spans="2:98" x14ac:dyDescent="0.3">
      <c r="AX28" s="3" t="s">
        <v>17</v>
      </c>
      <c r="AY28" s="14">
        <v>3395881</v>
      </c>
      <c r="AZ28" s="14">
        <v>3395881</v>
      </c>
      <c r="BH28" s="3" t="s">
        <v>17</v>
      </c>
      <c r="BI28" s="7">
        <v>-0.14807014568611357</v>
      </c>
      <c r="BP28" s="2" t="str">
        <f t="shared" si="3"/>
        <v>Water</v>
      </c>
      <c r="BQ28">
        <f t="shared" si="4"/>
        <v>47370649</v>
      </c>
      <c r="CH28" s="5" t="s">
        <v>32</v>
      </c>
      <c r="CI28" t="s">
        <v>47</v>
      </c>
    </row>
    <row r="29" spans="2:98" x14ac:dyDescent="0.3">
      <c r="AX29" s="3" t="s">
        <v>18</v>
      </c>
      <c r="AY29" s="14">
        <v>3770783</v>
      </c>
      <c r="AZ29" s="14">
        <v>3770783</v>
      </c>
      <c r="BH29" s="3" t="s">
        <v>18</v>
      </c>
      <c r="BI29" s="7">
        <v>0.1103990393067366</v>
      </c>
      <c r="CG29" s="2" t="s">
        <v>26</v>
      </c>
      <c r="CH29" s="2" t="e" vm="1">
        <v>#VALUE!</v>
      </c>
      <c r="CI29" s="17">
        <f>GETPIVOTDATA(
"[Measures].[Sum of Value]",
CG17,
"[Building Master].[City]",
"[Building Master].[City].&amp;[" &amp; CG29 &amp; "]"
)</f>
        <v>4638244</v>
      </c>
    </row>
    <row r="30" spans="2:98" x14ac:dyDescent="0.3">
      <c r="AX30" s="3" t="s">
        <v>19</v>
      </c>
      <c r="AY30" s="14">
        <v>3831665</v>
      </c>
      <c r="AZ30" s="14">
        <v>3831665</v>
      </c>
      <c r="BH30" s="3" t="s">
        <v>19</v>
      </c>
      <c r="BI30" s="7">
        <v>1.6145718276548929E-2</v>
      </c>
      <c r="CG30" s="2" t="s">
        <v>25</v>
      </c>
      <c r="CH30" s="2" t="e" vm="2">
        <v>#VALUE!</v>
      </c>
      <c r="CI30" s="17">
        <f t="shared" ref="CI30:CI33" si="5">GETPIVOTDATA(
"[Measures].[Sum of Value]",
CG18,
"[Building Master].[City]",
"[Building Master].[City].&amp;[" &amp; CG30 &amp; "]"
)</f>
        <v>13192587</v>
      </c>
      <c r="CQ30" t="str">
        <f>CQ26</f>
        <v>Water</v>
      </c>
      <c r="CR30" s="17">
        <f>GETPIVOTDATA("[Measures].[Sum of Value]",CQ25)</f>
        <v>47370649</v>
      </c>
    </row>
    <row r="31" spans="2:98" x14ac:dyDescent="0.3">
      <c r="AX31" s="3" t="s">
        <v>20</v>
      </c>
      <c r="AY31" s="14">
        <v>3896915</v>
      </c>
      <c r="AZ31" s="14">
        <v>3896915</v>
      </c>
      <c r="BH31" s="3" t="s">
        <v>20</v>
      </c>
      <c r="BI31" s="7">
        <v>1.7029150512897134E-2</v>
      </c>
      <c r="CG31" s="2" t="s">
        <v>24</v>
      </c>
      <c r="CH31" s="2" t="e" vm="3">
        <v>#VALUE!</v>
      </c>
      <c r="CI31" s="17">
        <f t="shared" si="5"/>
        <v>11900327</v>
      </c>
    </row>
    <row r="32" spans="2:98" x14ac:dyDescent="0.3">
      <c r="AH32" t="str">
        <f>"Total cost         " &amp; TEXT(AJ15,"$#,##0.00")</f>
        <v>Total cost         $4,695,010.05</v>
      </c>
      <c r="AX32" s="2" t="s">
        <v>1</v>
      </c>
      <c r="AY32" s="14">
        <v>47370649</v>
      </c>
      <c r="AZ32" s="14">
        <v>47370649</v>
      </c>
      <c r="BH32" s="2" t="s">
        <v>1</v>
      </c>
      <c r="BI32" s="7"/>
      <c r="CG32" s="2" t="s">
        <v>23</v>
      </c>
      <c r="CH32" s="2" t="e" vm="4">
        <v>#VALUE!</v>
      </c>
      <c r="CI32" s="17">
        <f t="shared" si="5"/>
        <v>4424718</v>
      </c>
    </row>
    <row r="33" spans="34:95" x14ac:dyDescent="0.3">
      <c r="CG33" s="2" t="s">
        <v>22</v>
      </c>
      <c r="CH33" s="2" t="e" vm="5">
        <v>#VALUE!</v>
      </c>
      <c r="CI33" s="17">
        <f t="shared" si="5"/>
        <v>13214773</v>
      </c>
    </row>
    <row r="36" spans="34:95" x14ac:dyDescent="0.3">
      <c r="CQ36" t="str">
        <f>"Total  Consumption         " &amp; TEXT(CS21,"#,##0")</f>
        <v>Total  Consumption         53,657,165</v>
      </c>
    </row>
    <row r="39" spans="34:95" x14ac:dyDescent="0.3">
      <c r="AH39" t="str">
        <f>"Number of Cities          " &amp;  TEXT(AH15,"##0")</f>
        <v>Number of Cities          5</v>
      </c>
    </row>
    <row r="40" spans="34:95" x14ac:dyDescent="0.3">
      <c r="CQ40" t="str">
        <f>"Median Value            " &amp; TEXT(CT21,"#,##0")</f>
        <v>Median Value            43,053</v>
      </c>
    </row>
    <row r="45" spans="34:95" x14ac:dyDescent="0.3">
      <c r="AH45" t="str">
        <f>"Number of Building " &amp; TEXT(AI15,"##0")</f>
        <v>Number of Building 11</v>
      </c>
    </row>
    <row r="50" spans="34:100" x14ac:dyDescent="0.3">
      <c r="AH50" t="str">
        <f>"Median Price        "  &amp; TEXT(AK15,"$#,##0")</f>
        <v>Median Price        $7,517</v>
      </c>
    </row>
    <row r="51" spans="34:100" x14ac:dyDescent="0.3">
      <c r="CQ51" t="str">
        <f>"Total   cost   for   " &amp; CQ30 &amp; "   is " &amp; TEXT(CR30,"$#,##0")</f>
        <v>Total   cost   for   Water   is $47,370,649</v>
      </c>
    </row>
    <row r="56" spans="34:100" x14ac:dyDescent="0.3">
      <c r="AH56" t="str">
        <f>"Total cost for " &amp; AH26 &amp; " is " &amp; TEXT(AI26,"$#,##0") &amp; " which represents " &amp; TEXT(AI26/$AJ$12,"0%") &amp; " of the total cost."</f>
        <v>Total cost for Water is $3,042,822 which represents 65% of the total cost.</v>
      </c>
    </row>
    <row r="61" spans="34:100" x14ac:dyDescent="0.3">
      <c r="AN61">
        <v>1</v>
      </c>
    </row>
    <row r="62" spans="34:100" x14ac:dyDescent="0.3">
      <c r="AN62">
        <v>1</v>
      </c>
    </row>
    <row r="63" spans="34:100" x14ac:dyDescent="0.3">
      <c r="AN63">
        <v>1</v>
      </c>
    </row>
    <row r="64" spans="34:100" x14ac:dyDescent="0.3">
      <c r="AN64">
        <v>1</v>
      </c>
      <c r="CQ64" s="28"/>
      <c r="CR64" s="28"/>
      <c r="CS64" s="28"/>
      <c r="CT64" s="28"/>
      <c r="CU64" s="28"/>
      <c r="CV64" s="28"/>
    </row>
    <row r="65" spans="34:103" x14ac:dyDescent="0.3">
      <c r="AH65" s="11" t="s">
        <v>40</v>
      </c>
      <c r="AN65">
        <v>1</v>
      </c>
    </row>
    <row r="66" spans="34:103" x14ac:dyDescent="0.3">
      <c r="AH66" s="18">
        <f>(AI26)/AJ15</f>
        <v>0.64809709902891532</v>
      </c>
      <c r="AN66">
        <v>1</v>
      </c>
    </row>
    <row r="67" spans="34:103" x14ac:dyDescent="0.3">
      <c r="AH67" s="16"/>
      <c r="AN67">
        <v>1</v>
      </c>
      <c r="CY67">
        <v>1</v>
      </c>
    </row>
    <row r="68" spans="34:103" x14ac:dyDescent="0.3">
      <c r="AH68" t="s">
        <v>41</v>
      </c>
      <c r="AN68">
        <v>1</v>
      </c>
      <c r="CY68">
        <v>1</v>
      </c>
    </row>
    <row r="69" spans="34:103" x14ac:dyDescent="0.3">
      <c r="AH69" s="19">
        <f>1-AH66</f>
        <v>0.35190290097108468</v>
      </c>
      <c r="AN69">
        <v>1</v>
      </c>
      <c r="CQ69" t="s">
        <v>48</v>
      </c>
      <c r="CY69">
        <v>1</v>
      </c>
    </row>
    <row r="70" spans="34:103" x14ac:dyDescent="0.3">
      <c r="AN70">
        <v>1</v>
      </c>
      <c r="CY70">
        <v>1</v>
      </c>
    </row>
    <row r="71" spans="34:103" x14ac:dyDescent="0.3">
      <c r="AN71">
        <v>1</v>
      </c>
      <c r="CQ71" s="18">
        <f>CR30/CS21</f>
        <v>0.88283920702854879</v>
      </c>
      <c r="CY71">
        <v>1</v>
      </c>
    </row>
    <row r="72" spans="34:103" x14ac:dyDescent="0.3">
      <c r="AN72">
        <v>1</v>
      </c>
      <c r="CY72">
        <v>1</v>
      </c>
    </row>
    <row r="73" spans="34:103" x14ac:dyDescent="0.3">
      <c r="AN73">
        <v>1</v>
      </c>
      <c r="CY73">
        <v>1</v>
      </c>
    </row>
    <row r="74" spans="34:103" x14ac:dyDescent="0.3">
      <c r="AN74">
        <v>1</v>
      </c>
      <c r="CQ74" s="19">
        <f>1-CQ71</f>
        <v>0.11716079297145121</v>
      </c>
      <c r="CY74">
        <v>1</v>
      </c>
    </row>
    <row r="75" spans="34:103" x14ac:dyDescent="0.3">
      <c r="AN75">
        <v>1</v>
      </c>
      <c r="CY75">
        <v>1</v>
      </c>
    </row>
    <row r="76" spans="34:103" x14ac:dyDescent="0.3">
      <c r="AN76">
        <v>1</v>
      </c>
      <c r="CY76">
        <v>1</v>
      </c>
    </row>
    <row r="77" spans="34:103" x14ac:dyDescent="0.3">
      <c r="AN77">
        <v>1</v>
      </c>
      <c r="CY77">
        <v>1</v>
      </c>
    </row>
    <row r="78" spans="34:103" x14ac:dyDescent="0.3">
      <c r="AN78">
        <v>1</v>
      </c>
      <c r="CY78">
        <v>1</v>
      </c>
    </row>
    <row r="79" spans="34:103" x14ac:dyDescent="0.3">
      <c r="AN79">
        <v>1</v>
      </c>
      <c r="CY79">
        <v>1</v>
      </c>
    </row>
    <row r="80" spans="34:103" x14ac:dyDescent="0.3">
      <c r="AN80">
        <v>1</v>
      </c>
      <c r="CY80">
        <v>1</v>
      </c>
    </row>
    <row r="81" spans="40:103" x14ac:dyDescent="0.3">
      <c r="AN81">
        <v>1</v>
      </c>
      <c r="CY81">
        <v>1</v>
      </c>
    </row>
    <row r="82" spans="40:103" x14ac:dyDescent="0.3">
      <c r="AN82">
        <v>1</v>
      </c>
      <c r="CY82">
        <v>1</v>
      </c>
    </row>
    <row r="83" spans="40:103" x14ac:dyDescent="0.3">
      <c r="AN83">
        <v>1</v>
      </c>
      <c r="CY83">
        <v>1</v>
      </c>
    </row>
    <row r="84" spans="40:103" x14ac:dyDescent="0.3">
      <c r="AN84">
        <v>1</v>
      </c>
      <c r="CY84">
        <v>1</v>
      </c>
    </row>
    <row r="85" spans="40:103" x14ac:dyDescent="0.3">
      <c r="AN85">
        <v>1</v>
      </c>
      <c r="CY85">
        <v>1</v>
      </c>
    </row>
    <row r="86" spans="40:103" x14ac:dyDescent="0.3">
      <c r="AN86">
        <v>1</v>
      </c>
      <c r="CY86">
        <v>1</v>
      </c>
    </row>
    <row r="87" spans="40:103" x14ac:dyDescent="0.3">
      <c r="AN87">
        <v>1</v>
      </c>
      <c r="CY87">
        <v>1</v>
      </c>
    </row>
    <row r="88" spans="40:103" x14ac:dyDescent="0.3">
      <c r="AN88">
        <v>1</v>
      </c>
      <c r="CY88">
        <v>1</v>
      </c>
    </row>
    <row r="89" spans="40:103" x14ac:dyDescent="0.3">
      <c r="AN89">
        <v>1</v>
      </c>
      <c r="CY89">
        <v>1</v>
      </c>
    </row>
    <row r="90" spans="40:103" x14ac:dyDescent="0.3">
      <c r="AN90">
        <v>1</v>
      </c>
      <c r="CY90">
        <v>1</v>
      </c>
    </row>
    <row r="91" spans="40:103" x14ac:dyDescent="0.3">
      <c r="AN91">
        <v>1</v>
      </c>
      <c r="CY91">
        <v>1</v>
      </c>
    </row>
    <row r="92" spans="40:103" x14ac:dyDescent="0.3">
      <c r="AN92">
        <v>1</v>
      </c>
      <c r="CY92">
        <v>1</v>
      </c>
    </row>
    <row r="93" spans="40:103" x14ac:dyDescent="0.3">
      <c r="AN93">
        <v>1</v>
      </c>
      <c r="CY93">
        <v>1</v>
      </c>
    </row>
    <row r="94" spans="40:103" x14ac:dyDescent="0.3">
      <c r="AN94">
        <v>1</v>
      </c>
      <c r="CY94">
        <v>1</v>
      </c>
    </row>
    <row r="95" spans="40:103" x14ac:dyDescent="0.3">
      <c r="AN95">
        <v>1</v>
      </c>
      <c r="CY95">
        <v>1</v>
      </c>
    </row>
    <row r="96" spans="40:103" x14ac:dyDescent="0.3">
      <c r="AN96">
        <v>1</v>
      </c>
      <c r="CY96">
        <v>1</v>
      </c>
    </row>
    <row r="97" spans="40:103" x14ac:dyDescent="0.3">
      <c r="AN97">
        <v>1</v>
      </c>
      <c r="CY97">
        <v>1</v>
      </c>
    </row>
    <row r="98" spans="40:103" x14ac:dyDescent="0.3">
      <c r="AN98">
        <v>1</v>
      </c>
      <c r="CY98">
        <v>1</v>
      </c>
    </row>
    <row r="99" spans="40:103" x14ac:dyDescent="0.3">
      <c r="AN99">
        <v>1</v>
      </c>
      <c r="CY99">
        <v>1</v>
      </c>
    </row>
    <row r="100" spans="40:103" x14ac:dyDescent="0.3">
      <c r="AN100">
        <v>1</v>
      </c>
      <c r="CY100">
        <v>1</v>
      </c>
    </row>
    <row r="101" spans="40:103" x14ac:dyDescent="0.3">
      <c r="AN101">
        <v>1</v>
      </c>
      <c r="CY101">
        <v>1</v>
      </c>
    </row>
    <row r="102" spans="40:103" x14ac:dyDescent="0.3">
      <c r="AN102">
        <v>1</v>
      </c>
      <c r="CY102">
        <v>1</v>
      </c>
    </row>
    <row r="103" spans="40:103" x14ac:dyDescent="0.3">
      <c r="AN103">
        <v>1</v>
      </c>
      <c r="CY103">
        <v>1</v>
      </c>
    </row>
    <row r="104" spans="40:103" x14ac:dyDescent="0.3">
      <c r="AN104">
        <v>1</v>
      </c>
      <c r="CY104">
        <v>1</v>
      </c>
    </row>
    <row r="105" spans="40:103" x14ac:dyDescent="0.3">
      <c r="AN105">
        <v>1</v>
      </c>
      <c r="CY105">
        <v>1</v>
      </c>
    </row>
    <row r="106" spans="40:103" x14ac:dyDescent="0.3">
      <c r="AN106">
        <v>1</v>
      </c>
      <c r="CY106">
        <v>1</v>
      </c>
    </row>
    <row r="107" spans="40:103" x14ac:dyDescent="0.3">
      <c r="AN107">
        <v>1</v>
      </c>
      <c r="CY107">
        <v>1</v>
      </c>
    </row>
    <row r="108" spans="40:103" x14ac:dyDescent="0.3">
      <c r="AN108">
        <v>1</v>
      </c>
      <c r="CY108">
        <v>1</v>
      </c>
    </row>
    <row r="109" spans="40:103" x14ac:dyDescent="0.3">
      <c r="AN109">
        <v>1</v>
      </c>
      <c r="CY109">
        <v>1</v>
      </c>
    </row>
    <row r="110" spans="40:103" x14ac:dyDescent="0.3">
      <c r="AN110">
        <v>1</v>
      </c>
      <c r="CY110">
        <v>1</v>
      </c>
    </row>
    <row r="111" spans="40:103" x14ac:dyDescent="0.3">
      <c r="AN111">
        <v>1</v>
      </c>
      <c r="CY111">
        <v>1</v>
      </c>
    </row>
    <row r="112" spans="40:103" x14ac:dyDescent="0.3">
      <c r="AN112">
        <v>1</v>
      </c>
      <c r="CY112">
        <v>1</v>
      </c>
    </row>
    <row r="113" spans="40:103" x14ac:dyDescent="0.3">
      <c r="AN113">
        <v>1</v>
      </c>
      <c r="CY113">
        <v>1</v>
      </c>
    </row>
    <row r="114" spans="40:103" x14ac:dyDescent="0.3">
      <c r="AN114">
        <v>1</v>
      </c>
      <c r="CY114">
        <v>1</v>
      </c>
    </row>
    <row r="115" spans="40:103" x14ac:dyDescent="0.3">
      <c r="AN115">
        <v>1</v>
      </c>
      <c r="CY115">
        <v>1</v>
      </c>
    </row>
    <row r="116" spans="40:103" x14ac:dyDescent="0.3">
      <c r="AN116">
        <v>1</v>
      </c>
      <c r="CY116">
        <v>1</v>
      </c>
    </row>
    <row r="117" spans="40:103" x14ac:dyDescent="0.3">
      <c r="AN117">
        <v>1</v>
      </c>
      <c r="CY117">
        <v>1</v>
      </c>
    </row>
    <row r="118" spans="40:103" x14ac:dyDescent="0.3">
      <c r="CY118">
        <v>1</v>
      </c>
    </row>
    <row r="119" spans="40:103" x14ac:dyDescent="0.3">
      <c r="CY119">
        <v>1</v>
      </c>
    </row>
    <row r="120" spans="40:103" x14ac:dyDescent="0.3">
      <c r="CY120">
        <v>1</v>
      </c>
    </row>
    <row r="121" spans="40:103" x14ac:dyDescent="0.3">
      <c r="CY121">
        <v>1</v>
      </c>
    </row>
    <row r="122" spans="40:103" x14ac:dyDescent="0.3">
      <c r="CY122">
        <v>1</v>
      </c>
    </row>
    <row r="123" spans="40:103" x14ac:dyDescent="0.3">
      <c r="CY123">
        <v>1</v>
      </c>
    </row>
  </sheetData>
  <mergeCells count="14">
    <mergeCell ref="CM16:CN1048576"/>
    <mergeCell ref="CZ1:DD1048576"/>
    <mergeCell ref="AO1:AU1048576"/>
    <mergeCell ref="BG1:BR4"/>
    <mergeCell ref="E1:I4"/>
    <mergeCell ref="BL16:BM1048576"/>
    <mergeCell ref="BT16:BU1048576"/>
    <mergeCell ref="CD16:CE1048576"/>
    <mergeCell ref="F7:G1048576"/>
    <mergeCell ref="M7:N1048576"/>
    <mergeCell ref="S7:T1048576"/>
    <mergeCell ref="Y8:Z1048576"/>
    <mergeCell ref="AE8:AF1048576"/>
    <mergeCell ref="CQ64:CV64"/>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5D16B24D-1E64-41EA-B91B-E992573B3766}">
  <ds:schemaRefs/>
</ds:datastoreItem>
</file>

<file path=customXml/itemProps2.xml><?xml version="1.0" encoding="utf-8"?>
<ds:datastoreItem xmlns:ds="http://schemas.openxmlformats.org/officeDocument/2006/customXml" ds:itemID="{7706C7F8-90F1-4CA2-A06A-A97900C19FA5}">
  <ds:schemaRefs/>
</ds:datastoreItem>
</file>

<file path=customXml/itemProps3.xml><?xml version="1.0" encoding="utf-8"?>
<ds:datastoreItem xmlns:ds="http://schemas.openxmlformats.org/officeDocument/2006/customXml" ds:itemID="{0694E609-CBB0-4204-8A08-0AA51E0A8A52}">
  <ds:schemaRefs/>
</ds:datastoreItem>
</file>

<file path=customXml/itemProps4.xml><?xml version="1.0" encoding="utf-8"?>
<ds:datastoreItem xmlns:ds="http://schemas.openxmlformats.org/officeDocument/2006/customXml" ds:itemID="{62014C5F-8EC8-4F12-B284-DCFBD20A6C8C}">
  <ds:schemaRefs/>
</ds:datastoreItem>
</file>

<file path=customXml/itemProps5.xml><?xml version="1.0" encoding="utf-8"?>
<ds:datastoreItem xmlns:ds="http://schemas.openxmlformats.org/officeDocument/2006/customXml" ds:itemID="{7C1DD2B3-3AEA-4E9B-8BBF-6D6838C2D442}">
  <ds:schemaRefs/>
</ds:datastoreItem>
</file>

<file path=customXml/itemProps6.xml><?xml version="1.0" encoding="utf-8"?>
<ds:datastoreItem xmlns:ds="http://schemas.openxmlformats.org/officeDocument/2006/customXml" ds:itemID="{409EFDEE-C6F8-4DF3-A0B7-34FC00F879D3}">
  <ds:schemaRefs/>
</ds:datastoreItem>
</file>

<file path=customXml/itemProps7.xml><?xml version="1.0" encoding="utf-8"?>
<ds:datastoreItem xmlns:ds="http://schemas.openxmlformats.org/officeDocument/2006/customXml" ds:itemID="{BA09FEA1-7551-44AD-ADCD-22017A64F8FB}">
  <ds:schemaRefs/>
</ds:datastoreItem>
</file>

<file path=customXml/itemProps8.xml><?xml version="1.0" encoding="utf-8"?>
<ds:datastoreItem xmlns:ds="http://schemas.openxmlformats.org/officeDocument/2006/customXml" ds:itemID="{B945E740-DEF8-43D9-9739-E469645C50B9}">
  <ds:schemaRefs/>
</ds:datastoreItem>
</file>

<file path=customXml/itemProps9.xml><?xml version="1.0" encoding="utf-8"?>
<ds:datastoreItem xmlns:ds="http://schemas.openxmlformats.org/officeDocument/2006/customXml" ds:itemID="{2FFD7CF4-F5FB-4DA3-B2C5-AFC91C8A483D}">
  <ds:schemaRefs/>
</ds:datastoreItem>
</file>

<file path=customXml/itemProps10.xml><?xml version="1.0" encoding="utf-8"?>
<ds:datastoreItem xmlns:ds="http://schemas.openxmlformats.org/officeDocument/2006/customXml" ds:itemID="{2D2381BC-2BA3-4F6B-9BB3-682647CFA2F1}">
  <ds:schemaRefs/>
</ds:datastoreItem>
</file>

<file path=customXml/itemProps11.xml><?xml version="1.0" encoding="utf-8"?>
<ds:datastoreItem xmlns:ds="http://schemas.openxmlformats.org/officeDocument/2006/customXml" ds:itemID="{7A0A9239-FDBE-4B58-A85C-5728567E064F}">
  <ds:schemaRefs/>
</ds:datastoreItem>
</file>

<file path=customXml/itemProps12.xml><?xml version="1.0" encoding="utf-8"?>
<ds:datastoreItem xmlns:ds="http://schemas.openxmlformats.org/officeDocument/2006/customXml" ds:itemID="{0546AB83-63D5-4D4D-98D8-425B8C709777}">
  <ds:schemaRefs/>
</ds:datastoreItem>
</file>

<file path=customXml/itemProps13.xml><?xml version="1.0" encoding="utf-8"?>
<ds:datastoreItem xmlns:ds="http://schemas.openxmlformats.org/officeDocument/2006/customXml" ds:itemID="{77C55BF4-20D9-4042-96B4-1AA72CB7324F}">
  <ds:schemaRefs/>
</ds:datastoreItem>
</file>

<file path=customXml/itemProps14.xml><?xml version="1.0" encoding="utf-8"?>
<ds:datastoreItem xmlns:ds="http://schemas.openxmlformats.org/officeDocument/2006/customXml" ds:itemID="{647BE388-C969-4AAD-B227-F58DE27DE7F4}">
  <ds:schemaRefs/>
</ds:datastoreItem>
</file>

<file path=customXml/itemProps15.xml><?xml version="1.0" encoding="utf-8"?>
<ds:datastoreItem xmlns:ds="http://schemas.openxmlformats.org/officeDocument/2006/customXml" ds:itemID="{B9EFAC96-DD6E-438E-8C28-636097B8A6C5}">
  <ds:schemaRefs/>
</ds:datastoreItem>
</file>

<file path=customXml/itemProps16.xml><?xml version="1.0" encoding="utf-8"?>
<ds:datastoreItem xmlns:ds="http://schemas.openxmlformats.org/officeDocument/2006/customXml" ds:itemID="{9F8528CC-948E-4B37-9E7D-08BE6107D747}">
  <ds:schemaRefs/>
</ds:datastoreItem>
</file>

<file path=customXml/itemProps17.xml><?xml version="1.0" encoding="utf-8"?>
<ds:datastoreItem xmlns:ds="http://schemas.openxmlformats.org/officeDocument/2006/customXml" ds:itemID="{9A3432CA-9361-4EE2-975F-A225B595498C}">
  <ds:schemaRefs/>
</ds:datastoreItem>
</file>

<file path=customXml/itemProps18.xml><?xml version="1.0" encoding="utf-8"?>
<ds:datastoreItem xmlns:ds="http://schemas.openxmlformats.org/officeDocument/2006/customXml" ds:itemID="{90004977-0939-4861-902D-B7736DE73850}">
  <ds:schemaRefs/>
</ds:datastoreItem>
</file>

<file path=customXml/itemProps19.xml><?xml version="1.0" encoding="utf-8"?>
<ds:datastoreItem xmlns:ds="http://schemas.openxmlformats.org/officeDocument/2006/customXml" ds:itemID="{50AE5DC8-4684-4D28-AA43-22D62A9C88D8}">
  <ds:schemaRefs/>
</ds:datastoreItem>
</file>

<file path=customXml/itemProps20.xml><?xml version="1.0" encoding="utf-8"?>
<ds:datastoreItem xmlns:ds="http://schemas.openxmlformats.org/officeDocument/2006/customXml" ds:itemID="{4AA16382-9274-4732-BA46-2AEFBEAC0AB9}">
  <ds:schemaRefs/>
</ds:datastoreItem>
</file>

<file path=customXml/itemProps21.xml><?xml version="1.0" encoding="utf-8"?>
<ds:datastoreItem xmlns:ds="http://schemas.openxmlformats.org/officeDocument/2006/customXml" ds:itemID="{EE9D7979-9C32-4C87-A730-F48462779342}">
  <ds:schemaRefs/>
</ds:datastoreItem>
</file>

<file path=customXml/itemProps22.xml><?xml version="1.0" encoding="utf-8"?>
<ds:datastoreItem xmlns:ds="http://schemas.openxmlformats.org/officeDocument/2006/customXml" ds:itemID="{D267EA11-6166-4AB8-874D-4A0D07110DA2}">
  <ds:schemaRefs/>
</ds:datastoreItem>
</file>

<file path=customXml/itemProps23.xml><?xml version="1.0" encoding="utf-8"?>
<ds:datastoreItem xmlns:ds="http://schemas.openxmlformats.org/officeDocument/2006/customXml" ds:itemID="{1BA536E7-9F1F-4EC9-A14B-220D98E855F3}">
  <ds:schemaRefs/>
</ds:datastoreItem>
</file>

<file path=customXml/itemProps24.xml><?xml version="1.0" encoding="utf-8"?>
<ds:datastoreItem xmlns:ds="http://schemas.openxmlformats.org/officeDocument/2006/customXml" ds:itemID="{14B9E92E-6AD1-42AA-B470-50C6FC2638BE}">
  <ds:schemaRefs/>
</ds:datastoreItem>
</file>

<file path=customXml/itemProps25.xml><?xml version="1.0" encoding="utf-8"?>
<ds:datastoreItem xmlns:ds="http://schemas.openxmlformats.org/officeDocument/2006/customXml" ds:itemID="{AD0CF62B-2AA9-46CB-8943-A85CB2D7A920}">
  <ds:schemaRefs/>
</ds:datastoreItem>
</file>

<file path=customXml/itemProps26.xml><?xml version="1.0" encoding="utf-8"?>
<ds:datastoreItem xmlns:ds="http://schemas.openxmlformats.org/officeDocument/2006/customXml" ds:itemID="{18562CBF-4E48-49E8-B5E1-4D709D725788}">
  <ds:schemaRefs/>
</ds:datastoreItem>
</file>

<file path=customXml/itemProps27.xml><?xml version="1.0" encoding="utf-8"?>
<ds:datastoreItem xmlns:ds="http://schemas.openxmlformats.org/officeDocument/2006/customXml" ds:itemID="{E6EBB4D0-1014-4F80-AF5D-F6ACBCBCD041}">
  <ds:schemaRefs/>
</ds:datastoreItem>
</file>

<file path=customXml/itemProps28.xml><?xml version="1.0" encoding="utf-8"?>
<ds:datastoreItem xmlns:ds="http://schemas.openxmlformats.org/officeDocument/2006/customXml" ds:itemID="{B3AA8FBA-F6C0-4603-8234-96FE7539DDA6}">
  <ds:schemaRefs>
    <ds:schemaRef ds:uri="http://schemas.microsoft.com/DataMashup"/>
  </ds:schemaRefs>
</ds:datastoreItem>
</file>

<file path=customXml/itemProps29.xml><?xml version="1.0" encoding="utf-8"?>
<ds:datastoreItem xmlns:ds="http://schemas.openxmlformats.org/officeDocument/2006/customXml" ds:itemID="{5E0DEF83-484F-4CD7-90AD-824FD2C1514D}">
  <ds:schemaRefs/>
</ds:datastoreItem>
</file>

<file path=customXml/itemProps30.xml><?xml version="1.0" encoding="utf-8"?>
<ds:datastoreItem xmlns:ds="http://schemas.openxmlformats.org/officeDocument/2006/customXml" ds:itemID="{300F1FBE-982E-4235-BD79-79CCA890F60F}">
  <ds:schemaRefs/>
</ds:datastoreItem>
</file>

<file path=customXml/itemProps31.xml><?xml version="1.0" encoding="utf-8"?>
<ds:datastoreItem xmlns:ds="http://schemas.openxmlformats.org/officeDocument/2006/customXml" ds:itemID="{79BE77BF-FD47-4753-BA8B-2BE166A8B8B1}">
  <ds:schemaRefs/>
</ds:datastoreItem>
</file>

<file path=customXml/itemProps32.xml><?xml version="1.0" encoding="utf-8"?>
<ds:datastoreItem xmlns:ds="http://schemas.openxmlformats.org/officeDocument/2006/customXml" ds:itemID="{0312D562-A228-4B5B-9C55-090B2485487D}">
  <ds:schemaRefs/>
</ds:datastoreItem>
</file>

<file path=customXml/itemProps33.xml><?xml version="1.0" encoding="utf-8"?>
<ds:datastoreItem xmlns:ds="http://schemas.openxmlformats.org/officeDocument/2006/customXml" ds:itemID="{F48BE88C-1EE8-4A79-A9F9-2AEB40E5C302}">
  <ds:schemaRefs/>
</ds:datastoreItem>
</file>

<file path=customXml/itemProps34.xml><?xml version="1.0" encoding="utf-8"?>
<ds:datastoreItem xmlns:ds="http://schemas.openxmlformats.org/officeDocument/2006/customXml" ds:itemID="{481DA227-2237-4566-BFAE-53E5C190D033}">
  <ds:schemaRefs/>
</ds:datastoreItem>
</file>

<file path=customXml/itemProps35.xml><?xml version="1.0" encoding="utf-8"?>
<ds:datastoreItem xmlns:ds="http://schemas.openxmlformats.org/officeDocument/2006/customXml" ds:itemID="{673D77FE-3D68-4B52-9700-6F1BAF7B605A}">
  <ds:schemaRefs/>
</ds:datastoreItem>
</file>

<file path=customXml/itemProps36.xml><?xml version="1.0" encoding="utf-8"?>
<ds:datastoreItem xmlns:ds="http://schemas.openxmlformats.org/officeDocument/2006/customXml" ds:itemID="{85E8DCF0-D404-4EC9-987F-A105352F9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Consumption</vt:lpstr>
      <vt:lpstr>Cost</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Eyad Adel</dc:creator>
  <cp:lastModifiedBy>Eyad Adel</cp:lastModifiedBy>
  <dcterms:created xsi:type="dcterms:W3CDTF">2026-02-02T00:31:29Z</dcterms:created>
  <dcterms:modified xsi:type="dcterms:W3CDTF">2026-02-19T11:01:00Z</dcterms:modified>
</cp:coreProperties>
</file>