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ihad-my.sharepoint.com/personal/fhaque_etihad_ae/Documents/Desktop/"/>
    </mc:Choice>
  </mc:AlternateContent>
  <xr:revisionPtr revIDLastSave="0" documentId="8_{AB0A8CE3-6526-4BCD-BD27-F84AE8B2C712}" xr6:coauthVersionLast="47" xr6:coauthVersionMax="47" xr10:uidLastSave="{00000000-0000-0000-0000-000000000000}"/>
  <bookViews>
    <workbookView xWindow="-108" yWindow="-108" windowWidth="23256" windowHeight="14016" firstSheet="1" activeTab="1" xr2:uid="{3D5A95E4-2D7E-40F9-9AB2-ADEA8C842B3A}"/>
  </bookViews>
  <sheets>
    <sheet name="Parameters" sheetId="3" r:id="rId1"/>
    <sheet name="Estimation" sheetId="2" r:id="rId2"/>
    <sheet name="Sheet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4" i="2" s="1"/>
  <c r="G12" i="2"/>
  <c r="G14" i="2" s="1"/>
  <c r="I12" i="2"/>
  <c r="I14" i="2" s="1"/>
  <c r="W12" i="2"/>
  <c r="W14" i="2" s="1"/>
  <c r="U12" i="2"/>
  <c r="U14" i="2" s="1"/>
  <c r="S12" i="2"/>
  <c r="S14" i="2" s="1"/>
  <c r="Q12" i="2"/>
  <c r="Q14" i="2" s="1"/>
  <c r="O12" i="2"/>
  <c r="O14" i="2" s="1"/>
  <c r="M12" i="2"/>
  <c r="M14" i="2" s="1"/>
  <c r="K12" i="2"/>
  <c r="K14" i="2" s="1"/>
  <c r="C4" i="2" l="1"/>
  <c r="B6" i="2"/>
  <c r="B7" i="2"/>
  <c r="B9" i="2"/>
  <c r="B10" i="2"/>
  <c r="B11" i="2"/>
  <c r="B13" i="2"/>
  <c r="B3" i="2"/>
  <c r="C8" i="2" l="1"/>
  <c r="C3" i="2"/>
  <c r="C13" i="2"/>
  <c r="D13" i="2"/>
  <c r="C11" i="2"/>
  <c r="D11" i="2" s="1"/>
  <c r="C10" i="2"/>
  <c r="C9" i="2"/>
  <c r="C7" i="2"/>
  <c r="C6" i="2"/>
  <c r="D6" i="2" s="1"/>
  <c r="D12" i="2" s="1"/>
  <c r="D14" i="2" s="1"/>
</calcChain>
</file>

<file path=xl/sharedStrings.xml><?xml version="1.0" encoding="utf-8"?>
<sst xmlns="http://schemas.openxmlformats.org/spreadsheetml/2006/main" count="156" uniqueCount="62">
  <si>
    <t>Complexity</t>
  </si>
  <si>
    <t>LookupField</t>
  </si>
  <si>
    <t>Phase</t>
  </si>
  <si>
    <t>Distribution Type</t>
  </si>
  <si>
    <t>Distribution</t>
  </si>
  <si>
    <t>Minor</t>
  </si>
  <si>
    <t>Requirement Analysis</t>
  </si>
  <si>
    <t>Derived</t>
  </si>
  <si>
    <t>Medium</t>
  </si>
  <si>
    <t>Solution Outline &amp; Design</t>
  </si>
  <si>
    <t>Major</t>
  </si>
  <si>
    <t>Testing</t>
  </si>
  <si>
    <t>Review &amp; Rework</t>
  </si>
  <si>
    <t>Documentation</t>
  </si>
  <si>
    <t>Engineering Practices</t>
  </si>
  <si>
    <t>Deployment</t>
  </si>
  <si>
    <t>Fixed</t>
  </si>
  <si>
    <t>Post Implementation Support</t>
  </si>
  <si>
    <t>Contingency</t>
  </si>
  <si>
    <t>CR Complexity</t>
  </si>
  <si>
    <t>Solution Architect</t>
  </si>
  <si>
    <t>Technical Architect</t>
  </si>
  <si>
    <t>RTE</t>
  </si>
  <si>
    <t>Scrum Master</t>
  </si>
  <si>
    <t>Product Manager</t>
  </si>
  <si>
    <t>Product Owner</t>
  </si>
  <si>
    <t>Technical Lead</t>
  </si>
  <si>
    <t>Data Engineer</t>
  </si>
  <si>
    <t>Platform Engineer</t>
  </si>
  <si>
    <t>Ideal Distribution</t>
  </si>
  <si>
    <t>Actual Distribution</t>
  </si>
  <si>
    <t>Efforts</t>
  </si>
  <si>
    <t>Activities Involved</t>
  </si>
  <si>
    <t>Alloc (%)</t>
  </si>
  <si>
    <t>CR Analysis, business meetings, data analysis</t>
  </si>
  <si>
    <t>solution definition, logical and physical design, architecture</t>
  </si>
  <si>
    <t>Development</t>
  </si>
  <si>
    <t>Base</t>
  </si>
  <si>
    <t>Development, unit testing</t>
  </si>
  <si>
    <t>Manual testing, test plan, test data creation, test results documentation</t>
  </si>
  <si>
    <t>Code review, comments, rework, final review.</t>
  </si>
  <si>
    <t>Documentation for all phases</t>
  </si>
  <si>
    <t>Code quality</t>
  </si>
  <si>
    <t>RTL Process &amp; Approvals</t>
  </si>
  <si>
    <t>Bug fixes, promotes, re-testing</t>
  </si>
  <si>
    <t>Total</t>
  </si>
  <si>
    <t>Total (Including Contingency)</t>
  </si>
  <si>
    <t>Future ToDo:</t>
  </si>
  <si>
    <t>1) % Allocation by Role and effort derivation</t>
  </si>
  <si>
    <t xml:space="preserve">2) Calculate cost </t>
  </si>
  <si>
    <t>3) Derive Schedule by PI / Sprint</t>
  </si>
  <si>
    <t>Changes are:</t>
  </si>
  <si>
    <t xml:space="preserve">     =&gt; Analyse all the module that uses aircomm tables.</t>
  </si>
  <si>
    <t xml:space="preserve"> </t>
  </si>
  <si>
    <t>changes on Tables structure.</t>
  </si>
  <si>
    <t xml:space="preserve"> -&gt; Parsing logic need to rework.</t>
  </si>
  <si>
    <t>How many Sources: 15</t>
  </si>
  <si>
    <t>How many Targets: 15</t>
  </si>
  <si>
    <t>\</t>
  </si>
  <si>
    <t>Complexity: medium ( parsing )</t>
  </si>
  <si>
    <t>Dependency: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</si>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</sst>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9" fontId="0" fillId="6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6" borderId="2" xfId="0" quotePrefix="1" applyNumberForma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9" fontId="0" fillId="3" borderId="2" xfId="0" quotePrefix="1" applyNumberForma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4BA92-4D01-4A89-A3B1-F07102C381AA}" name="ComplexityType" displayName="ComplexityType" ref="A1:A4" totalsRowShown="0" dataDxfId="1">
  <autoFilter ref="A1:A4" xr:uid="{BB64BA92-4D01-4A89-A3B1-F07102C381AA}"/>
  <tableColumns count="1">
    <tableColumn id="1" xr3:uid="{10BC80B5-AC02-4303-8BBD-17C332344D92}" name="Complexit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69B90F-D463-43A1-8F40-312224694215}" name="ComplexityEffortDistrib" displayName="ComplexityEffortDistrib" ref="C1:G26" totalsRowShown="0">
  <autoFilter ref="C1:G26" xr:uid="{2069B90F-D463-43A1-8F40-312224694215}"/>
  <tableColumns count="5">
    <tableColumn id="1" xr3:uid="{371BFD91-395A-4DF5-B2AB-B5A98EED207B}" name="LookupField">
      <calculatedColumnFormula>ComplexityEffortDistrib[[#This Row],[Complexity]] &amp; " - " &amp; ComplexityEffortDistrib[[#This Row],[Phase]]</calculatedColumnFormula>
    </tableColumn>
    <tableColumn id="6" xr3:uid="{BB7B4405-D8FC-42C5-9321-28C43CC9EFE8}" name="Complexity"/>
    <tableColumn id="2" xr3:uid="{BCBE6060-B60E-4FF5-8C9E-803E9EB28B48}" name="Phase"/>
    <tableColumn id="4" xr3:uid="{F6CB8D96-7893-4C64-B75F-AAEAA4584EF2}" name="Distribution Type"/>
    <tableColumn id="3" xr3:uid="{E60F0349-226A-4AC3-B137-96904522267B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BD80-0A61-4EA2-AC1B-F65946A9AA20}">
  <dimension ref="A1:G26"/>
  <sheetViews>
    <sheetView workbookViewId="0">
      <selection activeCell="G6" sqref="G6"/>
    </sheetView>
  </sheetViews>
  <sheetFormatPr defaultRowHeight="14.4" x14ac:dyDescent="0.3"/>
  <cols>
    <col min="1" max="1" width="18" customWidth="1"/>
    <col min="3" max="3" width="37" bestFit="1" customWidth="1"/>
    <col min="4" max="4" width="13.44140625" customWidth="1"/>
    <col min="5" max="5" width="27.6640625" bestFit="1" customWidth="1"/>
    <col min="6" max="6" width="18.6640625" bestFit="1" customWidth="1"/>
    <col min="7" max="7" width="13.88671875" bestFit="1" customWidth="1"/>
  </cols>
  <sheetData>
    <row r="1" spans="1:7" x14ac:dyDescent="0.3">
      <c r="A1" t="s">
        <v>0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1:7" x14ac:dyDescent="0.3">
      <c r="A2" s="1" t="s">
        <v>5</v>
      </c>
      <c r="C2" t="str">
        <f>ComplexityEffortDistrib[[#This Row],[Complexity]] &amp; " - " &amp; ComplexityEffortDistrib[[#This Row],[Phase]]</f>
        <v>Minor - Requirement Analysis</v>
      </c>
      <c r="D2" t="s">
        <v>5</v>
      </c>
      <c r="E2" t="s">
        <v>6</v>
      </c>
      <c r="F2" t="s">
        <v>7</v>
      </c>
      <c r="G2" s="14">
        <v>0.05</v>
      </c>
    </row>
    <row r="3" spans="1:7" x14ac:dyDescent="0.3">
      <c r="A3" s="1" t="s">
        <v>8</v>
      </c>
      <c r="C3" t="str">
        <f>ComplexityEffortDistrib[[#This Row],[Complexity]] &amp; " - " &amp; ComplexityEffortDistrib[[#This Row],[Phase]]</f>
        <v>Minor - Solution Outline &amp; Design</v>
      </c>
      <c r="D3" t="s">
        <v>5</v>
      </c>
      <c r="E3" t="s">
        <v>9</v>
      </c>
      <c r="F3" t="s">
        <v>7</v>
      </c>
      <c r="G3" s="14">
        <v>0.1</v>
      </c>
    </row>
    <row r="4" spans="1:7" x14ac:dyDescent="0.3">
      <c r="A4" s="1" t="s">
        <v>10</v>
      </c>
      <c r="C4" t="str">
        <f>ComplexityEffortDistrib[[#This Row],[Complexity]] &amp; " - " &amp; ComplexityEffortDistrib[[#This Row],[Phase]]</f>
        <v>Minor - Testing</v>
      </c>
      <c r="D4" t="s">
        <v>5</v>
      </c>
      <c r="E4" t="s">
        <v>11</v>
      </c>
      <c r="F4" t="s">
        <v>7</v>
      </c>
      <c r="G4" s="14">
        <v>0.1</v>
      </c>
    </row>
    <row r="5" spans="1:7" x14ac:dyDescent="0.3">
      <c r="C5" t="str">
        <f>ComplexityEffortDistrib[[#This Row],[Complexity]] &amp; " - " &amp; ComplexityEffortDistrib[[#This Row],[Phase]]</f>
        <v>Minor - Review &amp; Rework</v>
      </c>
      <c r="D5" t="s">
        <v>5</v>
      </c>
      <c r="E5" t="s">
        <v>12</v>
      </c>
      <c r="F5" t="s">
        <v>7</v>
      </c>
      <c r="G5" s="14">
        <v>0.1</v>
      </c>
    </row>
    <row r="6" spans="1:7" x14ac:dyDescent="0.3">
      <c r="C6" t="str">
        <f>ComplexityEffortDistrib[[#This Row],[Complexity]] &amp; " - " &amp; ComplexityEffortDistrib[[#This Row],[Phase]]</f>
        <v>Minor - Documentation</v>
      </c>
      <c r="D6" t="s">
        <v>5</v>
      </c>
      <c r="E6" t="s">
        <v>13</v>
      </c>
      <c r="F6" t="s">
        <v>7</v>
      </c>
      <c r="G6" s="14">
        <v>0.05</v>
      </c>
    </row>
    <row r="7" spans="1:7" x14ac:dyDescent="0.3">
      <c r="C7" t="str">
        <f>ComplexityEffortDistrib[[#This Row],[Complexity]] &amp; " - " &amp; ComplexityEffortDistrib[[#This Row],[Phase]]</f>
        <v>Minor - Engineering Practices</v>
      </c>
      <c r="D7" t="s">
        <v>5</v>
      </c>
      <c r="E7" t="s">
        <v>14</v>
      </c>
      <c r="F7" t="s">
        <v>7</v>
      </c>
      <c r="G7" s="14">
        <v>0.1</v>
      </c>
    </row>
    <row r="8" spans="1:7" x14ac:dyDescent="0.3">
      <c r="C8" t="str">
        <f>ComplexityEffortDistrib[[#This Row],[Complexity]] &amp; " - " &amp; ComplexityEffortDistrib[[#This Row],[Phase]]</f>
        <v>Minor - Deployment</v>
      </c>
      <c r="D8" t="s">
        <v>5</v>
      </c>
      <c r="E8" t="s">
        <v>15</v>
      </c>
      <c r="F8" t="s">
        <v>16</v>
      </c>
      <c r="G8" s="13">
        <v>3</v>
      </c>
    </row>
    <row r="9" spans="1:7" x14ac:dyDescent="0.3">
      <c r="C9" t="str">
        <f>ComplexityEffortDistrib[[#This Row],[Complexity]] &amp; " - " &amp; ComplexityEffortDistrib[[#This Row],[Phase]]</f>
        <v>Minor - Post Implementation Support</v>
      </c>
      <c r="D9" t="s">
        <v>5</v>
      </c>
      <c r="E9" t="s">
        <v>17</v>
      </c>
      <c r="F9" t="s">
        <v>7</v>
      </c>
      <c r="G9" s="14">
        <v>0.1</v>
      </c>
    </row>
    <row r="10" spans="1:7" x14ac:dyDescent="0.3">
      <c r="C10" t="str">
        <f>ComplexityEffortDistrib[[#This Row],[Complexity]] &amp; " - " &amp; ComplexityEffortDistrib[[#This Row],[Phase]]</f>
        <v>Minor - Contingency</v>
      </c>
      <c r="D10" t="s">
        <v>5</v>
      </c>
      <c r="E10" t="s">
        <v>18</v>
      </c>
      <c r="F10" t="s">
        <v>7</v>
      </c>
      <c r="G10" s="14">
        <v>0.1</v>
      </c>
    </row>
    <row r="11" spans="1:7" x14ac:dyDescent="0.3">
      <c r="C11" t="str">
        <f>ComplexityEffortDistrib[[#This Row],[Complexity]] &amp; " - " &amp; ComplexityEffortDistrib[[#This Row],[Phase]]</f>
        <v>Medium - Requirement Analysis</v>
      </c>
      <c r="D11" t="s">
        <v>8</v>
      </c>
      <c r="E11" t="s">
        <v>6</v>
      </c>
      <c r="F11" t="s">
        <v>7</v>
      </c>
      <c r="G11" s="14">
        <v>0.1</v>
      </c>
    </row>
    <row r="12" spans="1:7" x14ac:dyDescent="0.3">
      <c r="C12" t="str">
        <f>ComplexityEffortDistrib[[#This Row],[Complexity]] &amp; " - " &amp; ComplexityEffortDistrib[[#This Row],[Phase]]</f>
        <v>Medium - Solution Outline &amp; Design</v>
      </c>
      <c r="D12" t="s">
        <v>8</v>
      </c>
      <c r="E12" t="s">
        <v>9</v>
      </c>
      <c r="F12" t="s">
        <v>7</v>
      </c>
      <c r="G12" s="14">
        <v>0.15</v>
      </c>
    </row>
    <row r="13" spans="1:7" x14ac:dyDescent="0.3">
      <c r="C13" t="str">
        <f>ComplexityEffortDistrib[[#This Row],[Complexity]] &amp; " - " &amp; ComplexityEffortDistrib[[#This Row],[Phase]]</f>
        <v>Medium - Testing</v>
      </c>
      <c r="D13" t="s">
        <v>8</v>
      </c>
      <c r="E13" t="s">
        <v>11</v>
      </c>
      <c r="F13" t="s">
        <v>7</v>
      </c>
      <c r="G13" s="14">
        <v>0.1</v>
      </c>
    </row>
    <row r="14" spans="1:7" x14ac:dyDescent="0.3">
      <c r="C14" t="str">
        <f>ComplexityEffortDistrib[[#This Row],[Complexity]] &amp; " - " &amp; ComplexityEffortDistrib[[#This Row],[Phase]]</f>
        <v>Medium - Review &amp; Rework</v>
      </c>
      <c r="D14" t="s">
        <v>8</v>
      </c>
      <c r="E14" t="s">
        <v>12</v>
      </c>
      <c r="F14" t="s">
        <v>7</v>
      </c>
      <c r="G14" s="14">
        <v>0.2</v>
      </c>
    </row>
    <row r="15" spans="1:7" x14ac:dyDescent="0.3">
      <c r="C15" t="str">
        <f>ComplexityEffortDistrib[[#This Row],[Complexity]] &amp; " - " &amp; ComplexityEffortDistrib[[#This Row],[Phase]]</f>
        <v>Medium - Engineering Practices</v>
      </c>
      <c r="D15" t="s">
        <v>8</v>
      </c>
      <c r="E15" t="s">
        <v>14</v>
      </c>
      <c r="F15" t="s">
        <v>7</v>
      </c>
      <c r="G15" s="14">
        <v>0.1</v>
      </c>
    </row>
    <row r="16" spans="1:7" x14ac:dyDescent="0.3">
      <c r="C16" t="str">
        <f>ComplexityEffortDistrib[[#This Row],[Complexity]] &amp; " - " &amp; ComplexityEffortDistrib[[#This Row],[Phase]]</f>
        <v>Medium - Deployment</v>
      </c>
      <c r="D16" t="s">
        <v>8</v>
      </c>
      <c r="E16" t="s">
        <v>15</v>
      </c>
      <c r="F16" t="s">
        <v>16</v>
      </c>
      <c r="G16" s="13">
        <v>3</v>
      </c>
    </row>
    <row r="17" spans="3:7" x14ac:dyDescent="0.3">
      <c r="C17" t="str">
        <f>ComplexityEffortDistrib[[#This Row],[Complexity]] &amp; " - " &amp; ComplexityEffortDistrib[[#This Row],[Phase]]</f>
        <v>Medium - Post Implementation Support</v>
      </c>
      <c r="D17" t="s">
        <v>8</v>
      </c>
      <c r="E17" t="s">
        <v>17</v>
      </c>
      <c r="F17" t="s">
        <v>7</v>
      </c>
      <c r="G17" s="14">
        <v>0.1</v>
      </c>
    </row>
    <row r="18" spans="3:7" x14ac:dyDescent="0.3">
      <c r="C18" t="str">
        <f>ComplexityEffortDistrib[[#This Row],[Complexity]] &amp; " - " &amp; ComplexityEffortDistrib[[#This Row],[Phase]]</f>
        <v>Medium - Contingency</v>
      </c>
      <c r="D18" t="s">
        <v>8</v>
      </c>
      <c r="E18" t="s">
        <v>18</v>
      </c>
      <c r="F18" t="s">
        <v>7</v>
      </c>
      <c r="G18" s="14">
        <v>0.1</v>
      </c>
    </row>
    <row r="19" spans="3:7" x14ac:dyDescent="0.3">
      <c r="C19" t="str">
        <f>ComplexityEffortDistrib[[#This Row],[Complexity]] &amp; " - " &amp; ComplexityEffortDistrib[[#This Row],[Phase]]</f>
        <v>Major - Requirement Analysis</v>
      </c>
      <c r="D19" t="s">
        <v>10</v>
      </c>
      <c r="E19" t="s">
        <v>6</v>
      </c>
      <c r="F19" t="s">
        <v>7</v>
      </c>
      <c r="G19" s="14">
        <v>0.15</v>
      </c>
    </row>
    <row r="20" spans="3:7" x14ac:dyDescent="0.3">
      <c r="C20" t="str">
        <f>ComplexityEffortDistrib[[#This Row],[Complexity]] &amp; " - " &amp; ComplexityEffortDistrib[[#This Row],[Phase]]</f>
        <v>Major - Solution Outline &amp; Design</v>
      </c>
      <c r="D20" t="s">
        <v>10</v>
      </c>
      <c r="E20" t="s">
        <v>9</v>
      </c>
      <c r="F20" t="s">
        <v>7</v>
      </c>
      <c r="G20" s="14">
        <v>0.2</v>
      </c>
    </row>
    <row r="21" spans="3:7" x14ac:dyDescent="0.3">
      <c r="C21" t="str">
        <f>ComplexityEffortDistrib[[#This Row],[Complexity]] &amp; " - " &amp; ComplexityEffortDistrib[[#This Row],[Phase]]</f>
        <v>Major - Testing</v>
      </c>
      <c r="D21" t="s">
        <v>10</v>
      </c>
      <c r="E21" t="s">
        <v>11</v>
      </c>
      <c r="F21" t="s">
        <v>7</v>
      </c>
      <c r="G21" s="14">
        <v>0.2</v>
      </c>
    </row>
    <row r="22" spans="3:7" x14ac:dyDescent="0.3">
      <c r="C22" t="str">
        <f>ComplexityEffortDistrib[[#This Row],[Complexity]] &amp; " - " &amp; ComplexityEffortDistrib[[#This Row],[Phase]]</f>
        <v>Major - Review &amp; Rework</v>
      </c>
      <c r="D22" t="s">
        <v>10</v>
      </c>
      <c r="E22" t="s">
        <v>12</v>
      </c>
      <c r="F22" t="s">
        <v>7</v>
      </c>
      <c r="G22" s="14">
        <v>0.2</v>
      </c>
    </row>
    <row r="23" spans="3:7" x14ac:dyDescent="0.3">
      <c r="C23" t="str">
        <f>ComplexityEffortDistrib[[#This Row],[Complexity]] &amp; " - " &amp; ComplexityEffortDistrib[[#This Row],[Phase]]</f>
        <v>Major - Engineering Practices</v>
      </c>
      <c r="D23" t="s">
        <v>10</v>
      </c>
      <c r="E23" t="s">
        <v>14</v>
      </c>
      <c r="F23" t="s">
        <v>7</v>
      </c>
      <c r="G23" s="14">
        <v>0.1</v>
      </c>
    </row>
    <row r="24" spans="3:7" x14ac:dyDescent="0.3">
      <c r="C24" t="str">
        <f>ComplexityEffortDistrib[[#This Row],[Complexity]] &amp; " - " &amp; ComplexityEffortDistrib[[#This Row],[Phase]]</f>
        <v>Major - Deployment</v>
      </c>
      <c r="D24" t="s">
        <v>10</v>
      </c>
      <c r="E24" t="s">
        <v>15</v>
      </c>
      <c r="F24" t="s">
        <v>16</v>
      </c>
      <c r="G24" s="13">
        <v>5</v>
      </c>
    </row>
    <row r="25" spans="3:7" x14ac:dyDescent="0.3">
      <c r="C25" t="str">
        <f>ComplexityEffortDistrib[[#This Row],[Complexity]] &amp; " - " &amp; ComplexityEffortDistrib[[#This Row],[Phase]]</f>
        <v>Major - Post Implementation Support</v>
      </c>
      <c r="D25" t="s">
        <v>10</v>
      </c>
      <c r="E25" t="s">
        <v>17</v>
      </c>
      <c r="F25" t="s">
        <v>7</v>
      </c>
      <c r="G25" s="14">
        <v>0.2</v>
      </c>
    </row>
    <row r="26" spans="3:7" x14ac:dyDescent="0.3">
      <c r="C26" t="str">
        <f>ComplexityEffortDistrib[[#This Row],[Complexity]] &amp; " - " &amp; ComplexityEffortDistrib[[#This Row],[Phase]]</f>
        <v>Major - Contingency</v>
      </c>
      <c r="D26" t="s">
        <v>10</v>
      </c>
      <c r="E26" t="s">
        <v>18</v>
      </c>
      <c r="F26" t="s">
        <v>7</v>
      </c>
      <c r="G26" s="14"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5FA5-6559-4888-B3B7-109F0F73C64F}">
  <dimension ref="A1:W19"/>
  <sheetViews>
    <sheetView tabSelected="1" zoomScaleNormal="100" workbookViewId="0">
      <selection activeCell="D6" sqref="D6"/>
    </sheetView>
  </sheetViews>
  <sheetFormatPr defaultRowHeight="14.4" x14ac:dyDescent="0.3"/>
  <cols>
    <col min="1" max="1" width="31.88671875" bestFit="1" customWidth="1"/>
    <col min="2" max="2" width="11.5546875" bestFit="1" customWidth="1"/>
    <col min="3" max="3" width="11.5546875" customWidth="1"/>
    <col min="5" max="5" width="24.33203125" bestFit="1" customWidth="1"/>
    <col min="6" max="23" width="8.88671875" customWidth="1"/>
  </cols>
  <sheetData>
    <row r="1" spans="1:23" ht="30" customHeight="1" x14ac:dyDescent="0.3">
      <c r="A1" s="12" t="s">
        <v>19</v>
      </c>
      <c r="B1" s="22" t="s">
        <v>8</v>
      </c>
      <c r="C1" s="22"/>
      <c r="D1" s="22"/>
      <c r="E1" s="23"/>
      <c r="F1" s="20" t="s">
        <v>20</v>
      </c>
      <c r="G1" s="20"/>
      <c r="H1" s="20" t="s">
        <v>21</v>
      </c>
      <c r="I1" s="20"/>
      <c r="J1" s="20" t="s">
        <v>22</v>
      </c>
      <c r="K1" s="20"/>
      <c r="L1" s="20" t="s">
        <v>23</v>
      </c>
      <c r="M1" s="20"/>
      <c r="N1" s="20" t="s">
        <v>24</v>
      </c>
      <c r="O1" s="20"/>
      <c r="P1" s="20" t="s">
        <v>25</v>
      </c>
      <c r="Q1" s="20"/>
      <c r="R1" s="20" t="s">
        <v>26</v>
      </c>
      <c r="S1" s="20"/>
      <c r="T1" s="20" t="s">
        <v>27</v>
      </c>
      <c r="U1" s="20"/>
      <c r="V1" s="20" t="s">
        <v>28</v>
      </c>
      <c r="W1" s="20"/>
    </row>
    <row r="2" spans="1:23" ht="30" customHeight="1" x14ac:dyDescent="0.3">
      <c r="A2" s="2" t="s">
        <v>2</v>
      </c>
      <c r="B2" s="4" t="s">
        <v>29</v>
      </c>
      <c r="C2" s="4" t="s">
        <v>30</v>
      </c>
      <c r="D2" s="2" t="s">
        <v>31</v>
      </c>
      <c r="E2" s="2" t="s">
        <v>32</v>
      </c>
      <c r="F2" s="3" t="s">
        <v>33</v>
      </c>
      <c r="G2" s="3" t="s">
        <v>31</v>
      </c>
      <c r="H2" s="3" t="s">
        <v>33</v>
      </c>
      <c r="I2" s="3" t="s">
        <v>31</v>
      </c>
      <c r="J2" s="3" t="s">
        <v>33</v>
      </c>
      <c r="K2" s="3" t="s">
        <v>31</v>
      </c>
      <c r="L2" s="3" t="s">
        <v>33</v>
      </c>
      <c r="M2" s="3" t="s">
        <v>31</v>
      </c>
      <c r="N2" s="3" t="s">
        <v>33</v>
      </c>
      <c r="O2" s="3" t="s">
        <v>31</v>
      </c>
      <c r="P2" s="3" t="s">
        <v>33</v>
      </c>
      <c r="Q2" s="3" t="s">
        <v>31</v>
      </c>
      <c r="R2" s="3" t="s">
        <v>33</v>
      </c>
      <c r="S2" s="3" t="s">
        <v>31</v>
      </c>
      <c r="T2" s="3" t="s">
        <v>33</v>
      </c>
      <c r="U2" s="3" t="s">
        <v>31</v>
      </c>
      <c r="V2" s="3" t="s">
        <v>33</v>
      </c>
      <c r="W2" s="3" t="s">
        <v>31</v>
      </c>
    </row>
    <row r="3" spans="1:23" ht="36" customHeight="1" x14ac:dyDescent="0.3">
      <c r="A3" s="5" t="s">
        <v>6</v>
      </c>
      <c r="B3" s="15">
        <f>IF(VLOOKUP($B$1 &amp; " - " &amp; $A3, Parameters!$C$2:$G$26, 4, FALSE) = "Fixed", "Fixed", VLOOKUP($B$1 &amp; " - " &amp; $A3, Parameters!$C$2:$G$26, 5, FALSE))</f>
        <v>0.1</v>
      </c>
      <c r="C3" s="17">
        <f>B3</f>
        <v>0.1</v>
      </c>
      <c r="D3" s="9">
        <v>2</v>
      </c>
      <c r="E3" s="18" t="s">
        <v>34</v>
      </c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  <c r="V3" s="6"/>
      <c r="W3" s="7"/>
    </row>
    <row r="4" spans="1:23" ht="36" customHeight="1" x14ac:dyDescent="0.3">
      <c r="A4" s="5" t="s">
        <v>9</v>
      </c>
      <c r="B4" s="15">
        <f>IF(VLOOKUP($B$1 &amp; " - " &amp; $A4, Parameters!$C$2:$G$26, 4, FALSE) = "Fixed", "Fixed", VLOOKUP($B$1 &amp; " - " &amp; $A4, Parameters!$C$2:$G$26, 5, FALSE))</f>
        <v>0.15</v>
      </c>
      <c r="C4" s="17">
        <f t="shared" ref="C4:C13" si="0">B4</f>
        <v>0.15</v>
      </c>
      <c r="D4" s="9">
        <v>0</v>
      </c>
      <c r="E4" s="18" t="s">
        <v>35</v>
      </c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</row>
    <row r="5" spans="1:23" ht="36" customHeight="1" x14ac:dyDescent="0.3">
      <c r="A5" s="5" t="s">
        <v>36</v>
      </c>
      <c r="B5" s="9" t="s">
        <v>37</v>
      </c>
      <c r="C5" s="9" t="s">
        <v>37</v>
      </c>
      <c r="D5" s="16">
        <v>6</v>
      </c>
      <c r="E5" s="18" t="s">
        <v>38</v>
      </c>
      <c r="F5" s="9"/>
      <c r="G5" s="7"/>
      <c r="H5" s="9"/>
      <c r="I5" s="7"/>
      <c r="J5" s="9"/>
      <c r="K5" s="7"/>
      <c r="L5" s="9"/>
      <c r="M5" s="7"/>
      <c r="N5" s="9"/>
      <c r="O5" s="7"/>
      <c r="P5" s="9"/>
      <c r="Q5" s="7"/>
      <c r="R5" s="9"/>
      <c r="S5" s="7"/>
      <c r="T5" s="9"/>
      <c r="U5" s="7"/>
      <c r="V5" s="9"/>
      <c r="W5" s="7"/>
    </row>
    <row r="6" spans="1:23" ht="36" customHeight="1" x14ac:dyDescent="0.3">
      <c r="A6" s="5" t="s">
        <v>11</v>
      </c>
      <c r="B6" s="15">
        <f>IF(VLOOKUP($B$1 &amp; " - " &amp; $A6, Parameters!$C$2:$G$26, 4, FALSE) = "Fixed", "Fixed", VLOOKUP($B$1 &amp; " - " &amp; $A6, Parameters!$C$2:$G$26, 5, FALSE))</f>
        <v>0.1</v>
      </c>
      <c r="C6" s="17">
        <f t="shared" si="0"/>
        <v>0.1</v>
      </c>
      <c r="D6" s="9">
        <f>IF($B6 = "Fixed", VLOOKUP($B$1 &amp; " - " &amp; $A6, Parameters!$C$2:$G$26, 5, FALSE), ROUNDUP($D$5*$C6,0))</f>
        <v>1</v>
      </c>
      <c r="E6" s="18" t="s">
        <v>39</v>
      </c>
      <c r="F6" s="6"/>
      <c r="G6" s="7"/>
      <c r="H6" s="6"/>
      <c r="I6" s="7"/>
      <c r="J6" s="6"/>
      <c r="K6" s="7"/>
      <c r="L6" s="6"/>
      <c r="M6" s="7"/>
      <c r="N6" s="6"/>
      <c r="O6" s="7"/>
      <c r="P6" s="6"/>
      <c r="Q6" s="7"/>
      <c r="R6" s="6"/>
      <c r="S6" s="7"/>
      <c r="T6" s="6"/>
      <c r="U6" s="7"/>
      <c r="V6" s="6"/>
      <c r="W6" s="7"/>
    </row>
    <row r="7" spans="1:23" ht="36" customHeight="1" x14ac:dyDescent="0.3">
      <c r="A7" s="5" t="s">
        <v>12</v>
      </c>
      <c r="B7" s="15">
        <f>IF(VLOOKUP($B$1 &amp; " - " &amp; $A7, Parameters!$C$2:$G$26, 4, FALSE) = "Fixed", "Fixed", VLOOKUP($B$1 &amp; " - " &amp; $A7, Parameters!$C$2:$G$26, 5, FALSE))</f>
        <v>0.2</v>
      </c>
      <c r="C7" s="17">
        <f t="shared" si="0"/>
        <v>0.2</v>
      </c>
      <c r="D7" s="9">
        <v>1</v>
      </c>
      <c r="E7" s="18" t="s">
        <v>40</v>
      </c>
      <c r="F7" s="6"/>
      <c r="G7" s="7"/>
      <c r="H7" s="6"/>
      <c r="I7" s="7"/>
      <c r="J7" s="6"/>
      <c r="K7" s="7"/>
      <c r="L7" s="6"/>
      <c r="M7" s="7"/>
      <c r="N7" s="6"/>
      <c r="O7" s="7"/>
      <c r="P7" s="6"/>
      <c r="Q7" s="7"/>
      <c r="R7" s="6"/>
      <c r="S7" s="7"/>
      <c r="T7" s="6"/>
      <c r="U7" s="7"/>
      <c r="V7" s="6"/>
      <c r="W7" s="7"/>
    </row>
    <row r="8" spans="1:23" ht="36" customHeight="1" x14ac:dyDescent="0.3">
      <c r="A8" s="5" t="s">
        <v>13</v>
      </c>
      <c r="B8" s="15">
        <v>0.1</v>
      </c>
      <c r="C8" s="17">
        <f t="shared" si="0"/>
        <v>0.1</v>
      </c>
      <c r="D8" s="9">
        <v>1</v>
      </c>
      <c r="E8" s="18" t="s">
        <v>41</v>
      </c>
      <c r="F8" s="6"/>
      <c r="G8" s="7"/>
      <c r="H8" s="6"/>
      <c r="I8" s="7"/>
      <c r="J8" s="6"/>
      <c r="K8" s="7"/>
      <c r="L8" s="6"/>
      <c r="M8" s="7"/>
      <c r="N8" s="6"/>
      <c r="O8" s="7"/>
      <c r="P8" s="6"/>
      <c r="Q8" s="7"/>
      <c r="R8" s="6"/>
      <c r="S8" s="7"/>
      <c r="T8" s="6"/>
      <c r="U8" s="7"/>
      <c r="V8" s="6"/>
      <c r="W8" s="7"/>
    </row>
    <row r="9" spans="1:23" ht="36" customHeight="1" x14ac:dyDescent="0.3">
      <c r="A9" s="5" t="s">
        <v>14</v>
      </c>
      <c r="B9" s="15">
        <f>IF(VLOOKUP($B$1 &amp; " - " &amp; $A9, Parameters!$C$2:$G$26, 4, FALSE) = "Fixed", "Fixed", VLOOKUP($B$1 &amp; " - " &amp; $A9, Parameters!$C$2:$G$26, 5, FALSE))</f>
        <v>0.1</v>
      </c>
      <c r="C9" s="17">
        <f t="shared" si="0"/>
        <v>0.1</v>
      </c>
      <c r="D9" s="9">
        <v>1</v>
      </c>
      <c r="E9" s="18" t="s">
        <v>42</v>
      </c>
      <c r="F9" s="6"/>
      <c r="G9" s="7"/>
      <c r="H9" s="6"/>
      <c r="I9" s="7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/>
    </row>
    <row r="10" spans="1:23" ht="36" customHeight="1" x14ac:dyDescent="0.3">
      <c r="A10" s="5" t="s">
        <v>15</v>
      </c>
      <c r="B10" s="15" t="str">
        <f>IF(VLOOKUP($B$1 &amp; " - " &amp; $A10, Parameters!$C$2:$G$26, 4, FALSE) = "Fixed", "Fixed", VLOOKUP($B$1 &amp; " - " &amp; $A10, Parameters!$C$2:$G$26, 5, FALSE))</f>
        <v>Fixed</v>
      </c>
      <c r="C10" s="17" t="str">
        <f t="shared" si="0"/>
        <v>Fixed</v>
      </c>
      <c r="D10" s="9">
        <v>1</v>
      </c>
      <c r="E10" s="18" t="s">
        <v>43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</row>
    <row r="11" spans="1:23" ht="36" customHeight="1" x14ac:dyDescent="0.3">
      <c r="A11" s="5" t="s">
        <v>17</v>
      </c>
      <c r="B11" s="15">
        <f>IF(VLOOKUP($B$1 &amp; " - " &amp; $A11, Parameters!$C$2:$G$26, 4, FALSE) = "Fixed", "Fixed", VLOOKUP($B$1 &amp; " - " &amp; $A11, Parameters!$C$2:$G$26, 5, FALSE))</f>
        <v>0.1</v>
      </c>
      <c r="C11" s="17">
        <f t="shared" si="0"/>
        <v>0.1</v>
      </c>
      <c r="D11" s="9">
        <f>IF($B11 = "Fixed", VLOOKUP($B$1 &amp; " - " &amp; $A11, Parameters!$C$2:$G$26, 5, FALSE), ROUNDUP($D$5*$C11,0))</f>
        <v>1</v>
      </c>
      <c r="E11" s="18" t="s">
        <v>44</v>
      </c>
      <c r="F11" s="6"/>
      <c r="G11" s="7"/>
      <c r="H11" s="6"/>
      <c r="I11" s="7"/>
      <c r="J11" s="6"/>
      <c r="K11" s="7"/>
      <c r="L11" s="6"/>
      <c r="M11" s="7"/>
      <c r="N11" s="6"/>
      <c r="O11" s="7"/>
      <c r="P11" s="6"/>
      <c r="Q11" s="7"/>
      <c r="R11" s="6"/>
      <c r="S11" s="7"/>
      <c r="T11" s="6"/>
      <c r="U11" s="7"/>
      <c r="V11" s="6"/>
      <c r="W11" s="7"/>
    </row>
    <row r="12" spans="1:23" ht="30" customHeight="1" x14ac:dyDescent="0.3">
      <c r="A12" s="10" t="s">
        <v>45</v>
      </c>
      <c r="B12" s="3"/>
      <c r="C12" s="3"/>
      <c r="D12" s="11">
        <f>SUM(D4:D11)</f>
        <v>12</v>
      </c>
      <c r="E12" s="11"/>
      <c r="F12" s="11"/>
      <c r="G12" s="11">
        <f>SUM(G4:G11)</f>
        <v>0</v>
      </c>
      <c r="H12" s="11"/>
      <c r="I12" s="11">
        <f>SUM(I4:I11)</f>
        <v>0</v>
      </c>
      <c r="J12" s="11"/>
      <c r="K12" s="11">
        <f>SUM(K4:K11)</f>
        <v>0</v>
      </c>
      <c r="L12" s="11"/>
      <c r="M12" s="11">
        <f t="shared" ref="M12" si="1">SUM(M4:M11)</f>
        <v>0</v>
      </c>
      <c r="N12" s="11"/>
      <c r="O12" s="11">
        <f t="shared" ref="O12" si="2">SUM(O4:O11)</f>
        <v>0</v>
      </c>
      <c r="P12" s="11"/>
      <c r="Q12" s="11">
        <f t="shared" ref="Q12" si="3">SUM(Q4:Q11)</f>
        <v>0</v>
      </c>
      <c r="R12" s="11"/>
      <c r="S12" s="11">
        <f t="shared" ref="S12" si="4">SUM(S4:S11)</f>
        <v>0</v>
      </c>
      <c r="T12" s="11"/>
      <c r="U12" s="11">
        <f t="shared" ref="U12" si="5">SUM(U4:U11)</f>
        <v>0</v>
      </c>
      <c r="V12" s="11"/>
      <c r="W12" s="11">
        <f t="shared" ref="W12" si="6">SUM(W4:W11)</f>
        <v>0</v>
      </c>
    </row>
    <row r="13" spans="1:23" ht="30" customHeight="1" x14ac:dyDescent="0.3">
      <c r="A13" s="5" t="s">
        <v>18</v>
      </c>
      <c r="B13" s="15">
        <f>IF(VLOOKUP($B$1 &amp; " - " &amp; $A13, Parameters!$C$2:$G$26, 4, FALSE) = "Fixed", "Fixed", VLOOKUP($B$1 &amp; " - " &amp; $A13, Parameters!$C$2:$G$26, 5, FALSE))</f>
        <v>0.1</v>
      </c>
      <c r="C13" s="17">
        <f t="shared" si="0"/>
        <v>0.1</v>
      </c>
      <c r="D13" s="9">
        <f>IF($B13 = "Fixed", VLOOKUP($B$1 &amp; " - " &amp; $A13, Parameters!$C$2:$G$26, 5, FALSE), ROUNDUP($D$5*$C13,0))</f>
        <v>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30" customHeight="1" x14ac:dyDescent="0.3">
      <c r="A14" s="10" t="s">
        <v>46</v>
      </c>
      <c r="B14" s="3"/>
      <c r="C14" s="3"/>
      <c r="D14" s="11">
        <f>D12+D13</f>
        <v>13</v>
      </c>
      <c r="E14" s="11"/>
      <c r="F14" s="11"/>
      <c r="G14" s="11">
        <f>G12+G13</f>
        <v>0</v>
      </c>
      <c r="H14" s="11"/>
      <c r="I14" s="11">
        <f>I12+I13</f>
        <v>0</v>
      </c>
      <c r="J14" s="11"/>
      <c r="K14" s="11">
        <f>K12+K13</f>
        <v>0</v>
      </c>
      <c r="L14" s="11"/>
      <c r="M14" s="11">
        <f t="shared" ref="M14" si="7">M12+M13</f>
        <v>0</v>
      </c>
      <c r="N14" s="11"/>
      <c r="O14" s="11">
        <f t="shared" ref="O14" si="8">O12+O13</f>
        <v>0</v>
      </c>
      <c r="P14" s="11"/>
      <c r="Q14" s="11">
        <f t="shared" ref="Q14" si="9">Q12+Q13</f>
        <v>0</v>
      </c>
      <c r="R14" s="11"/>
      <c r="S14" s="11">
        <f t="shared" ref="S14" si="10">S12+S13</f>
        <v>0</v>
      </c>
      <c r="T14" s="11"/>
      <c r="U14" s="11">
        <f t="shared" ref="U14" si="11">U12+U13</f>
        <v>0</v>
      </c>
      <c r="V14" s="11"/>
      <c r="W14" s="11">
        <f t="shared" ref="W14" si="12">W12+W13</f>
        <v>0</v>
      </c>
    </row>
    <row r="16" spans="1:23" x14ac:dyDescent="0.3">
      <c r="A16" s="21" t="s">
        <v>47</v>
      </c>
      <c r="B16" s="21"/>
      <c r="C16" s="21"/>
      <c r="D16" s="21"/>
    </row>
    <row r="17" spans="1:4" x14ac:dyDescent="0.3">
      <c r="A17" s="19" t="s">
        <v>48</v>
      </c>
      <c r="B17" s="19"/>
      <c r="C17" s="19"/>
      <c r="D17" s="19"/>
    </row>
    <row r="18" spans="1:4" x14ac:dyDescent="0.3">
      <c r="A18" s="19" t="s">
        <v>49</v>
      </c>
      <c r="B18" s="19"/>
      <c r="C18" s="19"/>
      <c r="D18" s="19"/>
    </row>
    <row r="19" spans="1:4" x14ac:dyDescent="0.3">
      <c r="A19" s="19" t="s">
        <v>50</v>
      </c>
      <c r="B19" s="19"/>
      <c r="C19" s="19"/>
      <c r="D19" s="19"/>
    </row>
  </sheetData>
  <mergeCells count="14">
    <mergeCell ref="A19:D19"/>
    <mergeCell ref="J1:K1"/>
    <mergeCell ref="V1:W1"/>
    <mergeCell ref="L1:M1"/>
    <mergeCell ref="N1:O1"/>
    <mergeCell ref="P1:Q1"/>
    <mergeCell ref="R1:S1"/>
    <mergeCell ref="T1:U1"/>
    <mergeCell ref="A16:D16"/>
    <mergeCell ref="A17:D17"/>
    <mergeCell ref="A18:D18"/>
    <mergeCell ref="H1:I1"/>
    <mergeCell ref="F1:G1"/>
    <mergeCell ref="B1:E1"/>
  </mergeCells>
  <dataValidations disablePrompts="1" count="1">
    <dataValidation type="list" allowBlank="1" showInputMessage="1" showErrorMessage="1" sqref="B1:E1" xr:uid="{6D966CB2-7107-4283-9129-5790B862B02B}">
      <formula1>INDIRECT("ComplexityType[Complexity]")</formula1>
    </dataValidation>
  </dataValidations>
  <pageMargins left="0.7" right="0.7" top="0.75" bottom="0.75" header="0.3" footer="0.3"/>
  <ignoredErrors>
    <ignoredError sqref="D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0059-F9BC-4B5F-9F08-7A303F4F8BE7}">
  <dimension ref="A1:B14"/>
  <sheetViews>
    <sheetView workbookViewId="0">
      <selection activeCell="C1" sqref="C1"/>
    </sheetView>
  </sheetViews>
  <sheetFormatPr defaultRowHeight="14.4" x14ac:dyDescent="0.3"/>
  <cols>
    <col min="1" max="1" width="50.109375" bestFit="1" customWidth="1"/>
    <col min="2" max="3" width="9.109375" customWidth="1"/>
  </cols>
  <sheetData>
    <row r="1" spans="1:2" x14ac:dyDescent="0.3">
      <c r="A1" t="s">
        <v>51</v>
      </c>
    </row>
    <row r="2" spans="1:2" x14ac:dyDescent="0.3">
      <c r="A2" t="s">
        <v>52</v>
      </c>
    </row>
    <row r="3" spans="1:2" x14ac:dyDescent="0.3">
      <c r="A3" t="s">
        <v>54</v>
      </c>
    </row>
    <row r="4" spans="1:2" x14ac:dyDescent="0.3">
      <c r="A4" t="s">
        <v>55</v>
      </c>
    </row>
    <row r="5" spans="1:2" x14ac:dyDescent="0.3">
      <c r="B5" t="s">
        <v>53</v>
      </c>
    </row>
    <row r="6" spans="1:2" x14ac:dyDescent="0.3">
      <c r="A6" t="s">
        <v>56</v>
      </c>
    </row>
    <row r="8" spans="1:2" x14ac:dyDescent="0.3">
      <c r="A8" t="s">
        <v>57</v>
      </c>
    </row>
    <row r="9" spans="1:2" x14ac:dyDescent="0.3">
      <c r="A9" t="s">
        <v>58</v>
      </c>
    </row>
    <row r="10" spans="1:2" x14ac:dyDescent="0.3">
      <c r="A10" t="s">
        <v>59</v>
      </c>
    </row>
    <row r="12" spans="1:2" x14ac:dyDescent="0.3">
      <c r="A12" t="s">
        <v>60</v>
      </c>
    </row>
    <row r="14" spans="1:2" x14ac:dyDescent="0.3">
      <c r="A1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D8B24EED8564C84CDDED11A07C418" ma:contentTypeVersion="17" ma:contentTypeDescription="Create a new document." ma:contentTypeScope="" ma:versionID="45f6357fce6fdbbb9d6ae27bf0c6d704">
  <xsd:schema xmlns:xsd="http://www.w3.org/2001/XMLSchema" xmlns:xs="http://www.w3.org/2001/XMLSchema" xmlns:p="http://schemas.microsoft.com/office/2006/metadata/properties" xmlns:ns2="03e91fb0-3f9e-4b2a-87a7-a2ccc85cd0a8" xmlns:ns3="438e131d-7922-4f66-9ccf-165c11ee5d66" targetNamespace="http://schemas.microsoft.com/office/2006/metadata/properties" ma:root="true" ma:fieldsID="8661584329eb2eadaa2f425d426dcbf0" ns2:_="" ns3:_="">
    <xsd:import namespace="03e91fb0-3f9e-4b2a-87a7-a2ccc85cd0a8"/>
    <xsd:import namespace="438e131d-7922-4f66-9ccf-165c11ee5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91fb0-3f9e-4b2a-87a7-a2ccc85cd0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f184122-ba35-40b1-9a2a-69968ec9b4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e131d-7922-4f66-9ccf-165c11ee5d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7643ca4-2fd4-43b4-bd20-6cc9c5874a81}" ma:internalName="TaxCatchAll" ma:showField="CatchAllData" ma:web="438e131d-7922-4f66-9ccf-165c11ee5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e91fb0-3f9e-4b2a-87a7-a2ccc85cd0a8">
      <Terms xmlns="http://schemas.microsoft.com/office/infopath/2007/PartnerControls"/>
    </lcf76f155ced4ddcb4097134ff3c332f>
    <TaxCatchAll xmlns="438e131d-7922-4f66-9ccf-165c11ee5d66" xsi:nil="true"/>
  </documentManagement>
</p:properties>
</file>

<file path=customXml/itemProps1.xml><?xml version="1.0" encoding="utf-8"?>
<ds:datastoreItem xmlns:ds="http://schemas.openxmlformats.org/officeDocument/2006/customXml" ds:itemID="{A14E2962-A3B6-4B2A-A7F2-D024C36FF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91fb0-3f9e-4b2a-87a7-a2ccc85cd0a8"/>
    <ds:schemaRef ds:uri="438e131d-7922-4f66-9ccf-165c11ee5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F46B90-DC45-4B51-B1D7-036C3C24E9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1FF430-646C-4882-8F82-A3959A3B5537}">
  <ds:schemaRefs>
    <ds:schemaRef ds:uri="http://www.w3.org/XML/1998/namespace"/>
    <ds:schemaRef ds:uri="http://schemas.microsoft.com/office/2006/metadata/properties"/>
    <ds:schemaRef ds:uri="http://purl.org/dc/elements/1.1/"/>
    <ds:schemaRef ds:uri="438e131d-7922-4f66-9ccf-165c11ee5d66"/>
    <ds:schemaRef ds:uri="http://schemas.microsoft.com/office/2006/documentManagement/types"/>
    <ds:schemaRef ds:uri="03e91fb0-3f9e-4b2a-87a7-a2ccc85cd0a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Estimation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Sachin Vijaykumar Raje</dc:creator>
  <cp:keywords/>
  <dc:description/>
  <cp:lastModifiedBy>Fazlul Haque</cp:lastModifiedBy>
  <cp:revision/>
  <dcterms:created xsi:type="dcterms:W3CDTF">2023-06-22T05:59:12Z</dcterms:created>
  <dcterms:modified xsi:type="dcterms:W3CDTF">2024-05-19T17:24:20Z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0x010100596D8B24EED8564C84CDDED11A07C418</vt:lpwstr>
  </property>
  <property fmtid="{D5CDD505-2E9C-101B-9397-08002B2CF9AE}" pid="3" name="MediaServiceImageTags">
    <vt:lpwstr/>
  </property>
</Properties>
</file>