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su\!Data Analytic Boot Camp\Module 24 Additional Resources\DC Water\MJUF\Flow Share Calc\"/>
    </mc:Choice>
  </mc:AlternateContent>
  <xr:revisionPtr revIDLastSave="0" documentId="8_{C7934725-FECF-4BA2-9205-7BB242C9319E}" xr6:coauthVersionLast="47" xr6:coauthVersionMax="47" xr10:uidLastSave="{00000000-0000-0000-0000-000000000000}"/>
  <bookViews>
    <workbookView xWindow="-28920" yWindow="-6930" windowWidth="29040" windowHeight="15720" xr2:uid="{21DEFA9F-691D-43CC-85BA-85E6590DB718}"/>
  </bookViews>
  <sheets>
    <sheet name="Yearly Summary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H12" i="1"/>
  <c r="G12" i="1"/>
  <c r="F12" i="1"/>
  <c r="C12" i="1"/>
  <c r="M11" i="1"/>
  <c r="M12" i="1" s="1"/>
  <c r="L11" i="1"/>
  <c r="L12" i="1" s="1"/>
  <c r="K11" i="1"/>
  <c r="K12" i="1" s="1"/>
  <c r="J11" i="1"/>
  <c r="J12" i="1" s="1"/>
  <c r="I11" i="1"/>
  <c r="H11" i="1"/>
  <c r="G11" i="1"/>
  <c r="F11" i="1"/>
  <c r="E11" i="1"/>
  <c r="E12" i="1" s="1"/>
  <c r="D11" i="1"/>
  <c r="D12" i="1" s="1"/>
  <c r="C11" i="1"/>
  <c r="B11" i="1"/>
  <c r="O11" i="1" s="1"/>
  <c r="M10" i="1"/>
  <c r="L10" i="1"/>
  <c r="K10" i="1"/>
  <c r="J10" i="1"/>
  <c r="I10" i="1"/>
  <c r="H10" i="1"/>
  <c r="G10" i="1"/>
  <c r="F10" i="1"/>
  <c r="E10" i="1"/>
  <c r="D10" i="1"/>
  <c r="C10" i="1"/>
  <c r="B10" i="1"/>
  <c r="O10" i="1" s="1"/>
  <c r="M9" i="1"/>
  <c r="L9" i="1"/>
  <c r="K9" i="1"/>
  <c r="J9" i="1"/>
  <c r="I9" i="1"/>
  <c r="H9" i="1"/>
  <c r="G9" i="1"/>
  <c r="F9" i="1"/>
  <c r="E9" i="1"/>
  <c r="D9" i="1"/>
  <c r="C9" i="1"/>
  <c r="O9" i="1" s="1"/>
  <c r="B9" i="1"/>
  <c r="N9" i="1" s="1"/>
  <c r="P9" i="1" s="1"/>
  <c r="M8" i="1"/>
  <c r="L8" i="1"/>
  <c r="K8" i="1"/>
  <c r="J8" i="1"/>
  <c r="I8" i="1"/>
  <c r="H8" i="1"/>
  <c r="G8" i="1"/>
  <c r="F8" i="1"/>
  <c r="E8" i="1"/>
  <c r="D8" i="1"/>
  <c r="C8" i="1"/>
  <c r="B8" i="1"/>
  <c r="N8" i="1" s="1"/>
  <c r="P8" i="1" s="1"/>
  <c r="M7" i="1"/>
  <c r="L7" i="1"/>
  <c r="K7" i="1"/>
  <c r="J7" i="1"/>
  <c r="I7" i="1"/>
  <c r="H7" i="1"/>
  <c r="G7" i="1"/>
  <c r="F7" i="1"/>
  <c r="E7" i="1"/>
  <c r="D7" i="1"/>
  <c r="C7" i="1"/>
  <c r="B7" i="1"/>
  <c r="O7" i="1" s="1"/>
  <c r="M6" i="1"/>
  <c r="N6" i="1" s="1"/>
  <c r="P6" i="1" s="1"/>
  <c r="L6" i="1"/>
  <c r="K6" i="1"/>
  <c r="J6" i="1"/>
  <c r="I6" i="1"/>
  <c r="H6" i="1"/>
  <c r="G6" i="1"/>
  <c r="F6" i="1"/>
  <c r="E6" i="1"/>
  <c r="D6" i="1"/>
  <c r="C6" i="1"/>
  <c r="B6" i="1"/>
  <c r="O6" i="1" s="1"/>
  <c r="M5" i="1"/>
  <c r="L5" i="1"/>
  <c r="K5" i="1"/>
  <c r="J5" i="1"/>
  <c r="I5" i="1"/>
  <c r="H5" i="1"/>
  <c r="G5" i="1"/>
  <c r="F5" i="1"/>
  <c r="E5" i="1"/>
  <c r="D5" i="1"/>
  <c r="C5" i="1"/>
  <c r="O5" i="1" s="1"/>
  <c r="B5" i="1"/>
  <c r="N5" i="1" s="1"/>
  <c r="P5" i="1" s="1"/>
  <c r="M4" i="1"/>
  <c r="L4" i="1"/>
  <c r="K4" i="1"/>
  <c r="J4" i="1"/>
  <c r="I4" i="1"/>
  <c r="H4" i="1"/>
  <c r="G4" i="1"/>
  <c r="F4" i="1"/>
  <c r="E4" i="1"/>
  <c r="D4" i="1"/>
  <c r="C4" i="1"/>
  <c r="B4" i="1"/>
  <c r="O4" i="1" s="1"/>
  <c r="M3" i="1"/>
  <c r="L3" i="1"/>
  <c r="K3" i="1"/>
  <c r="J3" i="1"/>
  <c r="I3" i="1"/>
  <c r="H3" i="1"/>
  <c r="G3" i="1"/>
  <c r="F3" i="1"/>
  <c r="E3" i="1"/>
  <c r="D3" i="1"/>
  <c r="C3" i="1"/>
  <c r="B3" i="1"/>
  <c r="O3" i="1" s="1"/>
  <c r="B12" i="1" l="1"/>
  <c r="N12" i="1" s="1"/>
  <c r="O8" i="1"/>
  <c r="N10" i="1"/>
  <c r="P10" i="1" s="1"/>
  <c r="N3" i="1"/>
  <c r="P3" i="1" s="1"/>
  <c r="N7" i="1"/>
  <c r="P7" i="1" s="1"/>
  <c r="N11" i="1"/>
  <c r="N4" i="1"/>
  <c r="P4" i="1" s="1"/>
</calcChain>
</file>

<file path=xl/sharedStrings.xml><?xml version="1.0" encoding="utf-8"?>
<sst xmlns="http://schemas.openxmlformats.org/spreadsheetml/2006/main" count="26" uniqueCount="26">
  <si>
    <t>MONTHLY SEWER PUMPAGE (MG)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</si>
  <si>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</si>
  <si>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</si>
  <si>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</si>
  <si>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</si>
  <si>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</si>
  <si>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</si>
  <si>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</si>
  <si>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</si>
  <si>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</si>
  <si>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</si>
  <si>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</si>
  <si>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</si>
  <si>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Yearly Total</t>
  </si>
  <si>
    <t>Monthly Average</t>
  </si>
  <si>
    <t>Station Daily Average</t>
  </si>
  <si>
    <t xml:space="preserve">Main </t>
  </si>
  <si>
    <t>O Street</t>
  </si>
  <si>
    <t>Eastside</t>
  </si>
  <si>
    <t xml:space="preserve">Poplar Point </t>
  </si>
  <si>
    <t>Potomac</t>
  </si>
  <si>
    <t>Rock Creek</t>
  </si>
  <si>
    <t>Upper Anacostia</t>
  </si>
  <si>
    <t>Earl Place</t>
  </si>
  <si>
    <t>Monthly Total</t>
  </si>
  <si>
    <t>Daily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</si>
</sst>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4" xfId="0" applyNumberFormat="1" applyBorder="1"/>
    <xf numFmtId="2" fontId="0" fillId="2" borderId="5" xfId="0" applyNumberFormat="1" applyFill="1" applyBorder="1"/>
    <xf numFmtId="2" fontId="0" fillId="2" borderId="4" xfId="0" applyNumberFormat="1" applyFill="1" applyBorder="1"/>
    <xf numFmtId="2" fontId="0" fillId="0" borderId="6" xfId="0" applyNumberFormat="1" applyBorder="1"/>
    <xf numFmtId="0" fontId="1" fillId="0" borderId="7" xfId="0" applyFont="1" applyBorder="1"/>
    <xf numFmtId="2" fontId="0" fillId="0" borderId="8" xfId="0" applyNumberFormat="1" applyBorder="1"/>
    <xf numFmtId="2" fontId="0" fillId="0" borderId="7" xfId="0" applyNumberFormat="1" applyBorder="1"/>
    <xf numFmtId="2" fontId="0" fillId="2" borderId="8" xfId="0" applyNumberFormat="1" applyFill="1" applyBorder="1"/>
    <xf numFmtId="2" fontId="0" fillId="2" borderId="7" xfId="0" applyNumberFormat="1" applyFill="1" applyBorder="1"/>
    <xf numFmtId="0" fontId="1" fillId="0" borderId="9" xfId="0" applyFont="1" applyBorder="1"/>
    <xf numFmtId="2" fontId="0" fillId="0" borderId="10" xfId="0" applyNumberFormat="1" applyBorder="1"/>
    <xf numFmtId="2" fontId="0" fillId="0" borderId="9" xfId="0" applyNumberFormat="1" applyBorder="1"/>
    <xf numFmtId="2" fontId="0" fillId="2" borderId="11" xfId="0" applyNumberFormat="1" applyFill="1" applyBorder="1"/>
    <xf numFmtId="2" fontId="0" fillId="2" borderId="9" xfId="0" applyNumberFormat="1" applyFill="1" applyBorder="1"/>
    <xf numFmtId="0" fontId="1" fillId="2" borderId="3" xfId="0" applyFon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10" xfId="0" applyNumberFormat="1" applyFill="1" applyBorder="1"/>
    <xf numFmtId="2" fontId="0" fillId="2" borderId="0" xfId="0" applyNumberFormat="1" applyFill="1"/>
    <xf numFmtId="2" fontId="0" fillId="3" borderId="3" xfId="0" applyNumberFormat="1" applyFill="1" applyBorder="1"/>
    <xf numFmtId="0" fontId="0" fillId="0" borderId="3" xfId="0" applyBorder="1"/>
    <xf numFmtId="0" fontId="1" fillId="2" borderId="2" xfId="0" applyFont="1" applyFill="1" applyBorder="1"/>
    <xf numFmtId="2" fontId="0" fillId="2" borderId="12" xfId="0" applyNumberFormat="1" applyFill="1" applyBorder="1"/>
    <xf numFmtId="2" fontId="0" fillId="2" borderId="13" xfId="0" applyNumberFormat="1" applyFill="1" applyBorder="1"/>
    <xf numFmtId="2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yasu\AppData\Local\Microsoft\Windows\INetCache\Content.Outlook\CUWCAS6N\Sewer%20Pumpage%20Data_FY2023.xlsx" TargetMode="External"/><Relationship Id="rId1" Type="http://schemas.openxmlformats.org/officeDocument/2006/relationships/externalLinkPath" Target="/Users/eyasu/AppData/Local/Microsoft/Windows/INetCache/Content.Outlook/CUWCAS6N/Sewer%20Pumpage%20Data_FY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Yearly Summary"/>
      <sheetName val="October 2022"/>
      <sheetName val="November 2022"/>
      <sheetName val="December 2022"/>
      <sheetName val="January 2023"/>
      <sheetName val="February 2023"/>
      <sheetName val="March 2023"/>
      <sheetName val="April 2023"/>
      <sheetName val="May 2023"/>
      <sheetName val="June 2023"/>
      <sheetName val="July 2023"/>
      <sheetName val="August 2023"/>
      <sheetName val="September 2023"/>
      <sheetName val="31 Day Month"/>
      <sheetName val="30 Day Month"/>
    </sheetNames>
    <sheetDataSet>
      <sheetData sheetId="0"/>
      <sheetData sheetId="1">
        <row r="5">
          <cell r="P5">
            <v>1451.5787</v>
          </cell>
        </row>
        <row r="6">
          <cell r="P6">
            <v>126.68150000000001</v>
          </cell>
        </row>
        <row r="7">
          <cell r="P7">
            <v>246.04840000000004</v>
          </cell>
        </row>
        <row r="8">
          <cell r="P8">
            <v>156.19000000000003</v>
          </cell>
        </row>
        <row r="9">
          <cell r="P9">
            <v>3424.5510999999997</v>
          </cell>
        </row>
        <row r="10">
          <cell r="P10">
            <v>108.41409999999999</v>
          </cell>
        </row>
        <row r="11">
          <cell r="P11">
            <v>38.297799999999995</v>
          </cell>
        </row>
        <row r="12">
          <cell r="P12">
            <v>0.13</v>
          </cell>
        </row>
        <row r="13">
          <cell r="P13">
            <v>5551.8915999999999</v>
          </cell>
        </row>
      </sheetData>
      <sheetData sheetId="2">
        <row r="5">
          <cell r="P5">
            <v>1260.6712</v>
          </cell>
        </row>
        <row r="6">
          <cell r="P6">
            <v>119.17679999999997</v>
          </cell>
        </row>
        <row r="7">
          <cell r="P7">
            <v>212.81720000000001</v>
          </cell>
        </row>
        <row r="8">
          <cell r="P8">
            <v>146.09999999999997</v>
          </cell>
        </row>
        <row r="9">
          <cell r="P9">
            <v>3240.2258999999999</v>
          </cell>
        </row>
        <row r="10">
          <cell r="P10">
            <v>65.593800000000002</v>
          </cell>
        </row>
        <row r="11">
          <cell r="P11">
            <v>34.5777</v>
          </cell>
        </row>
        <row r="12">
          <cell r="P12">
            <v>0.12179999999999998</v>
          </cell>
        </row>
        <row r="13">
          <cell r="P13">
            <v>5079.2843999999986</v>
          </cell>
        </row>
      </sheetData>
      <sheetData sheetId="3">
        <row r="5">
          <cell r="P5">
            <v>1530.1941999999999</v>
          </cell>
        </row>
        <row r="6">
          <cell r="P6">
            <v>126.86109999999998</v>
          </cell>
        </row>
        <row r="7">
          <cell r="P7">
            <v>199.23129999999998</v>
          </cell>
        </row>
        <row r="8">
          <cell r="P8">
            <v>165.17000000000004</v>
          </cell>
        </row>
        <row r="9">
          <cell r="P9">
            <v>3712.9816000000001</v>
          </cell>
        </row>
        <row r="10">
          <cell r="P10">
            <v>58.296699999999994</v>
          </cell>
        </row>
        <row r="11">
          <cell r="P11">
            <v>41.000899999999994</v>
          </cell>
        </row>
        <row r="12">
          <cell r="P12">
            <v>0.16020000000000001</v>
          </cell>
        </row>
        <row r="13">
          <cell r="P13">
            <v>5833.8960000000006</v>
          </cell>
        </row>
      </sheetData>
      <sheetData sheetId="4">
        <row r="5">
          <cell r="P5">
            <v>1419.5889999999999</v>
          </cell>
        </row>
        <row r="6">
          <cell r="P6">
            <v>118.9979</v>
          </cell>
        </row>
        <row r="7">
          <cell r="P7">
            <v>141.13150000000002</v>
          </cell>
        </row>
        <row r="8">
          <cell r="P8">
            <v>156.24999999999997</v>
          </cell>
        </row>
        <row r="9">
          <cell r="P9">
            <v>3366.6937999999996</v>
          </cell>
        </row>
        <row r="10">
          <cell r="P10">
            <v>64.8245</v>
          </cell>
        </row>
        <row r="11">
          <cell r="P11">
            <v>37.825700000000005</v>
          </cell>
        </row>
        <row r="12">
          <cell r="P12">
            <v>0.14380000000000001</v>
          </cell>
        </row>
        <row r="13">
          <cell r="P13">
            <v>5305.4561999999996</v>
          </cell>
        </row>
      </sheetData>
      <sheetData sheetId="5">
        <row r="5">
          <cell r="P5">
            <v>1329.6142999999997</v>
          </cell>
        </row>
        <row r="6">
          <cell r="P6">
            <v>104.2165</v>
          </cell>
        </row>
        <row r="7">
          <cell r="P7">
            <v>125.18129999999999</v>
          </cell>
        </row>
        <row r="8">
          <cell r="P8">
            <v>105.95</v>
          </cell>
        </row>
        <row r="9">
          <cell r="P9">
            <v>3209.3166000000001</v>
          </cell>
        </row>
        <row r="10">
          <cell r="P10">
            <v>68.002699999999976</v>
          </cell>
        </row>
        <row r="11">
          <cell r="P11">
            <v>34.840100000000007</v>
          </cell>
        </row>
        <row r="12">
          <cell r="P12">
            <v>0.14080000000000004</v>
          </cell>
        </row>
        <row r="13">
          <cell r="P13">
            <v>4977.2623000000003</v>
          </cell>
        </row>
      </sheetData>
      <sheetData sheetId="6">
        <row r="5">
          <cell r="P5">
            <v>1433.9484</v>
          </cell>
        </row>
        <row r="6">
          <cell r="P6">
            <v>115.55169999999998</v>
          </cell>
        </row>
        <row r="7">
          <cell r="P7">
            <v>133.5478</v>
          </cell>
        </row>
        <row r="8">
          <cell r="P8">
            <v>253.98</v>
          </cell>
        </row>
        <row r="9">
          <cell r="P9">
            <v>3441.0726999999997</v>
          </cell>
        </row>
        <row r="10">
          <cell r="P10">
            <v>91.428500000000028</v>
          </cell>
        </row>
        <row r="11">
          <cell r="P11">
            <v>36.385900000000007</v>
          </cell>
        </row>
        <row r="12">
          <cell r="P12">
            <v>0.13400000000000004</v>
          </cell>
        </row>
        <row r="13">
          <cell r="P13">
            <v>5506.049</v>
          </cell>
        </row>
      </sheetData>
      <sheetData sheetId="7">
        <row r="5">
          <cell r="P5">
            <v>1505.4779999999996</v>
          </cell>
        </row>
        <row r="6">
          <cell r="P6">
            <v>121.15269999999998</v>
          </cell>
        </row>
        <row r="7">
          <cell r="P7">
            <v>164.85059999999996</v>
          </cell>
        </row>
        <row r="8">
          <cell r="P8">
            <v>292.11999999999989</v>
          </cell>
        </row>
        <row r="9">
          <cell r="P9">
            <v>3372.9163000000003</v>
          </cell>
        </row>
        <row r="10">
          <cell r="P10">
            <v>50.617899999999999</v>
          </cell>
        </row>
        <row r="11">
          <cell r="P11">
            <v>35.506899999999995</v>
          </cell>
        </row>
        <row r="12">
          <cell r="P12">
            <v>1.1113</v>
          </cell>
        </row>
        <row r="13">
          <cell r="P13">
            <v>5543.7536999999993</v>
          </cell>
        </row>
      </sheetData>
      <sheetData sheetId="8">
        <row r="5">
          <cell r="P5">
            <v>1375.5802000000003</v>
          </cell>
        </row>
        <row r="6">
          <cell r="P6">
            <v>116.44370000000001</v>
          </cell>
        </row>
        <row r="7">
          <cell r="P7">
            <v>172.792</v>
          </cell>
        </row>
        <row r="8">
          <cell r="P8">
            <v>291.36</v>
          </cell>
        </row>
        <row r="9">
          <cell r="P9">
            <v>3416.8006999999998</v>
          </cell>
        </row>
        <row r="10">
          <cell r="P10">
            <v>60.12060000000001</v>
          </cell>
        </row>
        <row r="11">
          <cell r="P11">
            <v>36.02600000000001</v>
          </cell>
        </row>
        <row r="12">
          <cell r="P12">
            <v>1.2063999999999995</v>
          </cell>
        </row>
        <row r="13">
          <cell r="P13">
            <v>5470.3296</v>
          </cell>
        </row>
      </sheetData>
      <sheetData sheetId="9">
        <row r="5">
          <cell r="P5">
            <v>1313.8473999999999</v>
          </cell>
        </row>
        <row r="6">
          <cell r="P6">
            <v>116.85980000000001</v>
          </cell>
        </row>
        <row r="7">
          <cell r="P7">
            <v>150.43909999999997</v>
          </cell>
        </row>
        <row r="8">
          <cell r="P8">
            <v>278.59000000000003</v>
          </cell>
        </row>
        <row r="9">
          <cell r="P9">
            <v>3208.1381999999999</v>
          </cell>
        </row>
        <row r="10">
          <cell r="P10">
            <v>63.733199999999997</v>
          </cell>
        </row>
        <row r="11">
          <cell r="P11">
            <v>34.198000000000008</v>
          </cell>
        </row>
        <row r="12">
          <cell r="P12">
            <v>0.10560000000000005</v>
          </cell>
        </row>
        <row r="13">
          <cell r="P13">
            <v>5165.9112999999998</v>
          </cell>
        </row>
      </sheetData>
      <sheetData sheetId="10">
        <row r="5">
          <cell r="P5">
            <v>1682.6689999999999</v>
          </cell>
        </row>
        <row r="6">
          <cell r="P6">
            <v>159.03989999999999</v>
          </cell>
        </row>
        <row r="7">
          <cell r="P7">
            <v>162.27409999999998</v>
          </cell>
        </row>
        <row r="8">
          <cell r="P8">
            <v>317.31</v>
          </cell>
        </row>
        <row r="9">
          <cell r="P9">
            <v>3552.2431000000001</v>
          </cell>
        </row>
        <row r="10">
          <cell r="P10">
            <v>117.05489999999999</v>
          </cell>
        </row>
        <row r="11">
          <cell r="P11">
            <v>35.4649</v>
          </cell>
        </row>
        <row r="13">
          <cell r="P13">
            <v>6026.2191999999995</v>
          </cell>
        </row>
      </sheetData>
      <sheetData sheetId="11">
        <row r="5">
          <cell r="P5">
            <v>1639.7935</v>
          </cell>
        </row>
        <row r="6">
          <cell r="P6">
            <v>153.16800000000001</v>
          </cell>
        </row>
        <row r="7">
          <cell r="P7">
            <v>151.1157</v>
          </cell>
        </row>
        <row r="8">
          <cell r="P8">
            <v>325.14999999999998</v>
          </cell>
        </row>
        <row r="9">
          <cell r="P9">
            <v>3364.8023000000003</v>
          </cell>
        </row>
        <row r="10">
          <cell r="P10">
            <v>168.6771</v>
          </cell>
        </row>
        <row r="11">
          <cell r="P11">
            <v>37.698200000000007</v>
          </cell>
        </row>
        <row r="12">
          <cell r="P12">
            <v>0.3805</v>
          </cell>
        </row>
        <row r="13">
          <cell r="P13">
            <v>5840.7853000000005</v>
          </cell>
        </row>
      </sheetData>
      <sheetData sheetId="12">
        <row r="5">
          <cell r="P5">
            <v>1581.0352999999998</v>
          </cell>
        </row>
        <row r="6">
          <cell r="P6">
            <v>139.74389999999997</v>
          </cell>
        </row>
        <row r="7">
          <cell r="P7">
            <v>112.28389999999997</v>
          </cell>
        </row>
        <row r="8">
          <cell r="P8">
            <v>346.31000000000006</v>
          </cell>
        </row>
        <row r="9">
          <cell r="P9">
            <v>3468.7778000000003</v>
          </cell>
        </row>
        <row r="10">
          <cell r="P10">
            <v>259.3229</v>
          </cell>
        </row>
        <row r="11">
          <cell r="P11">
            <v>37.896899999999995</v>
          </cell>
        </row>
        <row r="12">
          <cell r="P12">
            <v>0.11409999999999999</v>
          </cell>
        </row>
        <row r="13">
          <cell r="P13">
            <v>5945.4848000000002</v>
          </cell>
        </row>
      </sheetData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D199-65C3-47B4-B0D5-9ED2B8D0DE82}">
  <dimension ref="A1:P12"/>
  <sheetViews>
    <sheetView tabSelected="1" workbookViewId="0">
      <selection activeCell="P16" sqref="P16"/>
    </sheetView>
  </sheetViews>
  <sheetFormatPr defaultRowHeight="14.5" x14ac:dyDescent="0.35"/>
  <cols>
    <col min="1" max="1" width="16.1796875" customWidth="1"/>
    <col min="2" max="14" width="12.26953125" customWidth="1"/>
    <col min="15" max="15" width="16.453125" bestFit="1" customWidth="1"/>
    <col min="16" max="16" width="19.1796875" bestFit="1" customWidth="1"/>
  </cols>
  <sheetData>
    <row r="1" spans="1:16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x14ac:dyDescent="0.3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3" t="s">
        <v>10</v>
      </c>
      <c r="L2" s="4" t="s">
        <v>11</v>
      </c>
      <c r="M2" s="4" t="s">
        <v>12</v>
      </c>
      <c r="N2" s="3" t="s">
        <v>13</v>
      </c>
      <c r="O2" s="3" t="s">
        <v>14</v>
      </c>
      <c r="P2" s="3" t="s">
        <v>15</v>
      </c>
    </row>
    <row r="3" spans="1:16" x14ac:dyDescent="0.35">
      <c r="A3" s="5" t="s">
        <v>16</v>
      </c>
      <c r="B3" s="6">
        <f>'[1]October 2022'!P5</f>
        <v>1451.5787</v>
      </c>
      <c r="C3" s="7">
        <f>'[1]November 2022'!P5</f>
        <v>1260.6712</v>
      </c>
      <c r="D3" s="6">
        <f>'[1]December 2022'!P5</f>
        <v>1530.1941999999999</v>
      </c>
      <c r="E3" s="6">
        <f>'[1]January 2023'!P5</f>
        <v>1419.5889999999999</v>
      </c>
      <c r="F3" s="8">
        <f>'[1]February 2023'!P5</f>
        <v>1329.6142999999997</v>
      </c>
      <c r="G3" s="8">
        <f>'[1]March 2023'!P5</f>
        <v>1433.9484</v>
      </c>
      <c r="H3" s="8">
        <f>'[1]April 2023'!P5</f>
        <v>1505.4779999999996</v>
      </c>
      <c r="I3" s="8">
        <f>'[1]May 2023'!P5</f>
        <v>1375.5802000000003</v>
      </c>
      <c r="J3" s="6">
        <f>'[1]June 2023'!P5</f>
        <v>1313.8473999999999</v>
      </c>
      <c r="K3" s="8">
        <f>'[1]July 2023'!P5</f>
        <v>1682.6689999999999</v>
      </c>
      <c r="L3" s="8">
        <f>'[1]August 2023'!P5</f>
        <v>1639.7935</v>
      </c>
      <c r="M3" s="6">
        <f>'[1]September 2023'!P5</f>
        <v>1581.0352999999998</v>
      </c>
      <c r="N3" s="9">
        <f>SUM(B3:M3)</f>
        <v>17523.999199999998</v>
      </c>
      <c r="O3" s="10">
        <f>AVERAGE(B3:M3)</f>
        <v>1460.3332666666665</v>
      </c>
      <c r="P3" s="11">
        <f>N3/365</f>
        <v>48.010956712328763</v>
      </c>
    </row>
    <row r="4" spans="1:16" x14ac:dyDescent="0.35">
      <c r="A4" s="12" t="s">
        <v>17</v>
      </c>
      <c r="B4" s="11">
        <f>'[1]October 2022'!P6</f>
        <v>126.68150000000001</v>
      </c>
      <c r="C4" s="13">
        <f>'[1]November 2022'!P6</f>
        <v>119.17679999999997</v>
      </c>
      <c r="D4" s="11">
        <f>'[1]December 2022'!P6</f>
        <v>126.86109999999998</v>
      </c>
      <c r="E4" s="11">
        <f>'[1]January 2023'!P6</f>
        <v>118.9979</v>
      </c>
      <c r="F4" s="14">
        <f>'[1]February 2023'!P6</f>
        <v>104.2165</v>
      </c>
      <c r="G4" s="14">
        <f>'[1]March 2023'!P6</f>
        <v>115.55169999999998</v>
      </c>
      <c r="H4" s="14">
        <f>'[1]April 2023'!P6</f>
        <v>121.15269999999998</v>
      </c>
      <c r="I4" s="14">
        <f>'[1]May 2023'!P6</f>
        <v>116.44370000000001</v>
      </c>
      <c r="J4" s="11">
        <f>'[1]June 2023'!P6</f>
        <v>116.85980000000001</v>
      </c>
      <c r="K4" s="14">
        <f>'[1]July 2023'!P6</f>
        <v>159.03989999999999</v>
      </c>
      <c r="L4" s="14">
        <f>'[1]August 2023'!P6</f>
        <v>153.16800000000001</v>
      </c>
      <c r="M4" s="11">
        <f>'[1]September 2023'!P6</f>
        <v>139.74389999999997</v>
      </c>
      <c r="N4" s="15">
        <f t="shared" ref="N4:N11" si="0">SUM(B4:M4)</f>
        <v>1517.8935000000001</v>
      </c>
      <c r="O4" s="16">
        <f t="shared" ref="O4:O11" si="1">AVERAGE(B4:M4)</f>
        <v>126.49112500000001</v>
      </c>
      <c r="P4" s="11">
        <f t="shared" ref="P4:P10" si="2">N4/365</f>
        <v>4.1586123287671235</v>
      </c>
    </row>
    <row r="5" spans="1:16" x14ac:dyDescent="0.35">
      <c r="A5" s="12" t="s">
        <v>18</v>
      </c>
      <c r="B5" s="11">
        <f>'[1]October 2022'!P7</f>
        <v>246.04840000000004</v>
      </c>
      <c r="C5" s="13">
        <f>'[1]November 2022'!P7</f>
        <v>212.81720000000001</v>
      </c>
      <c r="D5" s="11">
        <f>'[1]December 2022'!P7</f>
        <v>199.23129999999998</v>
      </c>
      <c r="E5" s="11">
        <f>'[1]January 2023'!P7</f>
        <v>141.13150000000002</v>
      </c>
      <c r="F5" s="14">
        <f>'[1]February 2023'!P7</f>
        <v>125.18129999999999</v>
      </c>
      <c r="G5" s="14">
        <f>'[1]March 2023'!P7</f>
        <v>133.5478</v>
      </c>
      <c r="H5" s="14">
        <f>'[1]April 2023'!P7</f>
        <v>164.85059999999996</v>
      </c>
      <c r="I5" s="14">
        <f>'[1]May 2023'!P7</f>
        <v>172.792</v>
      </c>
      <c r="J5" s="11">
        <f>'[1]June 2023'!P7</f>
        <v>150.43909999999997</v>
      </c>
      <c r="K5" s="14">
        <f>'[1]July 2023'!P7</f>
        <v>162.27409999999998</v>
      </c>
      <c r="L5" s="14">
        <f>'[1]August 2023'!P7</f>
        <v>151.1157</v>
      </c>
      <c r="M5" s="11">
        <f>'[1]September 2023'!P7</f>
        <v>112.28389999999997</v>
      </c>
      <c r="N5" s="15">
        <f t="shared" si="0"/>
        <v>1971.7128999999998</v>
      </c>
      <c r="O5" s="16">
        <f t="shared" si="1"/>
        <v>164.30940833333332</v>
      </c>
      <c r="P5" s="11">
        <f t="shared" si="2"/>
        <v>5.401953150684931</v>
      </c>
    </row>
    <row r="6" spans="1:16" x14ac:dyDescent="0.35">
      <c r="A6" s="12" t="s">
        <v>19</v>
      </c>
      <c r="B6" s="11">
        <f>'[1]October 2022'!P8</f>
        <v>156.19000000000003</v>
      </c>
      <c r="C6" s="13">
        <f>'[1]November 2022'!P8</f>
        <v>146.09999999999997</v>
      </c>
      <c r="D6" s="11">
        <f>'[1]December 2022'!P8</f>
        <v>165.17000000000004</v>
      </c>
      <c r="E6" s="11">
        <f>'[1]January 2023'!P8</f>
        <v>156.24999999999997</v>
      </c>
      <c r="F6" s="14">
        <f>'[1]February 2023'!P8</f>
        <v>105.95</v>
      </c>
      <c r="G6" s="14">
        <f>'[1]March 2023'!P8</f>
        <v>253.98</v>
      </c>
      <c r="H6" s="14">
        <f>'[1]April 2023'!P8</f>
        <v>292.11999999999989</v>
      </c>
      <c r="I6" s="14">
        <f>'[1]May 2023'!P8</f>
        <v>291.36</v>
      </c>
      <c r="J6" s="11">
        <f>'[1]June 2023'!P8</f>
        <v>278.59000000000003</v>
      </c>
      <c r="K6" s="14">
        <f>'[1]July 2023'!P8</f>
        <v>317.31</v>
      </c>
      <c r="L6" s="14">
        <f>'[1]August 2023'!P8</f>
        <v>325.14999999999998</v>
      </c>
      <c r="M6" s="11">
        <f>'[1]September 2023'!P8</f>
        <v>346.31000000000006</v>
      </c>
      <c r="N6" s="15">
        <f t="shared" si="0"/>
        <v>2834.48</v>
      </c>
      <c r="O6" s="16">
        <f t="shared" si="1"/>
        <v>236.20666666666668</v>
      </c>
      <c r="P6" s="11">
        <f t="shared" si="2"/>
        <v>7.7656986301369866</v>
      </c>
    </row>
    <row r="7" spans="1:16" x14ac:dyDescent="0.35">
      <c r="A7" s="12" t="s">
        <v>20</v>
      </c>
      <c r="B7" s="11">
        <f>'[1]October 2022'!P9</f>
        <v>3424.5510999999997</v>
      </c>
      <c r="C7" s="13">
        <f>'[1]November 2022'!P9</f>
        <v>3240.2258999999999</v>
      </c>
      <c r="D7" s="11">
        <f>'[1]December 2022'!P9</f>
        <v>3712.9816000000001</v>
      </c>
      <c r="E7" s="11">
        <f>'[1]January 2023'!P9</f>
        <v>3366.6937999999996</v>
      </c>
      <c r="F7" s="14">
        <f>'[1]February 2023'!P9</f>
        <v>3209.3166000000001</v>
      </c>
      <c r="G7" s="14">
        <f>'[1]March 2023'!P9</f>
        <v>3441.0726999999997</v>
      </c>
      <c r="H7" s="14">
        <f>'[1]April 2023'!P9</f>
        <v>3372.9163000000003</v>
      </c>
      <c r="I7" s="14">
        <f>'[1]May 2023'!P9</f>
        <v>3416.8006999999998</v>
      </c>
      <c r="J7" s="11">
        <f>'[1]June 2023'!P9</f>
        <v>3208.1381999999999</v>
      </c>
      <c r="K7" s="14">
        <f>'[1]July 2023'!P9</f>
        <v>3552.2431000000001</v>
      </c>
      <c r="L7" s="14">
        <f>'[1]August 2023'!P9</f>
        <v>3364.8023000000003</v>
      </c>
      <c r="M7" s="11">
        <f>'[1]September 2023'!P9</f>
        <v>3468.7778000000003</v>
      </c>
      <c r="N7" s="15">
        <f t="shared" si="0"/>
        <v>40778.520100000009</v>
      </c>
      <c r="O7" s="16">
        <f t="shared" si="1"/>
        <v>3398.2100083333339</v>
      </c>
      <c r="P7" s="11">
        <f t="shared" si="2"/>
        <v>111.72197287671236</v>
      </c>
    </row>
    <row r="8" spans="1:16" x14ac:dyDescent="0.35">
      <c r="A8" s="12" t="s">
        <v>21</v>
      </c>
      <c r="B8" s="11">
        <f>'[1]October 2022'!P10</f>
        <v>108.41409999999999</v>
      </c>
      <c r="C8" s="13">
        <f>'[1]November 2022'!P10</f>
        <v>65.593800000000002</v>
      </c>
      <c r="D8" s="11">
        <f>'[1]December 2022'!P10</f>
        <v>58.296699999999994</v>
      </c>
      <c r="E8" s="11">
        <f>'[1]January 2023'!P10</f>
        <v>64.8245</v>
      </c>
      <c r="F8" s="14">
        <f>'[1]February 2023'!P10</f>
        <v>68.002699999999976</v>
      </c>
      <c r="G8" s="14">
        <f>'[1]March 2023'!P10</f>
        <v>91.428500000000028</v>
      </c>
      <c r="H8" s="14">
        <f>'[1]April 2023'!P10</f>
        <v>50.617899999999999</v>
      </c>
      <c r="I8" s="14">
        <f>'[1]May 2023'!P10</f>
        <v>60.12060000000001</v>
      </c>
      <c r="J8" s="11">
        <f>'[1]June 2023'!P10</f>
        <v>63.733199999999997</v>
      </c>
      <c r="K8" s="14">
        <f>'[1]July 2023'!P10</f>
        <v>117.05489999999999</v>
      </c>
      <c r="L8" s="14">
        <f>'[1]August 2023'!P10</f>
        <v>168.6771</v>
      </c>
      <c r="M8" s="11">
        <f>'[1]September 2023'!P10</f>
        <v>259.3229</v>
      </c>
      <c r="N8" s="15">
        <f t="shared" si="0"/>
        <v>1176.0869</v>
      </c>
      <c r="O8" s="16">
        <f t="shared" si="1"/>
        <v>98.007241666666673</v>
      </c>
      <c r="P8" s="11">
        <f t="shared" si="2"/>
        <v>3.2221558904109591</v>
      </c>
    </row>
    <row r="9" spans="1:16" x14ac:dyDescent="0.35">
      <c r="A9" s="12" t="s">
        <v>22</v>
      </c>
      <c r="B9" s="11">
        <f>'[1]October 2022'!P11</f>
        <v>38.297799999999995</v>
      </c>
      <c r="C9" s="13">
        <f>'[1]November 2022'!P11</f>
        <v>34.5777</v>
      </c>
      <c r="D9" s="11">
        <f>'[1]December 2022'!P11</f>
        <v>41.000899999999994</v>
      </c>
      <c r="E9" s="11">
        <f>'[1]January 2023'!P11</f>
        <v>37.825700000000005</v>
      </c>
      <c r="F9" s="14">
        <f>'[1]February 2023'!P11</f>
        <v>34.840100000000007</v>
      </c>
      <c r="G9" s="14">
        <f>'[1]March 2023'!P11</f>
        <v>36.385900000000007</v>
      </c>
      <c r="H9" s="14">
        <f>'[1]April 2023'!P11</f>
        <v>35.506899999999995</v>
      </c>
      <c r="I9" s="14">
        <f>'[1]May 2023'!P11</f>
        <v>36.02600000000001</v>
      </c>
      <c r="J9" s="11">
        <f>'[1]June 2023'!P11</f>
        <v>34.198000000000008</v>
      </c>
      <c r="K9" s="14">
        <f>'[1]July 2023'!P11</f>
        <v>35.4649</v>
      </c>
      <c r="L9" s="14">
        <f>'[1]August 2023'!P11</f>
        <v>37.698200000000007</v>
      </c>
      <c r="M9" s="11">
        <f>'[1]September 2023'!P11</f>
        <v>37.896899999999995</v>
      </c>
      <c r="N9" s="15">
        <f t="shared" si="0"/>
        <v>439.71899999999999</v>
      </c>
      <c r="O9" s="16">
        <f t="shared" si="1"/>
        <v>36.643250000000002</v>
      </c>
      <c r="P9" s="11">
        <f t="shared" si="2"/>
        <v>1.2047095890410959</v>
      </c>
    </row>
    <row r="10" spans="1:16" x14ac:dyDescent="0.35">
      <c r="A10" s="17" t="s">
        <v>23</v>
      </c>
      <c r="B10" s="18">
        <f>'[1]October 2022'!P12</f>
        <v>0.13</v>
      </c>
      <c r="C10" s="13">
        <f>'[1]November 2022'!P12</f>
        <v>0.12179999999999998</v>
      </c>
      <c r="D10" s="11">
        <f>'[1]December 2022'!P12</f>
        <v>0.16020000000000001</v>
      </c>
      <c r="E10" s="11">
        <f>'[1]January 2023'!P12</f>
        <v>0.14380000000000001</v>
      </c>
      <c r="F10" s="14">
        <f>'[1]February 2023'!P12</f>
        <v>0.14080000000000004</v>
      </c>
      <c r="G10" s="19">
        <f>'[1]March 2023'!P12</f>
        <v>0.13400000000000004</v>
      </c>
      <c r="H10" s="19">
        <f>'[1]April 2023'!P12</f>
        <v>1.1113</v>
      </c>
      <c r="I10" s="14">
        <f>'[1]May 2023'!P12</f>
        <v>1.2063999999999995</v>
      </c>
      <c r="J10" s="18">
        <f>'[1]June 2023'!P12</f>
        <v>0.10560000000000005</v>
      </c>
      <c r="K10" s="19">
        <f>'[1]June 2023'!P12</f>
        <v>0.10560000000000005</v>
      </c>
      <c r="L10" s="19">
        <f>'[1]August 2023'!P12</f>
        <v>0.3805</v>
      </c>
      <c r="M10" s="18">
        <f>'[1]September 2023'!P12</f>
        <v>0.11409999999999999</v>
      </c>
      <c r="N10" s="20">
        <f t="shared" si="0"/>
        <v>3.8540999999999994</v>
      </c>
      <c r="O10" s="21">
        <f t="shared" si="1"/>
        <v>0.32117499999999993</v>
      </c>
      <c r="P10" s="11">
        <f t="shared" si="2"/>
        <v>1.055917808219178E-2</v>
      </c>
    </row>
    <row r="11" spans="1:16" x14ac:dyDescent="0.35">
      <c r="A11" s="22" t="s">
        <v>24</v>
      </c>
      <c r="B11" s="23">
        <f>'[1]October 2022'!P13</f>
        <v>5551.8915999999999</v>
      </c>
      <c r="C11" s="24">
        <f>'[1]November 2022'!P13</f>
        <v>5079.2843999999986</v>
      </c>
      <c r="D11" s="24">
        <f>'[1]December 2022'!P13</f>
        <v>5833.8960000000006</v>
      </c>
      <c r="E11" s="24">
        <f>'[1]January 2023'!P13</f>
        <v>5305.4561999999996</v>
      </c>
      <c r="F11" s="24">
        <f>'[1]February 2023'!P13</f>
        <v>4977.2623000000003</v>
      </c>
      <c r="G11" s="25">
        <f>'[1]March 2023'!P13</f>
        <v>5506.049</v>
      </c>
      <c r="H11" s="26">
        <f>'[1]April 2023'!P13</f>
        <v>5543.7536999999993</v>
      </c>
      <c r="I11" s="23">
        <f>'[1]May 2023'!P13</f>
        <v>5470.3296</v>
      </c>
      <c r="J11" s="15">
        <f>'[1]June 2023'!P13</f>
        <v>5165.9112999999998</v>
      </c>
      <c r="K11" s="15">
        <f>'[1]July 2023'!P13</f>
        <v>6026.2191999999995</v>
      </c>
      <c r="L11" s="15">
        <f>'[1]August 2023'!P13</f>
        <v>5840.7853000000005</v>
      </c>
      <c r="M11" s="15">
        <f>'[1]September 2023'!P13</f>
        <v>5945.4848000000002</v>
      </c>
      <c r="N11" s="27">
        <f t="shared" si="0"/>
        <v>66246.323400000008</v>
      </c>
      <c r="O11" s="27">
        <f t="shared" si="1"/>
        <v>5520.5269500000004</v>
      </c>
      <c r="P11" s="28"/>
    </row>
    <row r="12" spans="1:16" x14ac:dyDescent="0.35">
      <c r="A12" s="29" t="s">
        <v>25</v>
      </c>
      <c r="B12" s="23">
        <f>IF(B11&gt;0.1,B11/31,"")</f>
        <v>179.09327741935485</v>
      </c>
      <c r="C12" s="23">
        <f>IF(C11&gt;0.1,C11/30,"")</f>
        <v>169.30947999999995</v>
      </c>
      <c r="D12" s="23">
        <f>IF(D11&gt;0.1,D11/31,"")</f>
        <v>188.19019354838713</v>
      </c>
      <c r="E12" s="23">
        <f>IF(E11&gt;0.1,E11/31,"")</f>
        <v>171.14374838709676</v>
      </c>
      <c r="F12" s="23">
        <f>IF(F11&gt;0.1,F11/28,"")</f>
        <v>177.75936785714288</v>
      </c>
      <c r="G12" s="23">
        <f>IF(G11&gt;0.1,G11/31,"")</f>
        <v>177.61448387096775</v>
      </c>
      <c r="H12" s="30">
        <f>IF(H11&gt;0.1,H11/30,"")</f>
        <v>184.79178999999996</v>
      </c>
      <c r="I12" s="25">
        <f>IF(I11&gt;0.1,I11/31,"")</f>
        <v>176.46224516129033</v>
      </c>
      <c r="J12" s="31">
        <f>IF(J11&gt;0.1,J11/30,"")</f>
        <v>172.19704333333331</v>
      </c>
      <c r="K12" s="23">
        <f>IF(K11&gt;0.1,K11/31,"")</f>
        <v>194.39416774193546</v>
      </c>
      <c r="L12" s="23">
        <f>IF(L11&gt;0.1,L11/31,"")</f>
        <v>188.41242903225807</v>
      </c>
      <c r="M12" s="23">
        <f>IF(M11&gt;0.1,M11/30,"")</f>
        <v>198.18282666666667</v>
      </c>
      <c r="N12" s="32">
        <f>AVERAGE(B12:M12)</f>
        <v>181.46258775153612</v>
      </c>
      <c r="O12" s="27"/>
      <c r="P12" s="2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Eyasu Yilma</dc:creator>
  <cp:lastModifiedBy>Eyasu Yilma</cp:lastModifiedBy>
  <dcterms:created xsi:type="dcterms:W3CDTF">2024-02-05T18:00:26Z</dcterms:created>
  <dcterms:modified xsi:type="dcterms:W3CDTF">2024-02-05T18:01:44Z</dcterms:modified>
</cp:coreProperties>
</file>