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yob.kinfe\Documents\UNA - MBA\6Summer 2020 (Jun 01 - July 27)\QM662-I03, Analytical Tools(Strategic Decision Making\Module 3 - General Quantitative Forecasting\"/>
    </mc:Choice>
  </mc:AlternateContent>
  <xr:revisionPtr revIDLastSave="0" documentId="13_ncr:40009_{68955D7E-D6EA-49C2-B522-A1233916413F}" xr6:coauthVersionLast="41" xr6:coauthVersionMax="41" xr10:uidLastSave="{00000000-0000-0000-0000-000000000000}"/>
  <bookViews>
    <workbookView xWindow="-110" yWindow="-110" windowWidth="19420" windowHeight="10420" activeTab="3"/>
  </bookViews>
  <sheets>
    <sheet name="ExpSmoothing" sheetId="1" r:id="rId1"/>
    <sheet name="Regression" sheetId="4" r:id="rId2"/>
    <sheet name="Trend+Seasonal" sheetId="2" r:id="rId3"/>
    <sheet name="Sheet3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6" i="1"/>
  <c r="P8" i="1"/>
  <c r="P9" i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7" i="1"/>
  <c r="B47" i="1"/>
  <c r="B48" i="1"/>
  <c r="B49" i="1"/>
  <c r="C49" i="1" s="1"/>
  <c r="D49" i="1" s="1"/>
  <c r="B50" i="1"/>
  <c r="B51" i="1" s="1"/>
  <c r="B46" i="1"/>
  <c r="C46" i="1" s="1"/>
  <c r="D46" i="1" s="1"/>
  <c r="C45" i="1"/>
  <c r="D45" i="1" s="1"/>
  <c r="B45" i="1"/>
  <c r="B26" i="1"/>
  <c r="B27" i="1" s="1"/>
  <c r="B7" i="1"/>
  <c r="C7" i="1" s="1"/>
  <c r="D7" i="1" s="1"/>
  <c r="C47" i="1"/>
  <c r="D47" i="1"/>
  <c r="C48" i="1"/>
  <c r="D48" i="1"/>
  <c r="B52" i="1" l="1"/>
  <c r="C51" i="1"/>
  <c r="D51" i="1" s="1"/>
  <c r="C27" i="1"/>
  <c r="D27" i="1" s="1"/>
  <c r="B28" i="1"/>
  <c r="C50" i="1"/>
  <c r="D50" i="1" s="1"/>
  <c r="C26" i="1"/>
  <c r="D26" i="1" s="1"/>
  <c r="B8" i="1"/>
  <c r="C8" i="1" l="1"/>
  <c r="D8" i="1" s="1"/>
  <c r="B9" i="1"/>
  <c r="C28" i="1"/>
  <c r="D28" i="1" s="1"/>
  <c r="B29" i="1"/>
  <c r="B53" i="1"/>
  <c r="C52" i="1"/>
  <c r="D52" i="1" s="1"/>
  <c r="C53" i="1" l="1"/>
  <c r="D53" i="1" s="1"/>
  <c r="B54" i="1"/>
  <c r="B30" i="1"/>
  <c r="C29" i="1"/>
  <c r="D29" i="1" s="1"/>
  <c r="C9" i="1"/>
  <c r="D9" i="1" s="1"/>
  <c r="B10" i="1"/>
  <c r="C30" i="1" l="1"/>
  <c r="D30" i="1" s="1"/>
  <c r="B31" i="1"/>
  <c r="C54" i="1"/>
  <c r="D54" i="1" s="1"/>
  <c r="B55" i="1"/>
  <c r="C10" i="1"/>
  <c r="D10" i="1" s="1"/>
  <c r="B11" i="1"/>
  <c r="C11" i="1" l="1"/>
  <c r="D11" i="1" s="1"/>
  <c r="B12" i="1"/>
  <c r="C55" i="1"/>
  <c r="D55" i="1" s="1"/>
  <c r="B56" i="1"/>
  <c r="C31" i="1"/>
  <c r="D31" i="1" s="1"/>
  <c r="B32" i="1"/>
  <c r="C56" i="1" l="1"/>
  <c r="D56" i="1" s="1"/>
  <c r="B57" i="1"/>
  <c r="B13" i="1"/>
  <c r="C12" i="1"/>
  <c r="D12" i="1" s="1"/>
  <c r="B33" i="1"/>
  <c r="C32" i="1"/>
  <c r="D32" i="1" s="1"/>
  <c r="C33" i="1" l="1"/>
  <c r="D33" i="1" s="1"/>
  <c r="B34" i="1"/>
  <c r="C13" i="1"/>
  <c r="D13" i="1" s="1"/>
  <c r="B14" i="1"/>
  <c r="C57" i="1"/>
  <c r="D57" i="1" s="1"/>
  <c r="B58" i="1"/>
  <c r="B59" i="1" l="1"/>
  <c r="C59" i="1" s="1"/>
  <c r="D59" i="1" s="1"/>
  <c r="C58" i="1"/>
  <c r="D58" i="1" s="1"/>
  <c r="B15" i="1"/>
  <c r="C14" i="1"/>
  <c r="D14" i="1" s="1"/>
  <c r="C34" i="1"/>
  <c r="D34" i="1" s="1"/>
  <c r="B35" i="1"/>
  <c r="B16" i="1" l="1"/>
  <c r="C15" i="1"/>
  <c r="D15" i="1" s="1"/>
  <c r="C35" i="1"/>
  <c r="D35" i="1" s="1"/>
  <c r="B36" i="1"/>
  <c r="B61" i="1"/>
  <c r="C36" i="1" l="1"/>
  <c r="D36" i="1" s="1"/>
  <c r="B37" i="1"/>
  <c r="B17" i="1"/>
  <c r="C16" i="1"/>
  <c r="D16" i="1" s="1"/>
  <c r="B18" i="1" l="1"/>
  <c r="C17" i="1"/>
  <c r="D17" i="1" s="1"/>
  <c r="C37" i="1"/>
  <c r="D37" i="1" s="1"/>
  <c r="B38" i="1"/>
  <c r="B39" i="1" l="1"/>
  <c r="C38" i="1"/>
  <c r="D38" i="1" s="1"/>
  <c r="C18" i="1"/>
  <c r="D18" i="1" s="1"/>
  <c r="B19" i="1"/>
  <c r="C19" i="1" l="1"/>
  <c r="D19" i="1" s="1"/>
  <c r="B20" i="1"/>
  <c r="C39" i="1"/>
  <c r="D39" i="1" s="1"/>
  <c r="B40" i="1"/>
  <c r="C40" i="1" s="1"/>
  <c r="D40" i="1" s="1"/>
  <c r="B42" i="1" s="1"/>
  <c r="C20" i="1" l="1"/>
  <c r="D20" i="1" s="1"/>
  <c r="B21" i="1"/>
  <c r="C21" i="1" s="1"/>
  <c r="D21" i="1" s="1"/>
  <c r="B23" i="1" s="1"/>
</calcChain>
</file>

<file path=xl/sharedStrings.xml><?xml version="1.0" encoding="utf-8"?>
<sst xmlns="http://schemas.openxmlformats.org/spreadsheetml/2006/main" count="79" uniqueCount="51">
  <si>
    <t>alpha = .1</t>
  </si>
  <si>
    <t>alpha = .2</t>
  </si>
  <si>
    <t>alpha = .3</t>
  </si>
  <si>
    <t>MSE =</t>
  </si>
  <si>
    <t>Sales</t>
  </si>
  <si>
    <t>Day</t>
  </si>
  <si>
    <t>M</t>
  </si>
  <si>
    <t>T</t>
  </si>
  <si>
    <t>W</t>
  </si>
  <si>
    <t>Th</t>
  </si>
  <si>
    <t>F</t>
  </si>
  <si>
    <t>Sa</t>
  </si>
  <si>
    <t>Su</t>
  </si>
  <si>
    <t>Time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</si>
  <si>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</si>
  <si>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</si>
  <si>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</si>
  <si>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</si>
  <si>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</si>
  <si>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</si>
  <si>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</si>
  <si>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</si>
  <si>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</si>
  <si>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</si>
  <si>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</si>
  <si>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</si>
  <si>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</si>
  <si>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</si>
  <si>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</si>
  <si>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</si>
  <si>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</si>
  <si>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</si>
  <si>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</si>
  <si>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</si>
  <si>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</si>
  <si>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</si>
  <si>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</si>
  <si>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</si>
  <si>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</si>
  <si>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</si>
  <si>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</si>
  <si>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</si>
  <si>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Forecast</t>
  </si>
  <si>
    <t>GDP</t>
  </si>
  <si>
    <t xml:space="preserve">In all cases, all the errors are positive &amp; even worse they are increasing as we go down. </t>
  </si>
  <si>
    <t>Exponential smoothing is not appropriate for data with a trend.</t>
  </si>
  <si>
    <t>In regression, the MSE is under ANOVA (cell for MS column &amp; Residual row)-Cell H16 in this case.</t>
  </si>
  <si>
    <t>Use of an appropriate model doesn't mean it will always give you a smaller MSE. It simply means that it is very likely it will.</t>
  </si>
  <si>
    <t>In this case, MSE of 7.339 is very small comared with those we found when doing "ExpSmoothing" on the data.</t>
  </si>
  <si>
    <t>Regression is the appropriate model, because the data has a trend.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</si>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</sst>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6" fillId="0" borderId="0" xfId="0" applyFont="1"/>
    <xf numFmtId="0" fontId="5" fillId="0" borderId="0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886838452352809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7665697244985"/>
          <c:y val="0.25882452062086636"/>
          <c:w val="0.51732159953449719"/>
          <c:h val="0.4352957846805479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ExpSmoothing!$A$6:$A$21</c:f>
              <c:numCache>
                <c:formatCode>General</c:formatCode>
                <c:ptCount val="16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65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77</c:v>
                </c:pt>
                <c:pt idx="8">
                  <c:v>82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101</c:v>
                </c:pt>
                <c:pt idx="14">
                  <c:v>102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7-43C6-91AE-D4CEA3138631}"/>
            </c:ext>
          </c:extLst>
        </c:ser>
        <c:ser>
          <c:idx val="1"/>
          <c:order val="1"/>
          <c:tx>
            <c:v>Forecast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ExpSmoothing!$B$6:$B$21</c:f>
              <c:numCache>
                <c:formatCode>General</c:formatCode>
                <c:ptCount val="16"/>
                <c:pt idx="0">
                  <c:v>#N/A</c:v>
                </c:pt>
                <c:pt idx="1">
                  <c:v>45</c:v>
                </c:pt>
                <c:pt idx="2">
                  <c:v>46.8</c:v>
                </c:pt>
                <c:pt idx="3">
                  <c:v>49.04</c:v>
                </c:pt>
                <c:pt idx="4">
                  <c:v>52.231999999999999</c:v>
                </c:pt>
                <c:pt idx="5">
                  <c:v>54.185600000000001</c:v>
                </c:pt>
                <c:pt idx="6">
                  <c:v>57.548480000000005</c:v>
                </c:pt>
                <c:pt idx="7">
                  <c:v>61.038784000000007</c:v>
                </c:pt>
                <c:pt idx="8">
                  <c:v>64.231027200000014</c:v>
                </c:pt>
                <c:pt idx="9">
                  <c:v>67.784821760000014</c:v>
                </c:pt>
                <c:pt idx="10">
                  <c:v>71.227857408000006</c:v>
                </c:pt>
                <c:pt idx="11">
                  <c:v>73.582285926400004</c:v>
                </c:pt>
                <c:pt idx="12">
                  <c:v>76.465828741120006</c:v>
                </c:pt>
                <c:pt idx="13">
                  <c:v>79.972662992896005</c:v>
                </c:pt>
                <c:pt idx="14">
                  <c:v>84.17813039431681</c:v>
                </c:pt>
                <c:pt idx="15">
                  <c:v>87.742504315453459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7-43C6-91AE-D4CEA313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2976"/>
        <c:axId val="1"/>
      </c:lineChart>
      <c:catAx>
        <c:axId val="147421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36027762118649714"/>
              <c:y val="0.831375842725541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392158509598064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12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49170926689513"/>
          <c:y val="0.39734587973643698"/>
          <c:w val="0.22805066047341613"/>
          <c:h val="0.18933931182071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886838452352809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7665697244985"/>
          <c:y val="0.26087006868760171"/>
          <c:w val="0.51732159953449719"/>
          <c:h val="0.4308308710143725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ExpSmoothing!$A$6:$A$21</c:f>
              <c:numCache>
                <c:formatCode>General</c:formatCode>
                <c:ptCount val="16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65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77</c:v>
                </c:pt>
                <c:pt idx="8">
                  <c:v>82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101</c:v>
                </c:pt>
                <c:pt idx="14">
                  <c:v>102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C-4DFC-AACC-0B3FE6E66667}"/>
            </c:ext>
          </c:extLst>
        </c:ser>
        <c:ser>
          <c:idx val="1"/>
          <c:order val="1"/>
          <c:tx>
            <c:v>Forecast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ExpSmoothing!$B$25:$B$40</c:f>
              <c:numCache>
                <c:formatCode>General</c:formatCode>
                <c:ptCount val="16"/>
                <c:pt idx="0">
                  <c:v>#N/A</c:v>
                </c:pt>
                <c:pt idx="1">
                  <c:v>45</c:v>
                </c:pt>
                <c:pt idx="2">
                  <c:v>45.9</c:v>
                </c:pt>
                <c:pt idx="3">
                  <c:v>47.11</c:v>
                </c:pt>
                <c:pt idx="4">
                  <c:v>48.899000000000001</c:v>
                </c:pt>
                <c:pt idx="5">
                  <c:v>50.209100000000007</c:v>
                </c:pt>
                <c:pt idx="6">
                  <c:v>52.288190000000007</c:v>
                </c:pt>
                <c:pt idx="7">
                  <c:v>54.559371000000006</c:v>
                </c:pt>
                <c:pt idx="8">
                  <c:v>56.803433900000009</c:v>
                </c:pt>
                <c:pt idx="9">
                  <c:v>59.323090510000014</c:v>
                </c:pt>
                <c:pt idx="10">
                  <c:v>61.890781459000017</c:v>
                </c:pt>
                <c:pt idx="11">
                  <c:v>64.001703313100023</c:v>
                </c:pt>
                <c:pt idx="12">
                  <c:v>66.401532981790027</c:v>
                </c:pt>
                <c:pt idx="13">
                  <c:v>69.161379683611031</c:v>
                </c:pt>
                <c:pt idx="14">
                  <c:v>72.345241715249927</c:v>
                </c:pt>
                <c:pt idx="15">
                  <c:v>75.310717543724934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C-4DFC-AACC-0B3FE6E6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00176"/>
        <c:axId val="1"/>
      </c:lineChart>
      <c:catAx>
        <c:axId val="14742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36027762118649714"/>
              <c:y val="0.830041185563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39130517776187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00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49170926689513"/>
          <c:y val="0.39786366047949911"/>
          <c:w val="0.22805066047341613"/>
          <c:h val="0.190867026311111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870377661125692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81524390381743"/>
          <c:y val="0.25384615384615383"/>
          <c:w val="0.51620487061647913"/>
          <c:h val="0.4461538461538461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ExpSmoothing!$A$6:$A$21</c:f>
              <c:numCache>
                <c:formatCode>General</c:formatCode>
                <c:ptCount val="16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65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77</c:v>
                </c:pt>
                <c:pt idx="8">
                  <c:v>82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101</c:v>
                </c:pt>
                <c:pt idx="14">
                  <c:v>102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12B-A967-1CF1565A2EE0}"/>
            </c:ext>
          </c:extLst>
        </c:ser>
        <c:ser>
          <c:idx val="1"/>
          <c:order val="1"/>
          <c:tx>
            <c:v>Forecast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ExpSmoothing!$B$44:$B$59</c:f>
              <c:numCache>
                <c:formatCode>General</c:formatCode>
                <c:ptCount val="16"/>
                <c:pt idx="0">
                  <c:v>#N/A</c:v>
                </c:pt>
                <c:pt idx="1">
                  <c:v>45</c:v>
                </c:pt>
                <c:pt idx="2">
                  <c:v>47.699999999999996</c:v>
                </c:pt>
                <c:pt idx="3">
                  <c:v>50.789999999999992</c:v>
                </c:pt>
                <c:pt idx="4">
                  <c:v>55.05299999999999</c:v>
                </c:pt>
                <c:pt idx="5">
                  <c:v>57.13709999999999</c:v>
                </c:pt>
                <c:pt idx="6">
                  <c:v>61.295969999999997</c:v>
                </c:pt>
                <c:pt idx="7">
                  <c:v>65.407178999999985</c:v>
                </c:pt>
                <c:pt idx="8">
                  <c:v>68.885025299999981</c:v>
                </c:pt>
                <c:pt idx="9">
                  <c:v>72.819517709999985</c:v>
                </c:pt>
                <c:pt idx="10">
                  <c:v>76.473662396999984</c:v>
                </c:pt>
                <c:pt idx="11">
                  <c:v>78.431563677899987</c:v>
                </c:pt>
                <c:pt idx="12">
                  <c:v>81.302094574529988</c:v>
                </c:pt>
                <c:pt idx="13">
                  <c:v>85.111466202170988</c:v>
                </c:pt>
                <c:pt idx="14">
                  <c:v>89.878026341519686</c:v>
                </c:pt>
                <c:pt idx="15">
                  <c:v>93.514618439063767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12B-A967-1CF1565A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04976"/>
        <c:axId val="1"/>
      </c:lineChart>
      <c:catAx>
        <c:axId val="147420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35879702537182856"/>
              <c:y val="0.83461538461538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7037037037037035E-2"/>
              <c:y val="0.39615384615384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20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156773868339011"/>
          <c:y val="0.40315579030254067"/>
          <c:w val="0.22840251606805284"/>
          <c:h val="0.18587052669792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ExpSmoothing!$N$6:$N$21</c:f>
              <c:numCache>
                <c:formatCode>General</c:formatCode>
                <c:ptCount val="16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65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77</c:v>
                </c:pt>
                <c:pt idx="8">
                  <c:v>82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101</c:v>
                </c:pt>
                <c:pt idx="14">
                  <c:v>102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E-4449-B66C-AA617B9C398F}"/>
            </c:ext>
          </c:extLst>
        </c:ser>
        <c:ser>
          <c:idx val="1"/>
          <c:order val="1"/>
          <c:tx>
            <c:v>Forecast</c:v>
          </c:tx>
          <c:val>
            <c:numRef>
              <c:f>ExpSmoothing!$P$6:$P$21</c:f>
              <c:numCache>
                <c:formatCode>General</c:formatCode>
                <c:ptCount val="16"/>
                <c:pt idx="0">
                  <c:v>#N/A</c:v>
                </c:pt>
                <c:pt idx="1">
                  <c:v>45</c:v>
                </c:pt>
                <c:pt idx="2">
                  <c:v>46.8</c:v>
                </c:pt>
                <c:pt idx="3">
                  <c:v>49.04</c:v>
                </c:pt>
                <c:pt idx="4">
                  <c:v>52.231999999999999</c:v>
                </c:pt>
                <c:pt idx="5">
                  <c:v>54.185600000000001</c:v>
                </c:pt>
                <c:pt idx="6">
                  <c:v>57.548480000000005</c:v>
                </c:pt>
                <c:pt idx="7">
                  <c:v>61.038784000000007</c:v>
                </c:pt>
                <c:pt idx="8">
                  <c:v>64.231027200000014</c:v>
                </c:pt>
                <c:pt idx="9">
                  <c:v>67.784821760000014</c:v>
                </c:pt>
                <c:pt idx="10">
                  <c:v>71.227857408000006</c:v>
                </c:pt>
                <c:pt idx="11">
                  <c:v>73.582285926400004</c:v>
                </c:pt>
                <c:pt idx="12">
                  <c:v>76.465828741120006</c:v>
                </c:pt>
                <c:pt idx="13">
                  <c:v>79.972662992896005</c:v>
                </c:pt>
                <c:pt idx="14">
                  <c:v>84.17813039431681</c:v>
                </c:pt>
                <c:pt idx="15">
                  <c:v>87.742504315453459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E-4449-B66C-AA617B9C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585936"/>
        <c:axId val="1359735584"/>
      </c:lineChart>
      <c:catAx>
        <c:axId val="163258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735584"/>
        <c:crosses val="autoZero"/>
        <c:auto val="1"/>
        <c:lblAlgn val="ctr"/>
        <c:lblOffset val="100"/>
        <c:noMultiLvlLbl val="0"/>
      </c:catAx>
      <c:valAx>
        <c:axId val="135973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585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Regression!$B$8:$B$23</c:f>
              <c:numCache>
                <c:formatCode>General</c:formatCode>
                <c:ptCount val="16"/>
                <c:pt idx="0">
                  <c:v>45</c:v>
                </c:pt>
                <c:pt idx="1">
                  <c:v>54</c:v>
                </c:pt>
                <c:pt idx="2">
                  <c:v>58</c:v>
                </c:pt>
                <c:pt idx="3">
                  <c:v>65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77</c:v>
                </c:pt>
                <c:pt idx="8">
                  <c:v>82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101</c:v>
                </c:pt>
                <c:pt idx="14">
                  <c:v>102</c:v>
                </c:pt>
                <c:pt idx="15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E-4820-85E8-4B050E534E8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Regression!$F$31:$F$46</c:f>
              <c:numCache>
                <c:formatCode>General</c:formatCode>
                <c:ptCount val="16"/>
                <c:pt idx="0">
                  <c:v>49.875</c:v>
                </c:pt>
                <c:pt idx="1">
                  <c:v>53.625</c:v>
                </c:pt>
                <c:pt idx="2">
                  <c:v>57.375</c:v>
                </c:pt>
                <c:pt idx="3">
                  <c:v>61.125</c:v>
                </c:pt>
                <c:pt idx="4">
                  <c:v>64.875</c:v>
                </c:pt>
                <c:pt idx="5">
                  <c:v>68.625</c:v>
                </c:pt>
                <c:pt idx="6">
                  <c:v>72.375</c:v>
                </c:pt>
                <c:pt idx="7">
                  <c:v>76.125</c:v>
                </c:pt>
                <c:pt idx="8">
                  <c:v>79.875</c:v>
                </c:pt>
                <c:pt idx="9">
                  <c:v>83.625</c:v>
                </c:pt>
                <c:pt idx="10">
                  <c:v>87.375</c:v>
                </c:pt>
                <c:pt idx="11">
                  <c:v>91.125</c:v>
                </c:pt>
                <c:pt idx="12">
                  <c:v>94.875</c:v>
                </c:pt>
                <c:pt idx="13">
                  <c:v>98.625</c:v>
                </c:pt>
                <c:pt idx="14">
                  <c:v>102.375</c:v>
                </c:pt>
                <c:pt idx="15">
                  <c:v>106.125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E-4820-85E8-4B050E53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06832"/>
        <c:axId val="1"/>
      </c:scatterChart>
      <c:valAx>
        <c:axId val="14993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930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75855968384615"/>
          <c:y val="0.50081348742981102"/>
          <c:w val="0.15594547682659374"/>
          <c:h val="0.113241266265976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Casselini Creations Sales</a:t>
            </a:r>
          </a:p>
        </c:rich>
      </c:tx>
      <c:layout>
        <c:manualLayout>
          <c:xMode val="edge"/>
          <c:yMode val="edge"/>
          <c:x val="0.22826080403315921"/>
          <c:y val="3.92158076310330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67391304347827"/>
          <c:y val="0.25490293697509564"/>
          <c:w val="0.72282608695652173"/>
          <c:h val="0.474511621138254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'Trend+Seasonal'!$B$1</c:f>
              <c:strCache>
                <c:ptCount val="1"/>
                <c:pt idx="0">
                  <c:v>Sales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strRef>
              <c:f>'Trend+Seasonal'!$A$2:$A$29</c:f>
              <c:strCache>
                <c:ptCount val="28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Th</c:v>
                </c:pt>
                <c:pt idx="4">
                  <c:v>F</c:v>
                </c:pt>
                <c:pt idx="5">
                  <c:v>Sa</c:v>
                </c:pt>
                <c:pt idx="6">
                  <c:v>Su</c:v>
                </c:pt>
                <c:pt idx="7">
                  <c:v>M</c:v>
                </c:pt>
                <c:pt idx="8">
                  <c:v>T</c:v>
                </c:pt>
                <c:pt idx="9">
                  <c:v>W</c:v>
                </c:pt>
                <c:pt idx="10">
                  <c:v>Th</c:v>
                </c:pt>
                <c:pt idx="11">
                  <c:v>F</c:v>
                </c:pt>
                <c:pt idx="12">
                  <c:v>Sa</c:v>
                </c:pt>
                <c:pt idx="13">
                  <c:v>Su</c:v>
                </c:pt>
                <c:pt idx="14">
                  <c:v>M</c:v>
                </c:pt>
                <c:pt idx="15">
                  <c:v>T</c:v>
                </c:pt>
                <c:pt idx="16">
                  <c:v>W</c:v>
                </c:pt>
                <c:pt idx="17">
                  <c:v>Th</c:v>
                </c:pt>
                <c:pt idx="18">
                  <c:v>F</c:v>
                </c:pt>
                <c:pt idx="19">
                  <c:v>Sa</c:v>
                </c:pt>
                <c:pt idx="20">
                  <c:v>Su</c:v>
                </c:pt>
                <c:pt idx="21">
                  <c:v>M</c:v>
                </c:pt>
                <c:pt idx="22">
                  <c:v>T</c:v>
                </c:pt>
                <c:pt idx="23">
                  <c:v>W</c:v>
                </c:pt>
                <c:pt idx="24">
                  <c:v>Th</c:v>
                </c:pt>
                <c:pt idx="25">
                  <c:v>F</c:v>
                </c:pt>
                <c:pt idx="26">
                  <c:v>Sa</c:v>
                </c:pt>
                <c:pt idx="27">
                  <c:v>Su</c:v>
                </c:pt>
              </c:strCache>
            </c:strRef>
          </c:xVal>
          <c:yVal>
            <c:numRef>
              <c:f>'Trend+Seasonal'!$B$2:$B$29</c:f>
              <c:numCache>
                <c:formatCode>General</c:formatCode>
                <c:ptCount val="28"/>
                <c:pt idx="0">
                  <c:v>3580</c:v>
                </c:pt>
                <c:pt idx="1">
                  <c:v>3110</c:v>
                </c:pt>
                <c:pt idx="2">
                  <c:v>3340</c:v>
                </c:pt>
                <c:pt idx="3">
                  <c:v>3770</c:v>
                </c:pt>
                <c:pt idx="4">
                  <c:v>4140</c:v>
                </c:pt>
                <c:pt idx="5">
                  <c:v>4890</c:v>
                </c:pt>
                <c:pt idx="6">
                  <c:v>3950</c:v>
                </c:pt>
                <c:pt idx="7">
                  <c:v>3650</c:v>
                </c:pt>
                <c:pt idx="8">
                  <c:v>3210</c:v>
                </c:pt>
                <c:pt idx="9">
                  <c:v>3520</c:v>
                </c:pt>
                <c:pt idx="10">
                  <c:v>3810</c:v>
                </c:pt>
                <c:pt idx="11">
                  <c:v>4220</c:v>
                </c:pt>
                <c:pt idx="12">
                  <c:v>5030</c:v>
                </c:pt>
                <c:pt idx="13">
                  <c:v>4330</c:v>
                </c:pt>
                <c:pt idx="14">
                  <c:v>3670</c:v>
                </c:pt>
                <c:pt idx="15">
                  <c:v>3190</c:v>
                </c:pt>
                <c:pt idx="16">
                  <c:v>3680</c:v>
                </c:pt>
                <c:pt idx="17">
                  <c:v>3800</c:v>
                </c:pt>
                <c:pt idx="18">
                  <c:v>4410</c:v>
                </c:pt>
                <c:pt idx="19">
                  <c:v>5150</c:v>
                </c:pt>
                <c:pt idx="20">
                  <c:v>4280</c:v>
                </c:pt>
                <c:pt idx="21">
                  <c:v>3690</c:v>
                </c:pt>
                <c:pt idx="22">
                  <c:v>3320</c:v>
                </c:pt>
                <c:pt idx="23">
                  <c:v>3660</c:v>
                </c:pt>
                <c:pt idx="24">
                  <c:v>3940</c:v>
                </c:pt>
                <c:pt idx="25">
                  <c:v>4490</c:v>
                </c:pt>
                <c:pt idx="26">
                  <c:v>5220</c:v>
                </c:pt>
                <c:pt idx="27">
                  <c:v>4350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4-4878-A6D1-D8736C78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32672"/>
        <c:axId val="1"/>
      </c:scatterChart>
      <c:valAx>
        <c:axId val="15028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3804339804059143"/>
              <c:y val="0.8509837362032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(in Euros)</a:t>
                </a:r>
              </a:p>
            </c:rich>
          </c:tx>
          <c:layout>
            <c:manualLayout>
              <c:xMode val="edge"/>
              <c:yMode val="edge"/>
              <c:x val="4.3478287986278938E-2"/>
              <c:y val="0.29019725154443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832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'Trend+Seasonal'!$A$2:$A$29</c:f>
              <c:strCache>
                <c:ptCount val="28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Th</c:v>
                </c:pt>
                <c:pt idx="4">
                  <c:v>F</c:v>
                </c:pt>
                <c:pt idx="5">
                  <c:v>Sa</c:v>
                </c:pt>
                <c:pt idx="6">
                  <c:v>Su</c:v>
                </c:pt>
                <c:pt idx="7">
                  <c:v>M</c:v>
                </c:pt>
                <c:pt idx="8">
                  <c:v>T</c:v>
                </c:pt>
                <c:pt idx="9">
                  <c:v>W</c:v>
                </c:pt>
                <c:pt idx="10">
                  <c:v>Th</c:v>
                </c:pt>
                <c:pt idx="11">
                  <c:v>F</c:v>
                </c:pt>
                <c:pt idx="12">
                  <c:v>Sa</c:v>
                </c:pt>
                <c:pt idx="13">
                  <c:v>Su</c:v>
                </c:pt>
                <c:pt idx="14">
                  <c:v>M</c:v>
                </c:pt>
                <c:pt idx="15">
                  <c:v>T</c:v>
                </c:pt>
                <c:pt idx="16">
                  <c:v>W</c:v>
                </c:pt>
                <c:pt idx="17">
                  <c:v>Th</c:v>
                </c:pt>
                <c:pt idx="18">
                  <c:v>F</c:v>
                </c:pt>
                <c:pt idx="19">
                  <c:v>Sa</c:v>
                </c:pt>
                <c:pt idx="20">
                  <c:v>Su</c:v>
                </c:pt>
                <c:pt idx="21">
                  <c:v>M</c:v>
                </c:pt>
                <c:pt idx="22">
                  <c:v>T</c:v>
                </c:pt>
                <c:pt idx="23">
                  <c:v>W</c:v>
                </c:pt>
                <c:pt idx="24">
                  <c:v>Th</c:v>
                </c:pt>
                <c:pt idx="25">
                  <c:v>F</c:v>
                </c:pt>
                <c:pt idx="26">
                  <c:v>Sa</c:v>
                </c:pt>
                <c:pt idx="27">
                  <c:v>Su</c:v>
                </c:pt>
              </c:strCache>
            </c:strRef>
          </c:xVal>
          <c:yVal>
            <c:numRef>
              <c:f>'Trend+Seasonal'!$B$2:$B$29</c:f>
              <c:numCache>
                <c:formatCode>General</c:formatCode>
                <c:ptCount val="28"/>
                <c:pt idx="0">
                  <c:v>3580</c:v>
                </c:pt>
                <c:pt idx="1">
                  <c:v>3110</c:v>
                </c:pt>
                <c:pt idx="2">
                  <c:v>3340</c:v>
                </c:pt>
                <c:pt idx="3">
                  <c:v>3770</c:v>
                </c:pt>
                <c:pt idx="4">
                  <c:v>4140</c:v>
                </c:pt>
                <c:pt idx="5">
                  <c:v>4890</c:v>
                </c:pt>
                <c:pt idx="6">
                  <c:v>3950</c:v>
                </c:pt>
                <c:pt idx="7">
                  <c:v>3650</c:v>
                </c:pt>
                <c:pt idx="8">
                  <c:v>3210</c:v>
                </c:pt>
                <c:pt idx="9">
                  <c:v>3520</c:v>
                </c:pt>
                <c:pt idx="10">
                  <c:v>3810</c:v>
                </c:pt>
                <c:pt idx="11">
                  <c:v>4220</c:v>
                </c:pt>
                <c:pt idx="12">
                  <c:v>5030</c:v>
                </c:pt>
                <c:pt idx="13">
                  <c:v>4330</c:v>
                </c:pt>
                <c:pt idx="14">
                  <c:v>3670</c:v>
                </c:pt>
                <c:pt idx="15">
                  <c:v>3190</c:v>
                </c:pt>
                <c:pt idx="16">
                  <c:v>3680</c:v>
                </c:pt>
                <c:pt idx="17">
                  <c:v>3800</c:v>
                </c:pt>
                <c:pt idx="18">
                  <c:v>4410</c:v>
                </c:pt>
                <c:pt idx="19">
                  <c:v>5150</c:v>
                </c:pt>
                <c:pt idx="20">
                  <c:v>4280</c:v>
                </c:pt>
                <c:pt idx="21">
                  <c:v>3690</c:v>
                </c:pt>
                <c:pt idx="22">
                  <c:v>3320</c:v>
                </c:pt>
                <c:pt idx="23">
                  <c:v>3660</c:v>
                </c:pt>
                <c:pt idx="24">
                  <c:v>3940</c:v>
                </c:pt>
                <c:pt idx="25">
                  <c:v>4490</c:v>
                </c:pt>
                <c:pt idx="26">
                  <c:v>5220</c:v>
                </c:pt>
                <c:pt idx="27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3-4603-B406-754011A5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25600"/>
        <c:axId val="1382651488"/>
      </c:scatterChart>
      <c:valAx>
        <c:axId val="16655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'Trend+Seasonal'!$A$1</c:f>
              <c:strCache>
                <c:ptCount val="1"/>
                <c:pt idx="0">
                  <c:v>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1488"/>
        <c:crosses val="autoZero"/>
        <c:crossBetween val="midCat"/>
      </c:valAx>
      <c:valAx>
        <c:axId val="13826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'Trend+Seasonal'!$B$1</c:f>
              <c:strCache>
                <c:ptCount val="1"/>
                <c:pt idx="0">
                  <c:v>Sales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Sheet3!$B$2:$B$15</c:f>
              <c:numCache>
                <c:formatCode>General</c:formatCode>
                <c:ptCount val="14"/>
                <c:pt idx="0">
                  <c:v>1.3</c:v>
                </c:pt>
                <c:pt idx="1">
                  <c:v>1.4</c:v>
                </c:pt>
                <c:pt idx="2">
                  <c:v>1.44</c:v>
                </c:pt>
                <c:pt idx="3">
                  <c:v>1.51</c:v>
                </c:pt>
                <c:pt idx="4">
                  <c:v>1.53</c:v>
                </c:pt>
                <c:pt idx="5">
                  <c:v>1.56</c:v>
                </c:pt>
                <c:pt idx="6">
                  <c:v>1.55</c:v>
                </c:pt>
                <c:pt idx="7">
                  <c:v>1.57</c:v>
                </c:pt>
                <c:pt idx="8">
                  <c:v>1.59</c:v>
                </c:pt>
                <c:pt idx="9">
                  <c:v>1.62</c:v>
                </c:pt>
                <c:pt idx="10">
                  <c:v>1.6</c:v>
                </c:pt>
                <c:pt idx="11">
                  <c:v>1.65</c:v>
                </c:pt>
                <c:pt idx="12">
                  <c:v>1.66</c:v>
                </c:pt>
                <c:pt idx="13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66C-9D14-D6C77D2B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07776"/>
        <c:axId val="1"/>
      </c:lineChart>
      <c:catAx>
        <c:axId val="147420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(in $Trillions)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0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Sheet3!$B$2:$B$15</c:f>
              <c:numCache>
                <c:formatCode>General</c:formatCode>
                <c:ptCount val="14"/>
                <c:pt idx="0">
                  <c:v>1.3</c:v>
                </c:pt>
                <c:pt idx="1">
                  <c:v>1.4</c:v>
                </c:pt>
                <c:pt idx="2">
                  <c:v>1.44</c:v>
                </c:pt>
                <c:pt idx="3">
                  <c:v>1.51</c:v>
                </c:pt>
                <c:pt idx="4">
                  <c:v>1.53</c:v>
                </c:pt>
                <c:pt idx="5">
                  <c:v>1.56</c:v>
                </c:pt>
                <c:pt idx="6">
                  <c:v>1.55</c:v>
                </c:pt>
                <c:pt idx="7">
                  <c:v>1.57</c:v>
                </c:pt>
                <c:pt idx="8">
                  <c:v>1.59</c:v>
                </c:pt>
                <c:pt idx="9">
                  <c:v>1.62</c:v>
                </c:pt>
                <c:pt idx="10">
                  <c:v>1.6</c:v>
                </c:pt>
                <c:pt idx="11">
                  <c:v>1.65</c:v>
                </c:pt>
                <c:pt idx="12">
                  <c:v>1.66</c:v>
                </c:pt>
                <c:pt idx="13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002-84CC-DF69A04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61200"/>
        <c:axId val="1668140512"/>
      </c:scatterChart>
      <c:valAx>
        <c:axId val="16655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40512"/>
        <c:crosses val="autoZero"/>
        <c:crossBetween val="midCat"/>
      </c:valAx>
      <c:valAx>
        <c:axId val="1668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Sheet3!$B$1</c:f>
              <c:strCache>
                <c:ptCount val="1"/>
                <c:pt idx="0">
                  <c:v>GDP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5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1035" name="Chart 2">
          <a:extLst>
            <a:ext uri="{FF2B5EF4-FFF2-40B4-BE49-F238E27FC236}">
              <a16:creationId xmlns:a16="http://schemas.microsoft.com/office/drawing/2014/main" id="{79E059FC-5F27-4D72-A4AD-52D89442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24</xdr:row>
      <xdr:rowOff>0</xdr:rowOff>
    </xdr:from>
    <xdr:to>
      <xdr:col>11</xdr:col>
      <xdr:colOff>0</xdr:colOff>
      <xdr:row>38</xdr:row>
      <xdr:rowOff>139700</xdr:rowOff>
    </xdr:to>
    <xdr:graphicFrame macro="">
      <xdr:nvGraphicFramePr>
        <xdr:cNvPr id="1036" name="Chart 3">
          <a:extLst>
            <a:ext uri="{FF2B5EF4-FFF2-40B4-BE49-F238E27FC236}">
              <a16:creationId xmlns:a16="http://schemas.microsoft.com/office/drawing/2014/main" id="{8FBC798A-8C8F-4B48-AF29-117AFAB25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43</xdr:row>
      <xdr:rowOff>0</xdr:rowOff>
    </xdr:from>
    <xdr:to>
      <xdr:col>11</xdr:col>
      <xdr:colOff>0</xdr:colOff>
      <xdr:row>58</xdr:row>
      <xdr:rowOff>44450</xdr:rowOff>
    </xdr:to>
    <xdr:graphicFrame macro="">
      <xdr:nvGraphicFramePr>
        <xdr:cNvPr id="1037" name="Chart 4">
          <a:extLst>
            <a:ext uri="{FF2B5EF4-FFF2-40B4-BE49-F238E27FC236}">
              <a16:creationId xmlns:a16="http://schemas.microsoft.com/office/drawing/2014/main" id="{D97863E3-1326-4DFA-8147-5B25E837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133350</xdr:colOff>
      <xdr:row>4</xdr:row>
      <xdr:rowOff>146050</xdr:rowOff>
    </xdr:from>
    <xdr:to>
      <xdr:col>26</xdr:col>
      <xdr:colOff>565150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B72EE-719F-4B45-A5DD-F337839A3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6</xdr:row>
      <xdr:rowOff>152400</xdr:rowOff>
    </xdr:from>
    <xdr:to>
      <xdr:col>21</xdr:col>
      <xdr:colOff>495300</xdr:colOff>
      <xdr:row>31</xdr:row>
      <xdr:rowOff>95250</xdr:rowOff>
    </xdr:to>
    <xdr:graphicFrame macro="">
      <xdr:nvGraphicFramePr>
        <xdr:cNvPr id="7171" name="Chart 1">
          <a:extLst>
            <a:ext uri="{FF2B5EF4-FFF2-40B4-BE49-F238E27FC236}">
              <a16:creationId xmlns:a16="http://schemas.microsoft.com/office/drawing/2014/main" id="{2E937BAE-43C8-4D9A-A547-52B0C3AD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19050</xdr:rowOff>
    </xdr:from>
    <xdr:to>
      <xdr:col>10</xdr:col>
      <xdr:colOff>546100</xdr:colOff>
      <xdr:row>27</xdr:row>
      <xdr:rowOff>6350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2791D4DA-C8C7-4644-ABA0-64CCE6DC4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142595</xdr:colOff>
      <xdr:row>0</xdr:row>
      <xdr:rowOff>111404</xdr:rowOff>
    </xdr:from>
    <xdr:to>
      <xdr:col>24</xdr:col>
      <xdr:colOff>334210</xdr:colOff>
      <xdr:row>31</xdr:row>
      <xdr:rowOff>84890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6D23E-D805-489C-9E7E-D6C27866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14</xdr:row>
      <xdr:rowOff>63500</xdr:rowOff>
    </xdr:from>
    <xdr:to>
      <xdr:col>19</xdr:col>
      <xdr:colOff>355600</xdr:colOff>
      <xdr:row>32</xdr:row>
      <xdr:rowOff>139700</xdr:rowOff>
    </xdr:to>
    <xdr:graphicFrame macro="">
      <xdr:nvGraphicFramePr>
        <xdr:cNvPr id="13314" name="Chart 1">
          <a:extLst>
            <a:ext uri="{FF2B5EF4-FFF2-40B4-BE49-F238E27FC236}">
              <a16:creationId xmlns:a16="http://schemas.microsoft.com/office/drawing/2014/main" id="{1B4EF77E-BF3D-4E85-80AD-24071415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2</xdr:row>
      <xdr:rowOff>12700</xdr:rowOff>
    </xdr:from>
    <xdr:to>
      <xdr:col>10</xdr:col>
      <xdr:colOff>460375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E7F83-6047-43CB-9E29-BFA9336D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workbookViewId="0">
      <selection activeCell="A2" sqref="A2:A3"/>
    </sheetView>
  </sheetViews>
  <sheetFormatPr defaultRowHeight="12.5" x14ac:dyDescent="0.25"/>
  <sheetData>
    <row r="2" spans="1:18" ht="13" x14ac:dyDescent="0.3">
      <c r="A2" s="7" t="s">
        <v>44</v>
      </c>
    </row>
    <row r="3" spans="1:18" ht="13" x14ac:dyDescent="0.3">
      <c r="A3" s="7" t="s">
        <v>45</v>
      </c>
    </row>
    <row r="5" spans="1:18" x14ac:dyDescent="0.25">
      <c r="A5" t="s">
        <v>1</v>
      </c>
      <c r="B5" s="6" t="s">
        <v>42</v>
      </c>
      <c r="N5" t="s">
        <v>1</v>
      </c>
      <c r="O5" s="6"/>
    </row>
    <row r="6" spans="1:18" x14ac:dyDescent="0.25">
      <c r="A6">
        <v>45</v>
      </c>
      <c r="B6" t="e">
        <v>#N/A</v>
      </c>
      <c r="N6">
        <v>45</v>
      </c>
      <c r="P6" t="e">
        <v>#N/A</v>
      </c>
      <c r="Q6" t="e">
        <f>N6-P6</f>
        <v>#N/A</v>
      </c>
      <c r="R6" t="e">
        <f>Q6^2</f>
        <v>#N/A</v>
      </c>
    </row>
    <row r="7" spans="1:18" x14ac:dyDescent="0.25">
      <c r="A7">
        <v>54</v>
      </c>
      <c r="B7">
        <f>A6</f>
        <v>45</v>
      </c>
      <c r="C7">
        <f>A7-B7</f>
        <v>9</v>
      </c>
      <c r="D7">
        <f>C7^2</f>
        <v>81</v>
      </c>
      <c r="N7">
        <v>54</v>
      </c>
      <c r="P7">
        <f>N6</f>
        <v>45</v>
      </c>
      <c r="Q7">
        <f t="shared" ref="Q7:Q21" si="0">N7-P7</f>
        <v>9</v>
      </c>
      <c r="R7">
        <f t="shared" ref="R7:R21" si="1">Q7^2</f>
        <v>81</v>
      </c>
    </row>
    <row r="8" spans="1:18" x14ac:dyDescent="0.25">
      <c r="A8">
        <v>58</v>
      </c>
      <c r="B8">
        <f>0.2*A7+0.8*B7</f>
        <v>46.8</v>
      </c>
      <c r="C8">
        <f t="shared" ref="C8:C21" si="2">A8-B8</f>
        <v>11.200000000000003</v>
      </c>
      <c r="D8">
        <f t="shared" ref="D8:D59" si="3">C8^2</f>
        <v>125.44000000000007</v>
      </c>
      <c r="N8">
        <v>58</v>
      </c>
      <c r="P8">
        <f t="shared" ref="P8:P21" si="4">0.2*N7+0.8*P7</f>
        <v>46.8</v>
      </c>
      <c r="Q8">
        <f t="shared" si="0"/>
        <v>11.200000000000003</v>
      </c>
      <c r="R8">
        <f t="shared" si="1"/>
        <v>125.44000000000007</v>
      </c>
    </row>
    <row r="9" spans="1:18" x14ac:dyDescent="0.25">
      <c r="A9">
        <v>65</v>
      </c>
      <c r="B9">
        <f t="shared" ref="B9:B21" si="5">0.2*A8+0.8*B8</f>
        <v>49.04</v>
      </c>
      <c r="C9">
        <f t="shared" si="2"/>
        <v>15.96</v>
      </c>
      <c r="D9">
        <f t="shared" si="3"/>
        <v>254.72160000000002</v>
      </c>
      <c r="N9">
        <v>65</v>
      </c>
      <c r="P9">
        <f t="shared" si="4"/>
        <v>49.04</v>
      </c>
      <c r="Q9">
        <f t="shared" si="0"/>
        <v>15.96</v>
      </c>
      <c r="R9">
        <f t="shared" si="1"/>
        <v>254.72160000000002</v>
      </c>
    </row>
    <row r="10" spans="1:18" x14ac:dyDescent="0.25">
      <c r="A10">
        <v>62</v>
      </c>
      <c r="B10">
        <f t="shared" si="5"/>
        <v>52.231999999999999</v>
      </c>
      <c r="C10">
        <f t="shared" si="2"/>
        <v>9.7680000000000007</v>
      </c>
      <c r="D10">
        <f t="shared" si="3"/>
        <v>95.41382400000002</v>
      </c>
      <c r="N10">
        <v>62</v>
      </c>
      <c r="P10">
        <f t="shared" si="4"/>
        <v>52.231999999999999</v>
      </c>
      <c r="Q10">
        <f t="shared" si="0"/>
        <v>9.7680000000000007</v>
      </c>
      <c r="R10">
        <f t="shared" si="1"/>
        <v>95.41382400000002</v>
      </c>
    </row>
    <row r="11" spans="1:18" x14ac:dyDescent="0.25">
      <c r="A11">
        <v>71</v>
      </c>
      <c r="B11">
        <f t="shared" si="5"/>
        <v>54.185600000000001</v>
      </c>
      <c r="C11">
        <f t="shared" si="2"/>
        <v>16.814399999999999</v>
      </c>
      <c r="D11">
        <f t="shared" si="3"/>
        <v>282.72404735999999</v>
      </c>
      <c r="N11">
        <v>71</v>
      </c>
      <c r="P11">
        <f t="shared" si="4"/>
        <v>54.185600000000001</v>
      </c>
      <c r="Q11">
        <f t="shared" si="0"/>
        <v>16.814399999999999</v>
      </c>
      <c r="R11">
        <f t="shared" si="1"/>
        <v>282.72404735999999</v>
      </c>
    </row>
    <row r="12" spans="1:18" x14ac:dyDescent="0.25">
      <c r="A12">
        <v>75</v>
      </c>
      <c r="B12">
        <f t="shared" si="5"/>
        <v>57.548480000000005</v>
      </c>
      <c r="C12">
        <f t="shared" si="2"/>
        <v>17.451519999999995</v>
      </c>
      <c r="D12">
        <f t="shared" si="3"/>
        <v>304.55555031039984</v>
      </c>
      <c r="N12">
        <v>75</v>
      </c>
      <c r="P12">
        <f t="shared" si="4"/>
        <v>57.548480000000005</v>
      </c>
      <c r="Q12">
        <f t="shared" si="0"/>
        <v>17.451519999999995</v>
      </c>
      <c r="R12">
        <f t="shared" si="1"/>
        <v>304.55555031039984</v>
      </c>
    </row>
    <row r="13" spans="1:18" x14ac:dyDescent="0.25">
      <c r="A13">
        <v>77</v>
      </c>
      <c r="B13">
        <f t="shared" si="5"/>
        <v>61.038784000000007</v>
      </c>
      <c r="C13">
        <f t="shared" si="2"/>
        <v>15.961215999999993</v>
      </c>
      <c r="D13">
        <f t="shared" si="3"/>
        <v>254.76041619865578</v>
      </c>
      <c r="N13">
        <v>77</v>
      </c>
      <c r="P13">
        <f t="shared" si="4"/>
        <v>61.038784000000007</v>
      </c>
      <c r="Q13">
        <f t="shared" si="0"/>
        <v>15.961215999999993</v>
      </c>
      <c r="R13">
        <f t="shared" si="1"/>
        <v>254.76041619865578</v>
      </c>
    </row>
    <row r="14" spans="1:18" x14ac:dyDescent="0.25">
      <c r="A14">
        <v>82</v>
      </c>
      <c r="B14">
        <f t="shared" si="5"/>
        <v>64.231027200000014</v>
      </c>
      <c r="C14">
        <f t="shared" si="2"/>
        <v>17.768972799999986</v>
      </c>
      <c r="D14">
        <f t="shared" si="3"/>
        <v>315.73639436713933</v>
      </c>
      <c r="N14">
        <v>82</v>
      </c>
      <c r="P14">
        <f t="shared" si="4"/>
        <v>64.231027200000014</v>
      </c>
      <c r="Q14">
        <f t="shared" si="0"/>
        <v>17.768972799999986</v>
      </c>
      <c r="R14">
        <f t="shared" si="1"/>
        <v>315.73639436713933</v>
      </c>
    </row>
    <row r="15" spans="1:18" x14ac:dyDescent="0.25">
      <c r="A15">
        <v>85</v>
      </c>
      <c r="B15">
        <f t="shared" si="5"/>
        <v>67.784821760000014</v>
      </c>
      <c r="C15">
        <f t="shared" si="2"/>
        <v>17.215178239999986</v>
      </c>
      <c r="D15">
        <f t="shared" si="3"/>
        <v>296.36236183496902</v>
      </c>
      <c r="N15">
        <v>85</v>
      </c>
      <c r="P15">
        <f t="shared" si="4"/>
        <v>67.784821760000014</v>
      </c>
      <c r="Q15">
        <f t="shared" si="0"/>
        <v>17.215178239999986</v>
      </c>
      <c r="R15">
        <f t="shared" si="1"/>
        <v>296.36236183496902</v>
      </c>
    </row>
    <row r="16" spans="1:18" x14ac:dyDescent="0.25">
      <c r="A16">
        <v>83</v>
      </c>
      <c r="B16">
        <f t="shared" si="5"/>
        <v>71.227857408000006</v>
      </c>
      <c r="C16">
        <f t="shared" si="2"/>
        <v>11.772142591999994</v>
      </c>
      <c r="D16">
        <f t="shared" si="3"/>
        <v>138.58334120638034</v>
      </c>
      <c r="N16">
        <v>83</v>
      </c>
      <c r="P16">
        <f t="shared" si="4"/>
        <v>71.227857408000006</v>
      </c>
      <c r="Q16">
        <f t="shared" si="0"/>
        <v>11.772142591999994</v>
      </c>
      <c r="R16">
        <f t="shared" si="1"/>
        <v>138.58334120638034</v>
      </c>
    </row>
    <row r="17" spans="1:18" x14ac:dyDescent="0.25">
      <c r="A17">
        <v>88</v>
      </c>
      <c r="B17">
        <f t="shared" si="5"/>
        <v>73.582285926400004</v>
      </c>
      <c r="C17">
        <f t="shared" si="2"/>
        <v>14.417714073599996</v>
      </c>
      <c r="D17">
        <f t="shared" si="3"/>
        <v>207.87047910808337</v>
      </c>
      <c r="N17">
        <v>88</v>
      </c>
      <c r="P17">
        <f t="shared" si="4"/>
        <v>73.582285926400004</v>
      </c>
      <c r="Q17">
        <f t="shared" si="0"/>
        <v>14.417714073599996</v>
      </c>
      <c r="R17">
        <f t="shared" si="1"/>
        <v>207.87047910808337</v>
      </c>
    </row>
    <row r="18" spans="1:18" x14ac:dyDescent="0.25">
      <c r="A18">
        <v>94</v>
      </c>
      <c r="B18">
        <f t="shared" si="5"/>
        <v>76.465828741120006</v>
      </c>
      <c r="C18">
        <f t="shared" si="2"/>
        <v>17.534171258879994</v>
      </c>
      <c r="D18">
        <f t="shared" si="3"/>
        <v>307.44716173573323</v>
      </c>
      <c r="N18">
        <v>94</v>
      </c>
      <c r="P18">
        <f t="shared" si="4"/>
        <v>76.465828741120006</v>
      </c>
      <c r="Q18">
        <f t="shared" si="0"/>
        <v>17.534171258879994</v>
      </c>
      <c r="R18">
        <f t="shared" si="1"/>
        <v>307.44716173573323</v>
      </c>
    </row>
    <row r="19" spans="1:18" x14ac:dyDescent="0.25">
      <c r="A19">
        <v>101</v>
      </c>
      <c r="B19">
        <f t="shared" si="5"/>
        <v>79.972662992896005</v>
      </c>
      <c r="C19">
        <f t="shared" si="2"/>
        <v>21.027337007103995</v>
      </c>
      <c r="D19">
        <f t="shared" si="3"/>
        <v>442.1489016103252</v>
      </c>
      <c r="N19">
        <v>101</v>
      </c>
      <c r="P19">
        <f t="shared" si="4"/>
        <v>79.972662992896005</v>
      </c>
      <c r="Q19">
        <f t="shared" si="0"/>
        <v>21.027337007103995</v>
      </c>
      <c r="R19">
        <f t="shared" si="1"/>
        <v>442.1489016103252</v>
      </c>
    </row>
    <row r="20" spans="1:18" x14ac:dyDescent="0.25">
      <c r="A20">
        <v>102</v>
      </c>
      <c r="B20">
        <f t="shared" si="5"/>
        <v>84.17813039431681</v>
      </c>
      <c r="C20">
        <f t="shared" si="2"/>
        <v>17.82186960568319</v>
      </c>
      <c r="D20">
        <f t="shared" si="3"/>
        <v>317.6190362419743</v>
      </c>
      <c r="N20">
        <v>102</v>
      </c>
      <c r="P20">
        <f t="shared" si="4"/>
        <v>84.17813039431681</v>
      </c>
      <c r="Q20">
        <f t="shared" si="0"/>
        <v>17.82186960568319</v>
      </c>
      <c r="R20">
        <f t="shared" si="1"/>
        <v>317.6190362419743</v>
      </c>
    </row>
    <row r="21" spans="1:18" x14ac:dyDescent="0.25">
      <c r="A21">
        <v>106</v>
      </c>
      <c r="B21">
        <f t="shared" si="5"/>
        <v>87.742504315453459</v>
      </c>
      <c r="C21">
        <f t="shared" si="2"/>
        <v>18.257495684546541</v>
      </c>
      <c r="D21">
        <f t="shared" si="3"/>
        <v>333.33614867123555</v>
      </c>
      <c r="N21">
        <v>106</v>
      </c>
      <c r="P21">
        <f t="shared" si="4"/>
        <v>87.742504315453459</v>
      </c>
      <c r="Q21">
        <f t="shared" si="0"/>
        <v>18.257495684546541</v>
      </c>
      <c r="R21">
        <f t="shared" si="1"/>
        <v>333.33614867123555</v>
      </c>
    </row>
    <row r="23" spans="1:18" x14ac:dyDescent="0.25">
      <c r="A23" t="s">
        <v>3</v>
      </c>
      <c r="B23">
        <f>SUM(D7:D21)/15</f>
        <v>250.51461750965976</v>
      </c>
      <c r="P23" t="s">
        <v>3</v>
      </c>
      <c r="Q23">
        <f>SUM(R7:R21)/15</f>
        <v>250.51461750965976</v>
      </c>
    </row>
    <row r="25" spans="1:18" x14ac:dyDescent="0.25">
      <c r="A25" t="s">
        <v>0</v>
      </c>
      <c r="B25" t="e">
        <v>#N/A</v>
      </c>
    </row>
    <row r="26" spans="1:18" x14ac:dyDescent="0.25">
      <c r="B26">
        <f>A6</f>
        <v>45</v>
      </c>
      <c r="C26">
        <f t="shared" ref="C26:C40" si="6">A7-B26</f>
        <v>9</v>
      </c>
      <c r="D26">
        <f t="shared" si="3"/>
        <v>81</v>
      </c>
    </row>
    <row r="27" spans="1:18" x14ac:dyDescent="0.25">
      <c r="B27">
        <f>0.1*A7+0.9*B26</f>
        <v>45.9</v>
      </c>
      <c r="C27">
        <f t="shared" si="6"/>
        <v>12.100000000000001</v>
      </c>
      <c r="D27">
        <f t="shared" si="3"/>
        <v>146.41000000000003</v>
      </c>
    </row>
    <row r="28" spans="1:18" x14ac:dyDescent="0.25">
      <c r="B28">
        <f t="shared" ref="B28:B40" si="7">0.1*A8+0.9*B27</f>
        <v>47.11</v>
      </c>
      <c r="C28">
        <f t="shared" si="6"/>
        <v>17.89</v>
      </c>
      <c r="D28">
        <f t="shared" si="3"/>
        <v>320.0521</v>
      </c>
    </row>
    <row r="29" spans="1:18" x14ac:dyDescent="0.25">
      <c r="B29">
        <f t="shared" si="7"/>
        <v>48.899000000000001</v>
      </c>
      <c r="C29">
        <f t="shared" si="6"/>
        <v>13.100999999999999</v>
      </c>
      <c r="D29">
        <f t="shared" si="3"/>
        <v>171.63620099999997</v>
      </c>
    </row>
    <row r="30" spans="1:18" x14ac:dyDescent="0.25">
      <c r="B30">
        <f t="shared" si="7"/>
        <v>50.209100000000007</v>
      </c>
      <c r="C30">
        <f t="shared" si="6"/>
        <v>20.790899999999993</v>
      </c>
      <c r="D30">
        <f t="shared" si="3"/>
        <v>432.26152280999975</v>
      </c>
    </row>
    <row r="31" spans="1:18" x14ac:dyDescent="0.25">
      <c r="B31">
        <f t="shared" si="7"/>
        <v>52.288190000000007</v>
      </c>
      <c r="C31">
        <f t="shared" si="6"/>
        <v>22.711809999999993</v>
      </c>
      <c r="D31">
        <f t="shared" si="3"/>
        <v>515.8263134760997</v>
      </c>
    </row>
    <row r="32" spans="1:18" x14ac:dyDescent="0.25">
      <c r="B32">
        <f t="shared" si="7"/>
        <v>54.559371000000006</v>
      </c>
      <c r="C32">
        <f t="shared" si="6"/>
        <v>22.440628999999994</v>
      </c>
      <c r="D32">
        <f t="shared" si="3"/>
        <v>503.58182991564075</v>
      </c>
    </row>
    <row r="33" spans="1:4" x14ac:dyDescent="0.25">
      <c r="B33">
        <f t="shared" si="7"/>
        <v>56.803433900000009</v>
      </c>
      <c r="C33">
        <f t="shared" si="6"/>
        <v>25.196566099999991</v>
      </c>
      <c r="D33">
        <f t="shared" si="3"/>
        <v>634.86694323166876</v>
      </c>
    </row>
    <row r="34" spans="1:4" x14ac:dyDescent="0.25">
      <c r="B34">
        <f t="shared" si="7"/>
        <v>59.323090510000014</v>
      </c>
      <c r="C34">
        <f t="shared" si="6"/>
        <v>25.676909489999986</v>
      </c>
      <c r="D34">
        <f t="shared" si="3"/>
        <v>659.3036809576513</v>
      </c>
    </row>
    <row r="35" spans="1:4" x14ac:dyDescent="0.25">
      <c r="B35">
        <f t="shared" si="7"/>
        <v>61.890781459000017</v>
      </c>
      <c r="C35">
        <f t="shared" si="6"/>
        <v>21.109218540999983</v>
      </c>
      <c r="D35">
        <f t="shared" si="3"/>
        <v>445.59910741169745</v>
      </c>
    </row>
    <row r="36" spans="1:4" x14ac:dyDescent="0.25">
      <c r="B36">
        <f t="shared" si="7"/>
        <v>64.001703313100023</v>
      </c>
      <c r="C36">
        <f t="shared" si="6"/>
        <v>23.998296686899977</v>
      </c>
      <c r="D36">
        <f t="shared" si="3"/>
        <v>575.91824387247436</v>
      </c>
    </row>
    <row r="37" spans="1:4" x14ac:dyDescent="0.25">
      <c r="B37">
        <f t="shared" si="7"/>
        <v>66.401532981790027</v>
      </c>
      <c r="C37">
        <f t="shared" si="6"/>
        <v>27.598467018209973</v>
      </c>
      <c r="D37">
        <f t="shared" si="3"/>
        <v>761.67538175522373</v>
      </c>
    </row>
    <row r="38" spans="1:4" x14ac:dyDescent="0.25">
      <c r="B38">
        <f t="shared" si="7"/>
        <v>69.161379683611031</v>
      </c>
      <c r="C38">
        <f t="shared" si="6"/>
        <v>31.838620316388969</v>
      </c>
      <c r="D38">
        <f t="shared" si="3"/>
        <v>1013.6977436511764</v>
      </c>
    </row>
    <row r="39" spans="1:4" x14ac:dyDescent="0.25">
      <c r="B39">
        <f t="shared" si="7"/>
        <v>72.345241715249927</v>
      </c>
      <c r="C39">
        <f t="shared" si="6"/>
        <v>29.654758284750073</v>
      </c>
      <c r="D39">
        <f t="shared" si="3"/>
        <v>879.4046889269531</v>
      </c>
    </row>
    <row r="40" spans="1:4" x14ac:dyDescent="0.25">
      <c r="B40">
        <f t="shared" si="7"/>
        <v>75.310717543724934</v>
      </c>
      <c r="C40">
        <f t="shared" si="6"/>
        <v>30.689282456275066</v>
      </c>
      <c r="D40">
        <f t="shared" si="3"/>
        <v>941.83205768103255</v>
      </c>
    </row>
    <row r="42" spans="1:4" x14ac:dyDescent="0.25">
      <c r="A42" t="s">
        <v>3</v>
      </c>
      <c r="B42">
        <f>SUM(D26:D40)/15</f>
        <v>538.87105431264115</v>
      </c>
    </row>
    <row r="44" spans="1:4" x14ac:dyDescent="0.25">
      <c r="A44" t="s">
        <v>2</v>
      </c>
      <c r="B44" t="e">
        <v>#N/A</v>
      </c>
    </row>
    <row r="45" spans="1:4" x14ac:dyDescent="0.25">
      <c r="B45">
        <f>A6</f>
        <v>45</v>
      </c>
      <c r="C45">
        <f t="shared" ref="C45:C59" si="8">A7-B45</f>
        <v>9</v>
      </c>
      <c r="D45">
        <f t="shared" si="3"/>
        <v>81</v>
      </c>
    </row>
    <row r="46" spans="1:4" x14ac:dyDescent="0.25">
      <c r="B46">
        <f>0.3*A7+0.7*B45</f>
        <v>47.699999999999996</v>
      </c>
      <c r="C46">
        <f t="shared" si="8"/>
        <v>10.300000000000004</v>
      </c>
      <c r="D46">
        <f t="shared" si="3"/>
        <v>106.09000000000009</v>
      </c>
    </row>
    <row r="47" spans="1:4" x14ac:dyDescent="0.25">
      <c r="B47">
        <f t="shared" ref="B47:B59" si="9">0.3*A8+0.7*B46</f>
        <v>50.789999999999992</v>
      </c>
      <c r="C47">
        <f t="shared" si="8"/>
        <v>14.210000000000008</v>
      </c>
      <c r="D47">
        <f t="shared" si="3"/>
        <v>201.92410000000024</v>
      </c>
    </row>
    <row r="48" spans="1:4" x14ac:dyDescent="0.25">
      <c r="B48">
        <f t="shared" si="9"/>
        <v>55.05299999999999</v>
      </c>
      <c r="C48">
        <f t="shared" si="8"/>
        <v>6.9470000000000098</v>
      </c>
      <c r="D48">
        <f t="shared" si="3"/>
        <v>48.260809000000137</v>
      </c>
    </row>
    <row r="49" spans="1:4" x14ac:dyDescent="0.25">
      <c r="B49">
        <f t="shared" si="9"/>
        <v>57.13709999999999</v>
      </c>
      <c r="C49">
        <f t="shared" si="8"/>
        <v>13.86290000000001</v>
      </c>
      <c r="D49">
        <f t="shared" si="3"/>
        <v>192.17999641000029</v>
      </c>
    </row>
    <row r="50" spans="1:4" x14ac:dyDescent="0.25">
      <c r="B50">
        <f t="shared" si="9"/>
        <v>61.295969999999997</v>
      </c>
      <c r="C50">
        <f t="shared" si="8"/>
        <v>13.704030000000003</v>
      </c>
      <c r="D50">
        <f t="shared" si="3"/>
        <v>187.80043824090009</v>
      </c>
    </row>
    <row r="51" spans="1:4" x14ac:dyDescent="0.25">
      <c r="B51">
        <f t="shared" si="9"/>
        <v>65.407178999999985</v>
      </c>
      <c r="C51">
        <f t="shared" si="8"/>
        <v>11.592821000000015</v>
      </c>
      <c r="D51">
        <f t="shared" si="3"/>
        <v>134.39349873804136</v>
      </c>
    </row>
    <row r="52" spans="1:4" x14ac:dyDescent="0.25">
      <c r="B52">
        <f t="shared" si="9"/>
        <v>68.885025299999981</v>
      </c>
      <c r="C52">
        <f t="shared" si="8"/>
        <v>13.114974700000019</v>
      </c>
      <c r="D52">
        <f t="shared" si="3"/>
        <v>172.00256138164059</v>
      </c>
    </row>
    <row r="53" spans="1:4" x14ac:dyDescent="0.25">
      <c r="B53">
        <f t="shared" si="9"/>
        <v>72.819517709999985</v>
      </c>
      <c r="C53">
        <f t="shared" si="8"/>
        <v>12.180482290000015</v>
      </c>
      <c r="D53">
        <f t="shared" si="3"/>
        <v>148.36414881700401</v>
      </c>
    </row>
    <row r="54" spans="1:4" x14ac:dyDescent="0.25">
      <c r="B54">
        <f t="shared" si="9"/>
        <v>76.473662396999984</v>
      </c>
      <c r="C54">
        <f t="shared" si="8"/>
        <v>6.526337603000016</v>
      </c>
      <c r="D54">
        <f t="shared" si="3"/>
        <v>42.593082508331996</v>
      </c>
    </row>
    <row r="55" spans="1:4" x14ac:dyDescent="0.25">
      <c r="B55">
        <f t="shared" si="9"/>
        <v>78.431563677899987</v>
      </c>
      <c r="C55">
        <f t="shared" si="8"/>
        <v>9.5684363221000126</v>
      </c>
      <c r="D55">
        <f t="shared" si="3"/>
        <v>91.554973650082815</v>
      </c>
    </row>
    <row r="56" spans="1:4" x14ac:dyDescent="0.25">
      <c r="B56">
        <f t="shared" si="9"/>
        <v>81.302094574529988</v>
      </c>
      <c r="C56">
        <f t="shared" si="8"/>
        <v>12.697905425470012</v>
      </c>
      <c r="D56">
        <f t="shared" si="3"/>
        <v>161.23680219418077</v>
      </c>
    </row>
    <row r="57" spans="1:4" x14ac:dyDescent="0.25">
      <c r="B57">
        <f t="shared" si="9"/>
        <v>85.111466202170988</v>
      </c>
      <c r="C57">
        <f t="shared" si="8"/>
        <v>15.888533797829012</v>
      </c>
      <c r="D57">
        <f t="shared" si="3"/>
        <v>252.44550624475482</v>
      </c>
    </row>
    <row r="58" spans="1:4" x14ac:dyDescent="0.25">
      <c r="B58">
        <f t="shared" si="9"/>
        <v>89.878026341519686</v>
      </c>
      <c r="C58">
        <f t="shared" si="8"/>
        <v>12.121973658480314</v>
      </c>
      <c r="D58">
        <f t="shared" si="3"/>
        <v>146.94224537689061</v>
      </c>
    </row>
    <row r="59" spans="1:4" x14ac:dyDescent="0.25">
      <c r="B59">
        <f t="shared" si="9"/>
        <v>93.514618439063767</v>
      </c>
      <c r="C59">
        <f t="shared" si="8"/>
        <v>12.485381560936233</v>
      </c>
      <c r="D59">
        <f t="shared" si="3"/>
        <v>155.8847527221665</v>
      </c>
    </row>
    <row r="61" spans="1:4" x14ac:dyDescent="0.25">
      <c r="A61" t="s">
        <v>3</v>
      </c>
      <c r="B61">
        <f>SUM(D45:D59)/15</f>
        <v>141.51152768559962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topLeftCell="E1" workbookViewId="0">
      <selection activeCell="F24" sqref="F24"/>
    </sheetView>
  </sheetViews>
  <sheetFormatPr defaultRowHeight="12.5" x14ac:dyDescent="0.25"/>
  <cols>
    <col min="5" max="5" width="18.7265625" customWidth="1"/>
    <col min="10" max="10" width="12.90625" bestFit="1" customWidth="1"/>
  </cols>
  <sheetData>
    <row r="2" spans="1:6" ht="13" x14ac:dyDescent="0.3">
      <c r="B2" s="7" t="s">
        <v>49</v>
      </c>
    </row>
    <row r="3" spans="1:6" ht="13" x14ac:dyDescent="0.3">
      <c r="B3" s="7" t="s">
        <v>46</v>
      </c>
    </row>
    <row r="4" spans="1:6" ht="13" x14ac:dyDescent="0.3">
      <c r="B4" s="7" t="s">
        <v>47</v>
      </c>
    </row>
    <row r="5" spans="1:6" ht="13" x14ac:dyDescent="0.3">
      <c r="B5" s="7"/>
      <c r="C5" s="7" t="s">
        <v>48</v>
      </c>
    </row>
    <row r="7" spans="1:6" x14ac:dyDescent="0.25">
      <c r="A7" s="1" t="s">
        <v>13</v>
      </c>
      <c r="B7" s="1" t="s">
        <v>14</v>
      </c>
      <c r="E7" t="s">
        <v>15</v>
      </c>
    </row>
    <row r="8" spans="1:6" ht="13" thickBot="1" x14ac:dyDescent="0.3">
      <c r="A8">
        <v>1</v>
      </c>
      <c r="B8">
        <v>45</v>
      </c>
    </row>
    <row r="9" spans="1:6" ht="13" x14ac:dyDescent="0.3">
      <c r="A9">
        <v>2</v>
      </c>
      <c r="B9">
        <v>54</v>
      </c>
      <c r="E9" s="5" t="s">
        <v>16</v>
      </c>
      <c r="F9" s="5"/>
    </row>
    <row r="10" spans="1:6" x14ac:dyDescent="0.25">
      <c r="A10">
        <v>3</v>
      </c>
      <c r="B10">
        <v>58</v>
      </c>
      <c r="E10" s="2" t="s">
        <v>17</v>
      </c>
      <c r="F10" s="2">
        <v>0.98942504337717085</v>
      </c>
    </row>
    <row r="11" spans="1:6" x14ac:dyDescent="0.25">
      <c r="A11">
        <v>4</v>
      </c>
      <c r="B11">
        <v>65</v>
      </c>
      <c r="E11" s="2" t="s">
        <v>18</v>
      </c>
      <c r="F11" s="2">
        <v>0.97896191646191644</v>
      </c>
    </row>
    <row r="12" spans="1:6" x14ac:dyDescent="0.25">
      <c r="A12">
        <v>5</v>
      </c>
      <c r="B12">
        <v>62</v>
      </c>
      <c r="E12" s="2" t="s">
        <v>19</v>
      </c>
      <c r="F12" s="2">
        <v>0.97745919620919619</v>
      </c>
    </row>
    <row r="13" spans="1:6" x14ac:dyDescent="0.25">
      <c r="A13">
        <v>6</v>
      </c>
      <c r="B13">
        <v>71</v>
      </c>
      <c r="E13" s="2" t="s">
        <v>20</v>
      </c>
      <c r="F13" s="2">
        <v>2.7091116097875543</v>
      </c>
    </row>
    <row r="14" spans="1:6" ht="13" thickBot="1" x14ac:dyDescent="0.3">
      <c r="A14">
        <v>7</v>
      </c>
      <c r="B14">
        <v>75</v>
      </c>
      <c r="E14" s="3" t="s">
        <v>21</v>
      </c>
      <c r="F14" s="3">
        <v>16</v>
      </c>
    </row>
    <row r="15" spans="1:6" x14ac:dyDescent="0.25">
      <c r="A15">
        <v>8</v>
      </c>
      <c r="B15">
        <v>77</v>
      </c>
    </row>
    <row r="16" spans="1:6" ht="13" thickBot="1" x14ac:dyDescent="0.3">
      <c r="A16">
        <v>9</v>
      </c>
      <c r="B16">
        <v>82</v>
      </c>
      <c r="E16" t="s">
        <v>22</v>
      </c>
    </row>
    <row r="17" spans="1:13" ht="13" x14ac:dyDescent="0.3">
      <c r="A17">
        <v>10</v>
      </c>
      <c r="B17">
        <v>85</v>
      </c>
      <c r="E17" s="4"/>
      <c r="F17" s="4" t="s">
        <v>27</v>
      </c>
      <c r="G17" s="4" t="s">
        <v>28</v>
      </c>
      <c r="H17" s="4" t="s">
        <v>29</v>
      </c>
      <c r="I17" s="4" t="s">
        <v>10</v>
      </c>
      <c r="J17" s="4" t="s">
        <v>30</v>
      </c>
    </row>
    <row r="18" spans="1:13" x14ac:dyDescent="0.25">
      <c r="A18">
        <v>11</v>
      </c>
      <c r="B18">
        <v>83</v>
      </c>
      <c r="E18" s="2" t="s">
        <v>23</v>
      </c>
      <c r="F18" s="2">
        <v>1</v>
      </c>
      <c r="G18" s="2">
        <v>4781.25</v>
      </c>
      <c r="H18" s="2">
        <v>4781.25</v>
      </c>
      <c r="I18" s="2">
        <v>651.45985401459859</v>
      </c>
      <c r="J18" s="2">
        <v>3.8566128140807978E-13</v>
      </c>
    </row>
    <row r="19" spans="1:13" x14ac:dyDescent="0.25">
      <c r="A19">
        <v>12</v>
      </c>
      <c r="B19">
        <v>88</v>
      </c>
      <c r="E19" s="2" t="s">
        <v>24</v>
      </c>
      <c r="F19" s="2">
        <v>14</v>
      </c>
      <c r="G19" s="2">
        <v>102.74999999999999</v>
      </c>
      <c r="H19" s="8">
        <v>7.3392857142857135</v>
      </c>
      <c r="I19" s="2"/>
      <c r="J19" s="2"/>
    </row>
    <row r="20" spans="1:13" ht="13" thickBot="1" x14ac:dyDescent="0.3">
      <c r="A20">
        <v>13</v>
      </c>
      <c r="B20">
        <v>94</v>
      </c>
      <c r="E20" s="3" t="s">
        <v>25</v>
      </c>
      <c r="F20" s="3">
        <v>15</v>
      </c>
      <c r="G20" s="3">
        <v>4884</v>
      </c>
      <c r="H20" s="3"/>
      <c r="I20" s="3"/>
      <c r="J20" s="3"/>
    </row>
    <row r="21" spans="1:13" ht="13" thickBot="1" x14ac:dyDescent="0.3">
      <c r="A21">
        <v>14</v>
      </c>
      <c r="B21">
        <v>101</v>
      </c>
    </row>
    <row r="22" spans="1:13" ht="13" x14ac:dyDescent="0.3">
      <c r="A22">
        <v>15</v>
      </c>
      <c r="B22">
        <v>102</v>
      </c>
      <c r="E22" s="4"/>
      <c r="F22" s="4" t="s">
        <v>31</v>
      </c>
      <c r="G22" s="4" t="s">
        <v>20</v>
      </c>
      <c r="H22" s="4" t="s">
        <v>32</v>
      </c>
      <c r="I22" s="4" t="s">
        <v>33</v>
      </c>
      <c r="J22" s="4" t="s">
        <v>34</v>
      </c>
      <c r="K22" s="4" t="s">
        <v>35</v>
      </c>
      <c r="L22" s="4" t="s">
        <v>36</v>
      </c>
      <c r="M22" s="4" t="s">
        <v>37</v>
      </c>
    </row>
    <row r="23" spans="1:13" x14ac:dyDescent="0.25">
      <c r="A23">
        <v>16</v>
      </c>
      <c r="B23">
        <v>106</v>
      </c>
      <c r="E23" s="2" t="s">
        <v>26</v>
      </c>
      <c r="F23" s="2">
        <v>46.125</v>
      </c>
      <c r="G23" s="2">
        <v>1.420670113512835</v>
      </c>
      <c r="H23" s="2">
        <v>32.467072799855366</v>
      </c>
      <c r="I23" s="2">
        <v>1.4002789692447425E-14</v>
      </c>
      <c r="J23" s="2">
        <v>43.077965652614992</v>
      </c>
      <c r="K23" s="2">
        <v>49.172034347385008</v>
      </c>
      <c r="L23" s="2">
        <v>43.077965652614992</v>
      </c>
      <c r="M23" s="2">
        <v>49.172034347385008</v>
      </c>
    </row>
    <row r="24" spans="1:13" ht="13" thickBot="1" x14ac:dyDescent="0.3">
      <c r="E24" s="3" t="s">
        <v>13</v>
      </c>
      <c r="F24" s="3">
        <v>3.7499999999999996</v>
      </c>
      <c r="G24" s="3">
        <v>0.1469222054482627</v>
      </c>
      <c r="H24" s="3">
        <v>25.523711603420814</v>
      </c>
      <c r="I24" s="3">
        <v>3.8566128140807978E-13</v>
      </c>
      <c r="J24" s="3">
        <v>3.434883209595041</v>
      </c>
      <c r="K24" s="3">
        <v>4.0651167904049581</v>
      </c>
      <c r="L24" s="3">
        <v>3.434883209595041</v>
      </c>
      <c r="M24" s="3">
        <v>4.0651167904049581</v>
      </c>
    </row>
    <row r="28" spans="1:13" x14ac:dyDescent="0.25">
      <c r="E28" t="s">
        <v>38</v>
      </c>
    </row>
    <row r="29" spans="1:13" ht="13" thickBot="1" x14ac:dyDescent="0.3"/>
    <row r="30" spans="1:13" ht="13" x14ac:dyDescent="0.3">
      <c r="E30" s="4" t="s">
        <v>39</v>
      </c>
      <c r="F30" s="4" t="s">
        <v>40</v>
      </c>
      <c r="G30" s="4" t="s">
        <v>41</v>
      </c>
    </row>
    <row r="31" spans="1:13" x14ac:dyDescent="0.25">
      <c r="E31" s="2">
        <v>1</v>
      </c>
      <c r="F31" s="2">
        <v>49.875</v>
      </c>
      <c r="G31" s="2">
        <v>-4.875</v>
      </c>
    </row>
    <row r="32" spans="1:13" x14ac:dyDescent="0.25">
      <c r="E32" s="2">
        <v>2</v>
      </c>
      <c r="F32" s="2">
        <v>53.625</v>
      </c>
      <c r="G32" s="2">
        <v>0.375</v>
      </c>
    </row>
    <row r="33" spans="5:7" x14ac:dyDescent="0.25">
      <c r="E33" s="2">
        <v>3</v>
      </c>
      <c r="F33" s="2">
        <v>57.375</v>
      </c>
      <c r="G33" s="2">
        <v>0.625</v>
      </c>
    </row>
    <row r="34" spans="5:7" x14ac:dyDescent="0.25">
      <c r="E34" s="2">
        <v>4</v>
      </c>
      <c r="F34" s="2">
        <v>61.125</v>
      </c>
      <c r="G34" s="2">
        <v>3.875</v>
      </c>
    </row>
    <row r="35" spans="5:7" x14ac:dyDescent="0.25">
      <c r="E35" s="2">
        <v>5</v>
      </c>
      <c r="F35" s="2">
        <v>64.875</v>
      </c>
      <c r="G35" s="2">
        <v>-2.875</v>
      </c>
    </row>
    <row r="36" spans="5:7" x14ac:dyDescent="0.25">
      <c r="E36" s="2">
        <v>6</v>
      </c>
      <c r="F36" s="2">
        <v>68.625</v>
      </c>
      <c r="G36" s="2">
        <v>2.375</v>
      </c>
    </row>
    <row r="37" spans="5:7" x14ac:dyDescent="0.25">
      <c r="E37" s="2">
        <v>7</v>
      </c>
      <c r="F37" s="2">
        <v>72.375</v>
      </c>
      <c r="G37" s="2">
        <v>2.625</v>
      </c>
    </row>
    <row r="38" spans="5:7" x14ac:dyDescent="0.25">
      <c r="E38" s="2">
        <v>8</v>
      </c>
      <c r="F38" s="2">
        <v>76.125</v>
      </c>
      <c r="G38" s="2">
        <v>0.875</v>
      </c>
    </row>
    <row r="39" spans="5:7" x14ac:dyDescent="0.25">
      <c r="E39" s="2">
        <v>9</v>
      </c>
      <c r="F39" s="2">
        <v>79.875</v>
      </c>
      <c r="G39" s="2">
        <v>2.125</v>
      </c>
    </row>
    <row r="40" spans="5:7" x14ac:dyDescent="0.25">
      <c r="E40" s="2">
        <v>10</v>
      </c>
      <c r="F40" s="2">
        <v>83.625</v>
      </c>
      <c r="G40" s="2">
        <v>1.375</v>
      </c>
    </row>
    <row r="41" spans="5:7" x14ac:dyDescent="0.25">
      <c r="E41" s="2">
        <v>11</v>
      </c>
      <c r="F41" s="2">
        <v>87.375</v>
      </c>
      <c r="G41" s="2">
        <v>-4.375</v>
      </c>
    </row>
    <row r="42" spans="5:7" x14ac:dyDescent="0.25">
      <c r="E42" s="2">
        <v>12</v>
      </c>
      <c r="F42" s="2">
        <v>91.125</v>
      </c>
      <c r="G42" s="2">
        <v>-3.125</v>
      </c>
    </row>
    <row r="43" spans="5:7" x14ac:dyDescent="0.25">
      <c r="E43" s="2">
        <v>13</v>
      </c>
      <c r="F43" s="2">
        <v>94.875</v>
      </c>
      <c r="G43" s="2">
        <v>-0.875</v>
      </c>
    </row>
    <row r="44" spans="5:7" x14ac:dyDescent="0.25">
      <c r="E44" s="2">
        <v>14</v>
      </c>
      <c r="F44" s="2">
        <v>98.625</v>
      </c>
      <c r="G44" s="2">
        <v>2.375</v>
      </c>
    </row>
    <row r="45" spans="5:7" x14ac:dyDescent="0.25">
      <c r="E45" s="2">
        <v>15</v>
      </c>
      <c r="F45" s="2">
        <v>102.375</v>
      </c>
      <c r="G45" s="2">
        <v>-0.375</v>
      </c>
    </row>
    <row r="46" spans="5:7" ht="13" thickBot="1" x14ac:dyDescent="0.3">
      <c r="E46" s="3">
        <v>16</v>
      </c>
      <c r="F46" s="3">
        <v>106.125</v>
      </c>
      <c r="G46" s="3">
        <v>-0.125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="57" zoomScaleNormal="57" workbookViewId="0">
      <selection activeCell="AA32" sqref="AA32"/>
    </sheetView>
  </sheetViews>
  <sheetFormatPr defaultRowHeight="12.5" x14ac:dyDescent="0.25"/>
  <sheetData>
    <row r="1" spans="1:2" x14ac:dyDescent="0.25">
      <c r="A1" t="s">
        <v>5</v>
      </c>
      <c r="B1" t="s">
        <v>4</v>
      </c>
    </row>
    <row r="2" spans="1:2" x14ac:dyDescent="0.25">
      <c r="A2" t="s">
        <v>6</v>
      </c>
      <c r="B2">
        <v>3580</v>
      </c>
    </row>
    <row r="3" spans="1:2" x14ac:dyDescent="0.25">
      <c r="A3" t="s">
        <v>7</v>
      </c>
      <c r="B3">
        <v>3110</v>
      </c>
    </row>
    <row r="4" spans="1:2" x14ac:dyDescent="0.25">
      <c r="A4" t="s">
        <v>8</v>
      </c>
      <c r="B4">
        <v>3340</v>
      </c>
    </row>
    <row r="5" spans="1:2" x14ac:dyDescent="0.25">
      <c r="A5" t="s">
        <v>9</v>
      </c>
      <c r="B5">
        <v>3770</v>
      </c>
    </row>
    <row r="6" spans="1:2" x14ac:dyDescent="0.25">
      <c r="A6" t="s">
        <v>10</v>
      </c>
      <c r="B6">
        <v>4140</v>
      </c>
    </row>
    <row r="7" spans="1:2" x14ac:dyDescent="0.25">
      <c r="A7" t="s">
        <v>11</v>
      </c>
      <c r="B7">
        <v>4890</v>
      </c>
    </row>
    <row r="8" spans="1:2" x14ac:dyDescent="0.25">
      <c r="A8" t="s">
        <v>12</v>
      </c>
      <c r="B8">
        <v>3950</v>
      </c>
    </row>
    <row r="9" spans="1:2" x14ac:dyDescent="0.25">
      <c r="A9" t="s">
        <v>6</v>
      </c>
      <c r="B9">
        <v>3650</v>
      </c>
    </row>
    <row r="10" spans="1:2" x14ac:dyDescent="0.25">
      <c r="A10" t="s">
        <v>7</v>
      </c>
      <c r="B10">
        <v>3210</v>
      </c>
    </row>
    <row r="11" spans="1:2" x14ac:dyDescent="0.25">
      <c r="A11" t="s">
        <v>8</v>
      </c>
      <c r="B11">
        <v>3520</v>
      </c>
    </row>
    <row r="12" spans="1:2" x14ac:dyDescent="0.25">
      <c r="A12" t="s">
        <v>9</v>
      </c>
      <c r="B12">
        <v>3810</v>
      </c>
    </row>
    <row r="13" spans="1:2" x14ac:dyDescent="0.25">
      <c r="A13" t="s">
        <v>10</v>
      </c>
      <c r="B13">
        <v>4220</v>
      </c>
    </row>
    <row r="14" spans="1:2" x14ac:dyDescent="0.25">
      <c r="A14" t="s">
        <v>11</v>
      </c>
      <c r="B14">
        <v>5030</v>
      </c>
    </row>
    <row r="15" spans="1:2" x14ac:dyDescent="0.25">
      <c r="A15" t="s">
        <v>12</v>
      </c>
      <c r="B15">
        <v>4330</v>
      </c>
    </row>
    <row r="16" spans="1:2" x14ac:dyDescent="0.25">
      <c r="A16" t="s">
        <v>6</v>
      </c>
      <c r="B16">
        <v>3670</v>
      </c>
    </row>
    <row r="17" spans="1:2" x14ac:dyDescent="0.25">
      <c r="A17" t="s">
        <v>7</v>
      </c>
      <c r="B17">
        <v>3190</v>
      </c>
    </row>
    <row r="18" spans="1:2" x14ac:dyDescent="0.25">
      <c r="A18" t="s">
        <v>8</v>
      </c>
      <c r="B18">
        <v>3680</v>
      </c>
    </row>
    <row r="19" spans="1:2" x14ac:dyDescent="0.25">
      <c r="A19" t="s">
        <v>9</v>
      </c>
      <c r="B19">
        <v>3800</v>
      </c>
    </row>
    <row r="20" spans="1:2" x14ac:dyDescent="0.25">
      <c r="A20" t="s">
        <v>10</v>
      </c>
      <c r="B20">
        <v>4410</v>
      </c>
    </row>
    <row r="21" spans="1:2" x14ac:dyDescent="0.25">
      <c r="A21" t="s">
        <v>11</v>
      </c>
      <c r="B21">
        <v>5150</v>
      </c>
    </row>
    <row r="22" spans="1:2" x14ac:dyDescent="0.25">
      <c r="A22" t="s">
        <v>12</v>
      </c>
      <c r="B22">
        <v>4280</v>
      </c>
    </row>
    <row r="23" spans="1:2" x14ac:dyDescent="0.25">
      <c r="A23" t="s">
        <v>6</v>
      </c>
      <c r="B23">
        <v>3690</v>
      </c>
    </row>
    <row r="24" spans="1:2" x14ac:dyDescent="0.25">
      <c r="A24" t="s">
        <v>7</v>
      </c>
      <c r="B24">
        <v>3320</v>
      </c>
    </row>
    <row r="25" spans="1:2" x14ac:dyDescent="0.25">
      <c r="A25" t="s">
        <v>8</v>
      </c>
      <c r="B25">
        <v>3660</v>
      </c>
    </row>
    <row r="26" spans="1:2" x14ac:dyDescent="0.25">
      <c r="A26" t="s">
        <v>9</v>
      </c>
      <c r="B26">
        <v>3940</v>
      </c>
    </row>
    <row r="27" spans="1:2" x14ac:dyDescent="0.25">
      <c r="A27" t="s">
        <v>10</v>
      </c>
      <c r="B27">
        <v>4490</v>
      </c>
    </row>
    <row r="28" spans="1:2" x14ac:dyDescent="0.25">
      <c r="A28" t="s">
        <v>11</v>
      </c>
      <c r="B28">
        <v>5220</v>
      </c>
    </row>
    <row r="29" spans="1:2" x14ac:dyDescent="0.25">
      <c r="A29" t="s">
        <v>12</v>
      </c>
      <c r="B29">
        <v>4350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3" workbookViewId="0">
      <selection activeCell="P9" sqref="P9"/>
    </sheetView>
  </sheetViews>
  <sheetFormatPr defaultRowHeight="12.5" x14ac:dyDescent="0.25"/>
  <sheetData>
    <row r="1" spans="1:2" x14ac:dyDescent="0.25">
      <c r="A1" s="9" t="s">
        <v>50</v>
      </c>
      <c r="B1" s="6" t="s">
        <v>43</v>
      </c>
    </row>
    <row r="2" spans="1:2" x14ac:dyDescent="0.25">
      <c r="A2">
        <v>1</v>
      </c>
      <c r="B2">
        <v>1.3</v>
      </c>
    </row>
    <row r="3" spans="1:2" x14ac:dyDescent="0.25">
      <c r="A3">
        <v>2</v>
      </c>
      <c r="B3">
        <v>1.4</v>
      </c>
    </row>
    <row r="4" spans="1:2" x14ac:dyDescent="0.25">
      <c r="A4">
        <v>3</v>
      </c>
      <c r="B4">
        <v>1.44</v>
      </c>
    </row>
    <row r="5" spans="1:2" x14ac:dyDescent="0.25">
      <c r="A5">
        <v>4</v>
      </c>
      <c r="B5">
        <v>1.51</v>
      </c>
    </row>
    <row r="6" spans="1:2" x14ac:dyDescent="0.25">
      <c r="A6">
        <v>5</v>
      </c>
      <c r="B6">
        <v>1.53</v>
      </c>
    </row>
    <row r="7" spans="1:2" x14ac:dyDescent="0.25">
      <c r="A7">
        <v>6</v>
      </c>
      <c r="B7">
        <v>1.56</v>
      </c>
    </row>
    <row r="8" spans="1:2" x14ac:dyDescent="0.25">
      <c r="A8">
        <v>7</v>
      </c>
      <c r="B8">
        <v>1.55</v>
      </c>
    </row>
    <row r="9" spans="1:2" x14ac:dyDescent="0.25">
      <c r="A9">
        <v>8</v>
      </c>
      <c r="B9">
        <v>1.57</v>
      </c>
    </row>
    <row r="10" spans="1:2" x14ac:dyDescent="0.25">
      <c r="A10">
        <v>9</v>
      </c>
      <c r="B10">
        <v>1.59</v>
      </c>
    </row>
    <row r="11" spans="1:2" x14ac:dyDescent="0.25">
      <c r="A11">
        <v>10</v>
      </c>
      <c r="B11">
        <v>1.62</v>
      </c>
    </row>
    <row r="12" spans="1:2" x14ac:dyDescent="0.25">
      <c r="A12">
        <v>11</v>
      </c>
      <c r="B12">
        <v>1.6</v>
      </c>
    </row>
    <row r="13" spans="1:2" x14ac:dyDescent="0.25">
      <c r="A13">
        <v>12</v>
      </c>
      <c r="B13">
        <v>1.65</v>
      </c>
    </row>
    <row r="14" spans="1:2" x14ac:dyDescent="0.25">
      <c r="A14">
        <v>13</v>
      </c>
      <c r="B14">
        <v>1.66</v>
      </c>
    </row>
    <row r="15" spans="1:2" x14ac:dyDescent="0.25">
      <c r="A15">
        <v>14</v>
      </c>
      <c r="B15">
        <v>1.69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ExpSmoothing</vt:lpstr>
      <vt:lpstr>Regression</vt:lpstr>
      <vt:lpstr>Trend+Seasonal</vt:lpstr>
      <vt:lpstr>Sheet3</vt:lpstr>
    </vt:vector>
  </TitlesOfParts>
  <Company>UNA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North Alabama</dc:creator>
  <cp:lastModifiedBy>Kinfe, Eyob</cp:lastModifiedBy>
  <dcterms:created xsi:type="dcterms:W3CDTF">2008-09-16T23:51:33Z</dcterms:created>
  <dcterms:modified xsi:type="dcterms:W3CDTF">2020-07-05T19:14:35Z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{5D92904F-B479-4211-B1A4-F94C0983DB8C}</vt:lpwstr>
  </property>
</Properties>
</file>